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215" windowHeight="5745"/>
  </bookViews>
  <sheets>
    <sheet name="dapen" sheetId="1" r:id="rId1"/>
  </sheets>
  <definedNames>
    <definedName name="_xlnm.Print_Area" localSheetId="0">dapen!$A$1:$K$151</definedName>
    <definedName name="_xlnm.Print_Titles" localSheetId="0">dapen!$1:$4</definedName>
  </definedNames>
  <calcPr calcId="145621"/>
</workbook>
</file>

<file path=xl/calcChain.xml><?xml version="1.0" encoding="utf-8"?>
<calcChain xmlns="http://schemas.openxmlformats.org/spreadsheetml/2006/main">
  <c r="I117" i="1" l="1"/>
  <c r="I119" i="1"/>
  <c r="I120" i="1"/>
  <c r="I121" i="1"/>
  <c r="I122" i="1"/>
  <c r="I123" i="1"/>
  <c r="I124" i="1"/>
  <c r="I125" i="1"/>
  <c r="I126" i="1"/>
  <c r="I118" i="1" l="1"/>
  <c r="I148" i="1"/>
  <c r="I147" i="1"/>
  <c r="I146" i="1"/>
  <c r="I145" i="1"/>
  <c r="I144" i="1"/>
  <c r="I136" i="1"/>
  <c r="I135" i="1"/>
  <c r="I114" i="1"/>
  <c r="I37" i="1"/>
  <c r="I25" i="1"/>
  <c r="I149" i="1" l="1"/>
  <c r="I151" i="1" s="1"/>
  <c r="I115" i="1"/>
  <c r="I127" i="1"/>
  <c r="G119" i="1"/>
  <c r="G120" i="1"/>
  <c r="G121" i="1"/>
  <c r="G122" i="1"/>
  <c r="G123" i="1"/>
  <c r="G124" i="1"/>
  <c r="G125" i="1"/>
  <c r="G126" i="1"/>
  <c r="G117" i="1"/>
  <c r="G88" i="1"/>
  <c r="G81" i="1"/>
  <c r="G144" i="1"/>
  <c r="G145" i="1"/>
  <c r="G146" i="1"/>
  <c r="G147" i="1"/>
  <c r="G148" i="1"/>
  <c r="G55" i="1"/>
  <c r="F136" i="1"/>
  <c r="G136" i="1"/>
  <c r="G44" i="1"/>
  <c r="G135" i="1"/>
  <c r="F28" i="1"/>
  <c r="G28" i="1"/>
  <c r="G37" i="1" s="1"/>
  <c r="G72" i="1"/>
  <c r="G65" i="1"/>
  <c r="G114" i="1"/>
  <c r="G25" i="1"/>
  <c r="I56" i="1" l="1"/>
  <c r="I137" i="1"/>
  <c r="G115" i="1"/>
  <c r="G46" i="1"/>
  <c r="G137" i="1" s="1"/>
  <c r="G118" i="1"/>
  <c r="G127" i="1" s="1"/>
  <c r="G73" i="1"/>
  <c r="G89" i="1" s="1"/>
  <c r="G91" i="1" s="1"/>
  <c r="G149" i="1"/>
  <c r="G151" i="1" s="1"/>
  <c r="G56" i="1"/>
  <c r="E136" i="1" l="1"/>
  <c r="F117" i="1"/>
  <c r="E28" i="1"/>
  <c r="F88" i="1" l="1"/>
  <c r="F65" i="1"/>
  <c r="F72" i="1" l="1"/>
  <c r="F73" i="1" s="1"/>
  <c r="F55" i="1"/>
  <c r="F81" i="1"/>
  <c r="F135" i="1"/>
  <c r="F144" i="1"/>
  <c r="F145" i="1"/>
  <c r="F146" i="1"/>
  <c r="F147" i="1"/>
  <c r="F148" i="1"/>
  <c r="F119" i="1"/>
  <c r="F120" i="1"/>
  <c r="F121" i="1"/>
  <c r="F122" i="1"/>
  <c r="F123" i="1"/>
  <c r="F124" i="1"/>
  <c r="F125" i="1"/>
  <c r="F126" i="1"/>
  <c r="F44" i="1"/>
  <c r="F37" i="1"/>
  <c r="F114" i="1"/>
  <c r="F25" i="1"/>
  <c r="F89" i="1" l="1"/>
  <c r="F91" i="1" s="1"/>
  <c r="F118" i="1"/>
  <c r="F127" i="1" s="1"/>
  <c r="F115" i="1"/>
  <c r="F149" i="1"/>
  <c r="F151" i="1" s="1"/>
  <c r="F46" i="1"/>
  <c r="E88" i="1"/>
  <c r="E81" i="1"/>
  <c r="E72" i="1"/>
  <c r="E65" i="1"/>
  <c r="E37" i="1"/>
  <c r="E148" i="1"/>
  <c r="E147" i="1"/>
  <c r="E146" i="1"/>
  <c r="E145" i="1"/>
  <c r="E144" i="1"/>
  <c r="E44" i="1"/>
  <c r="E55" i="1"/>
  <c r="E126" i="1"/>
  <c r="E125" i="1"/>
  <c r="E124" i="1"/>
  <c r="E123" i="1"/>
  <c r="E122" i="1"/>
  <c r="E121" i="1"/>
  <c r="E120" i="1"/>
  <c r="E119" i="1"/>
  <c r="E117" i="1"/>
  <c r="F137" i="1" l="1"/>
  <c r="F56" i="1"/>
  <c r="E73" i="1"/>
  <c r="E89" i="1" s="1"/>
  <c r="E91" i="1" s="1"/>
  <c r="E149" i="1"/>
  <c r="E151" i="1" s="1"/>
  <c r="E118" i="1"/>
  <c r="E127" i="1" s="1"/>
  <c r="E135" i="1"/>
  <c r="E114" i="1" l="1"/>
  <c r="E25" i="1"/>
  <c r="E115" i="1" l="1"/>
  <c r="E137" i="1" s="1"/>
  <c r="E46" i="1"/>
  <c r="E56" i="1" l="1"/>
</calcChain>
</file>

<file path=xl/sharedStrings.xml><?xml version="1.0" encoding="utf-8"?>
<sst xmlns="http://schemas.openxmlformats.org/spreadsheetml/2006/main" count="291" uniqueCount="219">
  <si>
    <t xml:space="preserve"> </t>
  </si>
  <si>
    <t xml:space="preserve"> STATEMENTS OF NET ASSETS</t>
  </si>
  <si>
    <t>ASET/</t>
  </si>
  <si>
    <t xml:space="preserve"> ASSETS</t>
  </si>
  <si>
    <t>INVESTASI (Nilai Wajar)/</t>
  </si>
  <si>
    <t xml:space="preserve"> INVESTMENTS (Fair Value)</t>
  </si>
  <si>
    <t xml:space="preserve">Surat Berharga Pemerintah/ </t>
  </si>
  <si>
    <t>Government Bond</t>
  </si>
  <si>
    <t xml:space="preserve">Tabungan/ </t>
  </si>
  <si>
    <t>Saving</t>
  </si>
  <si>
    <t xml:space="preserve">Deposito On Call/ </t>
  </si>
  <si>
    <t>Deposit On Call</t>
  </si>
  <si>
    <t xml:space="preserve">Deposito Berjangka/ </t>
  </si>
  <si>
    <t>Time Deposit</t>
  </si>
  <si>
    <t xml:space="preserve">Sertifikat Deposito/ </t>
  </si>
  <si>
    <t>Certificate of Deposit</t>
  </si>
  <si>
    <t xml:space="preserve">Sertifikat Bank Indonesia/ </t>
  </si>
  <si>
    <t>Certificate of Central Bank</t>
  </si>
  <si>
    <t xml:space="preserve">Saham/ </t>
  </si>
  <si>
    <t>Share</t>
  </si>
  <si>
    <t xml:space="preserve">Obligasi/ </t>
  </si>
  <si>
    <t>Bond</t>
  </si>
  <si>
    <t xml:space="preserve">Sukuk/ </t>
  </si>
  <si>
    <t>Sukuk</t>
  </si>
  <si>
    <t xml:space="preserve">Unit Penyertaan Reksadana/ </t>
  </si>
  <si>
    <t>Mutual Fund</t>
  </si>
  <si>
    <t xml:space="preserve">Efek Beragun Aset dari KIK EBA/ </t>
  </si>
  <si>
    <t>Assets backed Security</t>
  </si>
  <si>
    <t xml:space="preserve">Unit Penyertaan berbentuk KIK/ </t>
  </si>
  <si>
    <t>Collective Investment Contract</t>
  </si>
  <si>
    <t xml:space="preserve">Kontrak Opsi Saham/ </t>
  </si>
  <si>
    <t>Stock Option Contracts</t>
  </si>
  <si>
    <t xml:space="preserve">Penempatan Langsung pada Saham/ </t>
  </si>
  <si>
    <t>Direct Placement in Share</t>
  </si>
  <si>
    <t xml:space="preserve">Tanah/ </t>
  </si>
  <si>
    <t>Land</t>
  </si>
  <si>
    <t xml:space="preserve">Bangunan/ </t>
  </si>
  <si>
    <t>Building</t>
  </si>
  <si>
    <t xml:space="preserve">Tanah dan Bangunan/ </t>
  </si>
  <si>
    <t>Land and Building</t>
  </si>
  <si>
    <t xml:space="preserve">Total Investasi/ </t>
  </si>
  <si>
    <t>Total Investments</t>
  </si>
  <si>
    <t xml:space="preserve">ASET LANCAR DILUAR INVESTASI/ </t>
  </si>
  <si>
    <t>NON INVESTMENTS CURRENT ASSETS</t>
  </si>
  <si>
    <t xml:space="preserve">Kas dan Bank/ </t>
  </si>
  <si>
    <t>Cash and Bank</t>
  </si>
  <si>
    <t xml:space="preserve">Piutang Iuran/ </t>
  </si>
  <si>
    <t>Contribution Receivable</t>
  </si>
  <si>
    <t xml:space="preserve">Iuran Normal Pemberi Kerja/ </t>
  </si>
  <si>
    <t>Employer Normal Contribution</t>
  </si>
  <si>
    <t xml:space="preserve">Iuran Normal Peserta/ </t>
  </si>
  <si>
    <t>Employee Normal Contribution</t>
  </si>
  <si>
    <t xml:space="preserve">Iuran Tambahan/ </t>
  </si>
  <si>
    <t>Additional Contribution</t>
  </si>
  <si>
    <t xml:space="preserve">Piutang Bunga Keterlambatan Iuran/ </t>
  </si>
  <si>
    <t>Interest Receivable of Late Contribution</t>
  </si>
  <si>
    <t xml:space="preserve">Beban Dibayar Dimuka/ </t>
  </si>
  <si>
    <t>Prepaid Expense</t>
  </si>
  <si>
    <t xml:space="preserve">Piutang Investasi/ </t>
  </si>
  <si>
    <t>Investments Receivable</t>
  </si>
  <si>
    <t xml:space="preserve">Piutang Hasil Investasi/ </t>
  </si>
  <si>
    <t>Investment Return Receivable</t>
  </si>
  <si>
    <t xml:space="preserve">Piutang Lain-lain/ </t>
  </si>
  <si>
    <t>Other Receivable</t>
  </si>
  <si>
    <t>Total Non Investment Current Assets</t>
  </si>
  <si>
    <t xml:space="preserve">ASET OPERASIONAL/ </t>
  </si>
  <si>
    <t>OPERATIONAL ASSETS</t>
  </si>
  <si>
    <t>land and Building (Book Value)</t>
  </si>
  <si>
    <t>Kendaraan (Nilai Buku)/</t>
  </si>
  <si>
    <t>Vehicle (Book Value)</t>
  </si>
  <si>
    <t xml:space="preserve">Peralatan Komputer (Nilai Buku)/ </t>
  </si>
  <si>
    <t>Computers (Book Value)</t>
  </si>
  <si>
    <t xml:space="preserve">Peralatan Kantor (Nilai Buku)/ </t>
  </si>
  <si>
    <t>Office Equipments (Book Value)</t>
  </si>
  <si>
    <t xml:space="preserve">Aset Operasional Lainnya (Nilai Buku)/ </t>
  </si>
  <si>
    <t>Other Operational Assets (Book Value)</t>
  </si>
  <si>
    <t xml:space="preserve">Total Aset Operasional/ </t>
  </si>
  <si>
    <t xml:space="preserve">Total Operational Assets </t>
  </si>
  <si>
    <t xml:space="preserve">ASET LAIN-LAIN/ </t>
  </si>
  <si>
    <t>OTHER ASSETS</t>
  </si>
  <si>
    <t>TOTAL ASSETS</t>
  </si>
  <si>
    <t xml:space="preserve">LIABILITAS/ </t>
  </si>
  <si>
    <t>LIABILITIES</t>
  </si>
  <si>
    <t xml:space="preserve">LIABILITAS DILUAR LIABILITAS AKTUARIA/ </t>
  </si>
  <si>
    <t>LIABILITIES OTHER THAN ACTUARIAL LIABILITIES</t>
  </si>
  <si>
    <t xml:space="preserve">Hutang Manfaat Pensiun Jatuh Tempo/ </t>
  </si>
  <si>
    <t>Accrued Pension Benefit Payable</t>
  </si>
  <si>
    <t>Investment Payable</t>
  </si>
  <si>
    <t xml:space="preserve">Pendapatan Diterima Dimuka/ </t>
  </si>
  <si>
    <t>Unearned Revenue</t>
  </si>
  <si>
    <t xml:space="preserve">Beban Yang Masih Harus Dibayar/ </t>
  </si>
  <si>
    <t>Accrued Expense</t>
  </si>
  <si>
    <t xml:space="preserve">Liabilitas di luar Liabilitas Manfaat Pensiun Lain/ </t>
  </si>
  <si>
    <t>Liabilities Other Than Actuarial Liabilities</t>
  </si>
  <si>
    <t xml:space="preserve">Total Liabilitas di luar Liabilitas Aktuaria/ </t>
  </si>
  <si>
    <t>Total Liabilities Other Than Actuarial Liabilities</t>
  </si>
  <si>
    <t xml:space="preserve">ASET BERSIH/ </t>
  </si>
  <si>
    <t>NET ASSETS</t>
  </si>
  <si>
    <t xml:space="preserve">PERHITUNGAN HASIL USAHA/ </t>
  </si>
  <si>
    <t>INCOME STATEMENTS</t>
  </si>
  <si>
    <t xml:space="preserve">PENDAPATAN INVESTASI/ </t>
  </si>
  <si>
    <t>INVESTMENT REVENUE</t>
  </si>
  <si>
    <t xml:space="preserve">Bunga/bagi hasil/ </t>
  </si>
  <si>
    <t>Interest Income/Profit Sharing</t>
  </si>
  <si>
    <t xml:space="preserve">Dividen/ </t>
  </si>
  <si>
    <t>Dividend</t>
  </si>
  <si>
    <t xml:space="preserve">Sewa/ </t>
  </si>
  <si>
    <t>Rent</t>
  </si>
  <si>
    <t xml:space="preserve">Laba(Rugi) Pelepasan/Perolehan Investasi/ </t>
  </si>
  <si>
    <t xml:space="preserve">Gain (Losses) on Sale of Investment </t>
  </si>
  <si>
    <t xml:space="preserve">Pendapatan Investasi Lain/ </t>
  </si>
  <si>
    <t>Other Investments Revenue</t>
  </si>
  <si>
    <t xml:space="preserve">Total Pendapatan Investasi/ </t>
  </si>
  <si>
    <t>Total Investment Revenue</t>
  </si>
  <si>
    <t xml:space="preserve">BEBAN INVESTASI/ </t>
  </si>
  <si>
    <t>INVESTMENTS EXPENSE</t>
  </si>
  <si>
    <t>Securities Transaction Expense</t>
  </si>
  <si>
    <t>Land &amp; Building Maintenance Expense</t>
  </si>
  <si>
    <t xml:space="preserve">Beban Penyusutan Bangunan/ </t>
  </si>
  <si>
    <t>Building Depreciation Expense</t>
  </si>
  <si>
    <t>Fund Manager Expense</t>
  </si>
  <si>
    <t xml:space="preserve">Beban Investasi Lainnya/ </t>
  </si>
  <si>
    <t>Other Investments Expense</t>
  </si>
  <si>
    <t xml:space="preserve">Total Beban Investasi/ </t>
  </si>
  <si>
    <t>Total Investment Expense</t>
  </si>
  <si>
    <t xml:space="preserve">HASIL USAHA INVESTASI/ </t>
  </si>
  <si>
    <t>NET INVESTMENT REVENUE</t>
  </si>
  <si>
    <t xml:space="preserve">BEBAN OPERASIONAL/ </t>
  </si>
  <si>
    <t>OPERATING EXPENSE</t>
  </si>
  <si>
    <t xml:space="preserve">Gaji/honor Karyawan, Pengurus &amp; Dewas/ </t>
  </si>
  <si>
    <t>Fee and Salary Expense</t>
  </si>
  <si>
    <t xml:space="preserve">Beban Kantor/ </t>
  </si>
  <si>
    <t>Office Expense</t>
  </si>
  <si>
    <t xml:space="preserve">Beban Pemeliharaan/ </t>
  </si>
  <si>
    <t>Maintenance Expense</t>
  </si>
  <si>
    <t xml:space="preserve">Beban Penyusutan/ </t>
  </si>
  <si>
    <t>Depreciation Expense</t>
  </si>
  <si>
    <t>Beban Jasa Pihak Ketiga/</t>
  </si>
  <si>
    <t>Third Party Service Expense</t>
  </si>
  <si>
    <t xml:space="preserve">Beban Operasional Lain/ </t>
  </si>
  <si>
    <t>Other Operating Expense</t>
  </si>
  <si>
    <t xml:space="preserve">Total Beban Operasional/ </t>
  </si>
  <si>
    <t>Total Operating Expense</t>
  </si>
  <si>
    <t>Interest Income from Late Contribution</t>
  </si>
  <si>
    <t>Gain (Losses) from Disposal of Operating Assets</t>
  </si>
  <si>
    <t>Gain (Losses) from Disposal of Other Assets</t>
  </si>
  <si>
    <t xml:space="preserve">Pendapatan Lain di luar Investasi/ </t>
  </si>
  <si>
    <t xml:space="preserve">Other Non Investment Revenue </t>
  </si>
  <si>
    <t>Other Non Investment and Operating  Expense</t>
  </si>
  <si>
    <t xml:space="preserve">Total Pendapatan dan Beban Lain-lain/ </t>
  </si>
  <si>
    <t>Total Other Revenue and Expense</t>
  </si>
  <si>
    <t xml:space="preserve">HASIL USAHA SEBELUM PAJAK/ </t>
  </si>
  <si>
    <t>OPERATING REVENUE BEFORE TAXES</t>
  </si>
  <si>
    <t xml:space="preserve">PAJAK PENGHASILAN/ </t>
  </si>
  <si>
    <t>TAXES EXPENSE</t>
  </si>
  <si>
    <t>NET INCOME AFTER TAXES</t>
  </si>
  <si>
    <t xml:space="preserve">ASET/ </t>
  </si>
  <si>
    <t>ASSETS</t>
  </si>
  <si>
    <t xml:space="preserve">NERACA/ </t>
  </si>
  <si>
    <t>STATEMENTS OF FINANCIAL POSITION</t>
  </si>
  <si>
    <t>INVESTMENTS (Historical Cost)</t>
  </si>
  <si>
    <t>Sertifikat Bank Indonesia/</t>
  </si>
  <si>
    <t>Sukuk/</t>
  </si>
  <si>
    <t>Efek Beragun Aset dari KIK EBA/</t>
  </si>
  <si>
    <t xml:space="preserve">Akumulasi Penyusutan/ </t>
  </si>
  <si>
    <t>Accumulated Depreciation</t>
  </si>
  <si>
    <t>INVESTMENT VALUATION DIFFERENCE</t>
  </si>
  <si>
    <t>Total Investment</t>
  </si>
  <si>
    <t>NON INVESTMENT CURRENT ASSETS</t>
  </si>
  <si>
    <t>Piutang Iuran/</t>
  </si>
  <si>
    <t>Iuran Normal Peserta/</t>
  </si>
  <si>
    <t xml:space="preserve">Iuran Tambahan / </t>
  </si>
  <si>
    <t>Piutang Hasil Investasi/</t>
  </si>
  <si>
    <t>Total Aset Lancar Diluar Investasi/</t>
  </si>
  <si>
    <t>land and Building</t>
  </si>
  <si>
    <t>Kendaraan/</t>
  </si>
  <si>
    <t xml:space="preserve">Vehicle </t>
  </si>
  <si>
    <t>Peralatan Komputer/</t>
  </si>
  <si>
    <t xml:space="preserve">Computers </t>
  </si>
  <si>
    <t>Peralatan Kantor /</t>
  </si>
  <si>
    <t xml:space="preserve">Office Equipments </t>
  </si>
  <si>
    <t xml:space="preserve">Aset Operasional Lainnya / </t>
  </si>
  <si>
    <t>Other Operational Assets</t>
  </si>
  <si>
    <t xml:space="preserve">TOTAL ASET/ </t>
  </si>
  <si>
    <t>Nilai kini Aktuarial/</t>
  </si>
  <si>
    <t xml:space="preserve"> Actuarial Present Value</t>
  </si>
  <si>
    <t>Actuarial Present Value Difference</t>
  </si>
  <si>
    <t>Pension Benefit Liabilities</t>
  </si>
  <si>
    <t>Liabilities Other Than Pension Benefit Liabilities</t>
  </si>
  <si>
    <t>Unrealized Revenue</t>
  </si>
  <si>
    <t xml:space="preserve">TOTAL LIABILITAS/ </t>
  </si>
  <si>
    <t>TOTAL LIABILITIES</t>
  </si>
  <si>
    <t xml:space="preserve">Pendapatan yang Belum Direalisasi/ </t>
  </si>
  <si>
    <t xml:space="preserve">PENDAPATAN DAN BEBAN LAIN-LAIN/ </t>
  </si>
  <si>
    <t>OTHER REVENUE AND EXPENSE</t>
  </si>
  <si>
    <t>Table of Pension Fund's Statements of Net Assets, Income Statements and Statements of Financial Position</t>
  </si>
  <si>
    <t>(Miliar Rupiah)</t>
  </si>
  <si>
    <t>(Million Rupiah)</t>
  </si>
  <si>
    <r>
      <t>Total Aset Lancar Diluar Investasi/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</si>
  <si>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Tanah dan Bangunan (Nilai Buku)/</t>
    </r>
    <r>
      <rPr>
        <i/>
        <sz val="11"/>
        <color theme="0" tint="-0.499984740745262"/>
        <rFont val="Arial Narrow"/>
        <family val="2"/>
      </rPr>
      <t xml:space="preserve"> </t>
    </r>
  </si>
  <si>
    <r>
      <t xml:space="preserve">TOTAL ASET/ 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</si>
  <si>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Hutang Investasi/</t>
    </r>
    <r>
      <rPr>
        <i/>
        <sz val="11"/>
        <color theme="0" tint="-0.499984740745262"/>
        <rFont val="Arial Narrow"/>
        <family val="2"/>
      </rPr>
      <t xml:space="preserve"> </t>
    </r>
  </si>
  <si>
    <r>
      <t>Beban Transaksi Surat Berharga/</t>
    </r>
    <r>
      <rPr>
        <i/>
        <sz val="11"/>
        <color theme="0" tint="-0.499984740745262"/>
        <rFont val="Arial Narrow"/>
        <family val="2"/>
      </rPr>
      <t xml:space="preserve"> </t>
    </r>
  </si>
  <si>
    <r>
      <t>Beban Pemeliharaan Tanah &amp; Bangunan/</t>
    </r>
    <r>
      <rPr>
        <i/>
        <sz val="11"/>
        <color theme="0" tint="-0.499984740745262"/>
        <rFont val="Arial Narrow"/>
        <family val="2"/>
      </rPr>
      <t xml:space="preserve"> </t>
    </r>
  </si>
  <si>
    <r>
      <t>Beban Manajer Investasi/</t>
    </r>
    <r>
      <rPr>
        <i/>
        <sz val="11"/>
        <color theme="0" tint="-0.499984740745262"/>
        <rFont val="Arial Narrow"/>
        <family val="2"/>
      </rPr>
      <t xml:space="preserve"> </t>
    </r>
  </si>
  <si>
    <r>
      <t>Bunga Keterlambatan Iuran/</t>
    </r>
    <r>
      <rPr>
        <i/>
        <sz val="11"/>
        <color theme="0" tint="-0.499984740745262"/>
        <rFont val="Arial Narrow"/>
        <family val="2"/>
      </rPr>
      <t xml:space="preserve"> </t>
    </r>
  </si>
  <si>
    <r>
      <t>Laba (Rugi) Penjualan Aset Operasional/</t>
    </r>
    <r>
      <rPr>
        <i/>
        <sz val="11"/>
        <color theme="0" tint="-0.499984740745262"/>
        <rFont val="Arial Narrow"/>
        <family val="2"/>
      </rPr>
      <t xml:space="preserve"> </t>
    </r>
  </si>
  <si>
    <r>
      <t>Laba (Rugi) Penjualan Aset Lain-lain/</t>
    </r>
    <r>
      <rPr>
        <i/>
        <sz val="11"/>
        <color theme="0" tint="-0.499984740745262"/>
        <rFont val="Arial Narrow"/>
        <family val="2"/>
      </rPr>
      <t xml:space="preserve"> </t>
    </r>
  </si>
  <si>
    <r>
      <t>Beban Lain Diluar Investasi dan Operasional/</t>
    </r>
    <r>
      <rPr>
        <i/>
        <sz val="11"/>
        <color theme="0" tint="-0.499984740745262"/>
        <rFont val="Arial Narrow"/>
        <family val="2"/>
      </rPr>
      <t xml:space="preserve"> </t>
    </r>
  </si>
  <si>
    <r>
      <t>HASIL USAHA SETELAH PAJAK/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</si>
  <si>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INVESTASI (Harga Perolehan)/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</si>
  <si>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SELISIH PENILAIAN INVESTASI/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</si>
  <si>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ASET LAIN-LAIN/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</si>
  <si>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Selisih Nilai Kini Aktuarial/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</si>
  <si>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Liabilitas Manfaat Pensiun/</t>
    </r>
    <r>
      <rPr>
        <b/>
        <i/>
        <sz val="11"/>
        <color theme="0" tint="-0.499984740745262"/>
        <rFont val="Arial Narrow"/>
        <family val="2"/>
      </rPr>
      <t xml:space="preserve"> </t>
    </r>
  </si>
  <si>
    <r>
      <t>Beban Yang Masih Harus Dibayar/</t>
    </r>
    <r>
      <rPr>
        <i/>
        <sz val="11"/>
        <color theme="0" tint="-0.499984740745262"/>
        <rFont val="Arial Narrow"/>
        <family val="2"/>
      </rPr>
      <t xml:space="preserve"> </t>
    </r>
  </si>
  <si>
    <r>
      <t>Liabilitas di luar Liabilitas Manfaat Pensiun Lain/</t>
    </r>
    <r>
      <rPr>
        <sz val="11"/>
        <color theme="0" tint="-0.499984740745262"/>
        <rFont val="Arial Narrow"/>
        <family val="2"/>
      </rPr>
      <t xml:space="preserve"> </t>
    </r>
  </si>
  <si>
    <t xml:space="preserve">Tabel Laporan Aset Neto, Perhitungan Hasil Usaha dan Neraca Dana Pensiun </t>
  </si>
  <si>
    <t>LAPORAN ASET NETO/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</si>
</sst>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_);_(* \(#,##0.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0" tint="-0.499984740745262"/>
      <name val="Bookman Old Style"/>
      <family val="1"/>
    </font>
    <font>
      <sz val="11"/>
      <color rgb="FFFF0000"/>
      <name val="Bookman Old Style"/>
      <family val="1"/>
    </font>
    <font>
      <sz val="11"/>
      <name val="Bookman Old Style"/>
      <family val="1"/>
    </font>
    <font>
      <b/>
      <i/>
      <sz val="11"/>
      <color theme="1"/>
      <name val="Bookman Old Style"/>
      <family val="1"/>
    </font>
    <font>
      <b/>
      <sz val="11"/>
      <color theme="0"/>
      <name val="Arial Narrow"/>
      <family val="2"/>
    </font>
    <font>
      <b/>
      <i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249977111117893"/>
      <name val="Arial Narrow"/>
      <family val="2"/>
    </font>
    <font>
      <sz val="11"/>
      <color theme="1" tint="0.249977111117893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1"/>
      <color rgb="FFFF0000"/>
      <name val="Arial Narrow"/>
      <family val="2"/>
    </font>
    <font>
      <sz val="11"/>
      <name val="Arial Narrow"/>
      <family val="2"/>
    </font>
    <font>
      <b/>
      <i/>
      <sz val="11"/>
      <color theme="0" tint="-0.499984740745262"/>
      <name val="Arial Narrow"/>
      <family val="2"/>
    </font>
    <font>
      <i/>
      <sz val="11"/>
      <color theme="0" tint="-0.499984740745262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1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41" fontId="5" fillId="0" borderId="0" xfId="2" applyFont="1" applyAlignment="1">
      <alignment vertical="center"/>
    </xf>
    <xf numFmtId="0" fontId="2" fillId="0" borderId="0" xfId="0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2" fillId="2" borderId="0" xfId="2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4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0" borderId="0" xfId="2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/>
    </xf>
    <xf numFmtId="40" fontId="14" fillId="0" borderId="1" xfId="1" applyNumberFormat="1" applyFont="1" applyBorder="1" applyAlignment="1">
      <alignment vertical="center"/>
    </xf>
    <xf numFmtId="40" fontId="10" fillId="2" borderId="1" xfId="1" applyNumberFormat="1" applyFont="1" applyFill="1" applyBorder="1" applyAlignment="1">
      <alignment vertical="center"/>
    </xf>
    <xf numFmtId="40" fontId="16" fillId="0" borderId="1" xfId="1" applyNumberFormat="1" applyFont="1" applyBorder="1" applyAlignment="1">
      <alignment vertical="center"/>
    </xf>
    <xf numFmtId="40" fontId="17" fillId="0" borderId="1" xfId="1" applyNumberFormat="1" applyFont="1" applyBorder="1" applyAlignment="1">
      <alignment vertical="center"/>
    </xf>
    <xf numFmtId="40" fontId="10" fillId="0" borderId="1" xfId="1" applyNumberFormat="1" applyFont="1" applyBorder="1" applyAlignment="1">
      <alignment vertical="center"/>
    </xf>
    <xf numFmtId="40" fontId="16" fillId="0" borderId="1" xfId="3" applyNumberFormat="1" applyFont="1" applyBorder="1" applyAlignment="1">
      <alignment vertical="center"/>
    </xf>
    <xf numFmtId="40" fontId="21" fillId="0" borderId="1" xfId="1" applyNumberFormat="1" applyFont="1" applyBorder="1" applyAlignment="1">
      <alignment vertical="center"/>
    </xf>
    <xf numFmtId="17" fontId="8" fillId="3" borderId="4" xfId="1" applyNumberFormat="1" applyFont="1" applyFill="1" applyBorder="1" applyAlignment="1">
      <alignment horizontal="center" vertical="center" wrapText="1"/>
    </xf>
    <xf numFmtId="17" fontId="8" fillId="3" borderId="5" xfId="1" applyNumberFormat="1" applyFont="1" applyFill="1" applyBorder="1" applyAlignment="1">
      <alignment horizontal="center" vertical="center" wrapText="1"/>
    </xf>
    <xf numFmtId="17" fontId="8" fillId="3" borderId="6" xfId="1" applyNumberFormat="1" applyFont="1" applyFill="1" applyBorder="1" applyAlignment="1">
      <alignment horizontal="center" vertical="center" wrapText="1"/>
    </xf>
    <xf numFmtId="40" fontId="14" fillId="0" borderId="7" xfId="1" applyNumberFormat="1" applyFont="1" applyBorder="1" applyAlignment="1">
      <alignment vertical="center"/>
    </xf>
    <xf numFmtId="40" fontId="14" fillId="0" borderId="8" xfId="1" applyNumberFormat="1" applyFont="1" applyBorder="1" applyAlignment="1">
      <alignment vertical="center"/>
    </xf>
    <xf numFmtId="40" fontId="14" fillId="0" borderId="1" xfId="1" applyNumberFormat="1" applyFont="1" applyBorder="1" applyAlignment="1">
      <alignment horizontal="right" vertical="center"/>
    </xf>
    <xf numFmtId="40" fontId="14" fillId="2" borderId="7" xfId="1" applyNumberFormat="1" applyFont="1" applyFill="1" applyBorder="1" applyAlignment="1">
      <alignment vertical="center"/>
    </xf>
    <xf numFmtId="40" fontId="10" fillId="2" borderId="7" xfId="1" applyNumberFormat="1" applyFont="1" applyFill="1" applyBorder="1" applyAlignment="1">
      <alignment vertical="center"/>
    </xf>
    <xf numFmtId="40" fontId="10" fillId="2" borderId="1" xfId="1" applyNumberFormat="1" applyFont="1" applyFill="1" applyBorder="1" applyAlignment="1">
      <alignment horizontal="right" vertical="center"/>
    </xf>
    <xf numFmtId="40" fontId="10" fillId="2" borderId="8" xfId="1" applyNumberFormat="1" applyFont="1" applyFill="1" applyBorder="1" applyAlignment="1">
      <alignment horizontal="right" vertical="center"/>
    </xf>
    <xf numFmtId="40" fontId="13" fillId="0" borderId="7" xfId="1" applyNumberFormat="1" applyFont="1" applyBorder="1" applyAlignment="1">
      <alignment vertical="center"/>
    </xf>
    <xf numFmtId="40" fontId="16" fillId="0" borderId="8" xfId="1" applyNumberFormat="1" applyFont="1" applyBorder="1" applyAlignment="1">
      <alignment vertical="center"/>
    </xf>
    <xf numFmtId="40" fontId="17" fillId="0" borderId="7" xfId="1" applyNumberFormat="1" applyFont="1" applyBorder="1" applyAlignment="1">
      <alignment vertical="center"/>
    </xf>
    <xf numFmtId="40" fontId="10" fillId="0" borderId="7" xfId="1" applyNumberFormat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40" fontId="13" fillId="0" borderId="7" xfId="3" applyNumberFormat="1" applyFont="1" applyBorder="1" applyAlignment="1">
      <alignment vertical="center"/>
    </xf>
    <xf numFmtId="40" fontId="16" fillId="0" borderId="8" xfId="3" applyNumberFormat="1" applyFont="1" applyBorder="1" applyAlignment="1">
      <alignment vertical="center"/>
    </xf>
    <xf numFmtId="40" fontId="10" fillId="0" borderId="1" xfId="1" applyNumberFormat="1" applyFont="1" applyBorder="1" applyAlignment="1">
      <alignment horizontal="right" vertical="center"/>
    </xf>
    <xf numFmtId="40" fontId="10" fillId="0" borderId="9" xfId="1" applyNumberFormat="1" applyFont="1" applyBorder="1" applyAlignment="1">
      <alignment vertical="center"/>
    </xf>
    <xf numFmtId="40" fontId="10" fillId="0" borderId="10" xfId="1" applyNumberFormat="1" applyFont="1" applyBorder="1" applyAlignment="1">
      <alignment vertical="center"/>
    </xf>
    <xf numFmtId="40" fontId="10" fillId="0" borderId="11" xfId="1" applyNumberFormat="1" applyFont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/>
    </xf>
    <xf numFmtId="0" fontId="14" fillId="0" borderId="8" xfId="0" quotePrefix="1" applyFont="1" applyFill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9" fillId="3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4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14" fillId="0" borderId="16" xfId="0" quotePrefix="1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21" fillId="2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40" fontId="21" fillId="0" borderId="7" xfId="1" applyNumberFormat="1" applyFont="1" applyBorder="1" applyAlignment="1">
      <alignment vertical="center"/>
    </xf>
    <xf numFmtId="40" fontId="14" fillId="0" borderId="7" xfId="0" applyNumberFormat="1" applyFont="1" applyFill="1" applyBorder="1" applyAlignment="1">
      <alignment vertical="center"/>
    </xf>
    <xf numFmtId="40" fontId="14" fillId="0" borderId="1" xfId="0" applyNumberFormat="1" applyFont="1" applyBorder="1" applyAlignment="1">
      <alignment vertical="center"/>
    </xf>
    <xf numFmtId="40" fontId="14" fillId="0" borderId="1" xfId="0" applyNumberFormat="1" applyFont="1" applyBorder="1" applyAlignment="1">
      <alignment horizontal="right" vertical="center"/>
    </xf>
    <xf numFmtId="40" fontId="14" fillId="0" borderId="8" xfId="0" applyNumberFormat="1" applyFont="1" applyBorder="1" applyAlignment="1">
      <alignment vertical="center"/>
    </xf>
    <xf numFmtId="40" fontId="21" fillId="0" borderId="1" xfId="1" applyNumberFormat="1" applyFont="1" applyBorder="1" applyAlignment="1">
      <alignment horizontal="right" vertical="center"/>
    </xf>
    <xf numFmtId="40" fontId="21" fillId="0" borderId="8" xfId="1" applyNumberFormat="1" applyFont="1" applyBorder="1" applyAlignment="1">
      <alignment vertical="center"/>
    </xf>
    <xf numFmtId="40" fontId="17" fillId="0" borderId="1" xfId="1" applyNumberFormat="1" applyFont="1" applyBorder="1" applyAlignment="1">
      <alignment horizontal="right" vertical="center"/>
    </xf>
    <xf numFmtId="40" fontId="17" fillId="0" borderId="8" xfId="1" applyNumberFormat="1" applyFont="1" applyBorder="1" applyAlignment="1">
      <alignment vertical="center"/>
    </xf>
    <xf numFmtId="40" fontId="21" fillId="0" borderId="9" xfId="1" applyNumberFormat="1" applyFont="1" applyBorder="1" applyAlignment="1">
      <alignment vertical="center"/>
    </xf>
    <xf numFmtId="40" fontId="21" fillId="0" borderId="10" xfId="1" applyNumberFormat="1" applyFont="1" applyBorder="1" applyAlignment="1">
      <alignment vertical="center"/>
    </xf>
    <xf numFmtId="40" fontId="21" fillId="0" borderId="11" xfId="1" applyNumberFormat="1" applyFont="1" applyBorder="1" applyAlignment="1">
      <alignment vertical="center"/>
    </xf>
    <xf numFmtId="0" fontId="22" fillId="4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40" fontId="11" fillId="4" borderId="7" xfId="0" applyNumberFormat="1" applyFont="1" applyFill="1" applyBorder="1" applyAlignment="1">
      <alignment vertical="center"/>
    </xf>
    <xf numFmtId="40" fontId="12" fillId="4" borderId="1" xfId="0" applyNumberFormat="1" applyFont="1" applyFill="1" applyBorder="1" applyAlignment="1">
      <alignment vertical="center"/>
    </xf>
    <xf numFmtId="40" fontId="12" fillId="4" borderId="8" xfId="0" applyNumberFormat="1" applyFont="1" applyFill="1" applyBorder="1" applyAlignment="1">
      <alignment vertical="center"/>
    </xf>
    <xf numFmtId="40" fontId="13" fillId="0" borderId="0" xfId="3" applyNumberFormat="1" applyFont="1" applyBorder="1" applyAlignment="1">
      <alignment vertical="center"/>
    </xf>
    <xf numFmtId="40" fontId="10" fillId="0" borderId="0" xfId="3" applyNumberFormat="1" applyFont="1" applyBorder="1" applyAlignment="1">
      <alignment vertical="center"/>
    </xf>
    <xf numFmtId="40" fontId="10" fillId="4" borderId="4" xfId="0" applyNumberFormat="1" applyFont="1" applyFill="1" applyBorder="1" applyAlignment="1">
      <alignment vertical="center"/>
    </xf>
    <xf numFmtId="40" fontId="10" fillId="4" borderId="5" xfId="0" applyNumberFormat="1" applyFont="1" applyFill="1" applyBorder="1" applyAlignment="1">
      <alignment vertical="center"/>
    </xf>
    <xf numFmtId="40" fontId="10" fillId="4" borderId="6" xfId="0" applyNumberFormat="1" applyFont="1" applyFill="1" applyBorder="1" applyAlignment="1">
      <alignment horizontal="center" vertical="center"/>
    </xf>
    <xf numFmtId="40" fontId="10" fillId="0" borderId="0" xfId="1" applyNumberFormat="1" applyFont="1" applyBorder="1" applyAlignment="1">
      <alignment vertical="center"/>
    </xf>
    <xf numFmtId="40" fontId="10" fillId="0" borderId="0" xfId="1" applyNumberFormat="1" applyFont="1" applyBorder="1" applyAlignment="1">
      <alignment horizontal="right" vertic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156"/>
  <sheetViews>
    <sheetView showGridLines="0" tabSelected="1" view="pageBreakPreview" zoomScale="80" zoomScaleNormal="100" zoomScaleSheetLayoutView="80" workbookViewId="0"/>
  </sheetViews>
  <sheetFormatPr defaultRowHeight="15" x14ac:dyDescent="0.25"/>
  <cols>
    <col min="1" max="1" width="2.7109375" style="1" customWidth="1"/>
    <col min="2" max="2" width="2.28515625" style="1" customWidth="1"/>
    <col min="3" max="3" width="2.42578125" style="1" customWidth="1"/>
    <col min="4" max="4" width="33.7109375" style="1" bestFit="1" customWidth="1"/>
    <col min="5" max="10" width="11" style="1" customWidth="1"/>
    <col min="11" max="11" width="47.42578125" style="1" customWidth="1"/>
    <col min="12" max="14" width="17.5703125" style="1" bestFit="1" customWidth="1"/>
    <col min="15" max="15" width="13.140625" style="1" bestFit="1" customWidth="1"/>
    <col min="16" max="16384" width="9.140625" style="1"/>
  </cols>
  <sheetData>
    <row r="1" spans="1:17" x14ac:dyDescent="0.25">
      <c r="A1" s="5" t="s">
        <v>217</v>
      </c>
    </row>
    <row r="2" spans="1:17" x14ac:dyDescent="0.25">
      <c r="A2" s="6" t="s">
        <v>195</v>
      </c>
    </row>
    <row r="3" spans="1:17" ht="15.75" thickBot="1" x14ac:dyDescent="0.3"/>
    <row r="4" spans="1:17" ht="16.5" x14ac:dyDescent="0.25">
      <c r="A4" s="66" t="s">
        <v>196</v>
      </c>
      <c r="B4" s="67"/>
      <c r="C4" s="67"/>
      <c r="D4" s="68"/>
      <c r="E4" s="45">
        <v>42005</v>
      </c>
      <c r="F4" s="46">
        <v>42036</v>
      </c>
      <c r="G4" s="46">
        <v>42064</v>
      </c>
      <c r="H4" s="46">
        <v>42095</v>
      </c>
      <c r="I4" s="46">
        <v>42125</v>
      </c>
      <c r="J4" s="47">
        <v>42156</v>
      </c>
      <c r="K4" s="92" t="s">
        <v>197</v>
      </c>
    </row>
    <row r="5" spans="1:17" ht="16.5" x14ac:dyDescent="0.25">
      <c r="A5" s="69" t="s">
        <v>218</v>
      </c>
      <c r="B5" s="70"/>
      <c r="C5" s="70"/>
      <c r="D5" s="71"/>
      <c r="E5" s="139"/>
      <c r="F5" s="140"/>
      <c r="G5" s="140"/>
      <c r="H5" s="140"/>
      <c r="I5" s="140"/>
      <c r="J5" s="141"/>
      <c r="K5" s="93" t="s">
        <v>1</v>
      </c>
      <c r="L5" s="7"/>
      <c r="M5" s="7"/>
      <c r="N5" s="7"/>
      <c r="O5" s="7"/>
    </row>
    <row r="6" spans="1:17" ht="16.5" x14ac:dyDescent="0.25">
      <c r="A6" s="72" t="s">
        <v>2</v>
      </c>
      <c r="B6" s="17"/>
      <c r="C6" s="17"/>
      <c r="D6" s="73"/>
      <c r="E6" s="48"/>
      <c r="F6" s="38"/>
      <c r="G6" s="38"/>
      <c r="H6" s="38"/>
      <c r="I6" s="38"/>
      <c r="J6" s="49"/>
      <c r="K6" s="94" t="s">
        <v>3</v>
      </c>
    </row>
    <row r="7" spans="1:17" ht="16.5" x14ac:dyDescent="0.25">
      <c r="A7" s="74"/>
      <c r="B7" s="18" t="s">
        <v>4</v>
      </c>
      <c r="C7" s="18"/>
      <c r="D7" s="75"/>
      <c r="E7" s="48"/>
      <c r="F7" s="38"/>
      <c r="G7" s="38"/>
      <c r="H7" s="38"/>
      <c r="I7" s="38"/>
      <c r="J7" s="49"/>
      <c r="K7" s="95" t="s">
        <v>5</v>
      </c>
    </row>
    <row r="8" spans="1:17" ht="16.5" x14ac:dyDescent="0.25">
      <c r="A8" s="76"/>
      <c r="B8" s="19"/>
      <c r="C8" s="20" t="s">
        <v>6</v>
      </c>
      <c r="D8" s="77"/>
      <c r="E8" s="48">
        <v>30847.442767273002</v>
      </c>
      <c r="F8" s="38">
        <v>30924.819903418</v>
      </c>
      <c r="G8" s="50">
        <v>31236.568464774002</v>
      </c>
      <c r="H8" s="50">
        <v>30633.770485171</v>
      </c>
      <c r="I8" s="38">
        <v>30481.908137197999</v>
      </c>
      <c r="J8" s="49">
        <v>31481.368942637</v>
      </c>
      <c r="K8" s="96" t="s">
        <v>7</v>
      </c>
      <c r="L8" s="8"/>
      <c r="M8" s="8"/>
    </row>
    <row r="9" spans="1:17" ht="16.5" x14ac:dyDescent="0.25">
      <c r="A9" s="76"/>
      <c r="B9" s="19"/>
      <c r="C9" s="21" t="s">
        <v>8</v>
      </c>
      <c r="D9" s="78"/>
      <c r="E9" s="48">
        <v>116.832085691</v>
      </c>
      <c r="F9" s="38">
        <v>244.39003248899999</v>
      </c>
      <c r="G9" s="50">
        <v>273.511710542</v>
      </c>
      <c r="H9" s="50">
        <v>229.96795322299999</v>
      </c>
      <c r="I9" s="38">
        <v>218.66937233900001</v>
      </c>
      <c r="J9" s="49">
        <v>141.223527674</v>
      </c>
      <c r="K9" s="96" t="s">
        <v>9</v>
      </c>
      <c r="L9" s="8"/>
      <c r="M9" s="8"/>
    </row>
    <row r="10" spans="1:17" ht="16.5" x14ac:dyDescent="0.25">
      <c r="A10" s="76"/>
      <c r="B10" s="19"/>
      <c r="C10" s="21" t="s">
        <v>10</v>
      </c>
      <c r="D10" s="78"/>
      <c r="E10" s="48">
        <v>1418.817276172</v>
      </c>
      <c r="F10" s="38">
        <v>1432.4341705889999</v>
      </c>
      <c r="G10" s="50">
        <v>1111.7062122499999</v>
      </c>
      <c r="H10" s="50">
        <v>1511.806569396</v>
      </c>
      <c r="I10" s="38">
        <v>1350.7531908590001</v>
      </c>
      <c r="J10" s="49">
        <v>2380.342085964</v>
      </c>
      <c r="K10" s="96" t="s">
        <v>11</v>
      </c>
      <c r="L10" s="8"/>
      <c r="M10" s="8"/>
    </row>
    <row r="11" spans="1:17" ht="16.5" x14ac:dyDescent="0.25">
      <c r="A11" s="76"/>
      <c r="B11" s="19"/>
      <c r="C11" s="21" t="s">
        <v>12</v>
      </c>
      <c r="D11" s="78"/>
      <c r="E11" s="48">
        <v>53970.995229403001</v>
      </c>
      <c r="F11" s="38">
        <v>55050.600288645001</v>
      </c>
      <c r="G11" s="50">
        <v>55932.602113551002</v>
      </c>
      <c r="H11" s="50">
        <v>55611.382386083991</v>
      </c>
      <c r="I11" s="38">
        <v>55964.863227667003</v>
      </c>
      <c r="J11" s="49">
        <v>55578.263481137001</v>
      </c>
      <c r="K11" s="96" t="s">
        <v>13</v>
      </c>
      <c r="L11" s="8"/>
      <c r="M11" s="8"/>
    </row>
    <row r="12" spans="1:17" ht="16.5" x14ac:dyDescent="0.25">
      <c r="A12" s="76"/>
      <c r="B12" s="19"/>
      <c r="C12" s="21" t="s">
        <v>14</v>
      </c>
      <c r="D12" s="78"/>
      <c r="E12" s="48">
        <v>0</v>
      </c>
      <c r="F12" s="38">
        <v>0</v>
      </c>
      <c r="G12" s="50">
        <v>0</v>
      </c>
      <c r="H12" s="50">
        <v>0</v>
      </c>
      <c r="I12" s="38">
        <v>22.084226646000001</v>
      </c>
      <c r="J12" s="49">
        <v>31.525816437</v>
      </c>
      <c r="K12" s="96" t="s">
        <v>15</v>
      </c>
      <c r="L12" s="8"/>
      <c r="M12" s="8"/>
    </row>
    <row r="13" spans="1:17" ht="16.5" x14ac:dyDescent="0.25">
      <c r="A13" s="76"/>
      <c r="B13" s="19"/>
      <c r="C13" s="20" t="s">
        <v>16</v>
      </c>
      <c r="D13" s="77"/>
      <c r="E13" s="48">
        <v>0</v>
      </c>
      <c r="F13" s="38">
        <v>0</v>
      </c>
      <c r="G13" s="50">
        <v>0</v>
      </c>
      <c r="H13" s="50">
        <v>0</v>
      </c>
      <c r="I13" s="38">
        <v>0</v>
      </c>
      <c r="J13" s="49">
        <v>0</v>
      </c>
      <c r="K13" s="96" t="s">
        <v>17</v>
      </c>
      <c r="L13" s="8"/>
      <c r="M13" s="8"/>
    </row>
    <row r="14" spans="1:17" ht="16.5" x14ac:dyDescent="0.25">
      <c r="A14" s="76"/>
      <c r="B14" s="19"/>
      <c r="C14" s="21" t="s">
        <v>18</v>
      </c>
      <c r="D14" s="78"/>
      <c r="E14" s="48">
        <v>29212.839337473</v>
      </c>
      <c r="F14" s="38">
        <v>29524.361227717</v>
      </c>
      <c r="G14" s="50">
        <v>29747.925515563998</v>
      </c>
      <c r="H14" s="50">
        <v>29311.775707843</v>
      </c>
      <c r="I14" s="38">
        <v>30062.910247952001</v>
      </c>
      <c r="J14" s="49">
        <v>28537.178598589999</v>
      </c>
      <c r="K14" s="96" t="s">
        <v>19</v>
      </c>
      <c r="L14" s="8"/>
      <c r="M14" s="8"/>
      <c r="N14" s="8"/>
      <c r="O14" s="8"/>
      <c r="P14" s="8"/>
      <c r="Q14" s="8"/>
    </row>
    <row r="15" spans="1:17" ht="16.5" x14ac:dyDescent="0.25">
      <c r="A15" s="76"/>
      <c r="B15" s="19"/>
      <c r="C15" s="21" t="s">
        <v>20</v>
      </c>
      <c r="D15" s="78"/>
      <c r="E15" s="48">
        <v>38926.927786690998</v>
      </c>
      <c r="F15" s="38">
        <v>38933.409727220002</v>
      </c>
      <c r="G15" s="50">
        <v>39036.836792331</v>
      </c>
      <c r="H15" s="50">
        <v>39117.636863362997</v>
      </c>
      <c r="I15" s="38">
        <v>39207.632040798002</v>
      </c>
      <c r="J15" s="49">
        <v>40541.604022501</v>
      </c>
      <c r="K15" s="96" t="s">
        <v>21</v>
      </c>
      <c r="L15" s="8"/>
      <c r="M15" s="8"/>
      <c r="P15" s="8"/>
    </row>
    <row r="16" spans="1:17" ht="16.5" x14ac:dyDescent="0.25">
      <c r="A16" s="76"/>
      <c r="B16" s="19"/>
      <c r="C16" s="22" t="s">
        <v>22</v>
      </c>
      <c r="D16" s="79"/>
      <c r="E16" s="48">
        <v>1220.244908353</v>
      </c>
      <c r="F16" s="38">
        <v>1175.8596721670001</v>
      </c>
      <c r="G16" s="50">
        <v>1150.2929364270001</v>
      </c>
      <c r="H16" s="50">
        <v>1195.9216595780001</v>
      </c>
      <c r="I16" s="38">
        <v>1345.5014643929999</v>
      </c>
      <c r="J16" s="49">
        <v>1537.3587395229999</v>
      </c>
      <c r="K16" s="96" t="s">
        <v>23</v>
      </c>
      <c r="L16" s="8"/>
      <c r="M16" s="8"/>
      <c r="N16" s="8"/>
      <c r="O16" s="8"/>
    </row>
    <row r="17" spans="1:16" ht="16.5" x14ac:dyDescent="0.25">
      <c r="A17" s="76"/>
      <c r="B17" s="19"/>
      <c r="C17" s="22" t="s">
        <v>24</v>
      </c>
      <c r="D17" s="79"/>
      <c r="E17" s="48">
        <v>11672.321937537001</v>
      </c>
      <c r="F17" s="38">
        <v>11616.505022313</v>
      </c>
      <c r="G17" s="50">
        <v>12080.323720947001</v>
      </c>
      <c r="H17" s="50">
        <v>12595.572766926001</v>
      </c>
      <c r="I17" s="38">
        <v>12711.422165323002</v>
      </c>
      <c r="J17" s="49">
        <v>12682.405379272999</v>
      </c>
      <c r="K17" s="96" t="s">
        <v>25</v>
      </c>
      <c r="L17" s="8"/>
      <c r="M17" s="8"/>
      <c r="N17" s="8"/>
      <c r="O17" s="8"/>
    </row>
    <row r="18" spans="1:16" ht="16.5" x14ac:dyDescent="0.25">
      <c r="A18" s="80"/>
      <c r="B18" s="23"/>
      <c r="C18" s="24" t="s">
        <v>26</v>
      </c>
      <c r="D18" s="81"/>
      <c r="E18" s="48">
        <v>244.752706757</v>
      </c>
      <c r="F18" s="38">
        <v>241.34740873199999</v>
      </c>
      <c r="G18" s="50">
        <v>284.16911636600003</v>
      </c>
      <c r="H18" s="50">
        <v>225.05397592200001</v>
      </c>
      <c r="I18" s="38">
        <v>222.08820197199998</v>
      </c>
      <c r="J18" s="49">
        <v>218.58313943100001</v>
      </c>
      <c r="K18" s="96" t="s">
        <v>27</v>
      </c>
      <c r="L18" s="8"/>
      <c r="M18" s="8"/>
      <c r="N18" s="8"/>
      <c r="O18" s="8"/>
    </row>
    <row r="19" spans="1:16" ht="16.5" x14ac:dyDescent="0.25">
      <c r="A19" s="76"/>
      <c r="B19" s="19"/>
      <c r="C19" s="20" t="s">
        <v>28</v>
      </c>
      <c r="D19" s="77"/>
      <c r="E19" s="48">
        <v>40.937681501</v>
      </c>
      <c r="F19" s="38">
        <v>40.845396501000003</v>
      </c>
      <c r="G19" s="50">
        <v>39.925366001</v>
      </c>
      <c r="H19" s="50">
        <v>119.16164179099999</v>
      </c>
      <c r="I19" s="38">
        <v>113.897654026</v>
      </c>
      <c r="J19" s="49">
        <v>121.771115431</v>
      </c>
      <c r="K19" s="96" t="s">
        <v>29</v>
      </c>
      <c r="L19" s="8"/>
      <c r="M19" s="8"/>
      <c r="N19" s="8"/>
      <c r="O19" s="8"/>
    </row>
    <row r="20" spans="1:16" ht="16.5" x14ac:dyDescent="0.25">
      <c r="A20" s="76"/>
      <c r="B20" s="19"/>
      <c r="C20" s="20" t="s">
        <v>30</v>
      </c>
      <c r="D20" s="77"/>
      <c r="E20" s="48">
        <v>0</v>
      </c>
      <c r="F20" s="38">
        <v>0</v>
      </c>
      <c r="G20" s="50">
        <v>0</v>
      </c>
      <c r="H20" s="50">
        <v>0</v>
      </c>
      <c r="I20" s="38">
        <v>0</v>
      </c>
      <c r="J20" s="49">
        <v>0</v>
      </c>
      <c r="K20" s="96" t="s">
        <v>31</v>
      </c>
      <c r="L20" s="8"/>
      <c r="M20" s="8"/>
    </row>
    <row r="21" spans="1:16" ht="16.5" x14ac:dyDescent="0.25">
      <c r="A21" s="76"/>
      <c r="B21" s="19"/>
      <c r="C21" s="20" t="s">
        <v>32</v>
      </c>
      <c r="D21" s="77"/>
      <c r="E21" s="48">
        <v>6147.6129665600001</v>
      </c>
      <c r="F21" s="38">
        <v>6082.747096137</v>
      </c>
      <c r="G21" s="50">
        <v>6719.9316053009998</v>
      </c>
      <c r="H21" s="50">
        <v>6596.4625266229996</v>
      </c>
      <c r="I21" s="38">
        <v>6594.9187710040005</v>
      </c>
      <c r="J21" s="49">
        <v>6712.9151089090001</v>
      </c>
      <c r="K21" s="96" t="s">
        <v>33</v>
      </c>
      <c r="L21" s="8"/>
      <c r="M21" s="8"/>
      <c r="N21" s="8"/>
      <c r="O21" s="8"/>
    </row>
    <row r="22" spans="1:16" ht="16.5" x14ac:dyDescent="0.25">
      <c r="A22" s="76"/>
      <c r="B22" s="19"/>
      <c r="C22" s="22" t="s">
        <v>34</v>
      </c>
      <c r="D22" s="79"/>
      <c r="E22" s="48">
        <v>2718.128283735</v>
      </c>
      <c r="F22" s="38">
        <v>2783.7062326250002</v>
      </c>
      <c r="G22" s="50">
        <v>2799.4716324289998</v>
      </c>
      <c r="H22" s="50">
        <v>2810.8582495800001</v>
      </c>
      <c r="I22" s="38">
        <v>2868.383393699</v>
      </c>
      <c r="J22" s="49">
        <v>2960.9489065829998</v>
      </c>
      <c r="K22" s="96" t="s">
        <v>35</v>
      </c>
      <c r="L22" s="8"/>
      <c r="M22" s="8"/>
      <c r="N22" s="8"/>
      <c r="O22" s="8"/>
      <c r="P22" s="8"/>
    </row>
    <row r="23" spans="1:16" ht="16.5" x14ac:dyDescent="0.25">
      <c r="A23" s="76"/>
      <c r="B23" s="19"/>
      <c r="C23" s="22" t="s">
        <v>36</v>
      </c>
      <c r="D23" s="79"/>
      <c r="E23" s="48">
        <v>1274.5494276669999</v>
      </c>
      <c r="F23" s="38">
        <v>1275.575820239</v>
      </c>
      <c r="G23" s="50">
        <v>1258.2830802799999</v>
      </c>
      <c r="H23" s="50">
        <v>1317.1207756910001</v>
      </c>
      <c r="I23" s="38">
        <v>1321.2320759250001</v>
      </c>
      <c r="J23" s="49">
        <v>1434.4659230300001</v>
      </c>
      <c r="K23" s="96" t="s">
        <v>37</v>
      </c>
      <c r="L23" s="8"/>
      <c r="M23" s="8"/>
      <c r="N23" s="8"/>
      <c r="O23" s="8"/>
    </row>
    <row r="24" spans="1:16" ht="16.5" x14ac:dyDescent="0.25">
      <c r="A24" s="76"/>
      <c r="B24" s="19"/>
      <c r="C24" s="22" t="s">
        <v>38</v>
      </c>
      <c r="D24" s="79"/>
      <c r="E24" s="51">
        <v>5696.6192104539996</v>
      </c>
      <c r="F24" s="38">
        <v>5776.8485034639998</v>
      </c>
      <c r="G24" s="50">
        <v>5893.8221020310002</v>
      </c>
      <c r="H24" s="50">
        <v>6157.2142004050002</v>
      </c>
      <c r="I24" s="38">
        <v>6198.7968378750002</v>
      </c>
      <c r="J24" s="49">
        <v>6225.7299206039997</v>
      </c>
      <c r="K24" s="96" t="s">
        <v>39</v>
      </c>
      <c r="L24" s="8"/>
      <c r="M24" s="8"/>
    </row>
    <row r="25" spans="1:16" s="10" customFormat="1" ht="16.5" x14ac:dyDescent="0.25">
      <c r="A25" s="80"/>
      <c r="B25" s="25" t="s">
        <v>40</v>
      </c>
      <c r="C25" s="26"/>
      <c r="D25" s="82"/>
      <c r="E25" s="52">
        <f>SUM(E8:E24)</f>
        <v>183509.02160526696</v>
      </c>
      <c r="F25" s="39">
        <f>SUM(F8:F24)</f>
        <v>185103.45050225599</v>
      </c>
      <c r="G25" s="53">
        <f>SUM(G8:G24)</f>
        <v>187565.37036879401</v>
      </c>
      <c r="H25" s="53">
        <v>187433.70576159595</v>
      </c>
      <c r="I25" s="53">
        <f>SUM(I8:I24)</f>
        <v>188685.06100767601</v>
      </c>
      <c r="J25" s="54">
        <v>190585.68470772402</v>
      </c>
      <c r="K25" s="97" t="s">
        <v>41</v>
      </c>
      <c r="L25" s="16"/>
      <c r="M25" s="16"/>
      <c r="N25" s="9"/>
    </row>
    <row r="26" spans="1:16" ht="16.5" x14ac:dyDescent="0.25">
      <c r="A26" s="76"/>
      <c r="B26" s="18" t="s">
        <v>42</v>
      </c>
      <c r="C26" s="18"/>
      <c r="D26" s="75"/>
      <c r="E26" s="55"/>
      <c r="F26" s="40"/>
      <c r="G26" s="40"/>
      <c r="H26" s="40"/>
      <c r="I26" s="40"/>
      <c r="J26" s="56"/>
      <c r="K26" s="94" t="s">
        <v>43</v>
      </c>
    </row>
    <row r="27" spans="1:16" ht="16.5" x14ac:dyDescent="0.25">
      <c r="A27" s="76"/>
      <c r="B27" s="19"/>
      <c r="C27" s="22" t="s">
        <v>44</v>
      </c>
      <c r="D27" s="79"/>
      <c r="E27" s="48">
        <v>1172.3600605629999</v>
      </c>
      <c r="F27" s="38">
        <v>1268.870527085</v>
      </c>
      <c r="G27" s="50">
        <v>1061.108263477</v>
      </c>
      <c r="H27" s="50">
        <v>1147.854178413</v>
      </c>
      <c r="I27" s="38">
        <v>1357.842022758</v>
      </c>
      <c r="J27" s="49">
        <v>1813.6883093660001</v>
      </c>
      <c r="K27" s="96" t="s">
        <v>45</v>
      </c>
    </row>
    <row r="28" spans="1:16" ht="16.5" x14ac:dyDescent="0.25">
      <c r="A28" s="76"/>
      <c r="B28" s="19"/>
      <c r="C28" s="22" t="s">
        <v>46</v>
      </c>
      <c r="D28" s="83"/>
      <c r="E28" s="57">
        <f>E29+E30</f>
        <v>280.21523100299999</v>
      </c>
      <c r="F28" s="41">
        <f t="shared" ref="F28" si="0">F29+F30</f>
        <v>333.80063339000003</v>
      </c>
      <c r="G28" s="41">
        <f>G29+G30</f>
        <v>306.45965355800001</v>
      </c>
      <c r="H28" s="41">
        <v>285.594246758</v>
      </c>
      <c r="I28" s="41">
        <v>303.88931926000004</v>
      </c>
      <c r="J28" s="49">
        <v>346.57349743399999</v>
      </c>
      <c r="K28" s="96" t="s">
        <v>47</v>
      </c>
    </row>
    <row r="29" spans="1:16" ht="16.5" x14ac:dyDescent="0.25">
      <c r="A29" s="76"/>
      <c r="B29" s="19"/>
      <c r="C29" s="27"/>
      <c r="D29" s="84" t="s">
        <v>48</v>
      </c>
      <c r="E29" s="48">
        <v>221.614755046</v>
      </c>
      <c r="F29" s="38">
        <v>258.147799255</v>
      </c>
      <c r="G29" s="50">
        <v>242.69112258199999</v>
      </c>
      <c r="H29" s="50">
        <v>221.12391715999999</v>
      </c>
      <c r="I29" s="38">
        <v>234.83866578200002</v>
      </c>
      <c r="J29" s="49">
        <v>272.04552389999998</v>
      </c>
      <c r="K29" s="96" t="s">
        <v>49</v>
      </c>
    </row>
    <row r="30" spans="1:16" ht="16.5" x14ac:dyDescent="0.25">
      <c r="A30" s="76"/>
      <c r="B30" s="19"/>
      <c r="C30" s="27"/>
      <c r="D30" s="84" t="s">
        <v>50</v>
      </c>
      <c r="E30" s="48">
        <v>58.600475957</v>
      </c>
      <c r="F30" s="38">
        <v>75.652834135000006</v>
      </c>
      <c r="G30" s="50">
        <v>63.768530976000001</v>
      </c>
      <c r="H30" s="50">
        <v>64.470329598000006</v>
      </c>
      <c r="I30" s="38">
        <v>69.050653478000001</v>
      </c>
      <c r="J30" s="49">
        <v>74.527973533999997</v>
      </c>
      <c r="K30" s="96" t="s">
        <v>51</v>
      </c>
    </row>
    <row r="31" spans="1:16" ht="16.5" x14ac:dyDescent="0.25">
      <c r="A31" s="76"/>
      <c r="B31" s="19"/>
      <c r="C31" s="19" t="s">
        <v>52</v>
      </c>
      <c r="D31" s="84"/>
      <c r="E31" s="48">
        <v>2780.981456472</v>
      </c>
      <c r="F31" s="38">
        <v>2752.238507866</v>
      </c>
      <c r="G31" s="50">
        <v>2800.9561001809998</v>
      </c>
      <c r="H31" s="50">
        <v>2755.9586270959999</v>
      </c>
      <c r="I31" s="38">
        <v>2882.9613168730002</v>
      </c>
      <c r="J31" s="49">
        <v>2868.0318816580002</v>
      </c>
      <c r="K31" s="96" t="s">
        <v>53</v>
      </c>
    </row>
    <row r="32" spans="1:16" ht="16.5" x14ac:dyDescent="0.25">
      <c r="A32" s="76"/>
      <c r="B32" s="19"/>
      <c r="C32" s="20" t="s">
        <v>54</v>
      </c>
      <c r="D32" s="77"/>
      <c r="E32" s="48">
        <v>82.237584358000007</v>
      </c>
      <c r="F32" s="38">
        <v>81.450386933999994</v>
      </c>
      <c r="G32" s="50">
        <v>79.976495697000004</v>
      </c>
      <c r="H32" s="50">
        <v>79.346928009999999</v>
      </c>
      <c r="I32" s="38">
        <v>81.170077393</v>
      </c>
      <c r="J32" s="49">
        <v>82.040129660999995</v>
      </c>
      <c r="K32" s="96" t="s">
        <v>55</v>
      </c>
    </row>
    <row r="33" spans="1:11" ht="16.5" x14ac:dyDescent="0.25">
      <c r="A33" s="76"/>
      <c r="B33" s="19"/>
      <c r="C33" s="22" t="s">
        <v>56</v>
      </c>
      <c r="D33" s="79"/>
      <c r="E33" s="48">
        <v>283.88858176500003</v>
      </c>
      <c r="F33" s="38">
        <v>282.97136943300001</v>
      </c>
      <c r="G33" s="50">
        <v>272.484539074</v>
      </c>
      <c r="H33" s="50">
        <v>306.01352950400002</v>
      </c>
      <c r="I33" s="38">
        <v>317.61692433299999</v>
      </c>
      <c r="J33" s="49">
        <v>329.26971630600002</v>
      </c>
      <c r="K33" s="96" t="s">
        <v>57</v>
      </c>
    </row>
    <row r="34" spans="1:11" ht="16.5" x14ac:dyDescent="0.25">
      <c r="A34" s="76"/>
      <c r="B34" s="19"/>
      <c r="C34" s="22" t="s">
        <v>58</v>
      </c>
      <c r="D34" s="79"/>
      <c r="E34" s="48">
        <v>798.34796980500005</v>
      </c>
      <c r="F34" s="38">
        <v>912.30060743000001</v>
      </c>
      <c r="G34" s="50">
        <v>890.36536146699996</v>
      </c>
      <c r="H34" s="50">
        <v>624.57494706400007</v>
      </c>
      <c r="I34" s="38">
        <v>403.80774417599997</v>
      </c>
      <c r="J34" s="49">
        <v>287.182251221</v>
      </c>
      <c r="K34" s="96" t="s">
        <v>59</v>
      </c>
    </row>
    <row r="35" spans="1:11" ht="16.5" x14ac:dyDescent="0.25">
      <c r="A35" s="76"/>
      <c r="B35" s="19"/>
      <c r="C35" s="20" t="s">
        <v>60</v>
      </c>
      <c r="D35" s="77"/>
      <c r="E35" s="48">
        <v>1669.7347606169999</v>
      </c>
      <c r="F35" s="38">
        <v>1863.7296072639999</v>
      </c>
      <c r="G35" s="50">
        <v>1572.698126714</v>
      </c>
      <c r="H35" s="50">
        <v>1857.1610984040001</v>
      </c>
      <c r="I35" s="38">
        <v>2012.2411173549999</v>
      </c>
      <c r="J35" s="49">
        <v>1882.476006419</v>
      </c>
      <c r="K35" s="96" t="s">
        <v>61</v>
      </c>
    </row>
    <row r="36" spans="1:11" ht="16.5" x14ac:dyDescent="0.25">
      <c r="A36" s="76"/>
      <c r="B36" s="19"/>
      <c r="C36" s="22" t="s">
        <v>62</v>
      </c>
      <c r="D36" s="79"/>
      <c r="E36" s="48">
        <v>58.356026546000002</v>
      </c>
      <c r="F36" s="38">
        <v>104.45778432</v>
      </c>
      <c r="G36" s="50">
        <v>50.096095957999999</v>
      </c>
      <c r="H36" s="50">
        <v>58.557746760000001</v>
      </c>
      <c r="I36" s="38">
        <v>58.507109567000001</v>
      </c>
      <c r="J36" s="49">
        <v>64.103060898999999</v>
      </c>
      <c r="K36" s="96" t="s">
        <v>63</v>
      </c>
    </row>
    <row r="37" spans="1:11" ht="16.5" x14ac:dyDescent="0.25">
      <c r="A37" s="76"/>
      <c r="B37" s="18" t="s">
        <v>198</v>
      </c>
      <c r="C37" s="18"/>
      <c r="D37" s="75"/>
      <c r="E37" s="58">
        <f>SUM(E27:E28,E31:E36)</f>
        <v>7126.121671128999</v>
      </c>
      <c r="F37" s="42">
        <f>SUM(F27:F28,F31:F36)</f>
        <v>7599.8194237220005</v>
      </c>
      <c r="G37" s="42">
        <f t="shared" ref="G37:I37" si="1">SUM(G27:G28,G31:G36)</f>
        <v>7034.1446361259996</v>
      </c>
      <c r="H37" s="42">
        <v>7115.0613020089995</v>
      </c>
      <c r="I37" s="42">
        <f t="shared" si="1"/>
        <v>7418.035631714999</v>
      </c>
      <c r="J37" s="59">
        <v>7673.3648529640013</v>
      </c>
      <c r="K37" s="95" t="s">
        <v>64</v>
      </c>
    </row>
    <row r="38" spans="1:11" ht="16.5" x14ac:dyDescent="0.25">
      <c r="A38" s="76"/>
      <c r="B38" s="28" t="s">
        <v>65</v>
      </c>
      <c r="C38" s="22"/>
      <c r="D38" s="79"/>
      <c r="E38" s="60"/>
      <c r="F38" s="43"/>
      <c r="G38" s="43"/>
      <c r="H38" s="43"/>
      <c r="I38" s="43"/>
      <c r="J38" s="61"/>
      <c r="K38" s="94" t="s">
        <v>66</v>
      </c>
    </row>
    <row r="39" spans="1:11" ht="16.5" x14ac:dyDescent="0.25">
      <c r="A39" s="76"/>
      <c r="B39" s="19"/>
      <c r="C39" s="20" t="s">
        <v>199</v>
      </c>
      <c r="D39" s="77"/>
      <c r="E39" s="48">
        <v>110.30235977300001</v>
      </c>
      <c r="F39" s="38">
        <v>125.67531214900001</v>
      </c>
      <c r="G39" s="50">
        <v>123.26934544300001</v>
      </c>
      <c r="H39" s="50">
        <v>121.19897659200001</v>
      </c>
      <c r="I39" s="38">
        <v>103.76117933099999</v>
      </c>
      <c r="J39" s="49">
        <v>130.32643321699999</v>
      </c>
      <c r="K39" s="96" t="s">
        <v>67</v>
      </c>
    </row>
    <row r="40" spans="1:11" ht="16.5" x14ac:dyDescent="0.25">
      <c r="A40" s="76"/>
      <c r="B40" s="19"/>
      <c r="C40" s="22" t="s">
        <v>68</v>
      </c>
      <c r="D40" s="79"/>
      <c r="E40" s="48">
        <v>19.224282104</v>
      </c>
      <c r="F40" s="38">
        <v>18.797788184000002</v>
      </c>
      <c r="G40" s="50">
        <v>18.629882085999999</v>
      </c>
      <c r="H40" s="50">
        <v>18.416143760000001</v>
      </c>
      <c r="I40" s="38">
        <v>18.414456841</v>
      </c>
      <c r="J40" s="49">
        <v>19.051280527999999</v>
      </c>
      <c r="K40" s="96" t="s">
        <v>69</v>
      </c>
    </row>
    <row r="41" spans="1:11" ht="16.5" x14ac:dyDescent="0.25">
      <c r="A41" s="76"/>
      <c r="B41" s="19"/>
      <c r="C41" s="20" t="s">
        <v>70</v>
      </c>
      <c r="D41" s="77"/>
      <c r="E41" s="48">
        <v>15.510526733000001</v>
      </c>
      <c r="F41" s="38">
        <v>15.182981563</v>
      </c>
      <c r="G41" s="50">
        <v>15.174182463999999</v>
      </c>
      <c r="H41" s="50">
        <v>14.839556173</v>
      </c>
      <c r="I41" s="38">
        <v>14.553352867999999</v>
      </c>
      <c r="J41" s="49">
        <v>16.176586853</v>
      </c>
      <c r="K41" s="96" t="s">
        <v>71</v>
      </c>
    </row>
    <row r="42" spans="1:11" ht="16.5" x14ac:dyDescent="0.25">
      <c r="A42" s="76"/>
      <c r="B42" s="19"/>
      <c r="C42" s="20" t="s">
        <v>72</v>
      </c>
      <c r="D42" s="77"/>
      <c r="E42" s="48">
        <v>8.1774715689999997</v>
      </c>
      <c r="F42" s="38">
        <v>8.2603452819999994</v>
      </c>
      <c r="G42" s="50">
        <v>8.5323643239999996</v>
      </c>
      <c r="H42" s="50">
        <v>8.5787960009999988</v>
      </c>
      <c r="I42" s="38">
        <v>8.295936352</v>
      </c>
      <c r="J42" s="49">
        <v>8.3859315579999993</v>
      </c>
      <c r="K42" s="96" t="s">
        <v>73</v>
      </c>
    </row>
    <row r="43" spans="1:11" ht="16.5" x14ac:dyDescent="0.25">
      <c r="A43" s="76"/>
      <c r="B43" s="19"/>
      <c r="C43" s="20" t="s">
        <v>74</v>
      </c>
      <c r="D43" s="77"/>
      <c r="E43" s="48">
        <v>17.283354434</v>
      </c>
      <c r="F43" s="38">
        <v>19.746159932000001</v>
      </c>
      <c r="G43" s="50">
        <v>9.1131345239999995</v>
      </c>
      <c r="H43" s="50">
        <v>9.0934261529999993</v>
      </c>
      <c r="I43" s="38">
        <v>9.0546808649999999</v>
      </c>
      <c r="J43" s="49">
        <v>8.4519709219999992</v>
      </c>
      <c r="K43" s="96" t="s">
        <v>75</v>
      </c>
    </row>
    <row r="44" spans="1:11" ht="16.5" x14ac:dyDescent="0.25">
      <c r="A44" s="76"/>
      <c r="B44" s="28" t="s">
        <v>76</v>
      </c>
      <c r="C44" s="22"/>
      <c r="D44" s="79"/>
      <c r="E44" s="58">
        <f>SUM(E39:E43)</f>
        <v>170.497994613</v>
      </c>
      <c r="F44" s="42">
        <f>SUM(F39:F43)</f>
        <v>187.66258711000003</v>
      </c>
      <c r="G44" s="62">
        <f>SUM(G39:G43)</f>
        <v>174.718908841</v>
      </c>
      <c r="H44" s="62">
        <v>172.12689867900005</v>
      </c>
      <c r="I44" s="62">
        <v>154.07960625700002</v>
      </c>
      <c r="J44" s="59">
        <v>182.39220307799999</v>
      </c>
      <c r="K44" s="95" t="s">
        <v>77</v>
      </c>
    </row>
    <row r="45" spans="1:11" ht="16.5" x14ac:dyDescent="0.25">
      <c r="A45" s="76"/>
      <c r="B45" s="28" t="s">
        <v>78</v>
      </c>
      <c r="C45" s="22"/>
      <c r="D45" s="79"/>
      <c r="E45" s="58">
        <v>380.51055423800722</v>
      </c>
      <c r="F45" s="42">
        <v>376.14347018401003</v>
      </c>
      <c r="G45" s="42">
        <v>510.36947324799996</v>
      </c>
      <c r="H45" s="42">
        <v>410.987820457</v>
      </c>
      <c r="I45" s="42">
        <v>342.35371363900475</v>
      </c>
      <c r="J45" s="59">
        <v>334.11735460699998</v>
      </c>
      <c r="K45" s="95" t="s">
        <v>79</v>
      </c>
    </row>
    <row r="46" spans="1:11" ht="16.5" x14ac:dyDescent="0.25">
      <c r="A46" s="74" t="s">
        <v>200</v>
      </c>
      <c r="B46" s="85"/>
      <c r="C46" s="22"/>
      <c r="D46" s="79"/>
      <c r="E46" s="58">
        <f>E25+E37+E44+E45</f>
        <v>191186.15182524695</v>
      </c>
      <c r="F46" s="42">
        <f t="shared" ref="F46" si="2">F25+F37+F44+F45</f>
        <v>193267.07598327199</v>
      </c>
      <c r="G46" s="42">
        <f>G25+G37+G44+G45</f>
        <v>195284.603387009</v>
      </c>
      <c r="H46" s="42">
        <v>195131.88178274099</v>
      </c>
      <c r="I46" s="42">
        <v>196599.529959287</v>
      </c>
      <c r="J46" s="59">
        <v>198775.559118373</v>
      </c>
      <c r="K46" s="94" t="s">
        <v>80</v>
      </c>
    </row>
    <row r="47" spans="1:11" ht="16.5" x14ac:dyDescent="0.25">
      <c r="A47" s="76"/>
      <c r="B47" s="19"/>
      <c r="C47" s="19"/>
      <c r="D47" s="86"/>
      <c r="E47" s="60"/>
      <c r="F47" s="43"/>
      <c r="G47" s="43"/>
      <c r="H47" s="43"/>
      <c r="I47" s="43"/>
      <c r="J47" s="61"/>
      <c r="K47" s="98"/>
    </row>
    <row r="48" spans="1:11" ht="16.5" x14ac:dyDescent="0.25">
      <c r="A48" s="74" t="s">
        <v>81</v>
      </c>
      <c r="B48" s="28"/>
      <c r="C48" s="22"/>
      <c r="D48" s="79"/>
      <c r="E48" s="48"/>
      <c r="F48" s="38"/>
      <c r="G48" s="50"/>
      <c r="H48" s="50"/>
      <c r="I48" s="38"/>
      <c r="J48" s="49"/>
      <c r="K48" s="94" t="s">
        <v>82</v>
      </c>
    </row>
    <row r="49" spans="1:12" ht="16.5" x14ac:dyDescent="0.25">
      <c r="A49" s="74"/>
      <c r="B49" s="18" t="s">
        <v>83</v>
      </c>
      <c r="C49" s="18"/>
      <c r="D49" s="75"/>
      <c r="E49" s="48"/>
      <c r="F49" s="38"/>
      <c r="G49" s="50"/>
      <c r="H49" s="50"/>
      <c r="I49" s="38"/>
      <c r="J49" s="49"/>
      <c r="K49" s="95" t="s">
        <v>84</v>
      </c>
    </row>
    <row r="50" spans="1:12" ht="16.5" x14ac:dyDescent="0.25">
      <c r="A50" s="76"/>
      <c r="B50" s="19"/>
      <c r="C50" s="20" t="s">
        <v>85</v>
      </c>
      <c r="D50" s="77"/>
      <c r="E50" s="48">
        <v>142.06265693099999</v>
      </c>
      <c r="F50" s="38">
        <v>138.40965340599999</v>
      </c>
      <c r="G50" s="50">
        <v>142.69215240400001</v>
      </c>
      <c r="H50" s="50">
        <v>142.60029943000001</v>
      </c>
      <c r="I50" s="38">
        <v>149.864617729</v>
      </c>
      <c r="J50" s="49">
        <v>149.56308759500001</v>
      </c>
      <c r="K50" s="96" t="s">
        <v>86</v>
      </c>
    </row>
    <row r="51" spans="1:12" ht="16.5" x14ac:dyDescent="0.25">
      <c r="A51" s="76"/>
      <c r="B51" s="19"/>
      <c r="C51" s="20" t="s">
        <v>201</v>
      </c>
      <c r="D51" s="77"/>
      <c r="E51" s="48">
        <v>637.86618089399997</v>
      </c>
      <c r="F51" s="38">
        <v>476.92389850199999</v>
      </c>
      <c r="G51" s="50">
        <v>511.29609079300002</v>
      </c>
      <c r="H51" s="50">
        <v>981.28398862900008</v>
      </c>
      <c r="I51" s="38">
        <v>698.74968087400009</v>
      </c>
      <c r="J51" s="49">
        <v>627.73326419800003</v>
      </c>
      <c r="K51" s="96" t="s">
        <v>87</v>
      </c>
    </row>
    <row r="52" spans="1:12" ht="16.5" x14ac:dyDescent="0.25">
      <c r="A52" s="76"/>
      <c r="B52" s="19"/>
      <c r="C52" s="20" t="s">
        <v>88</v>
      </c>
      <c r="D52" s="77"/>
      <c r="E52" s="48">
        <v>203.60070772700001</v>
      </c>
      <c r="F52" s="38">
        <v>209.656542452</v>
      </c>
      <c r="G52" s="50">
        <v>220.49511075800001</v>
      </c>
      <c r="H52" s="50">
        <v>207.15150520999998</v>
      </c>
      <c r="I52" s="38">
        <v>236.482585503</v>
      </c>
      <c r="J52" s="49">
        <v>254.519635803</v>
      </c>
      <c r="K52" s="96" t="s">
        <v>89</v>
      </c>
    </row>
    <row r="53" spans="1:12" ht="16.5" x14ac:dyDescent="0.25">
      <c r="A53" s="76"/>
      <c r="B53" s="19"/>
      <c r="C53" s="20" t="s">
        <v>90</v>
      </c>
      <c r="D53" s="77"/>
      <c r="E53" s="48">
        <v>217.88261109000001</v>
      </c>
      <c r="F53" s="38">
        <v>212.68300604800001</v>
      </c>
      <c r="G53" s="50">
        <v>199.72956002699999</v>
      </c>
      <c r="H53" s="50">
        <v>197.974508136</v>
      </c>
      <c r="I53" s="38">
        <v>192.97962005199997</v>
      </c>
      <c r="J53" s="49">
        <v>192.03210152400001</v>
      </c>
      <c r="K53" s="96" t="s">
        <v>91</v>
      </c>
    </row>
    <row r="54" spans="1:12" ht="16.5" x14ac:dyDescent="0.25">
      <c r="A54" s="76"/>
      <c r="B54" s="19"/>
      <c r="C54" s="20" t="s">
        <v>92</v>
      </c>
      <c r="D54" s="77"/>
      <c r="E54" s="48">
        <v>274.62489316</v>
      </c>
      <c r="F54" s="38">
        <v>283.97716581899999</v>
      </c>
      <c r="G54" s="50">
        <v>327.76102525599998</v>
      </c>
      <c r="H54" s="50">
        <v>364.116426768</v>
      </c>
      <c r="I54" s="38">
        <v>296.25217414700001</v>
      </c>
      <c r="J54" s="49">
        <v>298.03397168100003</v>
      </c>
      <c r="K54" s="96" t="s">
        <v>93</v>
      </c>
    </row>
    <row r="55" spans="1:12" ht="16.5" x14ac:dyDescent="0.25">
      <c r="A55" s="76"/>
      <c r="B55" s="20" t="s">
        <v>94</v>
      </c>
      <c r="C55" s="20"/>
      <c r="D55" s="77"/>
      <c r="E55" s="58">
        <f>SUM(E50:E54)</f>
        <v>1476.037049802</v>
      </c>
      <c r="F55" s="42">
        <f t="shared" ref="F55" si="3">SUM(F50:F54)</f>
        <v>1321.650266227</v>
      </c>
      <c r="G55" s="62">
        <f>SUM(G50:G54)</f>
        <v>1401.973939238</v>
      </c>
      <c r="H55" s="62">
        <v>1893.1267281729997</v>
      </c>
      <c r="I55" s="62">
        <v>1574.3286783049998</v>
      </c>
      <c r="J55" s="59">
        <v>1521.8820608010001</v>
      </c>
      <c r="K55" s="99" t="s">
        <v>95</v>
      </c>
    </row>
    <row r="56" spans="1:12" ht="17.25" thickBot="1" x14ac:dyDescent="0.3">
      <c r="A56" s="87" t="s">
        <v>96</v>
      </c>
      <c r="B56" s="88"/>
      <c r="C56" s="89"/>
      <c r="D56" s="90"/>
      <c r="E56" s="63">
        <f>E46-E55</f>
        <v>189710.11477544496</v>
      </c>
      <c r="F56" s="64">
        <f>F46-F55</f>
        <v>191945.425717045</v>
      </c>
      <c r="G56" s="64">
        <f t="shared" ref="G56:I56" si="4">G46-G55</f>
        <v>193882.629447771</v>
      </c>
      <c r="H56" s="64">
        <v>193238.755054568</v>
      </c>
      <c r="I56" s="64">
        <f t="shared" si="4"/>
        <v>195025.201280982</v>
      </c>
      <c r="J56" s="65">
        <v>197253.677057572</v>
      </c>
      <c r="K56" s="100" t="s">
        <v>97</v>
      </c>
      <c r="L56" s="11"/>
    </row>
    <row r="57" spans="1:12" s="13" customFormat="1" ht="17.25" thickBot="1" x14ac:dyDescent="0.3">
      <c r="A57" s="29"/>
      <c r="B57" s="30"/>
      <c r="C57" s="30"/>
      <c r="D57" s="30"/>
      <c r="E57" s="142"/>
      <c r="F57" s="142"/>
      <c r="G57" s="142"/>
      <c r="H57" s="142"/>
      <c r="I57" s="143"/>
      <c r="J57" s="143"/>
      <c r="K57" s="91"/>
      <c r="L57" s="12"/>
    </row>
    <row r="58" spans="1:12" ht="16.5" x14ac:dyDescent="0.25">
      <c r="A58" s="101" t="s">
        <v>98</v>
      </c>
      <c r="B58" s="102"/>
      <c r="C58" s="102"/>
      <c r="D58" s="103"/>
      <c r="E58" s="144"/>
      <c r="F58" s="145"/>
      <c r="G58" s="145"/>
      <c r="H58" s="145"/>
      <c r="I58" s="145"/>
      <c r="J58" s="146"/>
      <c r="K58" s="111" t="s">
        <v>99</v>
      </c>
    </row>
    <row r="59" spans="1:12" ht="16.5" x14ac:dyDescent="0.25">
      <c r="A59" s="76"/>
      <c r="B59" s="28" t="s">
        <v>100</v>
      </c>
      <c r="C59" s="22"/>
      <c r="D59" s="79"/>
      <c r="E59" s="48"/>
      <c r="F59" s="38"/>
      <c r="G59" s="50"/>
      <c r="H59" s="50"/>
      <c r="I59" s="38"/>
      <c r="J59" s="49"/>
      <c r="K59" s="94" t="s">
        <v>101</v>
      </c>
    </row>
    <row r="60" spans="1:12" ht="16.5" x14ac:dyDescent="0.25">
      <c r="A60" s="76"/>
      <c r="B60" s="19"/>
      <c r="C60" s="20" t="s">
        <v>102</v>
      </c>
      <c r="D60" s="77"/>
      <c r="E60" s="48">
        <v>2815.6641693209999</v>
      </c>
      <c r="F60" s="38">
        <v>3202.2552610789999</v>
      </c>
      <c r="G60" s="50">
        <v>3473.7417939239999</v>
      </c>
      <c r="H60" s="50">
        <v>3423.0002625339998</v>
      </c>
      <c r="I60" s="38">
        <v>4137.5199277649999</v>
      </c>
      <c r="J60" s="49">
        <v>4885.0362667549998</v>
      </c>
      <c r="K60" s="96" t="s">
        <v>103</v>
      </c>
    </row>
    <row r="61" spans="1:12" ht="16.5" x14ac:dyDescent="0.25">
      <c r="A61" s="76"/>
      <c r="B61" s="19"/>
      <c r="C61" s="22" t="s">
        <v>104</v>
      </c>
      <c r="D61" s="79"/>
      <c r="E61" s="48">
        <v>219.232270613</v>
      </c>
      <c r="F61" s="38">
        <v>203.315900696</v>
      </c>
      <c r="G61" s="50">
        <v>227.98037489199999</v>
      </c>
      <c r="H61" s="50">
        <v>510.23623594600002</v>
      </c>
      <c r="I61" s="38">
        <v>704.54625631699992</v>
      </c>
      <c r="J61" s="49">
        <v>865.51807266599997</v>
      </c>
      <c r="K61" s="96" t="s">
        <v>105</v>
      </c>
    </row>
    <row r="62" spans="1:12" ht="16.5" x14ac:dyDescent="0.25">
      <c r="A62" s="76"/>
      <c r="B62" s="19"/>
      <c r="C62" s="22" t="s">
        <v>106</v>
      </c>
      <c r="D62" s="79"/>
      <c r="E62" s="48">
        <v>120.61188893400001</v>
      </c>
      <c r="F62" s="38">
        <v>144.60303803799999</v>
      </c>
      <c r="G62" s="50">
        <v>113.10832992100001</v>
      </c>
      <c r="H62" s="50">
        <v>150.82065863400001</v>
      </c>
      <c r="I62" s="38">
        <v>177.65783002199998</v>
      </c>
      <c r="J62" s="49">
        <v>224.45608754200001</v>
      </c>
      <c r="K62" s="96" t="s">
        <v>107</v>
      </c>
    </row>
    <row r="63" spans="1:12" ht="16.5" x14ac:dyDescent="0.25">
      <c r="A63" s="76"/>
      <c r="B63" s="19"/>
      <c r="C63" s="20" t="s">
        <v>108</v>
      </c>
      <c r="D63" s="77"/>
      <c r="E63" s="48">
        <v>1018.602544986</v>
      </c>
      <c r="F63" s="38">
        <v>1222.2715561160001</v>
      </c>
      <c r="G63" s="50">
        <v>1393.945552589</v>
      </c>
      <c r="H63" s="50">
        <v>1280.274507718</v>
      </c>
      <c r="I63" s="38">
        <v>1326.2663836690001</v>
      </c>
      <c r="J63" s="49">
        <v>1245.7523356009999</v>
      </c>
      <c r="K63" s="96" t="s">
        <v>109</v>
      </c>
    </row>
    <row r="64" spans="1:12" ht="16.5" x14ac:dyDescent="0.25">
      <c r="A64" s="76"/>
      <c r="B64" s="19"/>
      <c r="C64" s="20" t="s">
        <v>110</v>
      </c>
      <c r="D64" s="77"/>
      <c r="E64" s="48">
        <v>12.710080222</v>
      </c>
      <c r="F64" s="38">
        <v>32.587216208999997</v>
      </c>
      <c r="G64" s="50">
        <v>48.917215464000002</v>
      </c>
      <c r="H64" s="50">
        <v>49.513380524000006</v>
      </c>
      <c r="I64" s="38">
        <v>76.759455411000005</v>
      </c>
      <c r="J64" s="49">
        <v>83.415850270000007</v>
      </c>
      <c r="K64" s="96" t="s">
        <v>111</v>
      </c>
    </row>
    <row r="65" spans="1:14" ht="16.5" x14ac:dyDescent="0.25">
      <c r="A65" s="76"/>
      <c r="B65" s="18" t="s">
        <v>112</v>
      </c>
      <c r="C65" s="18"/>
      <c r="D65" s="75"/>
      <c r="E65" s="58">
        <f>SUM(E60:E64)</f>
        <v>4186.8209540759999</v>
      </c>
      <c r="F65" s="42">
        <f>SUM(F60:F64)</f>
        <v>4805.0329721379994</v>
      </c>
      <c r="G65" s="42">
        <f>SUM(G60:G64)</f>
        <v>5257.6932667900001</v>
      </c>
      <c r="H65" s="42">
        <v>5413.8450453559999</v>
      </c>
      <c r="I65" s="42">
        <v>6422.7498531839992</v>
      </c>
      <c r="J65" s="59">
        <v>7304.178612834</v>
      </c>
      <c r="K65" s="94" t="s">
        <v>113</v>
      </c>
    </row>
    <row r="66" spans="1:14" ht="16.5" x14ac:dyDescent="0.25">
      <c r="A66" s="76"/>
      <c r="B66" s="28" t="s">
        <v>114</v>
      </c>
      <c r="C66" s="22"/>
      <c r="D66" s="79"/>
      <c r="E66" s="48"/>
      <c r="F66" s="38"/>
      <c r="G66" s="50"/>
      <c r="H66" s="50"/>
      <c r="I66" s="38"/>
      <c r="J66" s="49"/>
      <c r="K66" s="94" t="s">
        <v>115</v>
      </c>
    </row>
    <row r="67" spans="1:14" ht="16.5" x14ac:dyDescent="0.25">
      <c r="A67" s="76"/>
      <c r="B67" s="19"/>
      <c r="C67" s="20" t="s">
        <v>202</v>
      </c>
      <c r="D67" s="77"/>
      <c r="E67" s="48">
        <v>27.689304358000001</v>
      </c>
      <c r="F67" s="38">
        <v>31.279508545999999</v>
      </c>
      <c r="G67" s="50">
        <v>34.101957849000001</v>
      </c>
      <c r="H67" s="50">
        <v>39.718831933999994</v>
      </c>
      <c r="I67" s="38">
        <v>45.353523568</v>
      </c>
      <c r="J67" s="49">
        <v>48.765620339000002</v>
      </c>
      <c r="K67" s="96" t="s">
        <v>116</v>
      </c>
    </row>
    <row r="68" spans="1:14" ht="16.5" x14ac:dyDescent="0.25">
      <c r="A68" s="76"/>
      <c r="B68" s="19"/>
      <c r="C68" s="20" t="s">
        <v>203</v>
      </c>
      <c r="D68" s="77"/>
      <c r="E68" s="48">
        <v>47.879778330000001</v>
      </c>
      <c r="F68" s="38">
        <v>49.457252029999999</v>
      </c>
      <c r="G68" s="50">
        <v>23.294532813</v>
      </c>
      <c r="H68" s="50">
        <v>29.389958379000003</v>
      </c>
      <c r="I68" s="38">
        <v>36.178741352999999</v>
      </c>
      <c r="J68" s="49">
        <v>45.202767078999997</v>
      </c>
      <c r="K68" s="96" t="s">
        <v>117</v>
      </c>
    </row>
    <row r="69" spans="1:14" ht="16.5" x14ac:dyDescent="0.25">
      <c r="A69" s="76"/>
      <c r="B69" s="19"/>
      <c r="C69" s="20" t="s">
        <v>118</v>
      </c>
      <c r="D69" s="77"/>
      <c r="E69" s="48">
        <v>17.783759019000001</v>
      </c>
      <c r="F69" s="38">
        <v>20.861191214000002</v>
      </c>
      <c r="G69" s="50">
        <v>19.291830280999999</v>
      </c>
      <c r="H69" s="50">
        <v>23.371510167</v>
      </c>
      <c r="I69" s="38">
        <v>29.176063751999997</v>
      </c>
      <c r="J69" s="49">
        <v>35.284939463999997</v>
      </c>
      <c r="K69" s="96" t="s">
        <v>119</v>
      </c>
    </row>
    <row r="70" spans="1:14" ht="16.5" x14ac:dyDescent="0.25">
      <c r="A70" s="76"/>
      <c r="B70" s="19"/>
      <c r="C70" s="20" t="s">
        <v>204</v>
      </c>
      <c r="D70" s="77"/>
      <c r="E70" s="48">
        <v>26.508509505999999</v>
      </c>
      <c r="F70" s="38">
        <v>27.068556474000001</v>
      </c>
      <c r="G70" s="50">
        <v>32.986842842999998</v>
      </c>
      <c r="H70" s="50">
        <v>37.336653826000003</v>
      </c>
      <c r="I70" s="38">
        <v>45.923523142999997</v>
      </c>
      <c r="J70" s="49">
        <v>53.691204581999997</v>
      </c>
      <c r="K70" s="96" t="s">
        <v>120</v>
      </c>
    </row>
    <row r="71" spans="1:14" ht="16.5" x14ac:dyDescent="0.25">
      <c r="A71" s="76"/>
      <c r="B71" s="19"/>
      <c r="C71" s="20" t="s">
        <v>121</v>
      </c>
      <c r="D71" s="77"/>
      <c r="E71" s="48">
        <v>11.501341985</v>
      </c>
      <c r="F71" s="38">
        <v>13.880204024999999</v>
      </c>
      <c r="G71" s="50">
        <v>19.033209876000001</v>
      </c>
      <c r="H71" s="50">
        <v>25.061761960999998</v>
      </c>
      <c r="I71" s="38">
        <v>29.851802149999997</v>
      </c>
      <c r="J71" s="49">
        <v>40.195354930000001</v>
      </c>
      <c r="K71" s="96" t="s">
        <v>122</v>
      </c>
    </row>
    <row r="72" spans="1:14" ht="16.5" x14ac:dyDescent="0.25">
      <c r="A72" s="76"/>
      <c r="B72" s="18" t="s">
        <v>123</v>
      </c>
      <c r="C72" s="18"/>
      <c r="D72" s="75"/>
      <c r="E72" s="58">
        <f>SUM(E67:E71)</f>
        <v>131.36269319800002</v>
      </c>
      <c r="F72" s="42">
        <f t="shared" ref="F72" si="5">SUM(F67:F71)</f>
        <v>142.546712289</v>
      </c>
      <c r="G72" s="62">
        <f>SUM(G67:G71)</f>
        <v>128.70837366200001</v>
      </c>
      <c r="H72" s="62">
        <v>154.87871626700002</v>
      </c>
      <c r="I72" s="62">
        <v>186.48365396599996</v>
      </c>
      <c r="J72" s="59">
        <v>223.139886394</v>
      </c>
      <c r="K72" s="95" t="s">
        <v>124</v>
      </c>
      <c r="L72" s="3"/>
      <c r="M72" s="3"/>
      <c r="N72" s="3"/>
    </row>
    <row r="73" spans="1:14" ht="16.5" x14ac:dyDescent="0.25">
      <c r="A73" s="104" t="s">
        <v>125</v>
      </c>
      <c r="B73" s="31"/>
      <c r="C73" s="31"/>
      <c r="D73" s="105"/>
      <c r="E73" s="58">
        <f>E65-E72</f>
        <v>4055.4582608779997</v>
      </c>
      <c r="F73" s="42">
        <f t="shared" ref="F73" si="6">F65-F72</f>
        <v>4662.486259848999</v>
      </c>
      <c r="G73" s="42">
        <f>G65-G72</f>
        <v>5128.9848931280003</v>
      </c>
      <c r="H73" s="42">
        <v>5258.9663290890003</v>
      </c>
      <c r="I73" s="42">
        <v>6236.2661992180001</v>
      </c>
      <c r="J73" s="59">
        <v>7081.0387264399997</v>
      </c>
      <c r="K73" s="94" t="s">
        <v>126</v>
      </c>
      <c r="L73" s="4"/>
      <c r="M73" s="4"/>
      <c r="N73" s="4"/>
    </row>
    <row r="74" spans="1:14" ht="16.5" x14ac:dyDescent="0.25">
      <c r="A74" s="106" t="s">
        <v>127</v>
      </c>
      <c r="B74" s="18"/>
      <c r="C74" s="18"/>
      <c r="D74" s="75"/>
      <c r="E74" s="48"/>
      <c r="F74" s="38"/>
      <c r="G74" s="50"/>
      <c r="H74" s="50"/>
      <c r="I74" s="38"/>
      <c r="J74" s="49"/>
      <c r="K74" s="94" t="s">
        <v>128</v>
      </c>
    </row>
    <row r="75" spans="1:14" ht="16.5" x14ac:dyDescent="0.25">
      <c r="A75" s="76"/>
      <c r="B75" s="19"/>
      <c r="C75" s="20" t="s">
        <v>129</v>
      </c>
      <c r="D75" s="77"/>
      <c r="E75" s="48">
        <v>129.246988149</v>
      </c>
      <c r="F75" s="38">
        <v>132.15641117600001</v>
      </c>
      <c r="G75" s="50">
        <v>134.93798990799999</v>
      </c>
      <c r="H75" s="50">
        <v>138.300218409</v>
      </c>
      <c r="I75" s="38">
        <v>171.38994357199999</v>
      </c>
      <c r="J75" s="49">
        <v>214.82511289600001</v>
      </c>
      <c r="K75" s="96" t="s">
        <v>130</v>
      </c>
    </row>
    <row r="76" spans="1:14" ht="16.5" x14ac:dyDescent="0.25">
      <c r="A76" s="76"/>
      <c r="B76" s="19"/>
      <c r="C76" s="22" t="s">
        <v>131</v>
      </c>
      <c r="D76" s="79"/>
      <c r="E76" s="48">
        <v>58.087687938000002</v>
      </c>
      <c r="F76" s="38">
        <v>51.654490723000002</v>
      </c>
      <c r="G76" s="50">
        <v>53.032109640000002</v>
      </c>
      <c r="H76" s="50">
        <v>49.066501878000004</v>
      </c>
      <c r="I76" s="38">
        <v>55.995070857000002</v>
      </c>
      <c r="J76" s="49">
        <v>64.401510905999999</v>
      </c>
      <c r="K76" s="96" t="s">
        <v>132</v>
      </c>
    </row>
    <row r="77" spans="1:14" ht="16.5" x14ac:dyDescent="0.25">
      <c r="A77" s="76"/>
      <c r="B77" s="19"/>
      <c r="C77" s="22" t="s">
        <v>133</v>
      </c>
      <c r="D77" s="79"/>
      <c r="E77" s="48">
        <v>3.1923396240000002</v>
      </c>
      <c r="F77" s="38">
        <v>3.5868150399999998</v>
      </c>
      <c r="G77" s="50">
        <v>3.9248350350000001</v>
      </c>
      <c r="H77" s="50">
        <v>3.9524169539999998</v>
      </c>
      <c r="I77" s="38">
        <v>5.3135174969999994</v>
      </c>
      <c r="J77" s="49">
        <v>6.3634320329999996</v>
      </c>
      <c r="K77" s="96" t="s">
        <v>134</v>
      </c>
    </row>
    <row r="78" spans="1:14" ht="16.5" x14ac:dyDescent="0.25">
      <c r="A78" s="76"/>
      <c r="B78" s="19"/>
      <c r="C78" s="22" t="s">
        <v>135</v>
      </c>
      <c r="D78" s="79"/>
      <c r="E78" s="48">
        <v>5.9428865780000004</v>
      </c>
      <c r="F78" s="38">
        <v>6.5261697879999998</v>
      </c>
      <c r="G78" s="50">
        <v>6.3606615199999998</v>
      </c>
      <c r="H78" s="50">
        <v>6.6925246439999997</v>
      </c>
      <c r="I78" s="38">
        <v>8.0983052430000004</v>
      </c>
      <c r="J78" s="49">
        <v>10.199043138</v>
      </c>
      <c r="K78" s="96" t="s">
        <v>136</v>
      </c>
    </row>
    <row r="79" spans="1:14" ht="16.5" x14ac:dyDescent="0.25">
      <c r="A79" s="76"/>
      <c r="B79" s="19"/>
      <c r="C79" s="20" t="s">
        <v>137</v>
      </c>
      <c r="D79" s="77"/>
      <c r="E79" s="48">
        <v>11.131036680999999</v>
      </c>
      <c r="F79" s="38">
        <v>11.113746595</v>
      </c>
      <c r="G79" s="50">
        <v>12.452987602</v>
      </c>
      <c r="H79" s="50">
        <v>15.286835138999999</v>
      </c>
      <c r="I79" s="38">
        <v>17.591592217999999</v>
      </c>
      <c r="J79" s="49">
        <v>23.868729356999999</v>
      </c>
      <c r="K79" s="96" t="s">
        <v>138</v>
      </c>
    </row>
    <row r="80" spans="1:14" ht="16.5" x14ac:dyDescent="0.25">
      <c r="A80" s="76"/>
      <c r="B80" s="19"/>
      <c r="C80" s="20" t="s">
        <v>139</v>
      </c>
      <c r="D80" s="77"/>
      <c r="E80" s="48">
        <v>16.889828701999999</v>
      </c>
      <c r="F80" s="38">
        <v>17.412375744999999</v>
      </c>
      <c r="G80" s="50">
        <v>11.032071644</v>
      </c>
      <c r="H80" s="50">
        <v>22.329846556</v>
      </c>
      <c r="I80" s="38">
        <v>25.485454584999999</v>
      </c>
      <c r="J80" s="49">
        <v>28.149343316</v>
      </c>
      <c r="K80" s="96" t="s">
        <v>140</v>
      </c>
    </row>
    <row r="81" spans="1:11" ht="16.5" x14ac:dyDescent="0.25">
      <c r="A81" s="76"/>
      <c r="B81" s="18" t="s">
        <v>141</v>
      </c>
      <c r="C81" s="18"/>
      <c r="D81" s="75"/>
      <c r="E81" s="58">
        <f>SUM(E75:E80)</f>
        <v>224.490767672</v>
      </c>
      <c r="F81" s="42">
        <f t="shared" ref="F81" si="7">SUM(F75:F80)</f>
        <v>222.45000906700002</v>
      </c>
      <c r="G81" s="42">
        <f>SUM(G75:G80)</f>
        <v>221.74065534900004</v>
      </c>
      <c r="H81" s="42">
        <v>235.62834358000001</v>
      </c>
      <c r="I81" s="42">
        <v>283.87388397199999</v>
      </c>
      <c r="J81" s="59">
        <v>347.80717164599997</v>
      </c>
      <c r="K81" s="95" t="s">
        <v>142</v>
      </c>
    </row>
    <row r="82" spans="1:11" ht="16.5" x14ac:dyDescent="0.25">
      <c r="A82" s="76"/>
      <c r="B82" s="18" t="s">
        <v>193</v>
      </c>
      <c r="C82" s="18"/>
      <c r="D82" s="75"/>
      <c r="E82" s="48"/>
      <c r="F82" s="38"/>
      <c r="G82" s="50"/>
      <c r="H82" s="50"/>
      <c r="I82" s="38"/>
      <c r="J82" s="49"/>
      <c r="K82" s="94" t="s">
        <v>194</v>
      </c>
    </row>
    <row r="83" spans="1:11" ht="16.5" x14ac:dyDescent="0.25">
      <c r="A83" s="76"/>
      <c r="B83" s="19"/>
      <c r="C83" s="20" t="s">
        <v>205</v>
      </c>
      <c r="D83" s="77"/>
      <c r="E83" s="48">
        <v>7.122865236</v>
      </c>
      <c r="F83" s="38">
        <v>1.86298999</v>
      </c>
      <c r="G83" s="50">
        <v>1.5733749340000001</v>
      </c>
      <c r="H83" s="50">
        <v>1.914100361</v>
      </c>
      <c r="I83" s="38">
        <v>2.187406701</v>
      </c>
      <c r="J83" s="49">
        <v>2.5487970209999999</v>
      </c>
      <c r="K83" s="96" t="s">
        <v>143</v>
      </c>
    </row>
    <row r="84" spans="1:11" ht="16.5" x14ac:dyDescent="0.25">
      <c r="A84" s="76"/>
      <c r="B84" s="19"/>
      <c r="C84" s="20" t="s">
        <v>206</v>
      </c>
      <c r="D84" s="77"/>
      <c r="E84" s="48">
        <v>0.35553981800000001</v>
      </c>
      <c r="F84" s="38">
        <v>0.35354143999999998</v>
      </c>
      <c r="G84" s="50">
        <v>0.33807700800000001</v>
      </c>
      <c r="H84" s="50">
        <v>0.39038214800000004</v>
      </c>
      <c r="I84" s="38">
        <v>0.46780738799999999</v>
      </c>
      <c r="J84" s="49">
        <v>1.0581773880000001</v>
      </c>
      <c r="K84" s="96" t="s">
        <v>144</v>
      </c>
    </row>
    <row r="85" spans="1:11" ht="16.5" x14ac:dyDescent="0.25">
      <c r="A85" s="76"/>
      <c r="B85" s="19"/>
      <c r="C85" s="20" t="s">
        <v>207</v>
      </c>
      <c r="D85" s="77"/>
      <c r="E85" s="48">
        <v>2.4533439000000001E-2</v>
      </c>
      <c r="F85" s="38">
        <v>0</v>
      </c>
      <c r="G85" s="50">
        <v>0</v>
      </c>
      <c r="H85" s="50">
        <v>0</v>
      </c>
      <c r="I85" s="38">
        <v>0</v>
      </c>
      <c r="J85" s="49">
        <v>0</v>
      </c>
      <c r="K85" s="96" t="s">
        <v>145</v>
      </c>
    </row>
    <row r="86" spans="1:11" ht="16.5" x14ac:dyDescent="0.25">
      <c r="A86" s="76"/>
      <c r="B86" s="19"/>
      <c r="C86" s="20" t="s">
        <v>146</v>
      </c>
      <c r="D86" s="77"/>
      <c r="E86" s="48">
        <v>38.487036707000001</v>
      </c>
      <c r="F86" s="38">
        <v>50.373931540000001</v>
      </c>
      <c r="G86" s="50">
        <v>57.999991279</v>
      </c>
      <c r="H86" s="50">
        <v>55.078323642999997</v>
      </c>
      <c r="I86" s="38">
        <v>45.891951550000002</v>
      </c>
      <c r="J86" s="49">
        <v>54.944791516000002</v>
      </c>
      <c r="K86" s="96" t="s">
        <v>147</v>
      </c>
    </row>
    <row r="87" spans="1:11" ht="16.5" x14ac:dyDescent="0.25">
      <c r="A87" s="76"/>
      <c r="B87" s="19"/>
      <c r="C87" s="20" t="s">
        <v>208</v>
      </c>
      <c r="D87" s="77"/>
      <c r="E87" s="48">
        <v>-1.4209444250000001</v>
      </c>
      <c r="F87" s="38">
        <v>-2.5617100110000002</v>
      </c>
      <c r="G87" s="50">
        <v>-4.0147949629999999</v>
      </c>
      <c r="H87" s="50">
        <v>-5.3000305469999995</v>
      </c>
      <c r="I87" s="38">
        <v>-8.5469652390000004</v>
      </c>
      <c r="J87" s="49">
        <v>-14.568109199</v>
      </c>
      <c r="K87" s="96" t="s">
        <v>148</v>
      </c>
    </row>
    <row r="88" spans="1:11" ht="16.5" x14ac:dyDescent="0.25">
      <c r="A88" s="76"/>
      <c r="B88" s="18" t="s">
        <v>149</v>
      </c>
      <c r="C88" s="18"/>
      <c r="D88" s="75"/>
      <c r="E88" s="58">
        <f>SUM(E83:E87)</f>
        <v>44.569030775000002</v>
      </c>
      <c r="F88" s="42">
        <f>SUM(F83:F87)</f>
        <v>50.028752959000002</v>
      </c>
      <c r="G88" s="42">
        <f t="shared" ref="G88" si="8">SUM(G83:G87)</f>
        <v>55.896648257999999</v>
      </c>
      <c r="H88" s="42">
        <v>52.082775605000002</v>
      </c>
      <c r="I88" s="42">
        <v>40.000200399999997</v>
      </c>
      <c r="J88" s="59">
        <v>43.983656726</v>
      </c>
      <c r="K88" s="95" t="s">
        <v>150</v>
      </c>
    </row>
    <row r="89" spans="1:11" ht="16.5" x14ac:dyDescent="0.25">
      <c r="A89" s="107"/>
      <c r="B89" s="18" t="s">
        <v>151</v>
      </c>
      <c r="C89" s="18"/>
      <c r="D89" s="75"/>
      <c r="E89" s="58">
        <f>E73-E81+E88</f>
        <v>3875.5365239809998</v>
      </c>
      <c r="F89" s="42">
        <f t="shared" ref="F89:G89" si="9">F73-F81+F88</f>
        <v>4490.0650037409987</v>
      </c>
      <c r="G89" s="42">
        <f t="shared" si="9"/>
        <v>4963.1408860370002</v>
      </c>
      <c r="H89" s="42">
        <v>5075.4207611140009</v>
      </c>
      <c r="I89" s="42">
        <v>5992.3925156459991</v>
      </c>
      <c r="J89" s="59">
        <v>6777.2152115199997</v>
      </c>
      <c r="K89" s="94" t="s">
        <v>152</v>
      </c>
    </row>
    <row r="90" spans="1:11" ht="16.5" x14ac:dyDescent="0.25">
      <c r="A90" s="76"/>
      <c r="B90" s="18" t="s">
        <v>153</v>
      </c>
      <c r="C90" s="18"/>
      <c r="D90" s="75"/>
      <c r="E90" s="48">
        <v>8.2646441619999997</v>
      </c>
      <c r="F90" s="38">
        <v>8.1650296420000004</v>
      </c>
      <c r="G90" s="50">
        <v>11.140130444</v>
      </c>
      <c r="H90" s="50">
        <v>12.188083097</v>
      </c>
      <c r="I90" s="38">
        <v>13.181954796000001</v>
      </c>
      <c r="J90" s="49">
        <v>20.476975900999999</v>
      </c>
      <c r="K90" s="94" t="s">
        <v>154</v>
      </c>
    </row>
    <row r="91" spans="1:11" ht="17.25" thickBot="1" x14ac:dyDescent="0.3">
      <c r="A91" s="108"/>
      <c r="B91" s="109" t="s">
        <v>209</v>
      </c>
      <c r="C91" s="109"/>
      <c r="D91" s="110"/>
      <c r="E91" s="63">
        <f>E89-E90</f>
        <v>3867.2718798189999</v>
      </c>
      <c r="F91" s="64">
        <f t="shared" ref="F91:G91" si="10">F89-F90</f>
        <v>4481.8999740989984</v>
      </c>
      <c r="G91" s="64">
        <f t="shared" si="10"/>
        <v>4952.0007555930006</v>
      </c>
      <c r="H91" s="64">
        <v>5063.2326780170006</v>
      </c>
      <c r="I91" s="64">
        <v>5979.2105608499996</v>
      </c>
      <c r="J91" s="65">
        <v>6756.7382356190001</v>
      </c>
      <c r="K91" s="100" t="s">
        <v>155</v>
      </c>
    </row>
    <row r="92" spans="1:11" s="13" customFormat="1" ht="17.25" thickBot="1" x14ac:dyDescent="0.3">
      <c r="A92" s="32"/>
      <c r="B92" s="33"/>
      <c r="C92" s="33"/>
      <c r="D92" s="33"/>
      <c r="E92" s="147"/>
      <c r="F92" s="147"/>
      <c r="G92" s="148"/>
      <c r="H92" s="148"/>
      <c r="I92" s="147"/>
      <c r="J92" s="147"/>
      <c r="K92" s="91"/>
    </row>
    <row r="93" spans="1:11" s="10" customFormat="1" ht="16.5" x14ac:dyDescent="0.25">
      <c r="A93" s="112" t="s">
        <v>158</v>
      </c>
      <c r="B93" s="113"/>
      <c r="C93" s="113"/>
      <c r="D93" s="114"/>
      <c r="E93" s="144"/>
      <c r="F93" s="145"/>
      <c r="G93" s="145"/>
      <c r="H93" s="145"/>
      <c r="I93" s="145"/>
      <c r="J93" s="146"/>
      <c r="K93" s="137" t="s">
        <v>159</v>
      </c>
    </row>
    <row r="94" spans="1:11" ht="16.5" x14ac:dyDescent="0.25">
      <c r="A94" s="74" t="s">
        <v>156</v>
      </c>
      <c r="B94" s="28"/>
      <c r="C94" s="28"/>
      <c r="D94" s="86"/>
      <c r="E94" s="48"/>
      <c r="F94" s="38"/>
      <c r="G94" s="50"/>
      <c r="H94" s="50"/>
      <c r="I94" s="38"/>
      <c r="J94" s="49"/>
      <c r="K94" s="94" t="s">
        <v>157</v>
      </c>
    </row>
    <row r="95" spans="1:11" ht="16.5" x14ac:dyDescent="0.25">
      <c r="A95" s="74"/>
      <c r="B95" s="18" t="s">
        <v>210</v>
      </c>
      <c r="C95" s="18"/>
      <c r="D95" s="75"/>
      <c r="E95" s="48"/>
      <c r="F95" s="38"/>
      <c r="G95" s="50"/>
      <c r="H95" s="50"/>
      <c r="I95" s="38"/>
      <c r="J95" s="49"/>
      <c r="K95" s="95" t="s">
        <v>160</v>
      </c>
    </row>
    <row r="96" spans="1:11" ht="16.5" x14ac:dyDescent="0.25">
      <c r="A96" s="76"/>
      <c r="B96" s="19"/>
      <c r="C96" s="19" t="s">
        <v>6</v>
      </c>
      <c r="D96" s="86"/>
      <c r="E96" s="48">
        <v>29955.098024046001</v>
      </c>
      <c r="F96" s="38">
        <v>29854.110455282</v>
      </c>
      <c r="G96" s="50">
        <v>30707.978931709</v>
      </c>
      <c r="H96" s="50">
        <v>30404.014460097998</v>
      </c>
      <c r="I96" s="38">
        <v>30692.375914963999</v>
      </c>
      <c r="J96" s="49">
        <v>31066.570963905</v>
      </c>
      <c r="K96" s="96" t="s">
        <v>7</v>
      </c>
    </row>
    <row r="97" spans="1:11" ht="16.5" x14ac:dyDescent="0.25">
      <c r="A97" s="76"/>
      <c r="B97" s="19"/>
      <c r="C97" s="19" t="s">
        <v>8</v>
      </c>
      <c r="D97" s="86"/>
      <c r="E97" s="48">
        <v>115.31970053400001</v>
      </c>
      <c r="F97" s="38">
        <v>154.14764933199999</v>
      </c>
      <c r="G97" s="50">
        <v>184.65922623700001</v>
      </c>
      <c r="H97" s="50">
        <v>135.711043112</v>
      </c>
      <c r="I97" s="38">
        <v>128.42698717900001</v>
      </c>
      <c r="J97" s="49">
        <v>945.70650251699999</v>
      </c>
      <c r="K97" s="96" t="s">
        <v>9</v>
      </c>
    </row>
    <row r="98" spans="1:11" ht="16.5" x14ac:dyDescent="0.25">
      <c r="A98" s="76"/>
      <c r="B98" s="19"/>
      <c r="C98" s="19" t="s">
        <v>10</v>
      </c>
      <c r="D98" s="86"/>
      <c r="E98" s="48">
        <v>1416.817276172</v>
      </c>
      <c r="F98" s="38">
        <v>1432.4341705889999</v>
      </c>
      <c r="G98" s="50">
        <v>1111.7062122499999</v>
      </c>
      <c r="H98" s="50">
        <v>1511.806569396</v>
      </c>
      <c r="I98" s="38">
        <v>1427.2531908590001</v>
      </c>
      <c r="J98" s="49">
        <v>2386.922085965</v>
      </c>
      <c r="K98" s="96" t="s">
        <v>11</v>
      </c>
    </row>
    <row r="99" spans="1:11" ht="16.5" x14ac:dyDescent="0.25">
      <c r="A99" s="76"/>
      <c r="B99" s="19"/>
      <c r="C99" s="19" t="s">
        <v>12</v>
      </c>
      <c r="D99" s="86"/>
      <c r="E99" s="48">
        <v>53926.570901254003</v>
      </c>
      <c r="F99" s="38">
        <v>55116.831835183002</v>
      </c>
      <c r="G99" s="50">
        <v>55982.325362502001</v>
      </c>
      <c r="H99" s="50">
        <v>55669.886352414003</v>
      </c>
      <c r="I99" s="38">
        <v>55959.219680075999</v>
      </c>
      <c r="J99" s="49">
        <v>53945.638505980001</v>
      </c>
      <c r="K99" s="96" t="s">
        <v>13</v>
      </c>
    </row>
    <row r="100" spans="1:11" ht="16.5" x14ac:dyDescent="0.25">
      <c r="A100" s="76"/>
      <c r="B100" s="19"/>
      <c r="C100" s="19" t="s">
        <v>14</v>
      </c>
      <c r="D100" s="86"/>
      <c r="E100" s="48">
        <v>0</v>
      </c>
      <c r="F100" s="38">
        <v>0</v>
      </c>
      <c r="G100" s="50">
        <v>0</v>
      </c>
      <c r="H100" s="50">
        <v>0</v>
      </c>
      <c r="I100" s="38">
        <v>22.052067381000001</v>
      </c>
      <c r="J100" s="49">
        <v>1638.3737108810001</v>
      </c>
      <c r="K100" s="96" t="s">
        <v>15</v>
      </c>
    </row>
    <row r="101" spans="1:11" ht="16.5" x14ac:dyDescent="0.25">
      <c r="A101" s="76"/>
      <c r="B101" s="19"/>
      <c r="C101" s="19" t="s">
        <v>161</v>
      </c>
      <c r="D101" s="86"/>
      <c r="E101" s="48">
        <v>0</v>
      </c>
      <c r="F101" s="38">
        <v>0</v>
      </c>
      <c r="G101" s="50">
        <v>0</v>
      </c>
      <c r="H101" s="50">
        <v>0</v>
      </c>
      <c r="I101" s="38">
        <v>0</v>
      </c>
      <c r="J101" s="49">
        <v>0</v>
      </c>
      <c r="K101" s="96" t="s">
        <v>17</v>
      </c>
    </row>
    <row r="102" spans="1:11" ht="16.5" x14ac:dyDescent="0.25">
      <c r="A102" s="76"/>
      <c r="B102" s="19"/>
      <c r="C102" s="19" t="s">
        <v>18</v>
      </c>
      <c r="D102" s="86"/>
      <c r="E102" s="48">
        <v>26722.543397060999</v>
      </c>
      <c r="F102" s="38">
        <v>26529.413897294002</v>
      </c>
      <c r="G102" s="50">
        <v>26881.022653738</v>
      </c>
      <c r="H102" s="50">
        <v>27978.506532678999</v>
      </c>
      <c r="I102" s="38">
        <v>28094.545886733002</v>
      </c>
      <c r="J102" s="49">
        <v>28436.776473706999</v>
      </c>
      <c r="K102" s="96" t="s">
        <v>19</v>
      </c>
    </row>
    <row r="103" spans="1:11" ht="16.5" x14ac:dyDescent="0.25">
      <c r="A103" s="76"/>
      <c r="B103" s="19"/>
      <c r="C103" s="19" t="s">
        <v>20</v>
      </c>
      <c r="D103" s="86"/>
      <c r="E103" s="48">
        <v>39136.585699058</v>
      </c>
      <c r="F103" s="38">
        <v>39126.950797391997</v>
      </c>
      <c r="G103" s="50">
        <v>39388.671709109003</v>
      </c>
      <c r="H103" s="50">
        <v>39552.584413921999</v>
      </c>
      <c r="I103" s="38">
        <v>39746.536954566996</v>
      </c>
      <c r="J103" s="49">
        <v>41057.743392454002</v>
      </c>
      <c r="K103" s="96" t="s">
        <v>21</v>
      </c>
    </row>
    <row r="104" spans="1:11" ht="16.5" x14ac:dyDescent="0.25">
      <c r="A104" s="76"/>
      <c r="B104" s="19"/>
      <c r="C104" s="19" t="s">
        <v>162</v>
      </c>
      <c r="D104" s="86"/>
      <c r="E104" s="48">
        <v>1285.8071596330001</v>
      </c>
      <c r="F104" s="38">
        <v>1234.2431437329999</v>
      </c>
      <c r="G104" s="50">
        <v>1211.018235733</v>
      </c>
      <c r="H104" s="50">
        <v>1263.676940201</v>
      </c>
      <c r="I104" s="38">
        <v>1421.1770073810001</v>
      </c>
      <c r="J104" s="49">
        <v>1620.56344246</v>
      </c>
      <c r="K104" s="96" t="s">
        <v>23</v>
      </c>
    </row>
    <row r="105" spans="1:11" ht="16.5" x14ac:dyDescent="0.25">
      <c r="A105" s="76"/>
      <c r="B105" s="19"/>
      <c r="C105" s="19" t="s">
        <v>24</v>
      </c>
      <c r="D105" s="86"/>
      <c r="E105" s="48">
        <v>10856.240695384</v>
      </c>
      <c r="F105" s="38">
        <v>10671.112821401</v>
      </c>
      <c r="G105" s="50">
        <v>11126.822786737999</v>
      </c>
      <c r="H105" s="50">
        <v>12127.133006704</v>
      </c>
      <c r="I105" s="38">
        <v>12191.748429935999</v>
      </c>
      <c r="J105" s="49">
        <v>12789.282157759</v>
      </c>
      <c r="K105" s="96" t="s">
        <v>25</v>
      </c>
    </row>
    <row r="106" spans="1:11" ht="16.5" x14ac:dyDescent="0.25">
      <c r="A106" s="76"/>
      <c r="B106" s="19"/>
      <c r="C106" s="24" t="s">
        <v>163</v>
      </c>
      <c r="D106" s="81"/>
      <c r="E106" s="48">
        <v>245.52634439799999</v>
      </c>
      <c r="F106" s="38">
        <v>241.947446154</v>
      </c>
      <c r="G106" s="50">
        <v>286.03585535899998</v>
      </c>
      <c r="H106" s="50">
        <v>227.08440748800001</v>
      </c>
      <c r="I106" s="38">
        <v>223.160533155</v>
      </c>
      <c r="J106" s="49">
        <v>219.95593134800001</v>
      </c>
      <c r="K106" s="96" t="s">
        <v>27</v>
      </c>
    </row>
    <row r="107" spans="1:11" ht="16.5" x14ac:dyDescent="0.25">
      <c r="A107" s="76"/>
      <c r="B107" s="19"/>
      <c r="C107" s="24" t="s">
        <v>28</v>
      </c>
      <c r="D107" s="81"/>
      <c r="E107" s="48">
        <v>40.019742776999998</v>
      </c>
      <c r="F107" s="38">
        <v>40.019742776999998</v>
      </c>
      <c r="G107" s="50">
        <v>40.019742776999998</v>
      </c>
      <c r="H107" s="50">
        <v>111.990670507</v>
      </c>
      <c r="I107" s="38">
        <v>111.990670507</v>
      </c>
      <c r="J107" s="49">
        <v>111.990670507</v>
      </c>
      <c r="K107" s="96" t="s">
        <v>29</v>
      </c>
    </row>
    <row r="108" spans="1:11" ht="16.5" x14ac:dyDescent="0.25">
      <c r="A108" s="76"/>
      <c r="B108" s="19"/>
      <c r="C108" s="22" t="s">
        <v>30</v>
      </c>
      <c r="D108" s="79"/>
      <c r="E108" s="48">
        <v>0</v>
      </c>
      <c r="F108" s="38">
        <v>0</v>
      </c>
      <c r="G108" s="50">
        <v>0</v>
      </c>
      <c r="H108" s="50">
        <v>0</v>
      </c>
      <c r="I108" s="38">
        <v>0</v>
      </c>
      <c r="J108" s="49">
        <v>0</v>
      </c>
      <c r="K108" s="96" t="s">
        <v>31</v>
      </c>
    </row>
    <row r="109" spans="1:11" ht="16.5" x14ac:dyDescent="0.25">
      <c r="A109" s="76"/>
      <c r="B109" s="19"/>
      <c r="C109" s="24" t="s">
        <v>32</v>
      </c>
      <c r="D109" s="81"/>
      <c r="E109" s="48">
        <v>3110.5771346400002</v>
      </c>
      <c r="F109" s="38">
        <v>3108.0615662159998</v>
      </c>
      <c r="G109" s="50">
        <v>3117.379066216</v>
      </c>
      <c r="H109" s="50">
        <v>760.60439826900006</v>
      </c>
      <c r="I109" s="38">
        <v>3108.239881212</v>
      </c>
      <c r="J109" s="49">
        <v>3115.775553643</v>
      </c>
      <c r="K109" s="96" t="s">
        <v>33</v>
      </c>
    </row>
    <row r="110" spans="1:11" ht="16.5" x14ac:dyDescent="0.25">
      <c r="A110" s="76"/>
      <c r="B110" s="19"/>
      <c r="C110" s="19" t="s">
        <v>34</v>
      </c>
      <c r="D110" s="86"/>
      <c r="E110" s="48">
        <v>749.08246939000003</v>
      </c>
      <c r="F110" s="38">
        <v>748.10859013000004</v>
      </c>
      <c r="G110" s="50">
        <v>757.34261972700006</v>
      </c>
      <c r="H110" s="50">
        <v>3112.2993162120001</v>
      </c>
      <c r="I110" s="38">
        <v>793.48160749900001</v>
      </c>
      <c r="J110" s="49">
        <v>820.82949359500003</v>
      </c>
      <c r="K110" s="96" t="s">
        <v>35</v>
      </c>
    </row>
    <row r="111" spans="1:11" ht="16.5" x14ac:dyDescent="0.25">
      <c r="A111" s="76"/>
      <c r="B111" s="19"/>
      <c r="C111" s="19" t="s">
        <v>36</v>
      </c>
      <c r="D111" s="86"/>
      <c r="E111" s="48">
        <v>793.18782229099997</v>
      </c>
      <c r="F111" s="38">
        <v>804.927429985</v>
      </c>
      <c r="G111" s="50">
        <v>795.35191440699998</v>
      </c>
      <c r="H111" s="50">
        <v>852.25577012400004</v>
      </c>
      <c r="I111" s="38">
        <v>865.45273356899997</v>
      </c>
      <c r="J111" s="49">
        <v>903.47293567099996</v>
      </c>
      <c r="K111" s="96" t="s">
        <v>37</v>
      </c>
    </row>
    <row r="112" spans="1:11" ht="16.5" x14ac:dyDescent="0.25">
      <c r="A112" s="76"/>
      <c r="B112" s="19"/>
      <c r="C112" s="19" t="s">
        <v>38</v>
      </c>
      <c r="D112" s="86"/>
      <c r="E112" s="48">
        <v>1899.2661154970001</v>
      </c>
      <c r="F112" s="38">
        <v>1901.4811153569999</v>
      </c>
      <c r="G112" s="50">
        <v>2031.2530947560001</v>
      </c>
      <c r="H112" s="50">
        <v>2301.1025797970001</v>
      </c>
      <c r="I112" s="38">
        <v>2311.8897300680001</v>
      </c>
      <c r="J112" s="49">
        <v>2351.335318678</v>
      </c>
      <c r="K112" s="96" t="s">
        <v>39</v>
      </c>
    </row>
    <row r="113" spans="1:11" ht="16.5" x14ac:dyDescent="0.25">
      <c r="A113" s="76"/>
      <c r="B113" s="19"/>
      <c r="C113" s="19" t="s">
        <v>164</v>
      </c>
      <c r="D113" s="86"/>
      <c r="E113" s="48">
        <v>-899.56959793800002</v>
      </c>
      <c r="F113" s="38">
        <v>-900.44280036299995</v>
      </c>
      <c r="G113" s="50">
        <v>-905.29398670099999</v>
      </c>
      <c r="H113" s="50">
        <v>-910.75896125300005</v>
      </c>
      <c r="I113" s="38">
        <v>-927.27808160199993</v>
      </c>
      <c r="J113" s="49">
        <v>-934.57427861400004</v>
      </c>
      <c r="K113" s="96" t="s">
        <v>165</v>
      </c>
    </row>
    <row r="114" spans="1:11" ht="16.5" x14ac:dyDescent="0.25">
      <c r="A114" s="115"/>
      <c r="B114" s="34" t="s">
        <v>40</v>
      </c>
      <c r="C114" s="35"/>
      <c r="D114" s="116"/>
      <c r="E114" s="58">
        <f>SUM(E96:E113)</f>
        <v>169353.07288419703</v>
      </c>
      <c r="F114" s="42">
        <f>SUM(F96:F113)</f>
        <v>170063.34786046197</v>
      </c>
      <c r="G114" s="62">
        <f>SUM(G96:G113)</f>
        <v>172716.29342455696</v>
      </c>
      <c r="H114" s="62">
        <v>175097.89749967001</v>
      </c>
      <c r="I114" s="62">
        <f>SUM(I96:I113)</f>
        <v>176170.273193484</v>
      </c>
      <c r="J114" s="59">
        <v>180476.36286045599</v>
      </c>
      <c r="K114" s="95" t="s">
        <v>167</v>
      </c>
    </row>
    <row r="115" spans="1:11" ht="16.5" x14ac:dyDescent="0.25">
      <c r="A115" s="76" t="s">
        <v>0</v>
      </c>
      <c r="B115" s="18" t="s">
        <v>211</v>
      </c>
      <c r="C115" s="18"/>
      <c r="D115" s="75"/>
      <c r="E115" s="125">
        <f>E25-E114</f>
        <v>14155.94872106993</v>
      </c>
      <c r="F115" s="44">
        <f>F25-F114</f>
        <v>15040.102641794016</v>
      </c>
      <c r="G115" s="44">
        <f t="shared" ref="G115:I115" si="11">G25-G114</f>
        <v>14849.076944237051</v>
      </c>
      <c r="H115" s="44">
        <v>12335.808261925937</v>
      </c>
      <c r="I115" s="44">
        <f t="shared" si="11"/>
        <v>12514.787814192008</v>
      </c>
      <c r="J115" s="59">
        <v>10109.321847268</v>
      </c>
      <c r="K115" s="94" t="s">
        <v>166</v>
      </c>
    </row>
    <row r="116" spans="1:11" ht="16.5" x14ac:dyDescent="0.25">
      <c r="A116" s="76"/>
      <c r="B116" s="18" t="s">
        <v>42</v>
      </c>
      <c r="C116" s="18"/>
      <c r="D116" s="75"/>
      <c r="E116" s="48"/>
      <c r="F116" s="38"/>
      <c r="G116" s="50"/>
      <c r="H116" s="50"/>
      <c r="I116" s="38"/>
      <c r="J116" s="49"/>
      <c r="K116" s="94" t="s">
        <v>168</v>
      </c>
    </row>
    <row r="117" spans="1:11" ht="16.5" x14ac:dyDescent="0.25">
      <c r="A117" s="76"/>
      <c r="B117" s="19"/>
      <c r="C117" s="19" t="s">
        <v>44</v>
      </c>
      <c r="D117" s="86"/>
      <c r="E117" s="48">
        <f>E27</f>
        <v>1172.3600605629999</v>
      </c>
      <c r="F117" s="38">
        <f t="shared" ref="F117" si="12">F27</f>
        <v>1268.870527085</v>
      </c>
      <c r="G117" s="38">
        <f>G27</f>
        <v>1061.108263477</v>
      </c>
      <c r="H117" s="38">
        <v>1147.854178413</v>
      </c>
      <c r="I117" s="38">
        <f>I27</f>
        <v>1357.842022758</v>
      </c>
      <c r="J117" s="49">
        <v>1813.6883093660001</v>
      </c>
      <c r="K117" s="96" t="s">
        <v>45</v>
      </c>
    </row>
    <row r="118" spans="1:11" ht="16.5" x14ac:dyDescent="0.25">
      <c r="A118" s="76"/>
      <c r="B118" s="19"/>
      <c r="C118" s="19" t="s">
        <v>169</v>
      </c>
      <c r="D118" s="117"/>
      <c r="E118" s="48">
        <f>E119+E120</f>
        <v>280.21523100299999</v>
      </c>
      <c r="F118" s="38">
        <f t="shared" ref="F118" si="13">F119+F120</f>
        <v>333.80063339000003</v>
      </c>
      <c r="G118" s="38">
        <f>G119+G120</f>
        <v>306.45965355800001</v>
      </c>
      <c r="H118" s="38">
        <v>285.594246758</v>
      </c>
      <c r="I118" s="38">
        <f>I119+I120</f>
        <v>303.88931926000004</v>
      </c>
      <c r="J118" s="49">
        <v>346.57349743399999</v>
      </c>
      <c r="K118" s="96" t="s">
        <v>47</v>
      </c>
    </row>
    <row r="119" spans="1:11" ht="16.5" x14ac:dyDescent="0.25">
      <c r="A119" s="76"/>
      <c r="B119" s="19"/>
      <c r="C119" s="27"/>
      <c r="D119" s="118" t="s">
        <v>48</v>
      </c>
      <c r="E119" s="48">
        <f t="shared" ref="E119:F119" si="14">E29</f>
        <v>221.614755046</v>
      </c>
      <c r="F119" s="38">
        <f t="shared" si="14"/>
        <v>258.147799255</v>
      </c>
      <c r="G119" s="38">
        <f t="shared" ref="G119:I119" si="15">G29</f>
        <v>242.69112258199999</v>
      </c>
      <c r="H119" s="38">
        <v>221.12391715999999</v>
      </c>
      <c r="I119" s="38">
        <f t="shared" si="15"/>
        <v>234.83866578200002</v>
      </c>
      <c r="J119" s="49">
        <v>272.04552389999998</v>
      </c>
      <c r="K119" s="96" t="s">
        <v>49</v>
      </c>
    </row>
    <row r="120" spans="1:11" ht="16.5" x14ac:dyDescent="0.25">
      <c r="A120" s="76"/>
      <c r="B120" s="19"/>
      <c r="C120" s="27"/>
      <c r="D120" s="118" t="s">
        <v>170</v>
      </c>
      <c r="E120" s="48">
        <f t="shared" ref="E120:F120" si="16">E30</f>
        <v>58.600475957</v>
      </c>
      <c r="F120" s="38">
        <f t="shared" si="16"/>
        <v>75.652834135000006</v>
      </c>
      <c r="G120" s="38">
        <f t="shared" ref="G120:I120" si="17">G30</f>
        <v>63.768530976000001</v>
      </c>
      <c r="H120" s="38">
        <v>64.470329598000006</v>
      </c>
      <c r="I120" s="38">
        <f t="shared" si="17"/>
        <v>69.050653478000001</v>
      </c>
      <c r="J120" s="49">
        <v>74.527973533999997</v>
      </c>
      <c r="K120" s="96" t="s">
        <v>51</v>
      </c>
    </row>
    <row r="121" spans="1:11" ht="16.5" x14ac:dyDescent="0.25">
      <c r="A121" s="76"/>
      <c r="B121" s="19"/>
      <c r="C121" s="36" t="s">
        <v>171</v>
      </c>
      <c r="D121" s="118"/>
      <c r="E121" s="48">
        <f t="shared" ref="E121:F121" si="18">E31</f>
        <v>2780.981456472</v>
      </c>
      <c r="F121" s="38">
        <f t="shared" si="18"/>
        <v>2752.238507866</v>
      </c>
      <c r="G121" s="38">
        <f t="shared" ref="G121:I121" si="19">G31</f>
        <v>2800.9561001809998</v>
      </c>
      <c r="H121" s="38">
        <v>2755.9586270959999</v>
      </c>
      <c r="I121" s="38">
        <f t="shared" si="19"/>
        <v>2882.9613168730002</v>
      </c>
      <c r="J121" s="49">
        <v>2868.0318816580002</v>
      </c>
      <c r="K121" s="96" t="s">
        <v>53</v>
      </c>
    </row>
    <row r="122" spans="1:11" ht="16.5" x14ac:dyDescent="0.25">
      <c r="A122" s="76"/>
      <c r="B122" s="19"/>
      <c r="C122" s="20" t="s">
        <v>54</v>
      </c>
      <c r="D122" s="77"/>
      <c r="E122" s="48">
        <f t="shared" ref="E122:F126" si="20">E32</f>
        <v>82.237584358000007</v>
      </c>
      <c r="F122" s="38">
        <f t="shared" si="20"/>
        <v>81.450386933999994</v>
      </c>
      <c r="G122" s="38">
        <f t="shared" ref="G122:I122" si="21">G32</f>
        <v>79.976495697000004</v>
      </c>
      <c r="H122" s="38">
        <v>79.346928009999999</v>
      </c>
      <c r="I122" s="38">
        <f t="shared" si="21"/>
        <v>81.170077393</v>
      </c>
      <c r="J122" s="49">
        <v>82.040129660999995</v>
      </c>
      <c r="K122" s="96" t="s">
        <v>55</v>
      </c>
    </row>
    <row r="123" spans="1:11" ht="16.5" x14ac:dyDescent="0.25">
      <c r="A123" s="76"/>
      <c r="B123" s="19"/>
      <c r="C123" s="19" t="s">
        <v>56</v>
      </c>
      <c r="D123" s="86"/>
      <c r="E123" s="48">
        <f t="shared" si="20"/>
        <v>283.88858176500003</v>
      </c>
      <c r="F123" s="38">
        <f t="shared" si="20"/>
        <v>282.97136943300001</v>
      </c>
      <c r="G123" s="38">
        <f t="shared" ref="G123:I123" si="22">G33</f>
        <v>272.484539074</v>
      </c>
      <c r="H123" s="38">
        <v>306.01352950400002</v>
      </c>
      <c r="I123" s="38">
        <f t="shared" si="22"/>
        <v>317.61692433299999</v>
      </c>
      <c r="J123" s="49">
        <v>329.26971630600002</v>
      </c>
      <c r="K123" s="96" t="s">
        <v>57</v>
      </c>
    </row>
    <row r="124" spans="1:11" ht="16.5" x14ac:dyDescent="0.25">
      <c r="A124" s="76"/>
      <c r="B124" s="19"/>
      <c r="C124" s="19" t="s">
        <v>58</v>
      </c>
      <c r="D124" s="86"/>
      <c r="E124" s="48">
        <f t="shared" si="20"/>
        <v>798.34796980500005</v>
      </c>
      <c r="F124" s="38">
        <f t="shared" si="20"/>
        <v>912.30060743000001</v>
      </c>
      <c r="G124" s="38">
        <f t="shared" ref="G124:I124" si="23">G34</f>
        <v>890.36536146699996</v>
      </c>
      <c r="H124" s="38">
        <v>624.57494706400007</v>
      </c>
      <c r="I124" s="38">
        <f t="shared" si="23"/>
        <v>403.80774417599997</v>
      </c>
      <c r="J124" s="49">
        <v>287.182251221</v>
      </c>
      <c r="K124" s="96" t="s">
        <v>59</v>
      </c>
    </row>
    <row r="125" spans="1:11" ht="16.5" x14ac:dyDescent="0.25">
      <c r="A125" s="76"/>
      <c r="B125" s="19"/>
      <c r="C125" s="20" t="s">
        <v>172</v>
      </c>
      <c r="D125" s="77"/>
      <c r="E125" s="48">
        <f t="shared" si="20"/>
        <v>1669.7347606169999</v>
      </c>
      <c r="F125" s="38">
        <f t="shared" si="20"/>
        <v>1863.7296072639999</v>
      </c>
      <c r="G125" s="38">
        <f t="shared" ref="G125:I125" si="24">G35</f>
        <v>1572.698126714</v>
      </c>
      <c r="H125" s="38">
        <v>1857.1610984040001</v>
      </c>
      <c r="I125" s="38">
        <f t="shared" si="24"/>
        <v>2012.2411173549999</v>
      </c>
      <c r="J125" s="49">
        <v>1882.476006419</v>
      </c>
      <c r="K125" s="96" t="s">
        <v>61</v>
      </c>
    </row>
    <row r="126" spans="1:11" ht="16.5" x14ac:dyDescent="0.25">
      <c r="A126" s="76"/>
      <c r="B126" s="19"/>
      <c r="C126" s="19" t="s">
        <v>62</v>
      </c>
      <c r="D126" s="86"/>
      <c r="E126" s="48">
        <f t="shared" si="20"/>
        <v>58.356026546000002</v>
      </c>
      <c r="F126" s="38">
        <f t="shared" si="20"/>
        <v>104.45778432</v>
      </c>
      <c r="G126" s="38">
        <f t="shared" ref="G126:I126" si="25">G36</f>
        <v>50.096095957999999</v>
      </c>
      <c r="H126" s="38">
        <v>58.557746760000001</v>
      </c>
      <c r="I126" s="38">
        <f t="shared" si="25"/>
        <v>58.507109567000001</v>
      </c>
      <c r="J126" s="49">
        <v>64.103060898999999</v>
      </c>
      <c r="K126" s="96" t="s">
        <v>63</v>
      </c>
    </row>
    <row r="127" spans="1:11" ht="16.5" x14ac:dyDescent="0.25">
      <c r="A127" s="76"/>
      <c r="B127" s="18" t="s">
        <v>173</v>
      </c>
      <c r="C127" s="18"/>
      <c r="D127" s="75"/>
      <c r="E127" s="58">
        <f>SUM(E117:E118,E121:E126)</f>
        <v>7126.121671128999</v>
      </c>
      <c r="F127" s="42">
        <f t="shared" ref="F127" si="26">SUM(F117:F118,F121:F126)</f>
        <v>7599.8194237220005</v>
      </c>
      <c r="G127" s="42">
        <f>SUM(G117:G118,G121:G126)</f>
        <v>7034.1446361259996</v>
      </c>
      <c r="H127" s="42">
        <v>7115.0613020089995</v>
      </c>
      <c r="I127" s="42">
        <f>SUM(I117:I118,I121:I126)</f>
        <v>7418.035631714999</v>
      </c>
      <c r="J127" s="59">
        <v>7673.3648529640004</v>
      </c>
      <c r="K127" s="95" t="s">
        <v>64</v>
      </c>
    </row>
    <row r="128" spans="1:11" ht="16.5" x14ac:dyDescent="0.25">
      <c r="A128" s="76"/>
      <c r="B128" s="28" t="s">
        <v>65</v>
      </c>
      <c r="C128" s="19"/>
      <c r="D128" s="86"/>
      <c r="E128" s="48"/>
      <c r="F128" s="38"/>
      <c r="G128" s="50"/>
      <c r="H128" s="50"/>
      <c r="I128" s="38"/>
      <c r="J128" s="49"/>
      <c r="K128" s="94" t="s">
        <v>66</v>
      </c>
    </row>
    <row r="129" spans="1:11" ht="16.5" x14ac:dyDescent="0.25">
      <c r="A129" s="76"/>
      <c r="B129" s="19"/>
      <c r="C129" s="20" t="s">
        <v>38</v>
      </c>
      <c r="D129" s="77"/>
      <c r="E129" s="48">
        <v>164.86781598499999</v>
      </c>
      <c r="F129" s="38">
        <v>181.77275998499999</v>
      </c>
      <c r="G129" s="50">
        <v>178.45674146600001</v>
      </c>
      <c r="H129" s="50">
        <v>176.59727820200001</v>
      </c>
      <c r="I129" s="38">
        <v>159.23073626199999</v>
      </c>
      <c r="J129" s="49">
        <v>186.34357454100001</v>
      </c>
      <c r="K129" s="96" t="s">
        <v>174</v>
      </c>
    </row>
    <row r="130" spans="1:11" ht="16.5" x14ac:dyDescent="0.25">
      <c r="A130" s="76"/>
      <c r="B130" s="19"/>
      <c r="C130" s="19" t="s">
        <v>175</v>
      </c>
      <c r="D130" s="86"/>
      <c r="E130" s="48">
        <v>45.238339044999996</v>
      </c>
      <c r="F130" s="38">
        <v>45.280042061000003</v>
      </c>
      <c r="G130" s="50">
        <v>44.945217780999997</v>
      </c>
      <c r="H130" s="50">
        <v>44.507345224000005</v>
      </c>
      <c r="I130" s="38">
        <v>44.530015923999997</v>
      </c>
      <c r="J130" s="49">
        <v>46.259465923999997</v>
      </c>
      <c r="K130" s="96" t="s">
        <v>176</v>
      </c>
    </row>
    <row r="131" spans="1:11" ht="16.5" x14ac:dyDescent="0.25">
      <c r="A131" s="76"/>
      <c r="B131" s="19"/>
      <c r="C131" s="20" t="s">
        <v>177</v>
      </c>
      <c r="D131" s="77"/>
      <c r="E131" s="48">
        <v>77.598051898999998</v>
      </c>
      <c r="F131" s="38">
        <v>77.865022025000002</v>
      </c>
      <c r="G131" s="50">
        <v>78.417539517999998</v>
      </c>
      <c r="H131" s="50">
        <v>77.908769559000007</v>
      </c>
      <c r="I131" s="38">
        <v>79.151079789999997</v>
      </c>
      <c r="J131" s="49">
        <v>80.993880090999994</v>
      </c>
      <c r="K131" s="96" t="s">
        <v>178</v>
      </c>
    </row>
    <row r="132" spans="1:11" ht="16.5" x14ac:dyDescent="0.25">
      <c r="A132" s="76"/>
      <c r="B132" s="19"/>
      <c r="C132" s="20" t="s">
        <v>179</v>
      </c>
      <c r="D132" s="77"/>
      <c r="E132" s="48">
        <v>45.305057380000001</v>
      </c>
      <c r="F132" s="38">
        <v>45.346506945999998</v>
      </c>
      <c r="G132" s="50">
        <v>45.777179863999997</v>
      </c>
      <c r="H132" s="50">
        <v>46.832582797000001</v>
      </c>
      <c r="I132" s="38">
        <v>45.986085013</v>
      </c>
      <c r="J132" s="49">
        <v>46.035865559000001</v>
      </c>
      <c r="K132" s="96" t="s">
        <v>180</v>
      </c>
    </row>
    <row r="133" spans="1:11" ht="16.5" x14ac:dyDescent="0.25">
      <c r="A133" s="76"/>
      <c r="B133" s="19"/>
      <c r="C133" s="20" t="s">
        <v>181</v>
      </c>
      <c r="D133" s="77"/>
      <c r="E133" s="48">
        <v>25.474106290000002</v>
      </c>
      <c r="F133" s="38">
        <v>27.911725639</v>
      </c>
      <c r="G133" s="50">
        <v>17.291593528</v>
      </c>
      <c r="H133" s="50">
        <v>17.447551953000001</v>
      </c>
      <c r="I133" s="38">
        <v>17.440730158000001</v>
      </c>
      <c r="J133" s="49">
        <v>16.858967694</v>
      </c>
      <c r="K133" s="96" t="s">
        <v>182</v>
      </c>
    </row>
    <row r="134" spans="1:11" ht="16.5" x14ac:dyDescent="0.25">
      <c r="A134" s="76"/>
      <c r="B134" s="19"/>
      <c r="C134" s="19" t="s">
        <v>164</v>
      </c>
      <c r="D134" s="86"/>
      <c r="E134" s="48">
        <v>-187.985375989</v>
      </c>
      <c r="F134" s="38">
        <v>-190.51346954799999</v>
      </c>
      <c r="G134" s="50">
        <v>-190.16936332399999</v>
      </c>
      <c r="H134" s="50">
        <v>-191.166629062</v>
      </c>
      <c r="I134" s="38">
        <v>-192.259040892</v>
      </c>
      <c r="J134" s="49">
        <v>-194.099549728</v>
      </c>
      <c r="K134" s="96" t="s">
        <v>165</v>
      </c>
    </row>
    <row r="135" spans="1:11" ht="16.5" x14ac:dyDescent="0.25">
      <c r="A135" s="76"/>
      <c r="B135" s="28" t="s">
        <v>76</v>
      </c>
      <c r="C135" s="19"/>
      <c r="D135" s="86"/>
      <c r="E135" s="58">
        <f>SUM(E129:E134)</f>
        <v>170.49799461000001</v>
      </c>
      <c r="F135" s="42">
        <f t="shared" ref="F135" si="27">SUM(F129:F134)</f>
        <v>187.66258710800003</v>
      </c>
      <c r="G135" s="62">
        <f>SUM(G129:G134)</f>
        <v>174.71890883300003</v>
      </c>
      <c r="H135" s="62">
        <v>172.126898673</v>
      </c>
      <c r="I135" s="62">
        <f>SUM(I129:I134)</f>
        <v>154.07960625499996</v>
      </c>
      <c r="J135" s="59">
        <v>182.39220408099999</v>
      </c>
      <c r="K135" s="95" t="s">
        <v>77</v>
      </c>
    </row>
    <row r="136" spans="1:11" ht="16.5" x14ac:dyDescent="0.25">
      <c r="A136" s="76"/>
      <c r="B136" s="28" t="s">
        <v>212</v>
      </c>
      <c r="C136" s="19"/>
      <c r="D136" s="86"/>
      <c r="E136" s="58">
        <f>E45</f>
        <v>380.51055423800722</v>
      </c>
      <c r="F136" s="42">
        <f t="shared" ref="F136" si="28">F45</f>
        <v>376.14347018401003</v>
      </c>
      <c r="G136" s="42">
        <f>G45</f>
        <v>510.36947324799996</v>
      </c>
      <c r="H136" s="42">
        <v>410.987820457</v>
      </c>
      <c r="I136" s="42">
        <f>I45</f>
        <v>342.35371363900475</v>
      </c>
      <c r="J136" s="59">
        <v>334.11735460699998</v>
      </c>
      <c r="K136" s="95" t="s">
        <v>79</v>
      </c>
    </row>
    <row r="137" spans="1:11" s="10" customFormat="1" ht="16.5" x14ac:dyDescent="0.25">
      <c r="A137" s="119" t="s">
        <v>183</v>
      </c>
      <c r="B137" s="23"/>
      <c r="C137" s="23"/>
      <c r="D137" s="120"/>
      <c r="E137" s="52">
        <f>E136+E135+E127+E115+E114</f>
        <v>191186.15182524396</v>
      </c>
      <c r="F137" s="39">
        <f>F46</f>
        <v>193267.07598327199</v>
      </c>
      <c r="G137" s="39">
        <f t="shared" ref="G137:I137" si="29">G46</f>
        <v>195284.603387009</v>
      </c>
      <c r="H137" s="39">
        <v>195131.88178274099</v>
      </c>
      <c r="I137" s="39">
        <f t="shared" si="29"/>
        <v>196599.529959287</v>
      </c>
      <c r="J137" s="59">
        <v>198775.559119376</v>
      </c>
      <c r="K137" s="138" t="s">
        <v>80</v>
      </c>
    </row>
    <row r="138" spans="1:11" ht="16.5" x14ac:dyDescent="0.25">
      <c r="A138" s="76"/>
      <c r="B138" s="19"/>
      <c r="C138" s="19"/>
      <c r="D138" s="86"/>
      <c r="E138" s="126"/>
      <c r="F138" s="127"/>
      <c r="G138" s="128"/>
      <c r="H138" s="128"/>
      <c r="I138" s="127"/>
      <c r="J138" s="129"/>
      <c r="K138" s="99"/>
    </row>
    <row r="139" spans="1:11" ht="16.5" x14ac:dyDescent="0.25">
      <c r="A139" s="74" t="s">
        <v>81</v>
      </c>
      <c r="B139" s="19"/>
      <c r="C139" s="19"/>
      <c r="D139" s="86"/>
      <c r="E139" s="48"/>
      <c r="F139" s="38"/>
      <c r="G139" s="50"/>
      <c r="H139" s="50"/>
      <c r="I139" s="38"/>
      <c r="J139" s="49"/>
      <c r="K139" s="94" t="s">
        <v>82</v>
      </c>
    </row>
    <row r="140" spans="1:11" ht="16.5" x14ac:dyDescent="0.25">
      <c r="A140" s="107"/>
      <c r="B140" s="37" t="s">
        <v>184</v>
      </c>
      <c r="C140" s="37"/>
      <c r="D140" s="121"/>
      <c r="E140" s="125">
        <v>125851.038322256</v>
      </c>
      <c r="F140" s="44">
        <v>126442.88012486701</v>
      </c>
      <c r="G140" s="130">
        <v>127487.33756554899</v>
      </c>
      <c r="H140" s="130">
        <v>129179.74018673701</v>
      </c>
      <c r="I140" s="44">
        <v>129833.819530168</v>
      </c>
      <c r="J140" s="131">
        <v>131646.20659266601</v>
      </c>
      <c r="K140" s="94" t="s">
        <v>185</v>
      </c>
    </row>
    <row r="141" spans="1:11" ht="16.5" x14ac:dyDescent="0.25">
      <c r="A141" s="107"/>
      <c r="B141" s="37" t="s">
        <v>213</v>
      </c>
      <c r="C141" s="37"/>
      <c r="D141" s="121"/>
      <c r="E141" s="125">
        <v>7310.220949270969</v>
      </c>
      <c r="F141" s="44">
        <v>8162.7657067910004</v>
      </c>
      <c r="G141" s="130">
        <v>8041.4374049320004</v>
      </c>
      <c r="H141" s="130">
        <v>5206.2877688910003</v>
      </c>
      <c r="I141" s="44">
        <v>5437.1255484439998</v>
      </c>
      <c r="J141" s="131">
        <v>2444.8566821019999</v>
      </c>
      <c r="K141" s="94" t="s">
        <v>186</v>
      </c>
    </row>
    <row r="142" spans="1:11" ht="16.5" x14ac:dyDescent="0.25">
      <c r="A142" s="107"/>
      <c r="B142" s="37" t="s">
        <v>214</v>
      </c>
      <c r="C142" s="37"/>
      <c r="D142" s="121"/>
      <c r="E142" s="125">
        <v>54537.115153503997</v>
      </c>
      <c r="F142" s="44">
        <v>55026.977650695</v>
      </c>
      <c r="G142" s="130">
        <v>56280.93989876</v>
      </c>
      <c r="H142" s="130">
        <v>57647.32794309</v>
      </c>
      <c r="I142" s="44">
        <v>58509.169149256995</v>
      </c>
      <c r="J142" s="131">
        <v>62583.608212093997</v>
      </c>
      <c r="K142" s="94" t="s">
        <v>187</v>
      </c>
    </row>
    <row r="143" spans="1:11" ht="16.5" x14ac:dyDescent="0.25">
      <c r="A143" s="76"/>
      <c r="B143" s="37" t="s">
        <v>83</v>
      </c>
      <c r="C143" s="37"/>
      <c r="D143" s="121"/>
      <c r="E143" s="57"/>
      <c r="F143" s="41"/>
      <c r="G143" s="132"/>
      <c r="H143" s="132"/>
      <c r="I143" s="41"/>
      <c r="J143" s="131"/>
      <c r="K143" s="94" t="s">
        <v>84</v>
      </c>
    </row>
    <row r="144" spans="1:11" ht="16.5" x14ac:dyDescent="0.25">
      <c r="A144" s="76"/>
      <c r="B144" s="19"/>
      <c r="C144" s="20" t="s">
        <v>85</v>
      </c>
      <c r="D144" s="77"/>
      <c r="E144" s="57">
        <f>E50</f>
        <v>142.06265693099999</v>
      </c>
      <c r="F144" s="41">
        <f t="shared" ref="F144" si="30">F50</f>
        <v>138.40965340599999</v>
      </c>
      <c r="G144" s="41">
        <f t="shared" ref="G144:I144" si="31">G50</f>
        <v>142.69215240400001</v>
      </c>
      <c r="H144" s="41">
        <v>142.60029943000001</v>
      </c>
      <c r="I144" s="41">
        <f t="shared" si="31"/>
        <v>149.864617729</v>
      </c>
      <c r="J144" s="133">
        <v>149.56308759500001</v>
      </c>
      <c r="K144" s="96" t="s">
        <v>86</v>
      </c>
    </row>
    <row r="145" spans="1:11" ht="16.5" x14ac:dyDescent="0.25">
      <c r="A145" s="76"/>
      <c r="B145" s="19"/>
      <c r="C145" s="19" t="s">
        <v>201</v>
      </c>
      <c r="D145" s="86"/>
      <c r="E145" s="57">
        <f>E51</f>
        <v>637.86618089399997</v>
      </c>
      <c r="F145" s="41">
        <f t="shared" ref="F145" si="32">F51</f>
        <v>476.92389850199999</v>
      </c>
      <c r="G145" s="41">
        <f t="shared" ref="G145:I145" si="33">G51</f>
        <v>511.29609079300002</v>
      </c>
      <c r="H145" s="41">
        <v>981.28398862900008</v>
      </c>
      <c r="I145" s="41">
        <f t="shared" si="33"/>
        <v>698.74968087400009</v>
      </c>
      <c r="J145" s="133">
        <v>627.73326419800003</v>
      </c>
      <c r="K145" s="96" t="s">
        <v>87</v>
      </c>
    </row>
    <row r="146" spans="1:11" ht="16.5" x14ac:dyDescent="0.25">
      <c r="A146" s="76"/>
      <c r="B146" s="19"/>
      <c r="C146" s="20" t="s">
        <v>88</v>
      </c>
      <c r="D146" s="77"/>
      <c r="E146" s="57">
        <f>E52</f>
        <v>203.60070772700001</v>
      </c>
      <c r="F146" s="41">
        <f t="shared" ref="F146" si="34">F52</f>
        <v>209.656542452</v>
      </c>
      <c r="G146" s="41">
        <f t="shared" ref="G146:I146" si="35">G52</f>
        <v>220.49511075800001</v>
      </c>
      <c r="H146" s="41">
        <v>207.15150520999998</v>
      </c>
      <c r="I146" s="41">
        <f t="shared" si="35"/>
        <v>236.482585503</v>
      </c>
      <c r="J146" s="133">
        <v>254.519635803</v>
      </c>
      <c r="K146" s="96" t="s">
        <v>89</v>
      </c>
    </row>
    <row r="147" spans="1:11" ht="16.5" x14ac:dyDescent="0.25">
      <c r="A147" s="76"/>
      <c r="B147" s="19"/>
      <c r="C147" s="20" t="s">
        <v>215</v>
      </c>
      <c r="D147" s="77"/>
      <c r="E147" s="57">
        <f>E53</f>
        <v>217.88261109000001</v>
      </c>
      <c r="F147" s="41">
        <f t="shared" ref="F147" si="36">F53</f>
        <v>212.68300604800001</v>
      </c>
      <c r="G147" s="41">
        <f t="shared" ref="G147:I147" si="37">G53</f>
        <v>199.72956002699999</v>
      </c>
      <c r="H147" s="41">
        <v>197.974508136</v>
      </c>
      <c r="I147" s="41">
        <f t="shared" si="37"/>
        <v>192.97962005199997</v>
      </c>
      <c r="J147" s="133">
        <v>192.03210152400001</v>
      </c>
      <c r="K147" s="96" t="s">
        <v>91</v>
      </c>
    </row>
    <row r="148" spans="1:11" ht="16.5" x14ac:dyDescent="0.25">
      <c r="A148" s="76"/>
      <c r="B148" s="19"/>
      <c r="C148" s="20" t="s">
        <v>216</v>
      </c>
      <c r="D148" s="77"/>
      <c r="E148" s="57">
        <f>E54</f>
        <v>274.62489316</v>
      </c>
      <c r="F148" s="41">
        <f t="shared" ref="F148" si="38">F54</f>
        <v>283.97716581899999</v>
      </c>
      <c r="G148" s="41">
        <f t="shared" ref="G148:I148" si="39">G54</f>
        <v>327.76102525599998</v>
      </c>
      <c r="H148" s="41">
        <v>364.116426768</v>
      </c>
      <c r="I148" s="41">
        <f t="shared" si="39"/>
        <v>296.25217414700001</v>
      </c>
      <c r="J148" s="133">
        <v>298.03397168100003</v>
      </c>
      <c r="K148" s="96" t="s">
        <v>188</v>
      </c>
    </row>
    <row r="149" spans="1:11" ht="16.5" x14ac:dyDescent="0.25">
      <c r="A149" s="76"/>
      <c r="B149" s="20" t="s">
        <v>94</v>
      </c>
      <c r="C149" s="20"/>
      <c r="D149" s="77"/>
      <c r="E149" s="125">
        <f>SUM(E144:E148)</f>
        <v>1476.037049802</v>
      </c>
      <c r="F149" s="44">
        <f t="shared" ref="F149" si="40">SUM(F144:F148)</f>
        <v>1321.650266227</v>
      </c>
      <c r="G149" s="44">
        <f t="shared" ref="G149:I149" si="41">SUM(G144:G148)</f>
        <v>1401.973939238</v>
      </c>
      <c r="H149" s="44">
        <v>1893.1267281729997</v>
      </c>
      <c r="I149" s="44">
        <f t="shared" si="41"/>
        <v>1574.328678305</v>
      </c>
      <c r="J149" s="131">
        <v>1521.8820608010001</v>
      </c>
      <c r="K149" s="96" t="s">
        <v>95</v>
      </c>
    </row>
    <row r="150" spans="1:11" ht="16.5" x14ac:dyDescent="0.25">
      <c r="A150" s="76"/>
      <c r="B150" s="20" t="s">
        <v>192</v>
      </c>
      <c r="C150" s="20"/>
      <c r="D150" s="77"/>
      <c r="E150" s="57">
        <v>2011.740350411</v>
      </c>
      <c r="F150" s="41">
        <v>2312.8022346920002</v>
      </c>
      <c r="G150" s="132">
        <v>2072.91457808</v>
      </c>
      <c r="H150" s="132">
        <v>1205.410768316</v>
      </c>
      <c r="I150" s="41">
        <v>1245.0986642130001</v>
      </c>
      <c r="J150" s="133">
        <v>579.00557171399998</v>
      </c>
      <c r="K150" s="96" t="s">
        <v>189</v>
      </c>
    </row>
    <row r="151" spans="1:11" ht="17.25" thickBot="1" x14ac:dyDescent="0.3">
      <c r="A151" s="122" t="s">
        <v>190</v>
      </c>
      <c r="B151" s="123"/>
      <c r="C151" s="123"/>
      <c r="D151" s="124"/>
      <c r="E151" s="134">
        <f>SUM(E140:E142,E149,E150)</f>
        <v>191186.15182524396</v>
      </c>
      <c r="F151" s="135">
        <f>SUM(F140:F142,F149,F150)</f>
        <v>193267.07598327199</v>
      </c>
      <c r="G151" s="135">
        <f t="shared" ref="G151:I151" si="42">SUM(G140:G142,G149,G150)</f>
        <v>195284.603386559</v>
      </c>
      <c r="H151" s="135">
        <v>195131.89339520701</v>
      </c>
      <c r="I151" s="135">
        <f t="shared" si="42"/>
        <v>196599.54157038697</v>
      </c>
      <c r="J151" s="136">
        <v>198775.55911937699</v>
      </c>
      <c r="K151" s="100" t="s">
        <v>191</v>
      </c>
    </row>
    <row r="152" spans="1:11" x14ac:dyDescent="0.25">
      <c r="E152" s="2"/>
      <c r="F152" s="2"/>
      <c r="G152" s="2"/>
      <c r="H152" s="2"/>
      <c r="I152" s="14"/>
      <c r="J152" s="14"/>
    </row>
    <row r="153" spans="1:11" x14ac:dyDescent="0.25">
      <c r="D153" s="15"/>
      <c r="E153" s="8"/>
      <c r="F153" s="8"/>
      <c r="G153" s="8"/>
      <c r="H153" s="8"/>
      <c r="I153" s="8"/>
      <c r="J153" s="8"/>
    </row>
    <row r="154" spans="1:11" x14ac:dyDescent="0.25">
      <c r="D154" s="15"/>
      <c r="E154" s="8"/>
      <c r="F154" s="8"/>
      <c r="G154" s="8"/>
      <c r="H154" s="8"/>
      <c r="I154" s="8"/>
      <c r="J154" s="8"/>
    </row>
    <row r="155" spans="1:11" x14ac:dyDescent="0.25">
      <c r="E155" s="8"/>
    </row>
    <row r="156" spans="1:11" x14ac:dyDescent="0.25">
      <c r="E156" s="8"/>
      <c r="F156" s="8"/>
      <c r="G156" s="8"/>
      <c r="H156" s="8"/>
      <c r="I156" s="8"/>
      <c r="J156" s="8"/>
    </row>
  </sheetData>
  <mergeCells count="80">
    <mergeCell ref="C148:D148"/>
    <mergeCell ref="B149:D149"/>
    <mergeCell ref="B141:D141"/>
    <mergeCell ref="B142:D142"/>
    <mergeCell ref="B143:D143"/>
    <mergeCell ref="C144:D144"/>
    <mergeCell ref="C147:D147"/>
    <mergeCell ref="C131:D131"/>
    <mergeCell ref="C132:D132"/>
    <mergeCell ref="C133:D133"/>
    <mergeCell ref="B140:D140"/>
    <mergeCell ref="B116:D116"/>
    <mergeCell ref="C122:D122"/>
    <mergeCell ref="C125:D125"/>
    <mergeCell ref="C83:D83"/>
    <mergeCell ref="C84:D84"/>
    <mergeCell ref="B127:D127"/>
    <mergeCell ref="C129:D129"/>
    <mergeCell ref="C106:D106"/>
    <mergeCell ref="C107:D107"/>
    <mergeCell ref="C109:D109"/>
    <mergeCell ref="B115:D115"/>
    <mergeCell ref="C79:D79"/>
    <mergeCell ref="C80:D80"/>
    <mergeCell ref="B81:D81"/>
    <mergeCell ref="C75:D75"/>
    <mergeCell ref="B82:D82"/>
    <mergeCell ref="C70:D70"/>
    <mergeCell ref="C71:D71"/>
    <mergeCell ref="B72:D72"/>
    <mergeCell ref="A73:D73"/>
    <mergeCell ref="A74:D74"/>
    <mergeCell ref="C63:D63"/>
    <mergeCell ref="C67:D67"/>
    <mergeCell ref="C68:D68"/>
    <mergeCell ref="C69:D69"/>
    <mergeCell ref="C60:D60"/>
    <mergeCell ref="B65:D65"/>
    <mergeCell ref="C64:D64"/>
    <mergeCell ref="C53:D53"/>
    <mergeCell ref="B55:D55"/>
    <mergeCell ref="A58:D58"/>
    <mergeCell ref="C51:D51"/>
    <mergeCell ref="C54:D54"/>
    <mergeCell ref="C35:D35"/>
    <mergeCell ref="B37:D37"/>
    <mergeCell ref="C39:D39"/>
    <mergeCell ref="C41:D41"/>
    <mergeCell ref="C42:D42"/>
    <mergeCell ref="A4:D4"/>
    <mergeCell ref="A6:D6"/>
    <mergeCell ref="B7:D7"/>
    <mergeCell ref="C8:D8"/>
    <mergeCell ref="C9:D9"/>
    <mergeCell ref="C15:D15"/>
    <mergeCell ref="C18:D18"/>
    <mergeCell ref="C20:D20"/>
    <mergeCell ref="C52:D52"/>
    <mergeCell ref="C10:D10"/>
    <mergeCell ref="C11:D11"/>
    <mergeCell ref="C12:D12"/>
    <mergeCell ref="C13:D13"/>
    <mergeCell ref="C14:D14"/>
    <mergeCell ref="C19:D19"/>
    <mergeCell ref="C21:D21"/>
    <mergeCell ref="B26:D26"/>
    <mergeCell ref="C32:D32"/>
    <mergeCell ref="C43:D43"/>
    <mergeCell ref="B49:D49"/>
    <mergeCell ref="C50:D50"/>
    <mergeCell ref="B150:D150"/>
    <mergeCell ref="C146:D146"/>
    <mergeCell ref="B95:D95"/>
    <mergeCell ref="C85:D85"/>
    <mergeCell ref="C86:D86"/>
    <mergeCell ref="C87:D87"/>
    <mergeCell ref="B88:D88"/>
    <mergeCell ref="B89:D89"/>
    <mergeCell ref="B90:D90"/>
    <mergeCell ref="B91:D91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75" orientation="landscape" r:id="rId1"/>
  <rowBreaks count="2" manualBreakCount="2">
    <brk id="57" max="10" man="1"/>
    <brk id="92" max="10" man="1"/>
  </rowBreaks>
  <ignoredErrors>
    <ignoredError sqref="I118 E118:G118" formula="1"/>
    <ignoredError sqref="E37:G3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B30E2-FE46-47D9-A198-B95B498FFB55}"/>
</file>

<file path=customXml/itemProps2.xml><?xml version="1.0" encoding="utf-8"?>
<ds:datastoreItem xmlns:ds="http://schemas.openxmlformats.org/officeDocument/2006/customXml" ds:itemID="{6347C3C2-DB29-48DC-8F12-57C6735C9414}"/>
</file>

<file path=customXml/itemProps3.xml><?xml version="1.0" encoding="utf-8"?>
<ds:datastoreItem xmlns:ds="http://schemas.openxmlformats.org/officeDocument/2006/customXml" ds:itemID="{2919D47E-C2D2-4DBF-AA22-FB21AB1AD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dapen</vt:lpstr>
      <vt:lpstr>dapen!Print_Area</vt:lpstr>
      <vt:lpstr>dapen!Print_Titles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Aditiawanto S</dc:creator>
  <cp:lastModifiedBy>Anwar Santoso</cp:lastModifiedBy>
  <cp:lastPrinted>2015-08-03T04:22:09Z</cp:lastPrinted>
  <dcterms:created xsi:type="dcterms:W3CDTF">2014-09-25T04:06:32Z</dcterms:created>
  <dcterms:modified xsi:type="dcterms:W3CDTF">2015-08-03T04:43:56Z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