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6215" windowHeight="5745"/>
  </bookViews>
  <sheets>
    <sheet name="LAN, PHU &amp; N" sheetId="1" r:id="rId1"/>
  </sheets>
  <definedNames>
    <definedName name="_xlnm.Print_Area" localSheetId="0">'LAN, PHU &amp; N'!$A$1:$O$148</definedName>
    <definedName name="_xlnm.Print_Titles" localSheetId="0">'LAN, PHU &amp; N'!$1:$3</definedName>
  </definedNames>
  <calcPr calcId="145621"/>
</workbook>
</file>

<file path=xl/calcChain.xml><?xml version="1.0" encoding="utf-8"?>
<calcChain xmlns="http://schemas.openxmlformats.org/spreadsheetml/2006/main">
  <c r="J115" i="1" l="1"/>
  <c r="J117" i="1"/>
  <c r="J118" i="1"/>
  <c r="J119" i="1"/>
  <c r="J120" i="1"/>
  <c r="J121" i="1"/>
  <c r="J122" i="1"/>
  <c r="J123" i="1"/>
  <c r="J124" i="1"/>
  <c r="J116" i="1" l="1"/>
  <c r="J145" i="1"/>
  <c r="J144" i="1"/>
  <c r="J143" i="1"/>
  <c r="J142" i="1"/>
  <c r="J141" i="1"/>
  <c r="J134" i="1"/>
  <c r="J133" i="1"/>
  <c r="J112" i="1"/>
  <c r="J36" i="1"/>
  <c r="J24" i="1"/>
  <c r="J146" i="1" l="1"/>
  <c r="J148" i="1" s="1"/>
  <c r="J113" i="1"/>
  <c r="J125" i="1"/>
  <c r="H117" i="1"/>
  <c r="H118" i="1"/>
  <c r="H119" i="1"/>
  <c r="H120" i="1"/>
  <c r="H121" i="1"/>
  <c r="H122" i="1"/>
  <c r="H123" i="1"/>
  <c r="H124" i="1"/>
  <c r="H115" i="1"/>
  <c r="H86" i="1"/>
  <c r="H79" i="1"/>
  <c r="H141" i="1"/>
  <c r="H142" i="1"/>
  <c r="H143" i="1"/>
  <c r="H144" i="1"/>
  <c r="H145" i="1"/>
  <c r="H53" i="1"/>
  <c r="G134" i="1"/>
  <c r="H134" i="1"/>
  <c r="H43" i="1"/>
  <c r="H133" i="1"/>
  <c r="G27" i="1"/>
  <c r="H27" i="1"/>
  <c r="H36" i="1" s="1"/>
  <c r="H70" i="1"/>
  <c r="H63" i="1"/>
  <c r="H112" i="1"/>
  <c r="H24" i="1"/>
  <c r="J54" i="1" l="1"/>
  <c r="J135" i="1"/>
  <c r="H113" i="1"/>
  <c r="H45" i="1"/>
  <c r="H135" i="1" s="1"/>
  <c r="H116" i="1"/>
  <c r="H125" i="1" s="1"/>
  <c r="H71" i="1"/>
  <c r="H87" i="1" s="1"/>
  <c r="H89" i="1" s="1"/>
  <c r="H146" i="1"/>
  <c r="H148" i="1" s="1"/>
  <c r="H54" i="1" l="1"/>
  <c r="F134" i="1"/>
  <c r="G115" i="1"/>
  <c r="F27" i="1"/>
  <c r="G86" i="1" l="1"/>
  <c r="G63" i="1"/>
  <c r="G70" i="1" l="1"/>
  <c r="G71" i="1" s="1"/>
  <c r="G53" i="1"/>
  <c r="G79" i="1"/>
  <c r="G133" i="1"/>
  <c r="G141" i="1"/>
  <c r="G142" i="1"/>
  <c r="G143" i="1"/>
  <c r="G144" i="1"/>
  <c r="G145" i="1"/>
  <c r="G117" i="1"/>
  <c r="G118" i="1"/>
  <c r="G119" i="1"/>
  <c r="G120" i="1"/>
  <c r="G121" i="1"/>
  <c r="G122" i="1"/>
  <c r="G123" i="1"/>
  <c r="G124" i="1"/>
  <c r="G43" i="1"/>
  <c r="G36" i="1"/>
  <c r="G112" i="1"/>
  <c r="G24" i="1"/>
  <c r="G87" i="1" l="1"/>
  <c r="G89" i="1" s="1"/>
  <c r="G116" i="1"/>
  <c r="G125" i="1" s="1"/>
  <c r="G113" i="1"/>
  <c r="G146" i="1"/>
  <c r="G148" i="1" s="1"/>
  <c r="G45" i="1"/>
  <c r="F86" i="1"/>
  <c r="F79" i="1"/>
  <c r="F70" i="1"/>
  <c r="F63" i="1"/>
  <c r="F36" i="1"/>
  <c r="F145" i="1"/>
  <c r="F144" i="1"/>
  <c r="F143" i="1"/>
  <c r="F142" i="1"/>
  <c r="F141" i="1"/>
  <c r="F43" i="1"/>
  <c r="F53" i="1"/>
  <c r="F124" i="1"/>
  <c r="F123" i="1"/>
  <c r="F122" i="1"/>
  <c r="F121" i="1"/>
  <c r="F120" i="1"/>
  <c r="F119" i="1"/>
  <c r="F118" i="1"/>
  <c r="F117" i="1"/>
  <c r="F115" i="1"/>
  <c r="G135" i="1" l="1"/>
  <c r="G54" i="1"/>
  <c r="F71" i="1"/>
  <c r="F87" i="1" s="1"/>
  <c r="F89" i="1" s="1"/>
  <c r="F146" i="1"/>
  <c r="F148" i="1" s="1"/>
  <c r="F116" i="1"/>
  <c r="F125" i="1" s="1"/>
  <c r="F133" i="1"/>
  <c r="F112" i="1" l="1"/>
  <c r="F24" i="1"/>
  <c r="F113" i="1" l="1"/>
  <c r="F135" i="1" s="1"/>
  <c r="F45" i="1"/>
  <c r="F54" i="1" l="1"/>
</calcChain>
</file>

<file path=xl/sharedStrings.xml><?xml version="1.0" encoding="utf-8"?>
<sst xmlns="http://schemas.openxmlformats.org/spreadsheetml/2006/main" count="147" uniqueCount="114">
  <si>
    <t xml:space="preserve"> </t>
  </si>
  <si>
    <t>LAPORAN ASET BERSIH/</t>
  </si>
  <si>
    <t>ASET/</t>
  </si>
  <si>
    <t>INVESTASI (Nilai Wajar)/</t>
  </si>
  <si>
    <t xml:space="preserve">Surat Berharga Pemerintah/ </t>
  </si>
  <si>
    <t xml:space="preserve">Tabungan/ </t>
  </si>
  <si>
    <t xml:space="preserve">Deposito On Call/ </t>
  </si>
  <si>
    <t xml:space="preserve">Deposito Berjangka/ </t>
  </si>
  <si>
    <t xml:space="preserve">Sertifikat Deposito/ </t>
  </si>
  <si>
    <t xml:space="preserve">Sertifikat Bank Indonesia/ </t>
  </si>
  <si>
    <t xml:space="preserve">Saham/ </t>
  </si>
  <si>
    <t xml:space="preserve">Obligasi/ </t>
  </si>
  <si>
    <t xml:space="preserve">Sukuk/ </t>
  </si>
  <si>
    <t xml:space="preserve">Unit Penyertaan Reksadana/ </t>
  </si>
  <si>
    <t xml:space="preserve">Efek Beragun Aset dari KIK EBA/ </t>
  </si>
  <si>
    <t xml:space="preserve">Unit Penyertaan berbentuk KIK/ </t>
  </si>
  <si>
    <t xml:space="preserve">Kontrak Opsi Saham/ </t>
  </si>
  <si>
    <t xml:space="preserve">Penempatan Langsung pada Saham/ </t>
  </si>
  <si>
    <t xml:space="preserve">Tanah/ </t>
  </si>
  <si>
    <t xml:space="preserve">Bangunan/ </t>
  </si>
  <si>
    <t xml:space="preserve">Tanah dan Bangunan/ </t>
  </si>
  <si>
    <t xml:space="preserve">Total Investasi/ </t>
  </si>
  <si>
    <t xml:space="preserve">ASET LANCAR DILUAR INVESTASI/ </t>
  </si>
  <si>
    <t xml:space="preserve">Kas dan Bank/ </t>
  </si>
  <si>
    <t xml:space="preserve">Iuran Normal Pemberi Kerja/ </t>
  </si>
  <si>
    <t xml:space="preserve">Iuran Normal Peserta/ </t>
  </si>
  <si>
    <t xml:space="preserve">Iuran Tambahan/ </t>
  </si>
  <si>
    <t xml:space="preserve">Piutang Bunga Keterlambatan Iuran/ </t>
  </si>
  <si>
    <t xml:space="preserve">Beban Dibayar Dimuka/ </t>
  </si>
  <si>
    <t xml:space="preserve">Piutang Investasi/ </t>
  </si>
  <si>
    <t xml:space="preserve">Piutang Hasil Investasi/ </t>
  </si>
  <si>
    <t xml:space="preserve">Piutang Lain-lain/ </t>
  </si>
  <si>
    <t xml:space="preserve">ASET OPERASIONAL/ </t>
  </si>
  <si>
    <t>Kendaraan (Nilai Buku)/</t>
  </si>
  <si>
    <t xml:space="preserve">Peralatan Komputer (Nilai Buku)/ </t>
  </si>
  <si>
    <t xml:space="preserve">Peralatan Kantor (Nilai Buku)/ </t>
  </si>
  <si>
    <t xml:space="preserve">Aset Operasional Lainnya (Nilai Buku)/ </t>
  </si>
  <si>
    <t xml:space="preserve">Total Aset Operasional/ </t>
  </si>
  <si>
    <t xml:space="preserve">ASET LAIN-LAIN/ </t>
  </si>
  <si>
    <t xml:space="preserve">LIABILITAS/ </t>
  </si>
  <si>
    <t xml:space="preserve">LIABILITAS DILUAR LIABILITAS AKTUARIA/ </t>
  </si>
  <si>
    <t xml:space="preserve">Hutang Manfaat Pensiun Jatuh Tempo/ </t>
  </si>
  <si>
    <t xml:space="preserve">Pendapatan Diterima Dimuka/ </t>
  </si>
  <si>
    <t xml:space="preserve">Beban Yang Masih Harus Dibayar/ </t>
  </si>
  <si>
    <t xml:space="preserve">Liabilitas di luar Liabilitas Manfaat Pensiun Lain/ </t>
  </si>
  <si>
    <t xml:space="preserve">Total Liabilitas di luar Liabilitas Aktuaria/ </t>
  </si>
  <si>
    <t xml:space="preserve">ASET BERSIH/ </t>
  </si>
  <si>
    <t xml:space="preserve">PERHITUNGAN HASIL USAHA/ </t>
  </si>
  <si>
    <t xml:space="preserve">PENDAPATAN INVESTASI/ </t>
  </si>
  <si>
    <t xml:space="preserve">Bunga/bagi hasil/ </t>
  </si>
  <si>
    <t xml:space="preserve">Dividen/ </t>
  </si>
  <si>
    <t xml:space="preserve">Sewa/ </t>
  </si>
  <si>
    <t xml:space="preserve">Laba(Rugi) Pelepasan/Perolehan Investasi/ </t>
  </si>
  <si>
    <t xml:space="preserve">Pendapatan Investasi Lain/ </t>
  </si>
  <si>
    <t xml:space="preserve">Total Pendapatan Investasi/ </t>
  </si>
  <si>
    <t xml:space="preserve">BEBAN INVESTASI/ </t>
  </si>
  <si>
    <t xml:space="preserve">Beban Penyusutan Bangunan/ </t>
  </si>
  <si>
    <t xml:space="preserve">Beban Investasi Lainnya/ </t>
  </si>
  <si>
    <t xml:space="preserve">Total Beban Investasi/ </t>
  </si>
  <si>
    <t xml:space="preserve">HASIL USAHA INVESTASI/ </t>
  </si>
  <si>
    <t xml:space="preserve">BEBAN OPERASIONAL/ </t>
  </si>
  <si>
    <t xml:space="preserve">Gaji/honor Karyawan, Pengurus &amp; Dewas/ </t>
  </si>
  <si>
    <t xml:space="preserve">Beban Kantor/ </t>
  </si>
  <si>
    <t xml:space="preserve">Beban Pemeliharaan/ </t>
  </si>
  <si>
    <t xml:space="preserve">Beban Penyusutan/ </t>
  </si>
  <si>
    <t>Beban Jasa Pihak Ketiga/</t>
  </si>
  <si>
    <t xml:space="preserve">Beban Operasional Lain/ </t>
  </si>
  <si>
    <t xml:space="preserve">Total Beban Operasional/ </t>
  </si>
  <si>
    <t xml:space="preserve">Pendapatan Lain di luar Investasi/ </t>
  </si>
  <si>
    <t xml:space="preserve">Total Pendapatan dan Beban Lain-lain/ </t>
  </si>
  <si>
    <t xml:space="preserve">HASIL USAHA SEBELUM PAJAK/ </t>
  </si>
  <si>
    <t xml:space="preserve">PAJAK PENGHASILAN/ </t>
  </si>
  <si>
    <t xml:space="preserve">ASET/ </t>
  </si>
  <si>
    <t xml:space="preserve">NERACA/ </t>
  </si>
  <si>
    <t>Sertifikat Bank Indonesia/</t>
  </si>
  <si>
    <t>Sukuk/</t>
  </si>
  <si>
    <t>Efek Beragun Aset dari KIK EBA/</t>
  </si>
  <si>
    <t xml:space="preserve">Akumulasi Penyusutan/ </t>
  </si>
  <si>
    <t>Piutang Iuran/</t>
  </si>
  <si>
    <t>Iuran Normal Peserta/</t>
  </si>
  <si>
    <t xml:space="preserve">Iuran Tambahan / </t>
  </si>
  <si>
    <t>Piutang Hasil Investasi/</t>
  </si>
  <si>
    <t>Total Aset Lancar Diluar Investasi/</t>
  </si>
  <si>
    <t>Kendaraan/</t>
  </si>
  <si>
    <t>Peralatan Komputer/</t>
  </si>
  <si>
    <t>Peralatan Kantor /</t>
  </si>
  <si>
    <t xml:space="preserve">Aset Operasional Lainnya / </t>
  </si>
  <si>
    <t xml:space="preserve">TOTAL ASET/ </t>
  </si>
  <si>
    <t>Nilai kini Aktuarial/</t>
  </si>
  <si>
    <t xml:space="preserve">TOTAL LIABILITAS/ </t>
  </si>
  <si>
    <t xml:space="preserve">Pendapatan yang Belum Direalisasi/ </t>
  </si>
  <si>
    <t xml:space="preserve">PENDAPATAN DAN BEBAN LAIN-LAIN/ </t>
  </si>
  <si>
    <t>(Miliar Rupiah)</t>
  </si>
  <si>
    <t xml:space="preserve">Piutang Iuran Normal/ </t>
  </si>
  <si>
    <t>(Audited)</t>
  </si>
  <si>
    <r>
      <t>Total Aset Lancar Diluar Investasi/</t>
    </r>
    <r>
      <rPr>
        <b/>
        <i/>
        <sz val="10"/>
        <rFont val="Arial Narrow"/>
        <family val="2"/>
      </rPr>
      <t xml:space="preserve"> </t>
    </r>
  </si>
  <si>
    <r>
      <t>Tanah dan Bangunan (Nilai Buku)/</t>
    </r>
    <r>
      <rPr>
        <i/>
        <sz val="10"/>
        <rFont val="Arial Narrow"/>
        <family val="2"/>
      </rPr>
      <t xml:space="preserve"> </t>
    </r>
  </si>
  <si>
    <r>
      <t xml:space="preserve">TOTAL ASET/ </t>
    </r>
    <r>
      <rPr>
        <b/>
        <i/>
        <sz val="10"/>
        <rFont val="Arial Narrow"/>
        <family val="2"/>
      </rPr>
      <t xml:space="preserve"> </t>
    </r>
  </si>
  <si>
    <r>
      <t>Hutang Investasi/</t>
    </r>
    <r>
      <rPr>
        <i/>
        <sz val="10"/>
        <rFont val="Arial Narrow"/>
        <family val="2"/>
      </rPr>
      <t xml:space="preserve"> </t>
    </r>
  </si>
  <si>
    <r>
      <t>Beban Transaksi Surat Berharga/</t>
    </r>
    <r>
      <rPr>
        <i/>
        <sz val="10"/>
        <rFont val="Arial Narrow"/>
        <family val="2"/>
      </rPr>
      <t xml:space="preserve"> </t>
    </r>
  </si>
  <si>
    <r>
      <t>Beban Pemeliharaan Tanah &amp; Bangunan/</t>
    </r>
    <r>
      <rPr>
        <i/>
        <sz val="10"/>
        <rFont val="Arial Narrow"/>
        <family val="2"/>
      </rPr>
      <t xml:space="preserve"> </t>
    </r>
  </si>
  <si>
    <r>
      <t>Beban Manajer Investasi/</t>
    </r>
    <r>
      <rPr>
        <i/>
        <sz val="10"/>
        <rFont val="Arial Narrow"/>
        <family val="2"/>
      </rPr>
      <t xml:space="preserve"> </t>
    </r>
  </si>
  <si>
    <r>
      <t>Bunga Keterlambatan Iuran/</t>
    </r>
    <r>
      <rPr>
        <i/>
        <sz val="10"/>
        <rFont val="Arial Narrow"/>
        <family val="2"/>
      </rPr>
      <t xml:space="preserve"> </t>
    </r>
  </si>
  <si>
    <r>
      <t>Laba (Rugi) Penjualan Aset Operasional/</t>
    </r>
    <r>
      <rPr>
        <i/>
        <sz val="10"/>
        <rFont val="Arial Narrow"/>
        <family val="2"/>
      </rPr>
      <t xml:space="preserve"> </t>
    </r>
  </si>
  <si>
    <r>
      <t>Laba (Rugi) Penjualan Aset Lain-lain/</t>
    </r>
    <r>
      <rPr>
        <i/>
        <sz val="10"/>
        <rFont val="Arial Narrow"/>
        <family val="2"/>
      </rPr>
      <t xml:space="preserve"> </t>
    </r>
  </si>
  <si>
    <r>
      <t>Beban Lain Diluar Investasi dan Operasional/</t>
    </r>
    <r>
      <rPr>
        <i/>
        <sz val="10"/>
        <rFont val="Arial Narrow"/>
        <family val="2"/>
      </rPr>
      <t xml:space="preserve"> </t>
    </r>
  </si>
  <si>
    <r>
      <t>HASIL USAHA SETELAH PAJAK/</t>
    </r>
    <r>
      <rPr>
        <b/>
        <i/>
        <sz val="10"/>
        <rFont val="Arial Narrow"/>
        <family val="2"/>
      </rPr>
      <t xml:space="preserve"> </t>
    </r>
  </si>
  <si>
    <r>
      <t>INVESTASI (Harga Perolehan)/</t>
    </r>
    <r>
      <rPr>
        <b/>
        <i/>
        <sz val="10"/>
        <rFont val="Arial Narrow"/>
        <family val="2"/>
      </rPr>
      <t xml:space="preserve"> </t>
    </r>
  </si>
  <si>
    <r>
      <t>SELISIH PENILAIAN INVESTASI/</t>
    </r>
    <r>
      <rPr>
        <b/>
        <i/>
        <sz val="10"/>
        <rFont val="Arial Narrow"/>
        <family val="2"/>
      </rPr>
      <t xml:space="preserve"> </t>
    </r>
  </si>
  <si>
    <r>
      <t>ASET LAIN-LAIN/</t>
    </r>
    <r>
      <rPr>
        <b/>
        <i/>
        <sz val="10"/>
        <rFont val="Arial Narrow"/>
        <family val="2"/>
      </rPr>
      <t xml:space="preserve"> </t>
    </r>
  </si>
  <si>
    <r>
      <t>Selisih Nilai Kini Aktuarial/</t>
    </r>
    <r>
      <rPr>
        <b/>
        <i/>
        <sz val="10"/>
        <rFont val="Arial Narrow"/>
        <family val="2"/>
      </rPr>
      <t xml:space="preserve"> </t>
    </r>
  </si>
  <si>
    <r>
      <t>Liabilitas Manfaat Pensiun/</t>
    </r>
    <r>
      <rPr>
        <b/>
        <i/>
        <sz val="10"/>
        <rFont val="Arial Narrow"/>
        <family val="2"/>
      </rPr>
      <t xml:space="preserve"> </t>
    </r>
  </si>
  <si>
    <r>
      <t>Beban Yang Masih Harus Dibayar/</t>
    </r>
    <r>
      <rPr>
        <i/>
        <sz val="10"/>
        <rFont val="Arial Narrow"/>
        <family val="2"/>
      </rPr>
      <t xml:space="preserve"> </t>
    </r>
  </si>
  <si>
    <t>Laporan Aset Bersih, Perhitungan Hasil Usaha dan Neraca Dana Pensiun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</si>
</sst>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i/>
      <sz val="9"/>
      <color theme="1"/>
      <name val="Bookman Old Style"/>
      <family val="1"/>
    </font>
    <font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0" fontId="4" fillId="0" borderId="0" xfId="3" applyNumberFormat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2" fillId="2" borderId="0" xfId="2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8" fontId="7" fillId="0" borderId="0" xfId="1" applyNumberFormat="1" applyFont="1" applyBorder="1" applyAlignment="1">
      <alignment horizontal="right" vertical="center"/>
    </xf>
    <xf numFmtId="38" fontId="6" fillId="0" borderId="1" xfId="1" applyNumberFormat="1" applyFont="1" applyBorder="1" applyAlignment="1">
      <alignment horizontal="right" vertical="center"/>
    </xf>
    <xf numFmtId="38" fontId="6" fillId="2" borderId="1" xfId="1" applyNumberFormat="1" applyFont="1" applyFill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 vertical="center"/>
    </xf>
    <xf numFmtId="38" fontId="7" fillId="2" borderId="1" xfId="1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horizontal="right" vertical="center"/>
    </xf>
    <xf numFmtId="38" fontId="8" fillId="0" borderId="1" xfId="3" applyNumberFormat="1" applyFont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 wrapText="1"/>
    </xf>
    <xf numFmtId="38" fontId="7" fillId="0" borderId="0" xfId="3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7" fillId="0" borderId="8" xfId="0" applyNumberFormat="1" applyFont="1" applyFill="1" applyBorder="1" applyAlignment="1">
      <alignment horizontal="right" vertical="center"/>
    </xf>
    <xf numFmtId="38" fontId="6" fillId="0" borderId="9" xfId="1" applyNumberFormat="1" applyFont="1" applyBorder="1" applyAlignment="1">
      <alignment horizontal="right" vertical="center"/>
    </xf>
    <xf numFmtId="38" fontId="7" fillId="0" borderId="8" xfId="0" applyNumberFormat="1" applyFont="1" applyFill="1" applyBorder="1" applyAlignment="1">
      <alignment horizontal="right" vertical="center" wrapText="1"/>
    </xf>
    <xf numFmtId="38" fontId="6" fillId="0" borderId="8" xfId="1" applyNumberFormat="1" applyFont="1" applyBorder="1" applyAlignment="1">
      <alignment horizontal="right" vertical="center"/>
    </xf>
    <xf numFmtId="38" fontId="7" fillId="0" borderId="8" xfId="1" applyNumberFormat="1" applyFont="1" applyBorder="1" applyAlignment="1">
      <alignment horizontal="right" vertical="center"/>
    </xf>
    <xf numFmtId="38" fontId="7" fillId="2" borderId="9" xfId="1" applyNumberFormat="1" applyFont="1" applyFill="1" applyBorder="1" applyAlignment="1">
      <alignment horizontal="right" vertical="center"/>
    </xf>
    <xf numFmtId="38" fontId="8" fillId="0" borderId="9" xfId="1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8" xfId="2" quotePrefix="1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>
      <alignment horizontal="right" vertical="center" wrapText="1"/>
    </xf>
    <xf numFmtId="38" fontId="7" fillId="0" borderId="8" xfId="2" applyNumberFormat="1" applyFont="1" applyFill="1" applyBorder="1" applyAlignment="1">
      <alignment horizontal="right" vertical="center" wrapText="1"/>
    </xf>
    <xf numFmtId="38" fontId="7" fillId="0" borderId="9" xfId="1" applyNumberFormat="1" applyFont="1" applyBorder="1" applyAlignment="1">
      <alignment horizontal="right" vertical="center"/>
    </xf>
    <xf numFmtId="38" fontId="6" fillId="0" borderId="8" xfId="0" applyNumberFormat="1" applyFont="1" applyFill="1" applyBorder="1" applyAlignment="1">
      <alignment horizontal="right" vertical="center"/>
    </xf>
    <xf numFmtId="38" fontId="8" fillId="0" borderId="9" xfId="3" applyNumberFormat="1" applyFont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6" fillId="0" borderId="8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9" xfId="0" applyNumberFormat="1" applyFont="1" applyBorder="1" applyAlignment="1">
      <alignment horizontal="right" vertical="center"/>
    </xf>
    <xf numFmtId="38" fontId="7" fillId="2" borderId="10" xfId="2" applyNumberFormat="1" applyFont="1" applyFill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 vertical="center"/>
    </xf>
    <xf numFmtId="38" fontId="7" fillId="0" borderId="12" xfId="1" applyNumberFormat="1" applyFont="1" applyBorder="1" applyAlignment="1">
      <alignment horizontal="right" vertical="center"/>
    </xf>
    <xf numFmtId="38" fontId="7" fillId="0" borderId="21" xfId="0" applyNumberFormat="1" applyFont="1" applyFill="1" applyBorder="1" applyAlignment="1">
      <alignment horizontal="right" vertical="center" wrapText="1"/>
    </xf>
    <xf numFmtId="38" fontId="7" fillId="0" borderId="21" xfId="1" applyNumberFormat="1" applyFont="1" applyFill="1" applyBorder="1" applyAlignment="1">
      <alignment horizontal="right" vertical="center"/>
    </xf>
    <xf numFmtId="38" fontId="7" fillId="2" borderId="8" xfId="2" applyNumberFormat="1" applyFont="1" applyFill="1" applyBorder="1" applyAlignment="1">
      <alignment horizontal="right" vertical="center" wrapText="1"/>
    </xf>
    <xf numFmtId="38" fontId="6" fillId="0" borderId="1" xfId="3" applyNumberFormat="1" applyFont="1" applyBorder="1" applyAlignment="1">
      <alignment horizontal="right" vertical="center"/>
    </xf>
    <xf numFmtId="38" fontId="6" fillId="0" borderId="9" xfId="3" applyNumberFormat="1" applyFont="1" applyBorder="1" applyAlignment="1">
      <alignment horizontal="right" vertical="center"/>
    </xf>
    <xf numFmtId="38" fontId="7" fillId="0" borderId="10" xfId="2" applyNumberFormat="1" applyFont="1" applyFill="1" applyBorder="1" applyAlignment="1">
      <alignment horizontal="right" vertical="center" wrapText="1"/>
    </xf>
    <xf numFmtId="38" fontId="6" fillId="2" borderId="8" xfId="2" applyNumberFormat="1" applyFont="1" applyFill="1" applyBorder="1" applyAlignment="1">
      <alignment horizontal="right" vertical="center" wrapText="1"/>
    </xf>
    <xf numFmtId="38" fontId="7" fillId="2" borderId="8" xfId="2" applyNumberFormat="1" applyFont="1" applyFill="1" applyBorder="1" applyAlignment="1">
      <alignment horizontal="right" vertical="center"/>
    </xf>
    <xf numFmtId="38" fontId="7" fillId="0" borderId="10" xfId="2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0" borderId="9" xfId="0" quotePrefix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17" xfId="0" quotePrefix="1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17" fontId="7" fillId="3" borderId="5" xfId="1" applyNumberFormat="1" applyFont="1" applyFill="1" applyBorder="1" applyAlignment="1">
      <alignment horizontal="center" vertical="center" wrapText="1"/>
    </xf>
    <xf numFmtId="17" fontId="7" fillId="3" borderId="6" xfId="1" applyNumberFormat="1" applyFont="1" applyFill="1" applyBorder="1" applyAlignment="1">
      <alignment horizontal="center" vertical="center" wrapText="1"/>
    </xf>
    <xf numFmtId="17" fontId="7" fillId="3" borderId="7" xfId="1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38" fontId="7" fillId="4" borderId="8" xfId="0" applyNumberFormat="1" applyFont="1" applyFill="1" applyBorder="1" applyAlignment="1">
      <alignment horizontal="right" vertical="center"/>
    </xf>
    <xf numFmtId="38" fontId="7" fillId="4" borderId="1" xfId="0" applyNumberFormat="1" applyFont="1" applyFill="1" applyBorder="1" applyAlignment="1">
      <alignment horizontal="right" vertical="center"/>
    </xf>
    <xf numFmtId="38" fontId="6" fillId="4" borderId="1" xfId="0" applyNumberFormat="1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horizontal="right" vertical="center"/>
    </xf>
    <xf numFmtId="38" fontId="7" fillId="4" borderId="5" xfId="0" applyNumberFormat="1" applyFont="1" applyFill="1" applyBorder="1" applyAlignment="1">
      <alignment horizontal="right" vertical="center"/>
    </xf>
    <xf numFmtId="38" fontId="7" fillId="4" borderId="6" xfId="0" applyNumberFormat="1" applyFont="1" applyFill="1" applyBorder="1" applyAlignment="1">
      <alignment horizontal="right" vertical="center"/>
    </xf>
    <xf numFmtId="38" fontId="7" fillId="4" borderId="7" xfId="0" applyNumberFormat="1" applyFont="1" applyFill="1" applyBorder="1" applyAlignment="1">
      <alignment horizontal="right" vertical="center"/>
    </xf>
    <xf numFmtId="0" fontId="7" fillId="4" borderId="13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2.7109375" style="1" customWidth="1"/>
    <col min="2" max="2" width="2.28515625" style="1" customWidth="1"/>
    <col min="3" max="3" width="2.42578125" style="1" customWidth="1"/>
    <col min="4" max="4" width="34.5703125" style="1" bestFit="1" customWidth="1"/>
    <col min="5" max="12" width="7.7109375" style="1" customWidth="1"/>
    <col min="13" max="13" width="8.42578125" style="1" bestFit="1" customWidth="1"/>
    <col min="14" max="15" width="7.7109375" style="1" customWidth="1"/>
    <col min="16" max="16" width="17.5703125" style="1" bestFit="1" customWidth="1"/>
    <col min="17" max="17" width="13.140625" style="1" bestFit="1" customWidth="1"/>
    <col min="18" max="16384" width="9.140625" style="1"/>
  </cols>
  <sheetData>
    <row r="1" spans="1:19" x14ac:dyDescent="0.25">
      <c r="A1" s="21" t="s">
        <v>113</v>
      </c>
    </row>
    <row r="2" spans="1:19" ht="15.75" thickBot="1" x14ac:dyDescent="0.3">
      <c r="E2" s="54" t="s">
        <v>94</v>
      </c>
    </row>
    <row r="3" spans="1:19" x14ac:dyDescent="0.25">
      <c r="A3" s="114" t="s">
        <v>92</v>
      </c>
      <c r="B3" s="115"/>
      <c r="C3" s="115"/>
      <c r="D3" s="116"/>
      <c r="E3" s="86">
        <v>41974</v>
      </c>
      <c r="F3" s="87">
        <v>42005</v>
      </c>
      <c r="G3" s="87">
        <v>42036</v>
      </c>
      <c r="H3" s="87">
        <v>42064</v>
      </c>
      <c r="I3" s="87">
        <v>42095</v>
      </c>
      <c r="J3" s="87">
        <v>42125</v>
      </c>
      <c r="K3" s="87">
        <v>42156</v>
      </c>
      <c r="L3" s="87">
        <v>42186</v>
      </c>
      <c r="M3" s="87">
        <v>42217</v>
      </c>
      <c r="N3" s="87">
        <v>42248</v>
      </c>
      <c r="O3" s="88">
        <v>42278</v>
      </c>
    </row>
    <row r="4" spans="1:19" x14ac:dyDescent="0.25">
      <c r="A4" s="89" t="s">
        <v>1</v>
      </c>
      <c r="B4" s="90"/>
      <c r="C4" s="90"/>
      <c r="D4" s="91"/>
      <c r="E4" s="92"/>
      <c r="F4" s="93"/>
      <c r="G4" s="94"/>
      <c r="H4" s="94"/>
      <c r="I4" s="94"/>
      <c r="J4" s="94"/>
      <c r="K4" s="94"/>
      <c r="L4" s="94"/>
      <c r="M4" s="94"/>
      <c r="N4" s="94"/>
      <c r="O4" s="95"/>
      <c r="P4" s="4"/>
      <c r="Q4" s="4"/>
    </row>
    <row r="5" spans="1:19" x14ac:dyDescent="0.25">
      <c r="A5" s="117" t="s">
        <v>2</v>
      </c>
      <c r="B5" s="118"/>
      <c r="C5" s="118"/>
      <c r="D5" s="119"/>
      <c r="E5" s="22"/>
      <c r="F5" s="13"/>
      <c r="G5" s="13"/>
      <c r="H5" s="13"/>
      <c r="I5" s="13"/>
      <c r="J5" s="13"/>
      <c r="K5" s="13"/>
      <c r="L5" s="13"/>
      <c r="M5" s="13"/>
      <c r="N5" s="13"/>
      <c r="O5" s="23"/>
    </row>
    <row r="6" spans="1:19" x14ac:dyDescent="0.25">
      <c r="A6" s="55"/>
      <c r="B6" s="104" t="s">
        <v>3</v>
      </c>
      <c r="C6" s="104"/>
      <c r="D6" s="105"/>
      <c r="E6" s="24"/>
      <c r="F6" s="13"/>
      <c r="G6" s="13"/>
      <c r="H6" s="13"/>
      <c r="I6" s="13"/>
      <c r="J6" s="13"/>
      <c r="K6" s="13"/>
      <c r="L6" s="13"/>
      <c r="M6" s="13"/>
      <c r="N6" s="13"/>
      <c r="O6" s="23"/>
    </row>
    <row r="7" spans="1:19" x14ac:dyDescent="0.25">
      <c r="A7" s="52"/>
      <c r="B7" s="11"/>
      <c r="C7" s="102" t="s">
        <v>4</v>
      </c>
      <c r="D7" s="103"/>
      <c r="E7" s="25">
        <v>31301.642888221002</v>
      </c>
      <c r="F7" s="13">
        <v>30847.442767273002</v>
      </c>
      <c r="G7" s="13">
        <v>30924.819903418</v>
      </c>
      <c r="H7" s="13">
        <v>31236.568464774002</v>
      </c>
      <c r="I7" s="13">
        <v>30633.770485171</v>
      </c>
      <c r="J7" s="13">
        <v>30481.908137197999</v>
      </c>
      <c r="K7" s="13">
        <v>31481.368942637</v>
      </c>
      <c r="L7" s="13">
        <v>32768.973351654</v>
      </c>
      <c r="M7" s="13">
        <v>32757.290036081002</v>
      </c>
      <c r="N7" s="13">
        <v>32475.445203677999</v>
      </c>
      <c r="O7" s="23">
        <v>34156.397541275001</v>
      </c>
    </row>
    <row r="8" spans="1:19" x14ac:dyDescent="0.25">
      <c r="A8" s="52"/>
      <c r="B8" s="11"/>
      <c r="C8" s="110" t="s">
        <v>5</v>
      </c>
      <c r="D8" s="111"/>
      <c r="E8" s="25">
        <v>145.58316052700002</v>
      </c>
      <c r="F8" s="13">
        <v>116.832085691</v>
      </c>
      <c r="G8" s="13">
        <v>244.39003248899999</v>
      </c>
      <c r="H8" s="13">
        <v>273.511710542</v>
      </c>
      <c r="I8" s="13">
        <v>229.96795322299999</v>
      </c>
      <c r="J8" s="13">
        <v>218.66937233900001</v>
      </c>
      <c r="K8" s="13">
        <v>141.223527674</v>
      </c>
      <c r="L8" s="13">
        <v>123.834864201</v>
      </c>
      <c r="M8" s="13">
        <v>156.23879448299999</v>
      </c>
      <c r="N8" s="13">
        <v>223.608194677</v>
      </c>
      <c r="O8" s="23">
        <v>152.12944218199999</v>
      </c>
    </row>
    <row r="9" spans="1:19" x14ac:dyDescent="0.25">
      <c r="A9" s="52"/>
      <c r="B9" s="11"/>
      <c r="C9" s="110" t="s">
        <v>6</v>
      </c>
      <c r="D9" s="111"/>
      <c r="E9" s="25">
        <v>1458.7518392760001</v>
      </c>
      <c r="F9" s="13">
        <v>1418.817276172</v>
      </c>
      <c r="G9" s="13">
        <v>1432.4341705889999</v>
      </c>
      <c r="H9" s="13">
        <v>1111.7062122499999</v>
      </c>
      <c r="I9" s="13">
        <v>1511.806569396</v>
      </c>
      <c r="J9" s="13">
        <v>1350.7531908590001</v>
      </c>
      <c r="K9" s="13">
        <v>2380.342085964</v>
      </c>
      <c r="L9" s="13">
        <v>1411.4945478300001</v>
      </c>
      <c r="M9" s="13">
        <v>909.93471150000005</v>
      </c>
      <c r="N9" s="13">
        <v>994.00722444400003</v>
      </c>
      <c r="O9" s="23">
        <v>1089.0192667509998</v>
      </c>
    </row>
    <row r="10" spans="1:19" x14ac:dyDescent="0.25">
      <c r="A10" s="52"/>
      <c r="B10" s="11"/>
      <c r="C10" s="110" t="s">
        <v>7</v>
      </c>
      <c r="D10" s="111"/>
      <c r="E10" s="25">
        <v>56015.072179141003</v>
      </c>
      <c r="F10" s="13">
        <v>53970.995229403001</v>
      </c>
      <c r="G10" s="13">
        <v>55050.600288645001</v>
      </c>
      <c r="H10" s="13">
        <v>55932.602113551002</v>
      </c>
      <c r="I10" s="13">
        <v>55611.382386083991</v>
      </c>
      <c r="J10" s="13">
        <v>55964.863227667003</v>
      </c>
      <c r="K10" s="13">
        <v>55578.263481137001</v>
      </c>
      <c r="L10" s="13">
        <v>54464.505843036997</v>
      </c>
      <c r="M10" s="13">
        <v>54740.079074157002</v>
      </c>
      <c r="N10" s="13">
        <v>54966.642968394997</v>
      </c>
      <c r="O10" s="23">
        <v>55162.576716997006</v>
      </c>
    </row>
    <row r="11" spans="1:19" x14ac:dyDescent="0.25">
      <c r="A11" s="52"/>
      <c r="B11" s="11"/>
      <c r="C11" s="110" t="s">
        <v>8</v>
      </c>
      <c r="D11" s="111"/>
      <c r="E11" s="25">
        <v>0</v>
      </c>
      <c r="F11" s="13">
        <v>0</v>
      </c>
      <c r="G11" s="13">
        <v>0</v>
      </c>
      <c r="H11" s="13">
        <v>0</v>
      </c>
      <c r="I11" s="13">
        <v>0</v>
      </c>
      <c r="J11" s="13">
        <v>22.084226646000001</v>
      </c>
      <c r="K11" s="13">
        <v>31.525816437</v>
      </c>
      <c r="L11" s="13">
        <v>31.691972638999999</v>
      </c>
      <c r="M11" s="13">
        <v>31.826688073</v>
      </c>
      <c r="N11" s="13">
        <v>32.153640600000003</v>
      </c>
      <c r="O11" s="23">
        <v>32.450166601999996</v>
      </c>
    </row>
    <row r="12" spans="1:19" x14ac:dyDescent="0.25">
      <c r="A12" s="52"/>
      <c r="B12" s="11"/>
      <c r="C12" s="102" t="s">
        <v>9</v>
      </c>
      <c r="D12" s="103"/>
      <c r="E12" s="25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9" x14ac:dyDescent="0.25">
      <c r="A13" s="52"/>
      <c r="B13" s="11"/>
      <c r="C13" s="110" t="s">
        <v>10</v>
      </c>
      <c r="D13" s="111"/>
      <c r="E13" s="25">
        <v>29202.144363390002</v>
      </c>
      <c r="F13" s="13">
        <v>29212.839337473</v>
      </c>
      <c r="G13" s="13">
        <v>29524.361227717</v>
      </c>
      <c r="H13" s="13">
        <v>29747.925515563998</v>
      </c>
      <c r="I13" s="13">
        <v>29311.775707843</v>
      </c>
      <c r="J13" s="13">
        <v>30062.910247952001</v>
      </c>
      <c r="K13" s="13">
        <v>28537.178598589999</v>
      </c>
      <c r="L13" s="13">
        <v>27141.250289020001</v>
      </c>
      <c r="M13" s="13">
        <v>25439.890467917001</v>
      </c>
      <c r="N13" s="13">
        <v>24092.826700809001</v>
      </c>
      <c r="O13" s="23">
        <v>26280.664489161001</v>
      </c>
      <c r="P13" s="5"/>
      <c r="Q13" s="5"/>
      <c r="R13" s="5"/>
      <c r="S13" s="5"/>
    </row>
    <row r="14" spans="1:19" x14ac:dyDescent="0.25">
      <c r="A14" s="52"/>
      <c r="B14" s="11"/>
      <c r="C14" s="110" t="s">
        <v>11</v>
      </c>
      <c r="D14" s="111"/>
      <c r="E14" s="25">
        <v>38257.016485970002</v>
      </c>
      <c r="F14" s="13">
        <v>38926.927786690998</v>
      </c>
      <c r="G14" s="13">
        <v>38933.409727220002</v>
      </c>
      <c r="H14" s="13">
        <v>39036.836792331</v>
      </c>
      <c r="I14" s="13">
        <v>39117.636863362997</v>
      </c>
      <c r="J14" s="13">
        <v>39207.632040798002</v>
      </c>
      <c r="K14" s="13">
        <v>40541.604022501</v>
      </c>
      <c r="L14" s="13">
        <v>42349.720731276997</v>
      </c>
      <c r="M14" s="13">
        <v>41839.419892243997</v>
      </c>
      <c r="N14" s="13">
        <v>41570.888225602997</v>
      </c>
      <c r="O14" s="23">
        <v>42517.803061524006</v>
      </c>
      <c r="R14" s="5"/>
    </row>
    <row r="15" spans="1:19" x14ac:dyDescent="0.25">
      <c r="A15" s="52"/>
      <c r="B15" s="11"/>
      <c r="C15" s="56" t="s">
        <v>12</v>
      </c>
      <c r="D15" s="57"/>
      <c r="E15" s="25">
        <v>1244.5114827060002</v>
      </c>
      <c r="F15" s="13">
        <v>1220.244908353</v>
      </c>
      <c r="G15" s="13">
        <v>1175.8596721670001</v>
      </c>
      <c r="H15" s="13">
        <v>1150.2929364270001</v>
      </c>
      <c r="I15" s="13">
        <v>1195.9216595780001</v>
      </c>
      <c r="J15" s="13">
        <v>1345.5014643929999</v>
      </c>
      <c r="K15" s="13">
        <v>1537.3587395229999</v>
      </c>
      <c r="L15" s="13">
        <v>1578.588656358</v>
      </c>
      <c r="M15" s="13">
        <v>1701.1403104020001</v>
      </c>
      <c r="N15" s="13">
        <v>1614.0260094780001</v>
      </c>
      <c r="O15" s="23">
        <v>1649.870414323</v>
      </c>
      <c r="P15" s="5"/>
      <c r="Q15" s="5"/>
    </row>
    <row r="16" spans="1:19" x14ac:dyDescent="0.25">
      <c r="A16" s="52"/>
      <c r="B16" s="11"/>
      <c r="C16" s="56" t="s">
        <v>13</v>
      </c>
      <c r="D16" s="57"/>
      <c r="E16" s="25">
        <v>11564.478991481999</v>
      </c>
      <c r="F16" s="13">
        <v>11672.321937537001</v>
      </c>
      <c r="G16" s="13">
        <v>11616.505022313</v>
      </c>
      <c r="H16" s="13">
        <v>12080.323720947001</v>
      </c>
      <c r="I16" s="13">
        <v>12595.572766926001</v>
      </c>
      <c r="J16" s="13">
        <v>12711.422165323002</v>
      </c>
      <c r="K16" s="13">
        <v>12682.405379272999</v>
      </c>
      <c r="L16" s="13">
        <v>12607.867576183</v>
      </c>
      <c r="M16" s="13">
        <v>12323.879678575</v>
      </c>
      <c r="N16" s="13">
        <v>11705.688875477001</v>
      </c>
      <c r="O16" s="23">
        <v>12648.608746004998</v>
      </c>
      <c r="P16" s="5"/>
      <c r="Q16" s="5"/>
    </row>
    <row r="17" spans="1:18" x14ac:dyDescent="0.25">
      <c r="A17" s="58"/>
      <c r="B17" s="59"/>
      <c r="C17" s="112" t="s">
        <v>14</v>
      </c>
      <c r="D17" s="113"/>
      <c r="E17" s="25">
        <v>245.16509045999999</v>
      </c>
      <c r="F17" s="13">
        <v>244.752706757</v>
      </c>
      <c r="G17" s="13">
        <v>241.34740873199999</v>
      </c>
      <c r="H17" s="13">
        <v>284.16911636600003</v>
      </c>
      <c r="I17" s="13">
        <v>225.05397592200001</v>
      </c>
      <c r="J17" s="13">
        <v>222.08820197199998</v>
      </c>
      <c r="K17" s="13">
        <v>218.58313943100001</v>
      </c>
      <c r="L17" s="13">
        <v>220.91674745700001</v>
      </c>
      <c r="M17" s="13">
        <v>206.41632664100001</v>
      </c>
      <c r="N17" s="13">
        <v>201.73053177400001</v>
      </c>
      <c r="O17" s="23">
        <v>196.74512795800001</v>
      </c>
      <c r="P17" s="5"/>
      <c r="Q17" s="5"/>
    </row>
    <row r="18" spans="1:18" x14ac:dyDescent="0.25">
      <c r="A18" s="52"/>
      <c r="B18" s="11"/>
      <c r="C18" s="102" t="s">
        <v>15</v>
      </c>
      <c r="D18" s="103"/>
      <c r="E18" s="25">
        <v>48.354099825999995</v>
      </c>
      <c r="F18" s="13">
        <v>40.937681501</v>
      </c>
      <c r="G18" s="13">
        <v>40.845396501000003</v>
      </c>
      <c r="H18" s="13">
        <v>39.925366001</v>
      </c>
      <c r="I18" s="13">
        <v>119.16164179099999</v>
      </c>
      <c r="J18" s="13">
        <v>113.897654026</v>
      </c>
      <c r="K18" s="13">
        <v>121.771115431</v>
      </c>
      <c r="L18" s="13">
        <v>97.569073424999999</v>
      </c>
      <c r="M18" s="13">
        <v>121.51772685100001</v>
      </c>
      <c r="N18" s="13">
        <v>144.02604451600001</v>
      </c>
      <c r="O18" s="23">
        <v>152.04908349099998</v>
      </c>
      <c r="P18" s="5"/>
      <c r="Q18" s="5"/>
    </row>
    <row r="19" spans="1:18" x14ac:dyDescent="0.25">
      <c r="A19" s="52"/>
      <c r="B19" s="11"/>
      <c r="C19" s="102" t="s">
        <v>16</v>
      </c>
      <c r="D19" s="103"/>
      <c r="E19" s="25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8" x14ac:dyDescent="0.25">
      <c r="A20" s="52"/>
      <c r="B20" s="11"/>
      <c r="C20" s="102" t="s">
        <v>17</v>
      </c>
      <c r="D20" s="103"/>
      <c r="E20" s="25">
        <v>6621.2363888939999</v>
      </c>
      <c r="F20" s="13">
        <v>6147.6129665600001</v>
      </c>
      <c r="G20" s="13">
        <v>6082.747096137</v>
      </c>
      <c r="H20" s="13">
        <v>6719.9316053009998</v>
      </c>
      <c r="I20" s="13">
        <v>6596.4625266229996</v>
      </c>
      <c r="J20" s="13">
        <v>6594.9187710040005</v>
      </c>
      <c r="K20" s="13">
        <v>6712.9151089090001</v>
      </c>
      <c r="L20" s="13">
        <v>6763.0346615150002</v>
      </c>
      <c r="M20" s="13">
        <v>6807.8146615149999</v>
      </c>
      <c r="N20" s="13">
        <v>6800.6251777589996</v>
      </c>
      <c r="O20" s="23">
        <v>6813.8580579250001</v>
      </c>
      <c r="P20" s="5"/>
      <c r="Q20" s="5"/>
    </row>
    <row r="21" spans="1:18" x14ac:dyDescent="0.25">
      <c r="A21" s="52"/>
      <c r="B21" s="11"/>
      <c r="C21" s="56" t="s">
        <v>18</v>
      </c>
      <c r="D21" s="57"/>
      <c r="E21" s="25">
        <v>2799.1301862290002</v>
      </c>
      <c r="F21" s="13">
        <v>2718.128283735</v>
      </c>
      <c r="G21" s="13">
        <v>2783.7062326250002</v>
      </c>
      <c r="H21" s="13">
        <v>2799.4716324289998</v>
      </c>
      <c r="I21" s="13">
        <v>2810.8582495800001</v>
      </c>
      <c r="J21" s="13">
        <v>2868.383393699</v>
      </c>
      <c r="K21" s="13">
        <v>2960.9489065829998</v>
      </c>
      <c r="L21" s="13">
        <v>2630.022116479</v>
      </c>
      <c r="M21" s="13">
        <v>2650.2346262249998</v>
      </c>
      <c r="N21" s="13">
        <v>2653.3780808759998</v>
      </c>
      <c r="O21" s="23">
        <v>2653.817289176</v>
      </c>
      <c r="P21" s="5"/>
      <c r="Q21" s="5"/>
      <c r="R21" s="5"/>
    </row>
    <row r="22" spans="1:18" x14ac:dyDescent="0.25">
      <c r="A22" s="52"/>
      <c r="B22" s="11"/>
      <c r="C22" s="56" t="s">
        <v>19</v>
      </c>
      <c r="D22" s="57"/>
      <c r="E22" s="25">
        <v>1288.3045054629999</v>
      </c>
      <c r="F22" s="13">
        <v>1274.5494276669999</v>
      </c>
      <c r="G22" s="13">
        <v>1275.575820239</v>
      </c>
      <c r="H22" s="13">
        <v>1258.2830802799999</v>
      </c>
      <c r="I22" s="13">
        <v>1317.1207756910001</v>
      </c>
      <c r="J22" s="13">
        <v>1321.2320759250001</v>
      </c>
      <c r="K22" s="13">
        <v>1434.4659230300001</v>
      </c>
      <c r="L22" s="13">
        <v>1398.765392256</v>
      </c>
      <c r="M22" s="13">
        <v>1443.850509608</v>
      </c>
      <c r="N22" s="13">
        <v>1484.0733901680001</v>
      </c>
      <c r="O22" s="23">
        <v>1492.146292425</v>
      </c>
      <c r="P22" s="5"/>
      <c r="Q22" s="5"/>
    </row>
    <row r="23" spans="1:18" x14ac:dyDescent="0.25">
      <c r="A23" s="52"/>
      <c r="B23" s="11"/>
      <c r="C23" s="56" t="s">
        <v>20</v>
      </c>
      <c r="D23" s="57"/>
      <c r="E23" s="25">
        <v>5945.4958767370008</v>
      </c>
      <c r="F23" s="14">
        <v>5696.6192104539996</v>
      </c>
      <c r="G23" s="13">
        <v>5776.8485034639998</v>
      </c>
      <c r="H23" s="13">
        <v>5893.8221020310002</v>
      </c>
      <c r="I23" s="13">
        <v>6157.2142004050002</v>
      </c>
      <c r="J23" s="13">
        <v>6198.7968378750002</v>
      </c>
      <c r="K23" s="13">
        <v>6225.7299206039997</v>
      </c>
      <c r="L23" s="13">
        <v>6301.0805298830001</v>
      </c>
      <c r="M23" s="13">
        <v>6327.6089067319999</v>
      </c>
      <c r="N23" s="13">
        <v>6324.2766577210004</v>
      </c>
      <c r="O23" s="23">
        <v>6330.6423863499995</v>
      </c>
    </row>
    <row r="24" spans="1:18" s="7" customFormat="1" x14ac:dyDescent="0.25">
      <c r="A24" s="58"/>
      <c r="B24" s="60" t="s">
        <v>21</v>
      </c>
      <c r="C24" s="61"/>
      <c r="D24" s="62"/>
      <c r="E24" s="26">
        <v>186136.88753832199</v>
      </c>
      <c r="F24" s="16">
        <f>SUM(F7:F23)</f>
        <v>183509.02160526696</v>
      </c>
      <c r="G24" s="16">
        <f>SUM(G7:G23)</f>
        <v>185103.45050225599</v>
      </c>
      <c r="H24" s="16">
        <f>SUM(H7:H23)</f>
        <v>187565.37036879401</v>
      </c>
      <c r="I24" s="16">
        <v>187433.70576159595</v>
      </c>
      <c r="J24" s="16">
        <f>SUM(J7:J23)</f>
        <v>188685.06100767601</v>
      </c>
      <c r="K24" s="16">
        <v>190585.68470772402</v>
      </c>
      <c r="L24" s="16">
        <v>189889.316353214</v>
      </c>
      <c r="M24" s="16">
        <v>187457.14241100397</v>
      </c>
      <c r="N24" s="16">
        <v>185283.39692597499</v>
      </c>
      <c r="O24" s="27">
        <v>191328.77808214503</v>
      </c>
      <c r="P24" s="6"/>
    </row>
    <row r="25" spans="1:18" x14ac:dyDescent="0.25">
      <c r="A25" s="52"/>
      <c r="B25" s="104" t="s">
        <v>22</v>
      </c>
      <c r="C25" s="104"/>
      <c r="D25" s="105"/>
      <c r="E25" s="24"/>
      <c r="F25" s="17"/>
      <c r="G25" s="17"/>
      <c r="H25" s="17"/>
      <c r="I25" s="17"/>
      <c r="J25" s="17"/>
      <c r="K25" s="17"/>
      <c r="L25" s="17"/>
      <c r="M25" s="17"/>
      <c r="N25" s="17"/>
      <c r="O25" s="28"/>
    </row>
    <row r="26" spans="1:18" x14ac:dyDescent="0.25">
      <c r="A26" s="52"/>
      <c r="B26" s="11"/>
      <c r="C26" s="56" t="s">
        <v>23</v>
      </c>
      <c r="D26" s="57"/>
      <c r="E26" s="29">
        <v>1680.491214402</v>
      </c>
      <c r="F26" s="13">
        <v>1172.3600605629999</v>
      </c>
      <c r="G26" s="13">
        <v>1268.870527085</v>
      </c>
      <c r="H26" s="13">
        <v>1061.108263477</v>
      </c>
      <c r="I26" s="13">
        <v>1147.854178413</v>
      </c>
      <c r="J26" s="13">
        <v>1357.842022758</v>
      </c>
      <c r="K26" s="13">
        <v>1813.6883093660001</v>
      </c>
      <c r="L26" s="13">
        <v>985.00785932700001</v>
      </c>
      <c r="M26" s="13">
        <v>1274.2412235700001</v>
      </c>
      <c r="N26" s="13">
        <v>1048.6240472710001</v>
      </c>
      <c r="O26" s="23">
        <v>886.37957255300012</v>
      </c>
    </row>
    <row r="27" spans="1:18" x14ac:dyDescent="0.25">
      <c r="A27" s="52"/>
      <c r="B27" s="11"/>
      <c r="C27" s="56" t="s">
        <v>93</v>
      </c>
      <c r="D27" s="63"/>
      <c r="E27" s="30">
        <v>263.15375830599999</v>
      </c>
      <c r="F27" s="13">
        <f>F28+F29</f>
        <v>280.21523100299999</v>
      </c>
      <c r="G27" s="13">
        <f t="shared" ref="G27" si="0">G28+G29</f>
        <v>333.80063339000003</v>
      </c>
      <c r="H27" s="13">
        <f>H28+H29</f>
        <v>306.45965355800001</v>
      </c>
      <c r="I27" s="13">
        <v>285.594246758</v>
      </c>
      <c r="J27" s="13">
        <v>303.88931926000004</v>
      </c>
      <c r="K27" s="13">
        <v>346.57349743399999</v>
      </c>
      <c r="L27" s="13">
        <v>340.66967208199998</v>
      </c>
      <c r="M27" s="13">
        <v>356.472890941</v>
      </c>
      <c r="N27" s="13">
        <v>359.88535836099999</v>
      </c>
      <c r="O27" s="23">
        <v>331.782751389</v>
      </c>
    </row>
    <row r="28" spans="1:18" x14ac:dyDescent="0.25">
      <c r="A28" s="52"/>
      <c r="B28" s="11"/>
      <c r="C28" s="64"/>
      <c r="D28" s="65" t="s">
        <v>24</v>
      </c>
      <c r="E28" s="31">
        <v>203.58662969</v>
      </c>
      <c r="F28" s="13">
        <v>221.614755046</v>
      </c>
      <c r="G28" s="13">
        <v>258.147799255</v>
      </c>
      <c r="H28" s="13">
        <v>242.69112258199999</v>
      </c>
      <c r="I28" s="13">
        <v>221.12391715999999</v>
      </c>
      <c r="J28" s="13">
        <v>234.83866578200002</v>
      </c>
      <c r="K28" s="13">
        <v>272.04552389999998</v>
      </c>
      <c r="L28" s="13">
        <v>271.02609181999998</v>
      </c>
      <c r="M28" s="13">
        <v>284.530297383</v>
      </c>
      <c r="N28" s="13">
        <v>285.43746538200003</v>
      </c>
      <c r="O28" s="23">
        <v>259.03651871700004</v>
      </c>
    </row>
    <row r="29" spans="1:18" x14ac:dyDescent="0.25">
      <c r="A29" s="52"/>
      <c r="B29" s="11"/>
      <c r="C29" s="64"/>
      <c r="D29" s="65" t="s">
        <v>25</v>
      </c>
      <c r="E29" s="31">
        <v>59.567128615999998</v>
      </c>
      <c r="F29" s="13">
        <v>58.600475957</v>
      </c>
      <c r="G29" s="13">
        <v>75.652834135000006</v>
      </c>
      <c r="H29" s="13">
        <v>63.768530976000001</v>
      </c>
      <c r="I29" s="13">
        <v>64.470329598000006</v>
      </c>
      <c r="J29" s="13">
        <v>69.050653478000001</v>
      </c>
      <c r="K29" s="13">
        <v>74.527973533999997</v>
      </c>
      <c r="L29" s="13">
        <v>69.643580262</v>
      </c>
      <c r="M29" s="13">
        <v>71.942593557999999</v>
      </c>
      <c r="N29" s="13">
        <v>74.447892979000002</v>
      </c>
      <c r="O29" s="23">
        <v>72.746232671999991</v>
      </c>
    </row>
    <row r="30" spans="1:18" x14ac:dyDescent="0.25">
      <c r="A30" s="52"/>
      <c r="B30" s="11"/>
      <c r="C30" s="11" t="s">
        <v>26</v>
      </c>
      <c r="D30" s="65"/>
      <c r="E30" s="31">
        <v>2777.234017538</v>
      </c>
      <c r="F30" s="13">
        <v>2780.981456472</v>
      </c>
      <c r="G30" s="13">
        <v>2752.238507866</v>
      </c>
      <c r="H30" s="13">
        <v>2800.9561001809998</v>
      </c>
      <c r="I30" s="13">
        <v>2755.9586270959999</v>
      </c>
      <c r="J30" s="13">
        <v>2882.9613168730002</v>
      </c>
      <c r="K30" s="13">
        <v>2868.0318816580002</v>
      </c>
      <c r="L30" s="13">
        <v>2865.8563435770002</v>
      </c>
      <c r="M30" s="13">
        <v>2901.2588419260001</v>
      </c>
      <c r="N30" s="13">
        <v>2935.0266130750001</v>
      </c>
      <c r="O30" s="23">
        <v>2915.8094638950001</v>
      </c>
    </row>
    <row r="31" spans="1:18" x14ac:dyDescent="0.25">
      <c r="A31" s="52"/>
      <c r="B31" s="11"/>
      <c r="C31" s="102" t="s">
        <v>27</v>
      </c>
      <c r="D31" s="103"/>
      <c r="E31" s="31">
        <v>59.926780092000001</v>
      </c>
      <c r="F31" s="13">
        <v>82.237584358000007</v>
      </c>
      <c r="G31" s="13">
        <v>81.450386933999994</v>
      </c>
      <c r="H31" s="13">
        <v>79.976495697000004</v>
      </c>
      <c r="I31" s="13">
        <v>79.346928009999999</v>
      </c>
      <c r="J31" s="13">
        <v>81.170077393</v>
      </c>
      <c r="K31" s="13">
        <v>82.040129660999995</v>
      </c>
      <c r="L31" s="13">
        <v>87.706958495999999</v>
      </c>
      <c r="M31" s="13">
        <v>88.088228509000004</v>
      </c>
      <c r="N31" s="13">
        <v>88.833177784</v>
      </c>
      <c r="O31" s="23">
        <v>88.682202797000002</v>
      </c>
    </row>
    <row r="32" spans="1:18" x14ac:dyDescent="0.25">
      <c r="A32" s="52"/>
      <c r="B32" s="11"/>
      <c r="C32" s="56" t="s">
        <v>28</v>
      </c>
      <c r="D32" s="57"/>
      <c r="E32" s="29">
        <v>255.040640634</v>
      </c>
      <c r="F32" s="13">
        <v>283.88858176500003</v>
      </c>
      <c r="G32" s="13">
        <v>282.97136943300001</v>
      </c>
      <c r="H32" s="13">
        <v>272.484539074</v>
      </c>
      <c r="I32" s="13">
        <v>306.01352950400002</v>
      </c>
      <c r="J32" s="13">
        <v>317.61692433299999</v>
      </c>
      <c r="K32" s="13">
        <v>329.26971630600002</v>
      </c>
      <c r="L32" s="13">
        <v>325.24137821800002</v>
      </c>
      <c r="M32" s="13">
        <v>337.27898467099999</v>
      </c>
      <c r="N32" s="13">
        <v>333.69635576600001</v>
      </c>
      <c r="O32" s="23">
        <v>348.95342565299995</v>
      </c>
    </row>
    <row r="33" spans="1:15" x14ac:dyDescent="0.25">
      <c r="A33" s="52"/>
      <c r="B33" s="11"/>
      <c r="C33" s="56" t="s">
        <v>29</v>
      </c>
      <c r="D33" s="57"/>
      <c r="E33" s="29">
        <v>867.25585817399997</v>
      </c>
      <c r="F33" s="13">
        <v>798.34796980500005</v>
      </c>
      <c r="G33" s="13">
        <v>912.30060743000001</v>
      </c>
      <c r="H33" s="13">
        <v>890.36536146699996</v>
      </c>
      <c r="I33" s="13">
        <v>624.57494706400007</v>
      </c>
      <c r="J33" s="13">
        <v>403.80774417599997</v>
      </c>
      <c r="K33" s="13">
        <v>287.182251221</v>
      </c>
      <c r="L33" s="13">
        <v>252.70792516</v>
      </c>
      <c r="M33" s="13">
        <v>282.19564035600001</v>
      </c>
      <c r="N33" s="13">
        <v>236.52640382800001</v>
      </c>
      <c r="O33" s="23">
        <v>317.60689583200002</v>
      </c>
    </row>
    <row r="34" spans="1:15" x14ac:dyDescent="0.25">
      <c r="A34" s="52"/>
      <c r="B34" s="11"/>
      <c r="C34" s="102" t="s">
        <v>30</v>
      </c>
      <c r="D34" s="103"/>
      <c r="E34" s="31">
        <v>1566.4043831040001</v>
      </c>
      <c r="F34" s="13">
        <v>1669.7347606169999</v>
      </c>
      <c r="G34" s="13">
        <v>1863.7296072639999</v>
      </c>
      <c r="H34" s="13">
        <v>1572.698126714</v>
      </c>
      <c r="I34" s="13">
        <v>1857.1610984040001</v>
      </c>
      <c r="J34" s="13">
        <v>2012.2411173549999</v>
      </c>
      <c r="K34" s="13">
        <v>1882.476006419</v>
      </c>
      <c r="L34" s="13">
        <v>2047.290540172</v>
      </c>
      <c r="M34" s="13">
        <v>2219.6184619139999</v>
      </c>
      <c r="N34" s="13">
        <v>1766.248061491</v>
      </c>
      <c r="O34" s="23">
        <v>1877.435285972</v>
      </c>
    </row>
    <row r="35" spans="1:15" x14ac:dyDescent="0.25">
      <c r="A35" s="52"/>
      <c r="B35" s="11"/>
      <c r="C35" s="56" t="s">
        <v>31</v>
      </c>
      <c r="D35" s="57"/>
      <c r="E35" s="29">
        <v>74.492774591</v>
      </c>
      <c r="F35" s="13">
        <v>58.356026546000002</v>
      </c>
      <c r="G35" s="13">
        <v>104.45778432</v>
      </c>
      <c r="H35" s="13">
        <v>50.096095957999999</v>
      </c>
      <c r="I35" s="13">
        <v>58.557746760000001</v>
      </c>
      <c r="J35" s="13">
        <v>58.507109567000001</v>
      </c>
      <c r="K35" s="13">
        <v>64.103060898999999</v>
      </c>
      <c r="L35" s="13">
        <v>72.809270897999994</v>
      </c>
      <c r="M35" s="13">
        <v>69.693192496999998</v>
      </c>
      <c r="N35" s="13">
        <v>66.985495013000005</v>
      </c>
      <c r="O35" s="23">
        <v>79.671519711000002</v>
      </c>
    </row>
    <row r="36" spans="1:15" x14ac:dyDescent="0.25">
      <c r="A36" s="52"/>
      <c r="B36" s="104" t="s">
        <v>95</v>
      </c>
      <c r="C36" s="104"/>
      <c r="D36" s="105"/>
      <c r="E36" s="32">
        <v>7543.9994268410001</v>
      </c>
      <c r="F36" s="15">
        <f>SUM(F26:F27,F30:F35)</f>
        <v>7126.121671128999</v>
      </c>
      <c r="G36" s="15">
        <f>SUM(G26:G27,G30:G35)</f>
        <v>7599.8194237220005</v>
      </c>
      <c r="H36" s="15">
        <f t="shared" ref="H36:J36" si="1">SUM(H26:H27,H30:H35)</f>
        <v>7034.1446361259996</v>
      </c>
      <c r="I36" s="15">
        <v>7115.0613020089995</v>
      </c>
      <c r="J36" s="15">
        <f t="shared" si="1"/>
        <v>7418.035631714999</v>
      </c>
      <c r="K36" s="15">
        <v>7673.3648529640013</v>
      </c>
      <c r="L36" s="15">
        <v>6977.2899479300004</v>
      </c>
      <c r="M36" s="15">
        <v>7528.8474643840009</v>
      </c>
      <c r="N36" s="15">
        <v>6835.8255125890009</v>
      </c>
      <c r="O36" s="33">
        <v>6846.3211178019983</v>
      </c>
    </row>
    <row r="37" spans="1:15" x14ac:dyDescent="0.25">
      <c r="A37" s="52"/>
      <c r="B37" s="66" t="s">
        <v>32</v>
      </c>
      <c r="C37" s="56"/>
      <c r="D37" s="57"/>
      <c r="E37" s="34"/>
      <c r="F37" s="18"/>
      <c r="G37" s="18"/>
      <c r="H37" s="18"/>
      <c r="I37" s="18"/>
      <c r="J37" s="18"/>
      <c r="K37" s="18"/>
      <c r="L37" s="18"/>
      <c r="M37" s="18"/>
      <c r="N37" s="18"/>
      <c r="O37" s="35"/>
    </row>
    <row r="38" spans="1:15" x14ac:dyDescent="0.25">
      <c r="A38" s="52"/>
      <c r="B38" s="11"/>
      <c r="C38" s="102" t="s">
        <v>96</v>
      </c>
      <c r="D38" s="103"/>
      <c r="E38" s="31">
        <v>106.12837506699999</v>
      </c>
      <c r="F38" s="13">
        <v>110.30235977300001</v>
      </c>
      <c r="G38" s="13">
        <v>125.67531214900001</v>
      </c>
      <c r="H38" s="13">
        <v>123.26934544300001</v>
      </c>
      <c r="I38" s="13">
        <v>121.19897659200001</v>
      </c>
      <c r="J38" s="13">
        <v>103.76117933099999</v>
      </c>
      <c r="K38" s="13">
        <v>130.32643321699999</v>
      </c>
      <c r="L38" s="13">
        <v>129.21511953000001</v>
      </c>
      <c r="M38" s="13">
        <v>129.70670130600001</v>
      </c>
      <c r="N38" s="13">
        <v>131.47075879400001</v>
      </c>
      <c r="O38" s="23">
        <v>131.85866429800001</v>
      </c>
    </row>
    <row r="39" spans="1:15" x14ac:dyDescent="0.25">
      <c r="A39" s="52"/>
      <c r="B39" s="11"/>
      <c r="C39" s="56" t="s">
        <v>33</v>
      </c>
      <c r="D39" s="57"/>
      <c r="E39" s="29">
        <v>20.324508343999998</v>
      </c>
      <c r="F39" s="13">
        <v>19.224282104</v>
      </c>
      <c r="G39" s="13">
        <v>18.797788184000002</v>
      </c>
      <c r="H39" s="13">
        <v>18.629882085999999</v>
      </c>
      <c r="I39" s="13">
        <v>18.416143760000001</v>
      </c>
      <c r="J39" s="13">
        <v>18.414456841</v>
      </c>
      <c r="K39" s="13">
        <v>19.051280527999999</v>
      </c>
      <c r="L39" s="13">
        <v>19.567055684</v>
      </c>
      <c r="M39" s="13">
        <v>19.331901381000002</v>
      </c>
      <c r="N39" s="13">
        <v>19.085433879</v>
      </c>
      <c r="O39" s="23">
        <v>18.401894607999999</v>
      </c>
    </row>
    <row r="40" spans="1:15" x14ac:dyDescent="0.25">
      <c r="A40" s="52"/>
      <c r="B40" s="11"/>
      <c r="C40" s="102" t="s">
        <v>34</v>
      </c>
      <c r="D40" s="103"/>
      <c r="E40" s="31">
        <v>15.512659304</v>
      </c>
      <c r="F40" s="13">
        <v>15.510526733000001</v>
      </c>
      <c r="G40" s="13">
        <v>15.182981563</v>
      </c>
      <c r="H40" s="13">
        <v>15.174182463999999</v>
      </c>
      <c r="I40" s="13">
        <v>14.839556173</v>
      </c>
      <c r="J40" s="13">
        <v>14.553352867999999</v>
      </c>
      <c r="K40" s="13">
        <v>16.176586853</v>
      </c>
      <c r="L40" s="13">
        <v>16.270134262999999</v>
      </c>
      <c r="M40" s="13">
        <v>20.118361325999999</v>
      </c>
      <c r="N40" s="13">
        <v>19.55084591</v>
      </c>
      <c r="O40" s="23">
        <v>19.152984304</v>
      </c>
    </row>
    <row r="41" spans="1:15" x14ac:dyDescent="0.25">
      <c r="A41" s="52"/>
      <c r="B41" s="11"/>
      <c r="C41" s="102" t="s">
        <v>35</v>
      </c>
      <c r="D41" s="103"/>
      <c r="E41" s="31">
        <v>8.6092354449999995</v>
      </c>
      <c r="F41" s="13">
        <v>8.1774715689999997</v>
      </c>
      <c r="G41" s="13">
        <v>8.2603452819999994</v>
      </c>
      <c r="H41" s="13">
        <v>8.5323643239999996</v>
      </c>
      <c r="I41" s="13">
        <v>8.5787960009999988</v>
      </c>
      <c r="J41" s="13">
        <v>8.295936352</v>
      </c>
      <c r="K41" s="13">
        <v>8.3859315579999993</v>
      </c>
      <c r="L41" s="13">
        <v>7.932220783</v>
      </c>
      <c r="M41" s="13">
        <v>7.8006591790000002</v>
      </c>
      <c r="N41" s="13">
        <v>7.7243164230000003</v>
      </c>
      <c r="O41" s="23">
        <v>7.5569068750000001</v>
      </c>
    </row>
    <row r="42" spans="1:15" x14ac:dyDescent="0.25">
      <c r="A42" s="52"/>
      <c r="B42" s="11"/>
      <c r="C42" s="102" t="s">
        <v>36</v>
      </c>
      <c r="D42" s="103"/>
      <c r="E42" s="31">
        <v>8.0094343089999995</v>
      </c>
      <c r="F42" s="13">
        <v>17.283354434</v>
      </c>
      <c r="G42" s="13">
        <v>19.746159932000001</v>
      </c>
      <c r="H42" s="13">
        <v>9.1131345239999995</v>
      </c>
      <c r="I42" s="13">
        <v>9.0934261529999993</v>
      </c>
      <c r="J42" s="13">
        <v>9.0546808649999999</v>
      </c>
      <c r="K42" s="13">
        <v>8.4519709219999992</v>
      </c>
      <c r="L42" s="13">
        <v>9.3720184119999992</v>
      </c>
      <c r="M42" s="13">
        <v>9.2317837330000003</v>
      </c>
      <c r="N42" s="13">
        <v>9.2032185710000007</v>
      </c>
      <c r="O42" s="23">
        <v>14.120830739000001</v>
      </c>
    </row>
    <row r="43" spans="1:15" x14ac:dyDescent="0.25">
      <c r="A43" s="52"/>
      <c r="B43" s="66" t="s">
        <v>37</v>
      </c>
      <c r="C43" s="56"/>
      <c r="D43" s="57"/>
      <c r="E43" s="36">
        <v>158.58421246900002</v>
      </c>
      <c r="F43" s="15">
        <f>SUM(F38:F42)</f>
        <v>170.497994613</v>
      </c>
      <c r="G43" s="15">
        <f>SUM(G38:G42)</f>
        <v>187.66258711000003</v>
      </c>
      <c r="H43" s="15">
        <f>SUM(H38:H42)</f>
        <v>174.718908841</v>
      </c>
      <c r="I43" s="15">
        <v>172.12689867900005</v>
      </c>
      <c r="J43" s="15">
        <v>154.07960625700002</v>
      </c>
      <c r="K43" s="15">
        <v>182.39220307799999</v>
      </c>
      <c r="L43" s="15">
        <v>182.35654867199997</v>
      </c>
      <c r="M43" s="15">
        <v>186.18940692500001</v>
      </c>
      <c r="N43" s="15">
        <v>187.034573577</v>
      </c>
      <c r="O43" s="33">
        <v>191.09128082400002</v>
      </c>
    </row>
    <row r="44" spans="1:15" x14ac:dyDescent="0.25">
      <c r="A44" s="52"/>
      <c r="B44" s="66" t="s">
        <v>38</v>
      </c>
      <c r="C44" s="56"/>
      <c r="D44" s="57"/>
      <c r="E44" s="36">
        <v>381.88974537399997</v>
      </c>
      <c r="F44" s="15">
        <v>380.51055423800722</v>
      </c>
      <c r="G44" s="15">
        <v>376.14347018401003</v>
      </c>
      <c r="H44" s="15">
        <v>510.36947324799996</v>
      </c>
      <c r="I44" s="15">
        <v>410.987820457</v>
      </c>
      <c r="J44" s="15">
        <v>342.35371363900475</v>
      </c>
      <c r="K44" s="15">
        <v>334.11735460699998</v>
      </c>
      <c r="L44" s="15">
        <v>337.67093943399999</v>
      </c>
      <c r="M44" s="15">
        <v>323.40185547999999</v>
      </c>
      <c r="N44" s="15">
        <v>410.72232566100001</v>
      </c>
      <c r="O44" s="33">
        <v>408.10473644799998</v>
      </c>
    </row>
    <row r="45" spans="1:15" x14ac:dyDescent="0.25">
      <c r="A45" s="55" t="s">
        <v>97</v>
      </c>
      <c r="B45" s="67"/>
      <c r="C45" s="56"/>
      <c r="D45" s="57"/>
      <c r="E45" s="36">
        <v>194221.360923006</v>
      </c>
      <c r="F45" s="15">
        <f>F24+F36+F43+F44</f>
        <v>191186.15182524695</v>
      </c>
      <c r="G45" s="15">
        <f>G24+G36+G43+G44</f>
        <v>193267.07598327199</v>
      </c>
      <c r="H45" s="15">
        <f>H24+H36+H43+H44</f>
        <v>195284.603387009</v>
      </c>
      <c r="I45" s="15">
        <v>195131.88178274099</v>
      </c>
      <c r="J45" s="15">
        <v>196599.529959287</v>
      </c>
      <c r="K45" s="15">
        <v>198775.559118373</v>
      </c>
      <c r="L45" s="15">
        <v>197386.63378924999</v>
      </c>
      <c r="M45" s="15">
        <v>195495.58113779299</v>
      </c>
      <c r="N45" s="15">
        <v>192716.97933780201</v>
      </c>
      <c r="O45" s="33">
        <v>198774.29521721904</v>
      </c>
    </row>
    <row r="46" spans="1:15" x14ac:dyDescent="0.25">
      <c r="A46" s="55" t="s">
        <v>39</v>
      </c>
      <c r="B46" s="66"/>
      <c r="C46" s="56"/>
      <c r="D46" s="57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9"/>
    </row>
    <row r="47" spans="1:15" x14ac:dyDescent="0.25">
      <c r="A47" s="55"/>
      <c r="B47" s="104" t="s">
        <v>40</v>
      </c>
      <c r="C47" s="104"/>
      <c r="D47" s="105"/>
      <c r="E47" s="24"/>
      <c r="F47" s="13"/>
      <c r="G47" s="13"/>
      <c r="H47" s="13"/>
      <c r="I47" s="13"/>
      <c r="J47" s="13"/>
      <c r="K47" s="13"/>
      <c r="L47" s="13"/>
      <c r="M47" s="13"/>
      <c r="N47" s="13"/>
      <c r="O47" s="23"/>
    </row>
    <row r="48" spans="1:15" x14ac:dyDescent="0.25">
      <c r="A48" s="52"/>
      <c r="B48" s="11"/>
      <c r="C48" s="102" t="s">
        <v>41</v>
      </c>
      <c r="D48" s="103"/>
      <c r="E48" s="31">
        <v>124.316626195</v>
      </c>
      <c r="F48" s="13">
        <v>142.06265693099999</v>
      </c>
      <c r="G48" s="13">
        <v>138.40965340599999</v>
      </c>
      <c r="H48" s="13">
        <v>142.69215240400001</v>
      </c>
      <c r="I48" s="13">
        <v>142.60029943000001</v>
      </c>
      <c r="J48" s="13">
        <v>149.864617729</v>
      </c>
      <c r="K48" s="13">
        <v>149.56308759500001</v>
      </c>
      <c r="L48" s="13">
        <v>235.11616799800001</v>
      </c>
      <c r="M48" s="13">
        <v>197.93034234199999</v>
      </c>
      <c r="N48" s="13">
        <v>247.82368674700001</v>
      </c>
      <c r="O48" s="23">
        <v>188.30711065400001</v>
      </c>
    </row>
    <row r="49" spans="1:15" x14ac:dyDescent="0.25">
      <c r="A49" s="52"/>
      <c r="B49" s="11"/>
      <c r="C49" s="102" t="s">
        <v>98</v>
      </c>
      <c r="D49" s="103"/>
      <c r="E49" s="31">
        <v>468.37483743400003</v>
      </c>
      <c r="F49" s="13">
        <v>637.86618089399997</v>
      </c>
      <c r="G49" s="13">
        <v>476.92389850199999</v>
      </c>
      <c r="H49" s="13">
        <v>511.29609079300002</v>
      </c>
      <c r="I49" s="13">
        <v>981.28398862900008</v>
      </c>
      <c r="J49" s="13">
        <v>698.74968087400009</v>
      </c>
      <c r="K49" s="13">
        <v>627.73326419800003</v>
      </c>
      <c r="L49" s="13">
        <v>240.62218586099999</v>
      </c>
      <c r="M49" s="13">
        <v>247.639185129</v>
      </c>
      <c r="N49" s="13">
        <v>246.24334629200001</v>
      </c>
      <c r="O49" s="23">
        <v>344.66814596199998</v>
      </c>
    </row>
    <row r="50" spans="1:15" x14ac:dyDescent="0.25">
      <c r="A50" s="52"/>
      <c r="B50" s="11"/>
      <c r="C50" s="102" t="s">
        <v>42</v>
      </c>
      <c r="D50" s="103"/>
      <c r="E50" s="31">
        <v>165.95706141599999</v>
      </c>
      <c r="F50" s="13">
        <v>203.60070772700001</v>
      </c>
      <c r="G50" s="13">
        <v>209.656542452</v>
      </c>
      <c r="H50" s="13">
        <v>220.49511075800001</v>
      </c>
      <c r="I50" s="13">
        <v>207.15150520999998</v>
      </c>
      <c r="J50" s="13">
        <v>236.482585503</v>
      </c>
      <c r="K50" s="13">
        <v>254.519635803</v>
      </c>
      <c r="L50" s="13">
        <v>307.21016464899998</v>
      </c>
      <c r="M50" s="13">
        <v>281.112072361</v>
      </c>
      <c r="N50" s="13">
        <v>269.41358610399999</v>
      </c>
      <c r="O50" s="23">
        <v>234.57135222700001</v>
      </c>
    </row>
    <row r="51" spans="1:15" x14ac:dyDescent="0.25">
      <c r="A51" s="52"/>
      <c r="B51" s="11"/>
      <c r="C51" s="102" t="s">
        <v>43</v>
      </c>
      <c r="D51" s="103"/>
      <c r="E51" s="31">
        <v>254.608536749</v>
      </c>
      <c r="F51" s="13">
        <v>217.88261109000001</v>
      </c>
      <c r="G51" s="13">
        <v>212.68300604800001</v>
      </c>
      <c r="H51" s="13">
        <v>199.72956002699999</v>
      </c>
      <c r="I51" s="13">
        <v>197.974508136</v>
      </c>
      <c r="J51" s="13">
        <v>192.97962005199997</v>
      </c>
      <c r="K51" s="13">
        <v>192.03210152400001</v>
      </c>
      <c r="L51" s="13">
        <v>183.01753625399999</v>
      </c>
      <c r="M51" s="13">
        <v>165.61648086899999</v>
      </c>
      <c r="N51" s="13">
        <v>188.798456837</v>
      </c>
      <c r="O51" s="23">
        <v>199.34854797900002</v>
      </c>
    </row>
    <row r="52" spans="1:15" x14ac:dyDescent="0.25">
      <c r="A52" s="52"/>
      <c r="B52" s="11"/>
      <c r="C52" s="102" t="s">
        <v>44</v>
      </c>
      <c r="D52" s="103"/>
      <c r="E52" s="31">
        <v>312.72856399199998</v>
      </c>
      <c r="F52" s="13">
        <v>274.62489316</v>
      </c>
      <c r="G52" s="13">
        <v>283.97716581899999</v>
      </c>
      <c r="H52" s="13">
        <v>327.76102525599998</v>
      </c>
      <c r="I52" s="13">
        <v>364.116426768</v>
      </c>
      <c r="J52" s="13">
        <v>296.25217414700001</v>
      </c>
      <c r="K52" s="13">
        <v>298.03397168100003</v>
      </c>
      <c r="L52" s="13">
        <v>312.14639266400002</v>
      </c>
      <c r="M52" s="13">
        <v>329.43628408400002</v>
      </c>
      <c r="N52" s="13">
        <v>320.63525257800001</v>
      </c>
      <c r="O52" s="23">
        <v>310.38790537</v>
      </c>
    </row>
    <row r="53" spans="1:15" x14ac:dyDescent="0.25">
      <c r="A53" s="52"/>
      <c r="B53" s="104" t="s">
        <v>45</v>
      </c>
      <c r="C53" s="104"/>
      <c r="D53" s="105"/>
      <c r="E53" s="32">
        <v>1325.9856257859999</v>
      </c>
      <c r="F53" s="15">
        <f>SUM(F48:F52)</f>
        <v>1476.037049802</v>
      </c>
      <c r="G53" s="15">
        <f t="shared" ref="G53" si="2">SUM(G48:G52)</f>
        <v>1321.650266227</v>
      </c>
      <c r="H53" s="15">
        <f>SUM(H48:H52)</f>
        <v>1401.973939238</v>
      </c>
      <c r="I53" s="15">
        <v>1893.1267281729997</v>
      </c>
      <c r="J53" s="15">
        <v>1574.3286783049998</v>
      </c>
      <c r="K53" s="15">
        <v>1521.8820608010001</v>
      </c>
      <c r="L53" s="15">
        <v>1278.112447426</v>
      </c>
      <c r="M53" s="15">
        <v>1221.734364785</v>
      </c>
      <c r="N53" s="15">
        <v>1272.9143285580001</v>
      </c>
      <c r="O53" s="33">
        <v>1277.283062192</v>
      </c>
    </row>
    <row r="54" spans="1:15" ht="15.75" thickBot="1" x14ac:dyDescent="0.3">
      <c r="A54" s="68" t="s">
        <v>46</v>
      </c>
      <c r="B54" s="69"/>
      <c r="C54" s="70"/>
      <c r="D54" s="71"/>
      <c r="E54" s="40">
        <v>192895.37529722002</v>
      </c>
      <c r="F54" s="41">
        <f>F45-F53</f>
        <v>189710.11477544496</v>
      </c>
      <c r="G54" s="41">
        <f>G45-G53</f>
        <v>191945.425717045</v>
      </c>
      <c r="H54" s="41">
        <f>H45-H53</f>
        <v>193882.629447771</v>
      </c>
      <c r="I54" s="41">
        <v>193238.755054568</v>
      </c>
      <c r="J54" s="41">
        <f>J45-J53</f>
        <v>195025.201280982</v>
      </c>
      <c r="K54" s="41">
        <v>197253.677057572</v>
      </c>
      <c r="L54" s="41">
        <v>196108.521341824</v>
      </c>
      <c r="M54" s="41">
        <v>194273.846773008</v>
      </c>
      <c r="N54" s="41">
        <v>191444.06500924399</v>
      </c>
      <c r="O54" s="42">
        <v>197497.01215502701</v>
      </c>
    </row>
    <row r="55" spans="1:15" s="8" customFormat="1" ht="15.75" thickBot="1" x14ac:dyDescent="0.3">
      <c r="A55" s="72"/>
      <c r="B55" s="73"/>
      <c r="C55" s="73"/>
      <c r="D55" s="74"/>
      <c r="E55" s="43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1:15" x14ac:dyDescent="0.25">
      <c r="A56" s="120" t="s">
        <v>47</v>
      </c>
      <c r="B56" s="121"/>
      <c r="C56" s="121"/>
      <c r="D56" s="122"/>
      <c r="E56" s="96"/>
      <c r="F56" s="97"/>
      <c r="G56" s="97"/>
      <c r="H56" s="97"/>
      <c r="I56" s="97"/>
      <c r="J56" s="97"/>
      <c r="K56" s="97"/>
      <c r="L56" s="97"/>
      <c r="M56" s="97"/>
      <c r="N56" s="97"/>
      <c r="O56" s="98"/>
    </row>
    <row r="57" spans="1:15" x14ac:dyDescent="0.25">
      <c r="A57" s="52"/>
      <c r="B57" s="66" t="s">
        <v>48</v>
      </c>
      <c r="C57" s="56"/>
      <c r="D57" s="57"/>
      <c r="E57" s="34"/>
      <c r="F57" s="13"/>
      <c r="G57" s="13"/>
      <c r="H57" s="13"/>
      <c r="I57" s="13"/>
      <c r="J57" s="13"/>
      <c r="K57" s="13"/>
      <c r="L57" s="13"/>
      <c r="M57" s="13"/>
      <c r="N57" s="13"/>
      <c r="O57" s="23"/>
    </row>
    <row r="58" spans="1:15" x14ac:dyDescent="0.25">
      <c r="A58" s="52"/>
      <c r="B58" s="11"/>
      <c r="C58" s="102" t="s">
        <v>49</v>
      </c>
      <c r="D58" s="103"/>
      <c r="E58" s="31">
        <v>11527.24643397</v>
      </c>
      <c r="F58" s="13">
        <v>2815.6641693209999</v>
      </c>
      <c r="G58" s="13">
        <v>3202.2552610789999</v>
      </c>
      <c r="H58" s="13">
        <v>3473.7417939239999</v>
      </c>
      <c r="I58" s="13">
        <v>3423.0002625339998</v>
      </c>
      <c r="J58" s="13">
        <v>4137.5199277649999</v>
      </c>
      <c r="K58" s="13">
        <v>4885.0362667549998</v>
      </c>
      <c r="L58" s="13">
        <v>6112.9794332290003</v>
      </c>
      <c r="M58" s="13">
        <v>6953.5842588559999</v>
      </c>
      <c r="N58" s="13">
        <v>7835.457508898</v>
      </c>
      <c r="O58" s="23">
        <v>8784.2779601849998</v>
      </c>
    </row>
    <row r="59" spans="1:15" x14ac:dyDescent="0.25">
      <c r="A59" s="52"/>
      <c r="B59" s="11"/>
      <c r="C59" s="56" t="s">
        <v>50</v>
      </c>
      <c r="D59" s="57"/>
      <c r="E59" s="29">
        <v>1063.145439526</v>
      </c>
      <c r="F59" s="13">
        <v>219.232270613</v>
      </c>
      <c r="G59" s="13">
        <v>203.315900696</v>
      </c>
      <c r="H59" s="13">
        <v>227.98037489199999</v>
      </c>
      <c r="I59" s="13">
        <v>510.23623594600002</v>
      </c>
      <c r="J59" s="13">
        <v>704.54625631699992</v>
      </c>
      <c r="K59" s="13">
        <v>865.51807266599997</v>
      </c>
      <c r="L59" s="13">
        <v>980.88404431000004</v>
      </c>
      <c r="M59" s="13">
        <v>993.32088828799999</v>
      </c>
      <c r="N59" s="13">
        <v>1022.485757634</v>
      </c>
      <c r="O59" s="23">
        <v>1048.5710601600001</v>
      </c>
    </row>
    <row r="60" spans="1:15" x14ac:dyDescent="0.25">
      <c r="A60" s="52"/>
      <c r="B60" s="11"/>
      <c r="C60" s="56" t="s">
        <v>51</v>
      </c>
      <c r="D60" s="57"/>
      <c r="E60" s="29">
        <v>455.23310494500004</v>
      </c>
      <c r="F60" s="13">
        <v>120.61188893400001</v>
      </c>
      <c r="G60" s="13">
        <v>144.60303803799999</v>
      </c>
      <c r="H60" s="13">
        <v>113.10832992100001</v>
      </c>
      <c r="I60" s="13">
        <v>150.82065863400001</v>
      </c>
      <c r="J60" s="13">
        <v>177.65783002199998</v>
      </c>
      <c r="K60" s="13">
        <v>224.45608754200001</v>
      </c>
      <c r="L60" s="13">
        <v>262.79202127799999</v>
      </c>
      <c r="M60" s="13">
        <v>314.48998169999999</v>
      </c>
      <c r="N60" s="13">
        <v>336.632012782</v>
      </c>
      <c r="O60" s="23">
        <v>394.84412613699999</v>
      </c>
    </row>
    <row r="61" spans="1:15" x14ac:dyDescent="0.25">
      <c r="A61" s="52"/>
      <c r="B61" s="11"/>
      <c r="C61" s="102" t="s">
        <v>52</v>
      </c>
      <c r="D61" s="103"/>
      <c r="E61" s="31">
        <v>3051.3747692009997</v>
      </c>
      <c r="F61" s="13">
        <v>1018.602544986</v>
      </c>
      <c r="G61" s="13">
        <v>1222.2715561160001</v>
      </c>
      <c r="H61" s="13">
        <v>1393.945552589</v>
      </c>
      <c r="I61" s="13">
        <v>1280.274507718</v>
      </c>
      <c r="J61" s="13">
        <v>1326.2663836690001</v>
      </c>
      <c r="K61" s="13">
        <v>1245.7523356009999</v>
      </c>
      <c r="L61" s="13">
        <v>1669.08475838</v>
      </c>
      <c r="M61" s="13">
        <v>1720.0159757179999</v>
      </c>
      <c r="N61" s="13">
        <v>1733.0238806</v>
      </c>
      <c r="O61" s="23">
        <v>1688.7794986070001</v>
      </c>
    </row>
    <row r="62" spans="1:15" x14ac:dyDescent="0.25">
      <c r="A62" s="52"/>
      <c r="B62" s="11"/>
      <c r="C62" s="102" t="s">
        <v>53</v>
      </c>
      <c r="D62" s="103"/>
      <c r="E62" s="31">
        <v>143.413258359</v>
      </c>
      <c r="F62" s="13">
        <v>12.710080222</v>
      </c>
      <c r="G62" s="13">
        <v>32.587216208999997</v>
      </c>
      <c r="H62" s="13">
        <v>48.917215464000002</v>
      </c>
      <c r="I62" s="13">
        <v>49.513380524000006</v>
      </c>
      <c r="J62" s="13">
        <v>76.759455411000005</v>
      </c>
      <c r="K62" s="13">
        <v>83.415850270000007</v>
      </c>
      <c r="L62" s="13">
        <v>81.746857671000001</v>
      </c>
      <c r="M62" s="13">
        <v>94.790828047000005</v>
      </c>
      <c r="N62" s="13">
        <v>103.799233898</v>
      </c>
      <c r="O62" s="23">
        <v>109.41773567</v>
      </c>
    </row>
    <row r="63" spans="1:15" x14ac:dyDescent="0.25">
      <c r="A63" s="52"/>
      <c r="B63" s="104" t="s">
        <v>54</v>
      </c>
      <c r="C63" s="104"/>
      <c r="D63" s="105"/>
      <c r="E63" s="32">
        <v>16240.413006001001</v>
      </c>
      <c r="F63" s="15">
        <f>SUM(F58:F62)</f>
        <v>4186.8209540759999</v>
      </c>
      <c r="G63" s="15">
        <f>SUM(G58:G62)</f>
        <v>4805.0329721379994</v>
      </c>
      <c r="H63" s="15">
        <f>SUM(H58:H62)</f>
        <v>5257.6932667900001</v>
      </c>
      <c r="I63" s="15">
        <v>5413.8450453559999</v>
      </c>
      <c r="J63" s="15">
        <v>6422.7498531839992</v>
      </c>
      <c r="K63" s="15">
        <v>7304.178612834</v>
      </c>
      <c r="L63" s="15">
        <v>9107.4871148679995</v>
      </c>
      <c r="M63" s="15">
        <v>10076.201932608999</v>
      </c>
      <c r="N63" s="15">
        <v>11031.398393812</v>
      </c>
      <c r="O63" s="33">
        <v>12025.890380759</v>
      </c>
    </row>
    <row r="64" spans="1:15" x14ac:dyDescent="0.25">
      <c r="A64" s="52"/>
      <c r="B64" s="66" t="s">
        <v>55</v>
      </c>
      <c r="C64" s="56"/>
      <c r="D64" s="57"/>
      <c r="E64" s="34"/>
      <c r="F64" s="13"/>
      <c r="G64" s="13"/>
      <c r="H64" s="13"/>
      <c r="I64" s="13"/>
      <c r="J64" s="13"/>
      <c r="K64" s="13"/>
      <c r="L64" s="13"/>
      <c r="M64" s="38"/>
      <c r="N64" s="13"/>
      <c r="O64" s="23"/>
    </row>
    <row r="65" spans="1:16" x14ac:dyDescent="0.25">
      <c r="A65" s="52"/>
      <c r="B65" s="11"/>
      <c r="C65" s="102" t="s">
        <v>99</v>
      </c>
      <c r="D65" s="103"/>
      <c r="E65" s="31">
        <v>112.26875205500001</v>
      </c>
      <c r="F65" s="13">
        <v>27.689304358000001</v>
      </c>
      <c r="G65" s="13">
        <v>31.279508545999999</v>
      </c>
      <c r="H65" s="13">
        <v>34.101957849000001</v>
      </c>
      <c r="I65" s="13">
        <v>39.718831933999994</v>
      </c>
      <c r="J65" s="13">
        <v>45.353523568</v>
      </c>
      <c r="K65" s="13">
        <v>48.765620339000002</v>
      </c>
      <c r="L65" s="13">
        <v>53.537830436999997</v>
      </c>
      <c r="M65" s="13">
        <v>60.936312166999997</v>
      </c>
      <c r="N65" s="13">
        <v>65.589003753</v>
      </c>
      <c r="O65" s="23">
        <v>75.423988655000002</v>
      </c>
    </row>
    <row r="66" spans="1:16" x14ac:dyDescent="0.25">
      <c r="A66" s="52"/>
      <c r="B66" s="11"/>
      <c r="C66" s="102" t="s">
        <v>100</v>
      </c>
      <c r="D66" s="103"/>
      <c r="E66" s="31">
        <v>111.08347106399999</v>
      </c>
      <c r="F66" s="13">
        <v>47.879778330000001</v>
      </c>
      <c r="G66" s="13">
        <v>49.457252029999999</v>
      </c>
      <c r="H66" s="13">
        <v>23.294532813</v>
      </c>
      <c r="I66" s="13">
        <v>29.389958379000003</v>
      </c>
      <c r="J66" s="13">
        <v>36.178741352999999</v>
      </c>
      <c r="K66" s="13">
        <v>45.202767078999997</v>
      </c>
      <c r="L66" s="13">
        <v>63.120983670999998</v>
      </c>
      <c r="M66" s="13">
        <v>80.000583685999999</v>
      </c>
      <c r="N66" s="13">
        <v>83.961508233999993</v>
      </c>
      <c r="O66" s="23">
        <v>93.919258685000003</v>
      </c>
    </row>
    <row r="67" spans="1:16" x14ac:dyDescent="0.25">
      <c r="A67" s="52"/>
      <c r="B67" s="11"/>
      <c r="C67" s="102" t="s">
        <v>56</v>
      </c>
      <c r="D67" s="103"/>
      <c r="E67" s="31">
        <v>84.030039821000003</v>
      </c>
      <c r="F67" s="13">
        <v>17.783759019000001</v>
      </c>
      <c r="G67" s="13">
        <v>20.861191214000002</v>
      </c>
      <c r="H67" s="13">
        <v>19.291830280999999</v>
      </c>
      <c r="I67" s="13">
        <v>23.371510167</v>
      </c>
      <c r="J67" s="13">
        <v>29.176063751999997</v>
      </c>
      <c r="K67" s="13">
        <v>35.284939463999997</v>
      </c>
      <c r="L67" s="13">
        <v>41.355213552000002</v>
      </c>
      <c r="M67" s="13">
        <v>47.722472342000003</v>
      </c>
      <c r="N67" s="13">
        <v>52.703395919999998</v>
      </c>
      <c r="O67" s="23">
        <v>59.003058093</v>
      </c>
    </row>
    <row r="68" spans="1:16" x14ac:dyDescent="0.25">
      <c r="A68" s="52"/>
      <c r="B68" s="11"/>
      <c r="C68" s="102" t="s">
        <v>101</v>
      </c>
      <c r="D68" s="103"/>
      <c r="E68" s="31">
        <v>138.964579993</v>
      </c>
      <c r="F68" s="13">
        <v>26.508509505999999</v>
      </c>
      <c r="G68" s="13">
        <v>27.068556474000001</v>
      </c>
      <c r="H68" s="13">
        <v>32.986842842999998</v>
      </c>
      <c r="I68" s="13">
        <v>37.336653826000003</v>
      </c>
      <c r="J68" s="13">
        <v>45.923523142999997</v>
      </c>
      <c r="K68" s="13">
        <v>53.691204581999997</v>
      </c>
      <c r="L68" s="13">
        <v>68.039518830999995</v>
      </c>
      <c r="M68" s="13">
        <v>77.561436001999994</v>
      </c>
      <c r="N68" s="13">
        <v>84.687129272999996</v>
      </c>
      <c r="O68" s="23">
        <v>96.871530362000001</v>
      </c>
    </row>
    <row r="69" spans="1:16" x14ac:dyDescent="0.25">
      <c r="A69" s="52"/>
      <c r="B69" s="11"/>
      <c r="C69" s="102" t="s">
        <v>57</v>
      </c>
      <c r="D69" s="103"/>
      <c r="E69" s="31">
        <v>84.941179278999996</v>
      </c>
      <c r="F69" s="13">
        <v>11.501341985</v>
      </c>
      <c r="G69" s="13">
        <v>13.880204024999999</v>
      </c>
      <c r="H69" s="13">
        <v>19.033209876000001</v>
      </c>
      <c r="I69" s="13">
        <v>25.061761960999998</v>
      </c>
      <c r="J69" s="13">
        <v>29.851802149999997</v>
      </c>
      <c r="K69" s="13">
        <v>40.195354930000001</v>
      </c>
      <c r="L69" s="13">
        <v>48.730028363999999</v>
      </c>
      <c r="M69" s="13">
        <v>55.691996903000003</v>
      </c>
      <c r="N69" s="13">
        <v>62.060980764</v>
      </c>
      <c r="O69" s="23">
        <v>72.154809174000007</v>
      </c>
    </row>
    <row r="70" spans="1:16" x14ac:dyDescent="0.25">
      <c r="A70" s="52"/>
      <c r="B70" s="104" t="s">
        <v>58</v>
      </c>
      <c r="C70" s="104"/>
      <c r="D70" s="105"/>
      <c r="E70" s="32">
        <v>531.28802221199999</v>
      </c>
      <c r="F70" s="15">
        <f>SUM(F65:F69)</f>
        <v>131.36269319800002</v>
      </c>
      <c r="G70" s="15">
        <f t="shared" ref="G70" si="3">SUM(G65:G69)</f>
        <v>142.546712289</v>
      </c>
      <c r="H70" s="15">
        <f>SUM(H65:H69)</f>
        <v>128.70837366200001</v>
      </c>
      <c r="I70" s="15">
        <v>154.87871626700002</v>
      </c>
      <c r="J70" s="15">
        <v>186.48365396599996</v>
      </c>
      <c r="K70" s="15">
        <v>223.139886394</v>
      </c>
      <c r="L70" s="15">
        <v>274.78357485499998</v>
      </c>
      <c r="M70" s="15">
        <v>321.91280110000002</v>
      </c>
      <c r="N70" s="15">
        <v>349.00201794399999</v>
      </c>
      <c r="O70" s="33">
        <v>397.37264496899996</v>
      </c>
      <c r="P70" s="2"/>
    </row>
    <row r="71" spans="1:16" x14ac:dyDescent="0.25">
      <c r="A71" s="123" t="s">
        <v>59</v>
      </c>
      <c r="B71" s="108"/>
      <c r="C71" s="108"/>
      <c r="D71" s="109"/>
      <c r="E71" s="45">
        <v>15709.124983789001</v>
      </c>
      <c r="F71" s="15">
        <f>F63-F70</f>
        <v>4055.4582608779997</v>
      </c>
      <c r="G71" s="15">
        <f t="shared" ref="G71" si="4">G63-G70</f>
        <v>4662.486259848999</v>
      </c>
      <c r="H71" s="15">
        <f>H63-H70</f>
        <v>5128.9848931280003</v>
      </c>
      <c r="I71" s="15">
        <v>5258.9663290890003</v>
      </c>
      <c r="J71" s="15">
        <v>6236.2661992180001</v>
      </c>
      <c r="K71" s="15">
        <v>7081.0387264399997</v>
      </c>
      <c r="L71" s="15">
        <v>8832.7035400130007</v>
      </c>
      <c r="M71" s="15">
        <v>9754.2891315090001</v>
      </c>
      <c r="N71" s="15">
        <v>10682.396375868</v>
      </c>
      <c r="O71" s="33">
        <v>11628.517735789999</v>
      </c>
      <c r="P71" s="3"/>
    </row>
    <row r="72" spans="1:16" x14ac:dyDescent="0.25">
      <c r="A72" s="124" t="s">
        <v>60</v>
      </c>
      <c r="B72" s="104"/>
      <c r="C72" s="104"/>
      <c r="D72" s="105"/>
      <c r="E72" s="32"/>
      <c r="F72" s="13"/>
      <c r="G72" s="13"/>
      <c r="H72" s="13"/>
      <c r="I72" s="13"/>
      <c r="J72" s="13"/>
      <c r="K72" s="13"/>
      <c r="L72" s="13"/>
      <c r="M72" s="13"/>
      <c r="N72" s="46"/>
      <c r="O72" s="47"/>
    </row>
    <row r="73" spans="1:16" x14ac:dyDescent="0.25">
      <c r="A73" s="52"/>
      <c r="B73" s="11"/>
      <c r="C73" s="102" t="s">
        <v>61</v>
      </c>
      <c r="D73" s="103"/>
      <c r="E73" s="31">
        <v>526.36113778699996</v>
      </c>
      <c r="F73" s="13">
        <v>129.246988149</v>
      </c>
      <c r="G73" s="13">
        <v>132.15641117600001</v>
      </c>
      <c r="H73" s="13">
        <v>134.93798990799999</v>
      </c>
      <c r="I73" s="13">
        <v>138.300218409</v>
      </c>
      <c r="J73" s="13">
        <v>171.38994357199999</v>
      </c>
      <c r="K73" s="13">
        <v>214.82511289600001</v>
      </c>
      <c r="L73" s="13">
        <v>269.70189379800001</v>
      </c>
      <c r="M73" s="13">
        <v>301.79045731600002</v>
      </c>
      <c r="N73" s="13">
        <v>332.59145408400002</v>
      </c>
      <c r="O73" s="23">
        <v>364.514315641</v>
      </c>
    </row>
    <row r="74" spans="1:16" x14ac:dyDescent="0.25">
      <c r="A74" s="52"/>
      <c r="B74" s="11"/>
      <c r="C74" s="56" t="s">
        <v>62</v>
      </c>
      <c r="D74" s="57"/>
      <c r="E74" s="29">
        <v>160.58702346600001</v>
      </c>
      <c r="F74" s="13">
        <v>58.087687938000002</v>
      </c>
      <c r="G74" s="13">
        <v>51.654490723000002</v>
      </c>
      <c r="H74" s="13">
        <v>53.032109640000002</v>
      </c>
      <c r="I74" s="13">
        <v>49.066501878000004</v>
      </c>
      <c r="J74" s="13">
        <v>55.995070857000002</v>
      </c>
      <c r="K74" s="13">
        <v>64.401510905999999</v>
      </c>
      <c r="L74" s="13">
        <v>108.94829706500001</v>
      </c>
      <c r="M74" s="13">
        <v>122.027144304</v>
      </c>
      <c r="N74" s="13">
        <v>134.519612349</v>
      </c>
      <c r="O74" s="23">
        <v>151.868651046</v>
      </c>
    </row>
    <row r="75" spans="1:16" x14ac:dyDescent="0.25">
      <c r="A75" s="52"/>
      <c r="B75" s="11"/>
      <c r="C75" s="56" t="s">
        <v>63</v>
      </c>
      <c r="D75" s="57"/>
      <c r="E75" s="29">
        <v>13.50249908</v>
      </c>
      <c r="F75" s="13">
        <v>3.1923396240000002</v>
      </c>
      <c r="G75" s="13">
        <v>3.5868150399999998</v>
      </c>
      <c r="H75" s="13">
        <v>3.9248350350000001</v>
      </c>
      <c r="I75" s="13">
        <v>3.9524169539999998</v>
      </c>
      <c r="J75" s="13">
        <v>5.3135174969999994</v>
      </c>
      <c r="K75" s="13">
        <v>6.3634320329999996</v>
      </c>
      <c r="L75" s="13">
        <v>8.7376633839999993</v>
      </c>
      <c r="M75" s="13">
        <v>10.026272157999999</v>
      </c>
      <c r="N75" s="13">
        <v>10.975228949</v>
      </c>
      <c r="O75" s="23">
        <v>12.796072258999999</v>
      </c>
    </row>
    <row r="76" spans="1:16" x14ac:dyDescent="0.25">
      <c r="A76" s="52"/>
      <c r="B76" s="11"/>
      <c r="C76" s="56" t="s">
        <v>64</v>
      </c>
      <c r="D76" s="57"/>
      <c r="E76" s="29">
        <v>22.472121002999998</v>
      </c>
      <c r="F76" s="13">
        <v>5.9428865780000004</v>
      </c>
      <c r="G76" s="13">
        <v>6.5261697879999998</v>
      </c>
      <c r="H76" s="13">
        <v>6.3606615199999998</v>
      </c>
      <c r="I76" s="13">
        <v>6.6925246439999997</v>
      </c>
      <c r="J76" s="13">
        <v>8.0983052430000004</v>
      </c>
      <c r="K76" s="13">
        <v>10.199043138</v>
      </c>
      <c r="L76" s="13">
        <v>11.878109048000001</v>
      </c>
      <c r="M76" s="13">
        <v>13.872916189</v>
      </c>
      <c r="N76" s="13">
        <v>15.405338471</v>
      </c>
      <c r="O76" s="23">
        <v>17.555761764</v>
      </c>
    </row>
    <row r="77" spans="1:16" x14ac:dyDescent="0.25">
      <c r="A77" s="52"/>
      <c r="B77" s="11"/>
      <c r="C77" s="102" t="s">
        <v>65</v>
      </c>
      <c r="D77" s="103"/>
      <c r="E77" s="31">
        <v>65.334189491000004</v>
      </c>
      <c r="F77" s="13">
        <v>11.131036680999999</v>
      </c>
      <c r="G77" s="13">
        <v>11.113746595</v>
      </c>
      <c r="H77" s="13">
        <v>12.452987602</v>
      </c>
      <c r="I77" s="13">
        <v>15.286835138999999</v>
      </c>
      <c r="J77" s="13">
        <v>17.591592217999999</v>
      </c>
      <c r="K77" s="13">
        <v>23.868729356999999</v>
      </c>
      <c r="L77" s="13">
        <v>29.927239504999999</v>
      </c>
      <c r="M77" s="13">
        <v>32.145872670999999</v>
      </c>
      <c r="N77" s="13">
        <v>45.061443926000003</v>
      </c>
      <c r="O77" s="23">
        <v>62.299543348</v>
      </c>
    </row>
    <row r="78" spans="1:16" x14ac:dyDescent="0.25">
      <c r="A78" s="52"/>
      <c r="B78" s="11"/>
      <c r="C78" s="102" t="s">
        <v>66</v>
      </c>
      <c r="D78" s="103"/>
      <c r="E78" s="31">
        <v>74.060189184999999</v>
      </c>
      <c r="F78" s="13">
        <v>16.889828701999999</v>
      </c>
      <c r="G78" s="13">
        <v>17.412375744999999</v>
      </c>
      <c r="H78" s="13">
        <v>11.032071644</v>
      </c>
      <c r="I78" s="13">
        <v>22.329846556</v>
      </c>
      <c r="J78" s="13">
        <v>25.485454584999999</v>
      </c>
      <c r="K78" s="13">
        <v>28.149343316</v>
      </c>
      <c r="L78" s="13">
        <v>48.938146099999997</v>
      </c>
      <c r="M78" s="13">
        <v>53.436483885999998</v>
      </c>
      <c r="N78" s="13">
        <v>57.554183619</v>
      </c>
      <c r="O78" s="23">
        <v>66.128550720999996</v>
      </c>
    </row>
    <row r="79" spans="1:16" x14ac:dyDescent="0.25">
      <c r="A79" s="52"/>
      <c r="B79" s="104" t="s">
        <v>67</v>
      </c>
      <c r="C79" s="104"/>
      <c r="D79" s="105"/>
      <c r="E79" s="32">
        <v>862.31716001199993</v>
      </c>
      <c r="F79" s="15">
        <f>SUM(F73:F78)</f>
        <v>224.490767672</v>
      </c>
      <c r="G79" s="15">
        <f t="shared" ref="G79" si="5">SUM(G73:G78)</f>
        <v>222.45000906700002</v>
      </c>
      <c r="H79" s="15">
        <f>SUM(H73:H78)</f>
        <v>221.74065534900004</v>
      </c>
      <c r="I79" s="15">
        <v>235.62834358000001</v>
      </c>
      <c r="J79" s="15">
        <v>283.87388397199999</v>
      </c>
      <c r="K79" s="15">
        <v>347.80717164599997</v>
      </c>
      <c r="L79" s="15">
        <v>478.13134889999998</v>
      </c>
      <c r="M79" s="15">
        <v>533.29914652399998</v>
      </c>
      <c r="N79" s="15">
        <v>596.10726139799999</v>
      </c>
      <c r="O79" s="33">
        <v>675.162894779</v>
      </c>
    </row>
    <row r="80" spans="1:16" x14ac:dyDescent="0.25">
      <c r="A80" s="52"/>
      <c r="B80" s="104" t="s">
        <v>91</v>
      </c>
      <c r="C80" s="104"/>
      <c r="D80" s="105"/>
      <c r="E80" s="32"/>
      <c r="F80" s="13"/>
      <c r="G80" s="13"/>
      <c r="H80" s="13"/>
      <c r="I80" s="13"/>
      <c r="J80" s="13"/>
      <c r="K80" s="13"/>
      <c r="L80" s="13"/>
      <c r="M80" s="13"/>
      <c r="N80" s="13"/>
      <c r="O80" s="23"/>
    </row>
    <row r="81" spans="1:15" x14ac:dyDescent="0.25">
      <c r="A81" s="52"/>
      <c r="B81" s="11"/>
      <c r="C81" s="102" t="s">
        <v>102</v>
      </c>
      <c r="D81" s="103"/>
      <c r="E81" s="31">
        <v>27.244645075999998</v>
      </c>
      <c r="F81" s="13">
        <v>7.122865236</v>
      </c>
      <c r="G81" s="13">
        <v>1.86298999</v>
      </c>
      <c r="H81" s="13">
        <v>1.5733749340000001</v>
      </c>
      <c r="I81" s="13">
        <v>1.914100361</v>
      </c>
      <c r="J81" s="13">
        <v>2.187406701</v>
      </c>
      <c r="K81" s="13">
        <v>2.5487970209999999</v>
      </c>
      <c r="L81" s="13">
        <v>7.9901526580000004</v>
      </c>
      <c r="M81" s="13">
        <v>8.1813412430000003</v>
      </c>
      <c r="N81" s="13">
        <v>8.4947060919999995</v>
      </c>
      <c r="O81" s="23">
        <v>9.2515836890000003</v>
      </c>
    </row>
    <row r="82" spans="1:15" x14ac:dyDescent="0.25">
      <c r="A82" s="52"/>
      <c r="B82" s="11"/>
      <c r="C82" s="102" t="s">
        <v>103</v>
      </c>
      <c r="D82" s="103"/>
      <c r="E82" s="31">
        <v>2.3546777400000001</v>
      </c>
      <c r="F82" s="13">
        <v>0.35553981800000001</v>
      </c>
      <c r="G82" s="13">
        <v>0.35354143999999998</v>
      </c>
      <c r="H82" s="13">
        <v>0.33807700800000001</v>
      </c>
      <c r="I82" s="13">
        <v>0.39038214800000004</v>
      </c>
      <c r="J82" s="13">
        <v>0.46780738799999999</v>
      </c>
      <c r="K82" s="13">
        <v>1.0581773880000001</v>
      </c>
      <c r="L82" s="13">
        <v>0.87176829700000003</v>
      </c>
      <c r="M82" s="13">
        <v>0.80395921299999995</v>
      </c>
      <c r="N82" s="13">
        <v>0.96680599499999997</v>
      </c>
      <c r="O82" s="23">
        <v>0.89421380399999995</v>
      </c>
    </row>
    <row r="83" spans="1:15" x14ac:dyDescent="0.25">
      <c r="A83" s="52"/>
      <c r="B83" s="11"/>
      <c r="C83" s="102" t="s">
        <v>104</v>
      </c>
      <c r="D83" s="103"/>
      <c r="E83" s="31">
        <v>0</v>
      </c>
      <c r="F83" s="13">
        <v>2.4533439000000001E-2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4.4999999999999998E-2</v>
      </c>
      <c r="M83" s="13">
        <v>8.1499999999999997E-4</v>
      </c>
      <c r="N83" s="13">
        <v>-9.3991849999999992</v>
      </c>
      <c r="O83" s="23">
        <v>-9.4082000000000008</v>
      </c>
    </row>
    <row r="84" spans="1:15" x14ac:dyDescent="0.25">
      <c r="A84" s="52"/>
      <c r="B84" s="11"/>
      <c r="C84" s="102" t="s">
        <v>68</v>
      </c>
      <c r="D84" s="103"/>
      <c r="E84" s="31">
        <v>104.18393143200001</v>
      </c>
      <c r="F84" s="13">
        <v>38.487036707000001</v>
      </c>
      <c r="G84" s="13">
        <v>50.373931540000001</v>
      </c>
      <c r="H84" s="13">
        <v>57.999991279</v>
      </c>
      <c r="I84" s="13">
        <v>55.078323642999997</v>
      </c>
      <c r="J84" s="13">
        <v>45.891951550000002</v>
      </c>
      <c r="K84" s="13">
        <v>54.944791516000002</v>
      </c>
      <c r="L84" s="13">
        <v>65.042168023000002</v>
      </c>
      <c r="M84" s="13">
        <v>70.725398665</v>
      </c>
      <c r="N84" s="13">
        <v>75.308523229000002</v>
      </c>
      <c r="O84" s="23">
        <v>77.458378757000006</v>
      </c>
    </row>
    <row r="85" spans="1:15" x14ac:dyDescent="0.25">
      <c r="A85" s="52"/>
      <c r="B85" s="11"/>
      <c r="C85" s="102" t="s">
        <v>105</v>
      </c>
      <c r="D85" s="103"/>
      <c r="E85" s="31">
        <v>104.854731758</v>
      </c>
      <c r="F85" s="13">
        <v>-1.4209444250000001</v>
      </c>
      <c r="G85" s="13">
        <v>-2.5617100110000002</v>
      </c>
      <c r="H85" s="13">
        <v>-4.0147949629999999</v>
      </c>
      <c r="I85" s="13">
        <v>-5.3000305469999995</v>
      </c>
      <c r="J85" s="13">
        <v>-8.5469652390000004</v>
      </c>
      <c r="K85" s="13">
        <v>-14.568109199</v>
      </c>
      <c r="L85" s="13">
        <v>-14.125451498</v>
      </c>
      <c r="M85" s="13">
        <v>-15.827473770999999</v>
      </c>
      <c r="N85" s="13">
        <v>-17.069109263000001</v>
      </c>
      <c r="O85" s="23">
        <v>-20.269892952999999</v>
      </c>
    </row>
    <row r="86" spans="1:15" x14ac:dyDescent="0.25">
      <c r="A86" s="52"/>
      <c r="B86" s="104" t="s">
        <v>69</v>
      </c>
      <c r="C86" s="104"/>
      <c r="D86" s="105"/>
      <c r="E86" s="32">
        <v>238.63798600600001</v>
      </c>
      <c r="F86" s="15">
        <f>SUM(F81:F85)</f>
        <v>44.569030775000002</v>
      </c>
      <c r="G86" s="15">
        <f>SUM(G81:G85)</f>
        <v>50.028752959000002</v>
      </c>
      <c r="H86" s="15">
        <f t="shared" ref="H86" si="6">SUM(H81:H85)</f>
        <v>55.896648257999999</v>
      </c>
      <c r="I86" s="15">
        <v>52.082775605000002</v>
      </c>
      <c r="J86" s="15">
        <v>40.000200399999997</v>
      </c>
      <c r="K86" s="15">
        <v>43.983656726</v>
      </c>
      <c r="L86" s="15">
        <v>59.823637480000002</v>
      </c>
      <c r="M86" s="15">
        <v>63.884040349999999</v>
      </c>
      <c r="N86" s="15">
        <v>58.301741053000001</v>
      </c>
      <c r="O86" s="33">
        <v>57.926083297000005</v>
      </c>
    </row>
    <row r="87" spans="1:15" x14ac:dyDescent="0.25">
      <c r="A87" s="52"/>
      <c r="B87" s="104" t="s">
        <v>70</v>
      </c>
      <c r="C87" s="104"/>
      <c r="D87" s="105"/>
      <c r="E87" s="32">
        <v>15085.445809783001</v>
      </c>
      <c r="F87" s="15">
        <f>F71-F79+F86</f>
        <v>3875.5365239809998</v>
      </c>
      <c r="G87" s="15">
        <f t="shared" ref="G87:H87" si="7">G71-G79+G86</f>
        <v>4490.0650037409987</v>
      </c>
      <c r="H87" s="15">
        <f t="shared" si="7"/>
        <v>4963.1408860370002</v>
      </c>
      <c r="I87" s="15">
        <v>5075.4207611140009</v>
      </c>
      <c r="J87" s="15">
        <v>5992.3925156459991</v>
      </c>
      <c r="K87" s="15">
        <v>6777.2152115199997</v>
      </c>
      <c r="L87" s="15">
        <v>8414.3958285930003</v>
      </c>
      <c r="M87" s="15">
        <v>9115.3257990149996</v>
      </c>
      <c r="N87" s="15">
        <v>9743.4004015560004</v>
      </c>
      <c r="O87" s="33">
        <v>11011.280924307999</v>
      </c>
    </row>
    <row r="88" spans="1:15" x14ac:dyDescent="0.25">
      <c r="A88" s="52"/>
      <c r="B88" s="102" t="s">
        <v>71</v>
      </c>
      <c r="C88" s="102"/>
      <c r="D88" s="103"/>
      <c r="E88" s="31">
        <v>146.52838121299999</v>
      </c>
      <c r="F88" s="13">
        <v>8.2646441619999997</v>
      </c>
      <c r="G88" s="13">
        <v>8.1650296420000004</v>
      </c>
      <c r="H88" s="13">
        <v>11.140130444</v>
      </c>
      <c r="I88" s="13">
        <v>12.188083097</v>
      </c>
      <c r="J88" s="13">
        <v>13.181954796000001</v>
      </c>
      <c r="K88" s="13">
        <v>20.476975900999999</v>
      </c>
      <c r="L88" s="13">
        <v>21.986180321999999</v>
      </c>
      <c r="M88" s="13">
        <v>21.999675439000001</v>
      </c>
      <c r="N88" s="13">
        <v>24.972661171999999</v>
      </c>
      <c r="O88" s="23">
        <v>78.253326788999999</v>
      </c>
    </row>
    <row r="89" spans="1:15" ht="15.75" thickBot="1" x14ac:dyDescent="0.3">
      <c r="A89" s="75"/>
      <c r="B89" s="106" t="s">
        <v>106</v>
      </c>
      <c r="C89" s="106"/>
      <c r="D89" s="107"/>
      <c r="E89" s="48">
        <v>14938.917428570001</v>
      </c>
      <c r="F89" s="41">
        <f>F87-F88</f>
        <v>3867.2718798189999</v>
      </c>
      <c r="G89" s="41">
        <f t="shared" ref="G89:H89" si="8">G87-G88</f>
        <v>4481.8999740989984</v>
      </c>
      <c r="H89" s="41">
        <f t="shared" si="8"/>
        <v>4952.0007555930006</v>
      </c>
      <c r="I89" s="41">
        <v>5063.2326780170006</v>
      </c>
      <c r="J89" s="41">
        <v>5979.2105608499996</v>
      </c>
      <c r="K89" s="41">
        <v>6756.7382356190001</v>
      </c>
      <c r="L89" s="41">
        <v>8392.4096482709992</v>
      </c>
      <c r="M89" s="41">
        <v>9093.3261235760001</v>
      </c>
      <c r="N89" s="41">
        <v>9718.4277403840006</v>
      </c>
      <c r="O89" s="42">
        <v>10933.027597518998</v>
      </c>
    </row>
    <row r="90" spans="1:15" s="8" customFormat="1" ht="15.75" thickBot="1" x14ac:dyDescent="0.3">
      <c r="A90" s="76"/>
      <c r="B90" s="77"/>
      <c r="C90" s="77"/>
      <c r="D90" s="77"/>
      <c r="E90" s="19"/>
      <c r="F90" s="12"/>
      <c r="G90" s="12"/>
      <c r="H90" s="12"/>
      <c r="I90" s="12"/>
      <c r="J90" s="12"/>
      <c r="K90" s="20"/>
      <c r="L90" s="12"/>
      <c r="M90" s="12"/>
      <c r="N90" s="12"/>
      <c r="O90" s="12"/>
    </row>
    <row r="91" spans="1:15" s="7" customFormat="1" x14ac:dyDescent="0.25">
      <c r="A91" s="99" t="s">
        <v>73</v>
      </c>
      <c r="B91" s="100"/>
      <c r="C91" s="100"/>
      <c r="D91" s="101"/>
      <c r="E91" s="96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5" x14ac:dyDescent="0.25">
      <c r="A92" s="55" t="s">
        <v>72</v>
      </c>
      <c r="B92" s="66"/>
      <c r="C92" s="66"/>
      <c r="D92" s="53"/>
      <c r="E92" s="34"/>
      <c r="F92" s="13"/>
      <c r="G92" s="13"/>
      <c r="H92" s="13"/>
      <c r="I92" s="13"/>
      <c r="J92" s="13"/>
      <c r="K92" s="13"/>
      <c r="L92" s="13"/>
      <c r="M92" s="13"/>
      <c r="N92" s="13"/>
      <c r="O92" s="23"/>
    </row>
    <row r="93" spans="1:15" x14ac:dyDescent="0.25">
      <c r="A93" s="55"/>
      <c r="B93" s="104" t="s">
        <v>107</v>
      </c>
      <c r="C93" s="104"/>
      <c r="D93" s="105"/>
      <c r="E93" s="24"/>
      <c r="F93" s="13"/>
      <c r="G93" s="13"/>
      <c r="H93" s="13"/>
      <c r="I93" s="13"/>
      <c r="J93" s="13"/>
      <c r="K93" s="13"/>
      <c r="L93" s="13"/>
      <c r="M93" s="13"/>
      <c r="N93" s="13"/>
      <c r="O93" s="23"/>
    </row>
    <row r="94" spans="1:15" x14ac:dyDescent="0.25">
      <c r="A94" s="52"/>
      <c r="B94" s="11"/>
      <c r="C94" s="11" t="s">
        <v>4</v>
      </c>
      <c r="D94" s="53"/>
      <c r="E94" s="29">
        <v>30550.779858359001</v>
      </c>
      <c r="F94" s="13">
        <v>29955.098024046001</v>
      </c>
      <c r="G94" s="13">
        <v>29854.110455282</v>
      </c>
      <c r="H94" s="13">
        <v>30707.978931709</v>
      </c>
      <c r="I94" s="13">
        <v>30404.014460097998</v>
      </c>
      <c r="J94" s="13">
        <v>30692.375914963999</v>
      </c>
      <c r="K94" s="13">
        <v>31066.570963905</v>
      </c>
      <c r="L94" s="13">
        <v>33709.724235344998</v>
      </c>
      <c r="M94" s="13">
        <v>34219.082688454</v>
      </c>
      <c r="N94" s="13">
        <v>34762.252112889</v>
      </c>
      <c r="O94" s="23">
        <v>35270.598115222005</v>
      </c>
    </row>
    <row r="95" spans="1:15" x14ac:dyDescent="0.25">
      <c r="A95" s="52"/>
      <c r="B95" s="11"/>
      <c r="C95" s="11" t="s">
        <v>5</v>
      </c>
      <c r="D95" s="53"/>
      <c r="E95" s="29">
        <v>972.86413385800006</v>
      </c>
      <c r="F95" s="13">
        <v>115.31970053400001</v>
      </c>
      <c r="G95" s="13">
        <v>154.14764933199999</v>
      </c>
      <c r="H95" s="13">
        <v>184.65922623700001</v>
      </c>
      <c r="I95" s="13">
        <v>135.711043112</v>
      </c>
      <c r="J95" s="13">
        <v>128.42698717900001</v>
      </c>
      <c r="K95" s="13">
        <v>945.70650251699999</v>
      </c>
      <c r="L95" s="13">
        <v>122.322479047</v>
      </c>
      <c r="M95" s="13">
        <v>150.70437277299999</v>
      </c>
      <c r="N95" s="13">
        <v>222.064526618</v>
      </c>
      <c r="O95" s="23">
        <v>150.60398488999999</v>
      </c>
    </row>
    <row r="96" spans="1:15" x14ac:dyDescent="0.25">
      <c r="A96" s="52"/>
      <c r="B96" s="11"/>
      <c r="C96" s="11" t="s">
        <v>6</v>
      </c>
      <c r="D96" s="53"/>
      <c r="E96" s="29">
        <v>1474.271839276</v>
      </c>
      <c r="F96" s="13">
        <v>1416.817276172</v>
      </c>
      <c r="G96" s="13">
        <v>1432.4341705889999</v>
      </c>
      <c r="H96" s="13">
        <v>1111.7062122499999</v>
      </c>
      <c r="I96" s="13">
        <v>1511.806569396</v>
      </c>
      <c r="J96" s="13">
        <v>1427.2531908590001</v>
      </c>
      <c r="K96" s="13">
        <v>2386.922085965</v>
      </c>
      <c r="L96" s="13">
        <v>1139.0051094739999</v>
      </c>
      <c r="M96" s="13">
        <v>869.4351815</v>
      </c>
      <c r="N96" s="13">
        <v>994.00722444400003</v>
      </c>
      <c r="O96" s="23">
        <v>1083.5192667509998</v>
      </c>
    </row>
    <row r="97" spans="1:15" x14ac:dyDescent="0.25">
      <c r="A97" s="52"/>
      <c r="B97" s="11"/>
      <c r="C97" s="11" t="s">
        <v>7</v>
      </c>
      <c r="D97" s="53"/>
      <c r="E97" s="29">
        <v>55943.285141789005</v>
      </c>
      <c r="F97" s="13">
        <v>53926.570901254003</v>
      </c>
      <c r="G97" s="13">
        <v>55116.831835183002</v>
      </c>
      <c r="H97" s="13">
        <v>55982.325362502001</v>
      </c>
      <c r="I97" s="13">
        <v>55669.886352414003</v>
      </c>
      <c r="J97" s="13">
        <v>55959.219680075999</v>
      </c>
      <c r="K97" s="13">
        <v>53945.638505980001</v>
      </c>
      <c r="L97" s="13">
        <v>54713.970435470997</v>
      </c>
      <c r="M97" s="13">
        <v>54748.544172348003</v>
      </c>
      <c r="N97" s="13">
        <v>54889.224400304003</v>
      </c>
      <c r="O97" s="23">
        <v>54289.235154156995</v>
      </c>
    </row>
    <row r="98" spans="1:15" x14ac:dyDescent="0.25">
      <c r="A98" s="52"/>
      <c r="B98" s="11"/>
      <c r="C98" s="11" t="s">
        <v>8</v>
      </c>
      <c r="D98" s="53"/>
      <c r="E98" s="29">
        <v>0</v>
      </c>
      <c r="F98" s="13">
        <v>0</v>
      </c>
      <c r="G98" s="13">
        <v>0</v>
      </c>
      <c r="H98" s="13">
        <v>0</v>
      </c>
      <c r="I98" s="13">
        <v>0</v>
      </c>
      <c r="J98" s="13">
        <v>22.052067381000001</v>
      </c>
      <c r="K98" s="13">
        <v>1638.3737108810001</v>
      </c>
      <c r="L98" s="13">
        <v>48.068910242000001</v>
      </c>
      <c r="M98" s="13">
        <v>31.467576280999999</v>
      </c>
      <c r="N98" s="13">
        <v>64.353640600000006</v>
      </c>
      <c r="O98" s="23">
        <v>914.64373534900005</v>
      </c>
    </row>
    <row r="99" spans="1:15" x14ac:dyDescent="0.25">
      <c r="A99" s="52"/>
      <c r="B99" s="11"/>
      <c r="C99" s="11" t="s">
        <v>74</v>
      </c>
      <c r="D99" s="53"/>
      <c r="E99" s="29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52"/>
      <c r="B100" s="11"/>
      <c r="C100" s="11" t="s">
        <v>10</v>
      </c>
      <c r="D100" s="53"/>
      <c r="E100" s="29">
        <v>26231.562020665999</v>
      </c>
      <c r="F100" s="13">
        <v>26722.543397060999</v>
      </c>
      <c r="G100" s="13">
        <v>26529.413897294002</v>
      </c>
      <c r="H100" s="13">
        <v>26881.022653738</v>
      </c>
      <c r="I100" s="13">
        <v>27978.506532678999</v>
      </c>
      <c r="J100" s="13">
        <v>28094.545886733002</v>
      </c>
      <c r="K100" s="13">
        <v>28436.776473706999</v>
      </c>
      <c r="L100" s="13">
        <v>28820.425031732</v>
      </c>
      <c r="M100" s="13">
        <v>28876.641785729</v>
      </c>
      <c r="N100" s="13">
        <v>28993.056058777998</v>
      </c>
      <c r="O100" s="23">
        <v>28981.472496039001</v>
      </c>
    </row>
    <row r="101" spans="1:15" x14ac:dyDescent="0.25">
      <c r="A101" s="52"/>
      <c r="B101" s="11"/>
      <c r="C101" s="11" t="s">
        <v>11</v>
      </c>
      <c r="D101" s="53"/>
      <c r="E101" s="29">
        <v>38933.698860655</v>
      </c>
      <c r="F101" s="13">
        <v>39136.585699058</v>
      </c>
      <c r="G101" s="13">
        <v>39126.950797391997</v>
      </c>
      <c r="H101" s="13">
        <v>39388.671709109003</v>
      </c>
      <c r="I101" s="13">
        <v>39552.584413921999</v>
      </c>
      <c r="J101" s="13">
        <v>39746.536954566996</v>
      </c>
      <c r="K101" s="13">
        <v>41057.743392454002</v>
      </c>
      <c r="L101" s="13">
        <v>42913.490368562001</v>
      </c>
      <c r="M101" s="13">
        <v>42776.256203445002</v>
      </c>
      <c r="N101" s="13">
        <v>42772.776145755997</v>
      </c>
      <c r="O101" s="23">
        <v>43053.401793206998</v>
      </c>
    </row>
    <row r="102" spans="1:15" x14ac:dyDescent="0.25">
      <c r="A102" s="52"/>
      <c r="B102" s="11"/>
      <c r="C102" s="11" t="s">
        <v>75</v>
      </c>
      <c r="D102" s="53"/>
      <c r="E102" s="29">
        <v>1396.1159550489999</v>
      </c>
      <c r="F102" s="13">
        <v>1285.8071596330001</v>
      </c>
      <c r="G102" s="13">
        <v>1234.2431437329999</v>
      </c>
      <c r="H102" s="13">
        <v>1211.018235733</v>
      </c>
      <c r="I102" s="13">
        <v>1263.676940201</v>
      </c>
      <c r="J102" s="13">
        <v>1421.1770073810001</v>
      </c>
      <c r="K102" s="13">
        <v>1620.56344246</v>
      </c>
      <c r="L102" s="13">
        <v>1665.9981829139999</v>
      </c>
      <c r="M102" s="13">
        <v>1626.2311669390001</v>
      </c>
      <c r="N102" s="13">
        <v>1707.8625415270001</v>
      </c>
      <c r="O102" s="23">
        <v>1705.8745879990001</v>
      </c>
    </row>
    <row r="103" spans="1:15" x14ac:dyDescent="0.25">
      <c r="A103" s="52"/>
      <c r="B103" s="11"/>
      <c r="C103" s="11" t="s">
        <v>13</v>
      </c>
      <c r="D103" s="53"/>
      <c r="E103" s="29">
        <v>10578.906167359999</v>
      </c>
      <c r="F103" s="13">
        <v>10856.240695384</v>
      </c>
      <c r="G103" s="13">
        <v>10671.112821401</v>
      </c>
      <c r="H103" s="13">
        <v>11126.822786737999</v>
      </c>
      <c r="I103" s="13">
        <v>12127.133006704</v>
      </c>
      <c r="J103" s="13">
        <v>12191.748429935999</v>
      </c>
      <c r="K103" s="13">
        <v>12789.282157759</v>
      </c>
      <c r="L103" s="13">
        <v>13143.392255986</v>
      </c>
      <c r="M103" s="13">
        <v>13541.062030973</v>
      </c>
      <c r="N103" s="13">
        <v>13582.408875489</v>
      </c>
      <c r="O103" s="23">
        <v>14072.573028892999</v>
      </c>
    </row>
    <row r="104" spans="1:15" x14ac:dyDescent="0.25">
      <c r="A104" s="52"/>
      <c r="B104" s="11"/>
      <c r="C104" s="112" t="s">
        <v>76</v>
      </c>
      <c r="D104" s="113"/>
      <c r="E104" s="49">
        <v>247.83061779299999</v>
      </c>
      <c r="F104" s="13">
        <v>245.52634439799999</v>
      </c>
      <c r="G104" s="13">
        <v>241.947446154</v>
      </c>
      <c r="H104" s="13">
        <v>286.03585535899998</v>
      </c>
      <c r="I104" s="13">
        <v>227.08440748800001</v>
      </c>
      <c r="J104" s="13">
        <v>223.160533155</v>
      </c>
      <c r="K104" s="13">
        <v>219.95593134800001</v>
      </c>
      <c r="L104" s="13">
        <v>210.20161509900001</v>
      </c>
      <c r="M104" s="13">
        <v>219.71334715500001</v>
      </c>
      <c r="N104" s="13">
        <v>204.132196741</v>
      </c>
      <c r="O104" s="23">
        <v>197.58657610500001</v>
      </c>
    </row>
    <row r="105" spans="1:15" x14ac:dyDescent="0.25">
      <c r="A105" s="52"/>
      <c r="B105" s="11"/>
      <c r="C105" s="112" t="s">
        <v>15</v>
      </c>
      <c r="D105" s="113"/>
      <c r="E105" s="49">
        <v>40.019742776999998</v>
      </c>
      <c r="F105" s="13">
        <v>40.019742776999998</v>
      </c>
      <c r="G105" s="13">
        <v>40.019742776999998</v>
      </c>
      <c r="H105" s="13">
        <v>40.019742776999998</v>
      </c>
      <c r="I105" s="13">
        <v>111.990670507</v>
      </c>
      <c r="J105" s="13">
        <v>111.990670507</v>
      </c>
      <c r="K105" s="13">
        <v>111.990670507</v>
      </c>
      <c r="L105" s="13">
        <v>0</v>
      </c>
      <c r="M105" s="13">
        <v>102.82346116799999</v>
      </c>
      <c r="N105" s="13">
        <v>114.82286350699999</v>
      </c>
      <c r="O105" s="23">
        <v>114.82286350700001</v>
      </c>
    </row>
    <row r="106" spans="1:15" x14ac:dyDescent="0.25">
      <c r="A106" s="52"/>
      <c r="B106" s="11"/>
      <c r="C106" s="56" t="s">
        <v>16</v>
      </c>
      <c r="D106" s="57"/>
      <c r="E106" s="29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114.82286350699999</v>
      </c>
      <c r="M106" s="13">
        <v>0</v>
      </c>
      <c r="N106" s="13">
        <v>0</v>
      </c>
      <c r="O106" s="23">
        <v>0</v>
      </c>
    </row>
    <row r="107" spans="1:15" x14ac:dyDescent="0.25">
      <c r="A107" s="52"/>
      <c r="B107" s="11"/>
      <c r="C107" s="112" t="s">
        <v>17</v>
      </c>
      <c r="D107" s="113"/>
      <c r="E107" s="49">
        <v>3117.9282386129998</v>
      </c>
      <c r="F107" s="13">
        <v>3110.5771346400002</v>
      </c>
      <c r="G107" s="13">
        <v>3108.0615662159998</v>
      </c>
      <c r="H107" s="13">
        <v>3117.379066216</v>
      </c>
      <c r="I107" s="13">
        <v>760.60439826900006</v>
      </c>
      <c r="J107" s="13">
        <v>3108.239881212</v>
      </c>
      <c r="K107" s="13">
        <v>3115.775553643</v>
      </c>
      <c r="L107" s="13">
        <v>3159.5664516430002</v>
      </c>
      <c r="M107" s="13">
        <v>3039.6072731429999</v>
      </c>
      <c r="N107" s="13">
        <v>3189.1812626420001</v>
      </c>
      <c r="O107" s="23">
        <v>3199.6723965600004</v>
      </c>
    </row>
    <row r="108" spans="1:15" x14ac:dyDescent="0.25">
      <c r="A108" s="52"/>
      <c r="B108" s="11"/>
      <c r="C108" s="11" t="s">
        <v>18</v>
      </c>
      <c r="D108" s="53"/>
      <c r="E108" s="29">
        <v>719.03230508699994</v>
      </c>
      <c r="F108" s="13">
        <v>749.08246939000003</v>
      </c>
      <c r="G108" s="13">
        <v>748.10859013000004</v>
      </c>
      <c r="H108" s="13">
        <v>757.34261972700006</v>
      </c>
      <c r="I108" s="13">
        <v>3112.2993162120001</v>
      </c>
      <c r="J108" s="13">
        <v>793.48160749900001</v>
      </c>
      <c r="K108" s="13">
        <v>820.82949359500003</v>
      </c>
      <c r="L108" s="13">
        <v>777.30726404100005</v>
      </c>
      <c r="M108" s="13">
        <v>939.17524620699999</v>
      </c>
      <c r="N108" s="13">
        <v>774.13261970899998</v>
      </c>
      <c r="O108" s="23">
        <v>784.23405900899991</v>
      </c>
    </row>
    <row r="109" spans="1:15" x14ac:dyDescent="0.25">
      <c r="A109" s="52"/>
      <c r="B109" s="11"/>
      <c r="C109" s="11" t="s">
        <v>19</v>
      </c>
      <c r="D109" s="53"/>
      <c r="E109" s="29">
        <v>798.47498646100007</v>
      </c>
      <c r="F109" s="13">
        <v>793.18782229099997</v>
      </c>
      <c r="G109" s="13">
        <v>804.927429985</v>
      </c>
      <c r="H109" s="13">
        <v>795.35191440699998</v>
      </c>
      <c r="I109" s="13">
        <v>852.25577012400004</v>
      </c>
      <c r="J109" s="13">
        <v>865.45273356899997</v>
      </c>
      <c r="K109" s="13">
        <v>903.47293567099996</v>
      </c>
      <c r="L109" s="13">
        <v>921.20197204999999</v>
      </c>
      <c r="M109" s="13">
        <v>844.66217299699997</v>
      </c>
      <c r="N109" s="13">
        <v>981.92693783000004</v>
      </c>
      <c r="O109" s="23">
        <v>991.84624792199998</v>
      </c>
    </row>
    <row r="110" spans="1:15" x14ac:dyDescent="0.25">
      <c r="A110" s="52"/>
      <c r="B110" s="11"/>
      <c r="C110" s="11" t="s">
        <v>20</v>
      </c>
      <c r="D110" s="53"/>
      <c r="E110" s="29">
        <v>1991.2888326489999</v>
      </c>
      <c r="F110" s="13">
        <v>1899.2661154970001</v>
      </c>
      <c r="G110" s="13">
        <v>1901.4811153569999</v>
      </c>
      <c r="H110" s="13">
        <v>2031.2530947560001</v>
      </c>
      <c r="I110" s="13">
        <v>2301.1025797970001</v>
      </c>
      <c r="J110" s="13">
        <v>2311.8897300680001</v>
      </c>
      <c r="K110" s="13">
        <v>2351.335318678</v>
      </c>
      <c r="L110" s="13">
        <v>2367.0187075049998</v>
      </c>
      <c r="M110" s="13">
        <v>2485.8690151760002</v>
      </c>
      <c r="N110" s="13">
        <v>2380.4514194630001</v>
      </c>
      <c r="O110" s="23">
        <v>2381.5848536590001</v>
      </c>
    </row>
    <row r="111" spans="1:15" x14ac:dyDescent="0.25">
      <c r="A111" s="52"/>
      <c r="B111" s="11"/>
      <c r="C111" s="11" t="s">
        <v>77</v>
      </c>
      <c r="D111" s="53"/>
      <c r="E111" s="29">
        <v>902.23206614900005</v>
      </c>
      <c r="F111" s="13">
        <v>-899.56959793800002</v>
      </c>
      <c r="G111" s="13">
        <v>-900.44280036299995</v>
      </c>
      <c r="H111" s="13">
        <v>-905.29398670099999</v>
      </c>
      <c r="I111" s="13">
        <v>-910.75896125300005</v>
      </c>
      <c r="J111" s="13">
        <v>-927.27808160199993</v>
      </c>
      <c r="K111" s="13">
        <v>-934.57427861400004</v>
      </c>
      <c r="L111" s="13">
        <v>-941.15995163000002</v>
      </c>
      <c r="M111" s="13">
        <v>-948.37331408099999</v>
      </c>
      <c r="N111" s="13">
        <v>-953.67851080100002</v>
      </c>
      <c r="O111" s="23">
        <v>-960.24483870100005</v>
      </c>
    </row>
    <row r="112" spans="1:15" x14ac:dyDescent="0.25">
      <c r="A112" s="52"/>
      <c r="B112" s="10" t="s">
        <v>21</v>
      </c>
      <c r="C112" s="11"/>
      <c r="D112" s="53"/>
      <c r="E112" s="36">
        <v>172093.82663424299</v>
      </c>
      <c r="F112" s="15">
        <f>SUM(F94:F111)</f>
        <v>169353.07288419703</v>
      </c>
      <c r="G112" s="15">
        <f>SUM(G94:G111)</f>
        <v>170063.34786046197</v>
      </c>
      <c r="H112" s="15">
        <f>SUM(H94:H111)</f>
        <v>172716.29342455696</v>
      </c>
      <c r="I112" s="15">
        <v>175097.89749967001</v>
      </c>
      <c r="J112" s="15">
        <f>SUM(J94:J111)</f>
        <v>176170.273193484</v>
      </c>
      <c r="K112" s="15">
        <v>180476.36286045599</v>
      </c>
      <c r="L112" s="15">
        <v>182885.35593098801</v>
      </c>
      <c r="M112" s="15">
        <v>183522.902380207</v>
      </c>
      <c r="N112" s="15">
        <v>184678.97431549599</v>
      </c>
      <c r="O112" s="33">
        <v>186231.42432056801</v>
      </c>
    </row>
    <row r="113" spans="1:15" x14ac:dyDescent="0.25">
      <c r="A113" s="52" t="s">
        <v>0</v>
      </c>
      <c r="B113" s="104" t="s">
        <v>108</v>
      </c>
      <c r="C113" s="104"/>
      <c r="D113" s="105"/>
      <c r="E113" s="32">
        <v>14043.060904078964</v>
      </c>
      <c r="F113" s="15">
        <f>F24-F112</f>
        <v>14155.94872106993</v>
      </c>
      <c r="G113" s="15">
        <f>G24-G112</f>
        <v>15040.102641794016</v>
      </c>
      <c r="H113" s="15">
        <f>H24-H112</f>
        <v>14849.076944237051</v>
      </c>
      <c r="I113" s="15">
        <v>12335.808261925937</v>
      </c>
      <c r="J113" s="15">
        <f>J24-J112</f>
        <v>12514.787814192008</v>
      </c>
      <c r="K113" s="15">
        <v>10109.321847268</v>
      </c>
      <c r="L113" s="15">
        <v>7003.9604222260004</v>
      </c>
      <c r="M113" s="15">
        <v>3934.2400307970001</v>
      </c>
      <c r="N113" s="15">
        <v>604.42261047900001</v>
      </c>
      <c r="O113" s="33">
        <v>5097.3537615770219</v>
      </c>
    </row>
    <row r="114" spans="1:15" x14ac:dyDescent="0.25">
      <c r="A114" s="52"/>
      <c r="B114" s="104" t="s">
        <v>22</v>
      </c>
      <c r="C114" s="104"/>
      <c r="D114" s="105"/>
      <c r="E114" s="24"/>
      <c r="F114" s="13"/>
      <c r="G114" s="13"/>
      <c r="H114" s="13"/>
      <c r="I114" s="13"/>
      <c r="J114" s="13"/>
      <c r="K114" s="13"/>
      <c r="L114" s="13"/>
      <c r="M114" s="13"/>
      <c r="N114" s="13"/>
      <c r="O114" s="23"/>
    </row>
    <row r="115" spans="1:15" x14ac:dyDescent="0.25">
      <c r="A115" s="52"/>
      <c r="B115" s="11"/>
      <c r="C115" s="11" t="s">
        <v>23</v>
      </c>
      <c r="D115" s="53"/>
      <c r="E115" s="29">
        <v>1680.491214402</v>
      </c>
      <c r="F115" s="13">
        <f>F26</f>
        <v>1172.3600605629999</v>
      </c>
      <c r="G115" s="13">
        <f>G26</f>
        <v>1268.870527085</v>
      </c>
      <c r="H115" s="13">
        <f>H26</f>
        <v>1061.108263477</v>
      </c>
      <c r="I115" s="13">
        <v>1147.854178413</v>
      </c>
      <c r="J115" s="13">
        <f>J26</f>
        <v>1357.842022758</v>
      </c>
      <c r="K115" s="13">
        <v>1813.6883093660001</v>
      </c>
      <c r="L115" s="13">
        <v>985.00785932700001</v>
      </c>
      <c r="M115" s="13">
        <v>1274.2412235700001</v>
      </c>
      <c r="N115" s="13">
        <v>1048.6240472710001</v>
      </c>
      <c r="O115" s="23">
        <v>886.37957255300012</v>
      </c>
    </row>
    <row r="116" spans="1:15" x14ac:dyDescent="0.25">
      <c r="A116" s="52"/>
      <c r="B116" s="11"/>
      <c r="C116" s="11" t="s">
        <v>78</v>
      </c>
      <c r="D116" s="78"/>
      <c r="E116" s="30">
        <v>263.15375830599999</v>
      </c>
      <c r="F116" s="13">
        <f>F117+F118</f>
        <v>280.21523100299999</v>
      </c>
      <c r="G116" s="13">
        <f t="shared" ref="G116" si="9">G117+G118</f>
        <v>333.80063339000003</v>
      </c>
      <c r="H116" s="13">
        <f>H117+H118</f>
        <v>306.45965355800001</v>
      </c>
      <c r="I116" s="13">
        <v>285.594246758</v>
      </c>
      <c r="J116" s="13">
        <f>J117+J118</f>
        <v>303.88931926000004</v>
      </c>
      <c r="K116" s="13">
        <v>346.57349743399999</v>
      </c>
      <c r="L116" s="13">
        <v>340.66967208199998</v>
      </c>
      <c r="M116" s="13">
        <v>356.472890941</v>
      </c>
      <c r="N116" s="13">
        <v>359.88535836099999</v>
      </c>
      <c r="O116" s="23">
        <v>331.782751389</v>
      </c>
    </row>
    <row r="117" spans="1:15" x14ac:dyDescent="0.25">
      <c r="A117" s="52"/>
      <c r="B117" s="11"/>
      <c r="C117" s="64"/>
      <c r="D117" s="79" t="s">
        <v>24</v>
      </c>
      <c r="E117" s="31">
        <v>203.58662969</v>
      </c>
      <c r="F117" s="13">
        <f t="shared" ref="F117:H124" si="10">F28</f>
        <v>221.614755046</v>
      </c>
      <c r="G117" s="13">
        <f t="shared" si="10"/>
        <v>258.147799255</v>
      </c>
      <c r="H117" s="13">
        <f t="shared" si="10"/>
        <v>242.69112258199999</v>
      </c>
      <c r="I117" s="13">
        <v>221.12391715999999</v>
      </c>
      <c r="J117" s="13">
        <f t="shared" ref="J117:J124" si="11">J28</f>
        <v>234.83866578200002</v>
      </c>
      <c r="K117" s="13">
        <v>272.04552389999998</v>
      </c>
      <c r="L117" s="13">
        <v>271.02609181999998</v>
      </c>
      <c r="M117" s="13">
        <v>284.530297383</v>
      </c>
      <c r="N117" s="13">
        <v>285.43746538200003</v>
      </c>
      <c r="O117" s="23">
        <v>259.03651871700004</v>
      </c>
    </row>
    <row r="118" spans="1:15" x14ac:dyDescent="0.25">
      <c r="A118" s="52"/>
      <c r="B118" s="11"/>
      <c r="C118" s="64"/>
      <c r="D118" s="79" t="s">
        <v>79</v>
      </c>
      <c r="E118" s="31">
        <v>59.567128615999998</v>
      </c>
      <c r="F118" s="13">
        <f t="shared" si="10"/>
        <v>58.600475957</v>
      </c>
      <c r="G118" s="13">
        <f t="shared" si="10"/>
        <v>75.652834135000006</v>
      </c>
      <c r="H118" s="13">
        <f t="shared" si="10"/>
        <v>63.768530976000001</v>
      </c>
      <c r="I118" s="13">
        <v>64.470329598000006</v>
      </c>
      <c r="J118" s="13">
        <f t="shared" si="11"/>
        <v>69.050653478000001</v>
      </c>
      <c r="K118" s="13">
        <v>74.527973533999997</v>
      </c>
      <c r="L118" s="13">
        <v>69.643580262</v>
      </c>
      <c r="M118" s="13">
        <v>71.942593557999999</v>
      </c>
      <c r="N118" s="13">
        <v>74.447892979000002</v>
      </c>
      <c r="O118" s="23">
        <v>72.746232671999991</v>
      </c>
    </row>
    <row r="119" spans="1:15" x14ac:dyDescent="0.25">
      <c r="A119" s="52"/>
      <c r="B119" s="11"/>
      <c r="C119" s="80" t="s">
        <v>80</v>
      </c>
      <c r="D119" s="79"/>
      <c r="E119" s="31">
        <v>2777.234017538</v>
      </c>
      <c r="F119" s="13">
        <f t="shared" si="10"/>
        <v>2780.981456472</v>
      </c>
      <c r="G119" s="13">
        <f t="shared" si="10"/>
        <v>2752.238507866</v>
      </c>
      <c r="H119" s="13">
        <f t="shared" si="10"/>
        <v>2800.9561001809998</v>
      </c>
      <c r="I119" s="13">
        <v>2755.9586270959999</v>
      </c>
      <c r="J119" s="13">
        <f t="shared" si="11"/>
        <v>2882.9613168730002</v>
      </c>
      <c r="K119" s="13">
        <v>2868.0318816580002</v>
      </c>
      <c r="L119" s="13">
        <v>2865.8563435770002</v>
      </c>
      <c r="M119" s="13">
        <v>2901.2588419260001</v>
      </c>
      <c r="N119" s="13">
        <v>2935.0266130750001</v>
      </c>
      <c r="O119" s="23">
        <v>2915.8094638950001</v>
      </c>
    </row>
    <row r="120" spans="1:15" x14ac:dyDescent="0.25">
      <c r="A120" s="52"/>
      <c r="B120" s="11"/>
      <c r="C120" s="102" t="s">
        <v>27</v>
      </c>
      <c r="D120" s="103"/>
      <c r="E120" s="31">
        <v>59.926780092000001</v>
      </c>
      <c r="F120" s="13">
        <f t="shared" si="10"/>
        <v>82.237584358000007</v>
      </c>
      <c r="G120" s="13">
        <f t="shared" si="10"/>
        <v>81.450386933999994</v>
      </c>
      <c r="H120" s="13">
        <f t="shared" si="10"/>
        <v>79.976495697000004</v>
      </c>
      <c r="I120" s="13">
        <v>79.346928009999999</v>
      </c>
      <c r="J120" s="13">
        <f t="shared" si="11"/>
        <v>81.170077393</v>
      </c>
      <c r="K120" s="13">
        <v>82.040129660999995</v>
      </c>
      <c r="L120" s="13">
        <v>87.706958495999999</v>
      </c>
      <c r="M120" s="13">
        <v>88.088228509000004</v>
      </c>
      <c r="N120" s="13">
        <v>88.833177784</v>
      </c>
      <c r="O120" s="23">
        <v>88.682202797000002</v>
      </c>
    </row>
    <row r="121" spans="1:15" x14ac:dyDescent="0.25">
      <c r="A121" s="52"/>
      <c r="B121" s="11"/>
      <c r="C121" s="11" t="s">
        <v>28</v>
      </c>
      <c r="D121" s="53"/>
      <c r="E121" s="29">
        <v>255.040640634</v>
      </c>
      <c r="F121" s="13">
        <f t="shared" si="10"/>
        <v>283.88858176500003</v>
      </c>
      <c r="G121" s="13">
        <f t="shared" si="10"/>
        <v>282.97136943300001</v>
      </c>
      <c r="H121" s="13">
        <f t="shared" si="10"/>
        <v>272.484539074</v>
      </c>
      <c r="I121" s="13">
        <v>306.01352950400002</v>
      </c>
      <c r="J121" s="13">
        <f t="shared" si="11"/>
        <v>317.61692433299999</v>
      </c>
      <c r="K121" s="13">
        <v>329.26971630600002</v>
      </c>
      <c r="L121" s="13">
        <v>325.24137821800002</v>
      </c>
      <c r="M121" s="13">
        <v>337.27898467099999</v>
      </c>
      <c r="N121" s="13">
        <v>333.69635576600001</v>
      </c>
      <c r="O121" s="23">
        <v>348.95342565299995</v>
      </c>
    </row>
    <row r="122" spans="1:15" x14ac:dyDescent="0.25">
      <c r="A122" s="52"/>
      <c r="B122" s="11"/>
      <c r="C122" s="11" t="s">
        <v>29</v>
      </c>
      <c r="D122" s="53"/>
      <c r="E122" s="29">
        <v>867.25585817399997</v>
      </c>
      <c r="F122" s="13">
        <f t="shared" si="10"/>
        <v>798.34796980500005</v>
      </c>
      <c r="G122" s="13">
        <f t="shared" si="10"/>
        <v>912.30060743000001</v>
      </c>
      <c r="H122" s="13">
        <f t="shared" si="10"/>
        <v>890.36536146699996</v>
      </c>
      <c r="I122" s="13">
        <v>624.57494706400007</v>
      </c>
      <c r="J122" s="13">
        <f t="shared" si="11"/>
        <v>403.80774417599997</v>
      </c>
      <c r="K122" s="13">
        <v>287.182251221</v>
      </c>
      <c r="L122" s="13">
        <v>252.70792516</v>
      </c>
      <c r="M122" s="13">
        <v>282.19564035600001</v>
      </c>
      <c r="N122" s="13">
        <v>236.52640382800001</v>
      </c>
      <c r="O122" s="23">
        <v>317.60689583200002</v>
      </c>
    </row>
    <row r="123" spans="1:15" x14ac:dyDescent="0.25">
      <c r="A123" s="52"/>
      <c r="B123" s="11"/>
      <c r="C123" s="102" t="s">
        <v>81</v>
      </c>
      <c r="D123" s="103"/>
      <c r="E123" s="31">
        <v>1566.4043831040001</v>
      </c>
      <c r="F123" s="13">
        <f t="shared" si="10"/>
        <v>1669.7347606169999</v>
      </c>
      <c r="G123" s="13">
        <f t="shared" si="10"/>
        <v>1863.7296072639999</v>
      </c>
      <c r="H123" s="13">
        <f t="shared" si="10"/>
        <v>1572.698126714</v>
      </c>
      <c r="I123" s="13">
        <v>1857.1610984040001</v>
      </c>
      <c r="J123" s="13">
        <f t="shared" si="11"/>
        <v>2012.2411173549999</v>
      </c>
      <c r="K123" s="13">
        <v>1882.476006419</v>
      </c>
      <c r="L123" s="13">
        <v>2047.290540172</v>
      </c>
      <c r="M123" s="13">
        <v>2219.6184619139999</v>
      </c>
      <c r="N123" s="13">
        <v>1766.248061491</v>
      </c>
      <c r="O123" s="23">
        <v>1877.435285972</v>
      </c>
    </row>
    <row r="124" spans="1:15" x14ac:dyDescent="0.25">
      <c r="A124" s="52"/>
      <c r="B124" s="11"/>
      <c r="C124" s="11" t="s">
        <v>31</v>
      </c>
      <c r="D124" s="53"/>
      <c r="E124" s="29">
        <v>74.492774591</v>
      </c>
      <c r="F124" s="13">
        <f t="shared" si="10"/>
        <v>58.356026546000002</v>
      </c>
      <c r="G124" s="13">
        <f t="shared" si="10"/>
        <v>104.45778432</v>
      </c>
      <c r="H124" s="13">
        <f t="shared" si="10"/>
        <v>50.096095957999999</v>
      </c>
      <c r="I124" s="13">
        <v>58.557746760000001</v>
      </c>
      <c r="J124" s="13">
        <f t="shared" si="11"/>
        <v>58.507109567000001</v>
      </c>
      <c r="K124" s="13">
        <v>64.103060898999999</v>
      </c>
      <c r="L124" s="13">
        <v>72.809270897999994</v>
      </c>
      <c r="M124" s="13">
        <v>69.693192496999998</v>
      </c>
      <c r="N124" s="13">
        <v>66.985495013000005</v>
      </c>
      <c r="O124" s="23">
        <v>79.671519711000002</v>
      </c>
    </row>
    <row r="125" spans="1:15" x14ac:dyDescent="0.25">
      <c r="A125" s="52"/>
      <c r="B125" s="104" t="s">
        <v>82</v>
      </c>
      <c r="C125" s="104"/>
      <c r="D125" s="105"/>
      <c r="E125" s="32">
        <v>7543.9994268410001</v>
      </c>
      <c r="F125" s="15">
        <f>SUM(F115:F116,F119:F124)</f>
        <v>7126.121671128999</v>
      </c>
      <c r="G125" s="15">
        <f t="shared" ref="G125" si="12">SUM(G115:G116,G119:G124)</f>
        <v>7599.8194237220005</v>
      </c>
      <c r="H125" s="15">
        <f>SUM(H115:H116,H119:H124)</f>
        <v>7034.1446361259996</v>
      </c>
      <c r="I125" s="15">
        <v>7115.0613020089995</v>
      </c>
      <c r="J125" s="15">
        <f>SUM(J115:J116,J119:J124)</f>
        <v>7418.035631714999</v>
      </c>
      <c r="K125" s="15">
        <v>7673.3648529640004</v>
      </c>
      <c r="L125" s="15">
        <v>6977.2899479300004</v>
      </c>
      <c r="M125" s="15">
        <v>7528.847464384</v>
      </c>
      <c r="N125" s="15">
        <v>6835.825512589</v>
      </c>
      <c r="O125" s="33">
        <v>6846.3211178019983</v>
      </c>
    </row>
    <row r="126" spans="1:15" x14ac:dyDescent="0.25">
      <c r="A126" s="52"/>
      <c r="B126" s="66" t="s">
        <v>32</v>
      </c>
      <c r="C126" s="11"/>
      <c r="D126" s="53"/>
      <c r="E126" s="34"/>
      <c r="F126" s="13"/>
      <c r="G126" s="13"/>
      <c r="H126" s="13"/>
      <c r="I126" s="13"/>
      <c r="J126" s="13"/>
      <c r="K126" s="13"/>
      <c r="L126" s="13"/>
      <c r="M126" s="13"/>
      <c r="N126" s="13"/>
      <c r="O126" s="23"/>
    </row>
    <row r="127" spans="1:15" x14ac:dyDescent="0.25">
      <c r="A127" s="52"/>
      <c r="B127" s="11"/>
      <c r="C127" s="102" t="s">
        <v>20</v>
      </c>
      <c r="D127" s="103"/>
      <c r="E127" s="31">
        <v>159.572061246</v>
      </c>
      <c r="F127" s="13">
        <v>164.86781598499999</v>
      </c>
      <c r="G127" s="13">
        <v>181.77275998499999</v>
      </c>
      <c r="H127" s="13">
        <v>178.45674146600001</v>
      </c>
      <c r="I127" s="13">
        <v>176.59727820200001</v>
      </c>
      <c r="J127" s="13">
        <v>159.23073626199999</v>
      </c>
      <c r="K127" s="13">
        <v>186.34357454100001</v>
      </c>
      <c r="L127" s="13">
        <v>186.56187454100001</v>
      </c>
      <c r="M127" s="13">
        <v>187.54644095899999</v>
      </c>
      <c r="N127" s="13">
        <v>189.28309095899999</v>
      </c>
      <c r="O127" s="23">
        <v>190.58034458900002</v>
      </c>
    </row>
    <row r="128" spans="1:15" x14ac:dyDescent="0.25">
      <c r="A128" s="52"/>
      <c r="B128" s="11"/>
      <c r="C128" s="11" t="s">
        <v>83</v>
      </c>
      <c r="D128" s="53"/>
      <c r="E128" s="29">
        <v>46.481484305000002</v>
      </c>
      <c r="F128" s="13">
        <v>45.238339044999996</v>
      </c>
      <c r="G128" s="13">
        <v>45.280042061000003</v>
      </c>
      <c r="H128" s="13">
        <v>44.945217780999997</v>
      </c>
      <c r="I128" s="13">
        <v>44.507345224000005</v>
      </c>
      <c r="J128" s="13">
        <v>44.530015923999997</v>
      </c>
      <c r="K128" s="13">
        <v>46.259465923999997</v>
      </c>
      <c r="L128" s="13">
        <v>46.399815924000002</v>
      </c>
      <c r="M128" s="13">
        <v>46.441315932999998</v>
      </c>
      <c r="N128" s="13">
        <v>47.195764824999998</v>
      </c>
      <c r="O128" s="23">
        <v>46.029138005999997</v>
      </c>
    </row>
    <row r="129" spans="1:15" x14ac:dyDescent="0.25">
      <c r="A129" s="52"/>
      <c r="B129" s="11"/>
      <c r="C129" s="102" t="s">
        <v>84</v>
      </c>
      <c r="D129" s="103"/>
      <c r="E129" s="31">
        <v>77.286535289</v>
      </c>
      <c r="F129" s="13">
        <v>77.598051898999998</v>
      </c>
      <c r="G129" s="13">
        <v>77.865022025000002</v>
      </c>
      <c r="H129" s="13">
        <v>78.417539517999998</v>
      </c>
      <c r="I129" s="13">
        <v>77.908769559000007</v>
      </c>
      <c r="J129" s="13">
        <v>79.151079789999997</v>
      </c>
      <c r="K129" s="13">
        <v>80.993880090999994</v>
      </c>
      <c r="L129" s="13">
        <v>81.622415806000006</v>
      </c>
      <c r="M129" s="13">
        <v>85.663895605999997</v>
      </c>
      <c r="N129" s="13">
        <v>85.450734525000001</v>
      </c>
      <c r="O129" s="23">
        <v>85.29833917500001</v>
      </c>
    </row>
    <row r="130" spans="1:15" x14ac:dyDescent="0.25">
      <c r="A130" s="52"/>
      <c r="B130" s="11"/>
      <c r="C130" s="102" t="s">
        <v>85</v>
      </c>
      <c r="D130" s="103"/>
      <c r="E130" s="31">
        <v>45.675572717999998</v>
      </c>
      <c r="F130" s="13">
        <v>45.305057380000001</v>
      </c>
      <c r="G130" s="13">
        <v>45.346506945999998</v>
      </c>
      <c r="H130" s="13">
        <v>45.777179863999997</v>
      </c>
      <c r="I130" s="13">
        <v>46.832582797000001</v>
      </c>
      <c r="J130" s="13">
        <v>45.986085013</v>
      </c>
      <c r="K130" s="13">
        <v>46.035865559000001</v>
      </c>
      <c r="L130" s="13">
        <v>46.040283101</v>
      </c>
      <c r="M130" s="13">
        <v>46.019806549999998</v>
      </c>
      <c r="N130" s="13">
        <v>46.029563680999999</v>
      </c>
      <c r="O130" s="23">
        <v>46.071789261999996</v>
      </c>
    </row>
    <row r="131" spans="1:15" x14ac:dyDescent="0.25">
      <c r="A131" s="52"/>
      <c r="B131" s="11"/>
      <c r="C131" s="102" t="s">
        <v>86</v>
      </c>
      <c r="D131" s="103"/>
      <c r="E131" s="31">
        <v>16.455303809</v>
      </c>
      <c r="F131" s="13">
        <v>25.474106290000002</v>
      </c>
      <c r="G131" s="13">
        <v>27.911725639</v>
      </c>
      <c r="H131" s="13">
        <v>17.291593528</v>
      </c>
      <c r="I131" s="13">
        <v>17.447551953000001</v>
      </c>
      <c r="J131" s="13">
        <v>17.440730158000001</v>
      </c>
      <c r="K131" s="13">
        <v>16.858967694</v>
      </c>
      <c r="L131" s="13">
        <v>16.895729998</v>
      </c>
      <c r="M131" s="13">
        <v>17.516978435999999</v>
      </c>
      <c r="N131" s="13">
        <v>17.856323177</v>
      </c>
      <c r="O131" s="23">
        <v>22.099173358000002</v>
      </c>
    </row>
    <row r="132" spans="1:15" x14ac:dyDescent="0.25">
      <c r="A132" s="52"/>
      <c r="B132" s="11"/>
      <c r="C132" s="11" t="s">
        <v>77</v>
      </c>
      <c r="D132" s="53"/>
      <c r="E132" s="29">
        <v>186.88674489799999</v>
      </c>
      <c r="F132" s="13">
        <v>-187.985375989</v>
      </c>
      <c r="G132" s="13">
        <v>-190.51346954799999</v>
      </c>
      <c r="H132" s="13">
        <v>-190.16936332399999</v>
      </c>
      <c r="I132" s="13">
        <v>-191.166629062</v>
      </c>
      <c r="J132" s="13">
        <v>-192.259040892</v>
      </c>
      <c r="K132" s="13">
        <v>-194.099549728</v>
      </c>
      <c r="L132" s="13">
        <v>-195.16357069599999</v>
      </c>
      <c r="M132" s="13">
        <v>-196.999028944</v>
      </c>
      <c r="N132" s="13">
        <v>-198.78090299199999</v>
      </c>
      <c r="O132" s="23">
        <v>-198.987503581</v>
      </c>
    </row>
    <row r="133" spans="1:15" x14ac:dyDescent="0.25">
      <c r="A133" s="52"/>
      <c r="B133" s="66" t="s">
        <v>37</v>
      </c>
      <c r="C133" s="11"/>
      <c r="D133" s="53"/>
      <c r="E133" s="36">
        <v>158.58421246899999</v>
      </c>
      <c r="F133" s="15">
        <f>SUM(F127:F132)</f>
        <v>170.49799461000001</v>
      </c>
      <c r="G133" s="15">
        <f t="shared" ref="G133" si="13">SUM(G127:G132)</f>
        <v>187.66258710800003</v>
      </c>
      <c r="H133" s="15">
        <f>SUM(H127:H132)</f>
        <v>174.71890883300003</v>
      </c>
      <c r="I133" s="15">
        <v>172.126898673</v>
      </c>
      <c r="J133" s="15">
        <f>SUM(J127:J132)</f>
        <v>154.07960625499996</v>
      </c>
      <c r="K133" s="15">
        <v>182.39220408099999</v>
      </c>
      <c r="L133" s="15">
        <v>182.35654867400001</v>
      </c>
      <c r="M133" s="15">
        <v>186.18940853999999</v>
      </c>
      <c r="N133" s="15">
        <v>187.03457417499999</v>
      </c>
      <c r="O133" s="33">
        <v>191.09128080900001</v>
      </c>
    </row>
    <row r="134" spans="1:15" x14ac:dyDescent="0.25">
      <c r="A134" s="52"/>
      <c r="B134" s="66" t="s">
        <v>109</v>
      </c>
      <c r="C134" s="11"/>
      <c r="D134" s="53"/>
      <c r="E134" s="36">
        <v>381.88974537399997</v>
      </c>
      <c r="F134" s="15">
        <f>F44</f>
        <v>380.51055423800722</v>
      </c>
      <c r="G134" s="15">
        <f>G44</f>
        <v>376.14347018401003</v>
      </c>
      <c r="H134" s="15">
        <f>H44</f>
        <v>510.36947324799996</v>
      </c>
      <c r="I134" s="15">
        <v>410.987820457</v>
      </c>
      <c r="J134" s="15">
        <f>J44</f>
        <v>342.35371363900475</v>
      </c>
      <c r="K134" s="15">
        <v>334.11735460699998</v>
      </c>
      <c r="L134" s="15">
        <v>337.67093943399999</v>
      </c>
      <c r="M134" s="15">
        <v>323.40185547999999</v>
      </c>
      <c r="N134" s="15">
        <v>410.72232566100001</v>
      </c>
      <c r="O134" s="33">
        <v>408.10473644799998</v>
      </c>
    </row>
    <row r="135" spans="1:15" s="7" customFormat="1" x14ac:dyDescent="0.25">
      <c r="A135" s="81" t="s">
        <v>87</v>
      </c>
      <c r="B135" s="59"/>
      <c r="C135" s="59"/>
      <c r="D135" s="82"/>
      <c r="E135" s="50">
        <v>194221.360923006</v>
      </c>
      <c r="F135" s="16">
        <f>F134+F133+F125+F113+F112</f>
        <v>191186.15182524396</v>
      </c>
      <c r="G135" s="16">
        <f>G45</f>
        <v>193267.07598327199</v>
      </c>
      <c r="H135" s="16">
        <f>H45</f>
        <v>195284.603387009</v>
      </c>
      <c r="I135" s="16">
        <v>195131.88178274099</v>
      </c>
      <c r="J135" s="16">
        <f>J45</f>
        <v>196599.529959287</v>
      </c>
      <c r="K135" s="15">
        <v>198775.559119376</v>
      </c>
      <c r="L135" s="15">
        <v>197386.633789252</v>
      </c>
      <c r="M135" s="15">
        <v>195495.58113940799</v>
      </c>
      <c r="N135" s="15">
        <v>192716.97933840001</v>
      </c>
      <c r="O135" s="33">
        <v>198774.29521720402</v>
      </c>
    </row>
    <row r="136" spans="1:15" x14ac:dyDescent="0.25">
      <c r="A136" s="55" t="s">
        <v>39</v>
      </c>
      <c r="B136" s="11"/>
      <c r="C136" s="11"/>
      <c r="D136" s="53"/>
      <c r="E136" s="34"/>
      <c r="F136" s="13"/>
      <c r="G136" s="13"/>
      <c r="H136" s="13"/>
      <c r="I136" s="13"/>
      <c r="J136" s="13"/>
      <c r="K136" s="13"/>
      <c r="L136" s="13"/>
      <c r="M136" s="13"/>
      <c r="N136" s="13"/>
      <c r="O136" s="23"/>
    </row>
    <row r="137" spans="1:15" x14ac:dyDescent="0.25">
      <c r="A137" s="52"/>
      <c r="B137" s="108" t="s">
        <v>88</v>
      </c>
      <c r="C137" s="108"/>
      <c r="D137" s="109"/>
      <c r="E137" s="45">
        <v>128263.02081102</v>
      </c>
      <c r="F137" s="15">
        <v>125851.038322256</v>
      </c>
      <c r="G137" s="15">
        <v>126442.88012486701</v>
      </c>
      <c r="H137" s="15">
        <v>127487.33756554899</v>
      </c>
      <c r="I137" s="15">
        <v>129179.74018673701</v>
      </c>
      <c r="J137" s="15">
        <v>129833.819530168</v>
      </c>
      <c r="K137" s="15">
        <v>131646.20659266601</v>
      </c>
      <c r="L137" s="15">
        <v>132216.17623631199</v>
      </c>
      <c r="M137" s="15">
        <v>133015.807325459</v>
      </c>
      <c r="N137" s="15">
        <v>133610.50856020401</v>
      </c>
      <c r="O137" s="33">
        <v>135265.956781138</v>
      </c>
    </row>
    <row r="138" spans="1:15" x14ac:dyDescent="0.25">
      <c r="A138" s="52"/>
      <c r="B138" s="108" t="s">
        <v>110</v>
      </c>
      <c r="C138" s="108"/>
      <c r="D138" s="109"/>
      <c r="E138" s="45">
        <v>4743.7703748069998</v>
      </c>
      <c r="F138" s="15">
        <v>7310.220949270969</v>
      </c>
      <c r="G138" s="15">
        <v>8162.7657067910004</v>
      </c>
      <c r="H138" s="15">
        <v>8041.4374049320004</v>
      </c>
      <c r="I138" s="15">
        <v>5206.2877688910003</v>
      </c>
      <c r="J138" s="15">
        <v>5437.1255484439998</v>
      </c>
      <c r="K138" s="15">
        <v>2444.8566821019999</v>
      </c>
      <c r="L138" s="15">
        <v>-91.529174706999996</v>
      </c>
      <c r="M138" s="15">
        <v>-2725.5414862530001</v>
      </c>
      <c r="N138" s="15">
        <v>-5986.3838126029996</v>
      </c>
      <c r="O138" s="33">
        <v>-3913.2775793290002</v>
      </c>
    </row>
    <row r="139" spans="1:15" x14ac:dyDescent="0.25">
      <c r="A139" s="52"/>
      <c r="B139" s="108" t="s">
        <v>111</v>
      </c>
      <c r="C139" s="108"/>
      <c r="D139" s="109"/>
      <c r="E139" s="45">
        <v>57650.606347043002</v>
      </c>
      <c r="F139" s="15">
        <v>54537.115153503997</v>
      </c>
      <c r="G139" s="15">
        <v>55026.977650695</v>
      </c>
      <c r="H139" s="15">
        <v>56280.93989876</v>
      </c>
      <c r="I139" s="15">
        <v>57647.32794309</v>
      </c>
      <c r="J139" s="15">
        <v>58509.169149256995</v>
      </c>
      <c r="K139" s="15">
        <v>62583.608212093997</v>
      </c>
      <c r="L139" s="15">
        <v>63823.336396163999</v>
      </c>
      <c r="M139" s="15">
        <v>64526.440229432999</v>
      </c>
      <c r="N139" s="15">
        <v>65341.628357100002</v>
      </c>
      <c r="O139" s="33">
        <v>66661.137040411006</v>
      </c>
    </row>
    <row r="140" spans="1:15" x14ac:dyDescent="0.25">
      <c r="A140" s="52"/>
      <c r="B140" s="108" t="s">
        <v>40</v>
      </c>
      <c r="C140" s="108"/>
      <c r="D140" s="109"/>
      <c r="E140" s="45"/>
      <c r="F140" s="13"/>
      <c r="G140" s="13"/>
      <c r="H140" s="13"/>
      <c r="I140" s="13"/>
      <c r="J140" s="13"/>
      <c r="K140" s="15"/>
      <c r="L140" s="15"/>
      <c r="M140" s="15"/>
      <c r="N140" s="15"/>
      <c r="O140" s="33"/>
    </row>
    <row r="141" spans="1:15" x14ac:dyDescent="0.25">
      <c r="A141" s="52"/>
      <c r="B141" s="11"/>
      <c r="C141" s="102" t="s">
        <v>41</v>
      </c>
      <c r="D141" s="103"/>
      <c r="E141" s="31">
        <v>124.316626195</v>
      </c>
      <c r="F141" s="13">
        <f t="shared" ref="F141:H145" si="14">F48</f>
        <v>142.06265693099999</v>
      </c>
      <c r="G141" s="13">
        <f t="shared" si="14"/>
        <v>138.40965340599999</v>
      </c>
      <c r="H141" s="13">
        <f t="shared" si="14"/>
        <v>142.69215240400001</v>
      </c>
      <c r="I141" s="13">
        <v>142.60029943000001</v>
      </c>
      <c r="J141" s="13">
        <f>J48</f>
        <v>149.864617729</v>
      </c>
      <c r="K141" s="13">
        <v>149.56308759500001</v>
      </c>
      <c r="L141" s="13">
        <v>235.11616799800001</v>
      </c>
      <c r="M141" s="13">
        <v>197.93034234199999</v>
      </c>
      <c r="N141" s="13">
        <v>247.82368674700001</v>
      </c>
      <c r="O141" s="23">
        <v>188.30711065400001</v>
      </c>
    </row>
    <row r="142" spans="1:15" x14ac:dyDescent="0.25">
      <c r="A142" s="52"/>
      <c r="B142" s="11"/>
      <c r="C142" s="11" t="s">
        <v>98</v>
      </c>
      <c r="D142" s="53"/>
      <c r="E142" s="29">
        <v>468.37483743400003</v>
      </c>
      <c r="F142" s="13">
        <f t="shared" si="14"/>
        <v>637.86618089399997</v>
      </c>
      <c r="G142" s="13">
        <f t="shared" si="14"/>
        <v>476.92389850199999</v>
      </c>
      <c r="H142" s="13">
        <f t="shared" si="14"/>
        <v>511.29609079300002</v>
      </c>
      <c r="I142" s="13">
        <v>981.28398862900008</v>
      </c>
      <c r="J142" s="13">
        <f>J49</f>
        <v>698.74968087400009</v>
      </c>
      <c r="K142" s="13">
        <v>627.73326419800003</v>
      </c>
      <c r="L142" s="13">
        <v>240.62218586099999</v>
      </c>
      <c r="M142" s="13">
        <v>247.639185129</v>
      </c>
      <c r="N142" s="13">
        <v>246.24334629200001</v>
      </c>
      <c r="O142" s="23">
        <v>344.66814596199998</v>
      </c>
    </row>
    <row r="143" spans="1:15" x14ac:dyDescent="0.25">
      <c r="A143" s="52"/>
      <c r="B143" s="11"/>
      <c r="C143" s="102" t="s">
        <v>42</v>
      </c>
      <c r="D143" s="103"/>
      <c r="E143" s="31">
        <v>165.95706141599999</v>
      </c>
      <c r="F143" s="13">
        <f t="shared" si="14"/>
        <v>203.60070772700001</v>
      </c>
      <c r="G143" s="13">
        <f t="shared" si="14"/>
        <v>209.656542452</v>
      </c>
      <c r="H143" s="13">
        <f t="shared" si="14"/>
        <v>220.49511075800001</v>
      </c>
      <c r="I143" s="13">
        <v>207.15150520999998</v>
      </c>
      <c r="J143" s="13">
        <f>J50</f>
        <v>236.482585503</v>
      </c>
      <c r="K143" s="13">
        <v>254.519635803</v>
      </c>
      <c r="L143" s="13">
        <v>307.21016464899998</v>
      </c>
      <c r="M143" s="13">
        <v>281.112072361</v>
      </c>
      <c r="N143" s="13">
        <v>269.41358610399999</v>
      </c>
      <c r="O143" s="23">
        <v>234.57135222700001</v>
      </c>
    </row>
    <row r="144" spans="1:15" x14ac:dyDescent="0.25">
      <c r="A144" s="52"/>
      <c r="B144" s="11"/>
      <c r="C144" s="102" t="s">
        <v>112</v>
      </c>
      <c r="D144" s="103"/>
      <c r="E144" s="31">
        <v>254.608536749</v>
      </c>
      <c r="F144" s="13">
        <f t="shared" si="14"/>
        <v>217.88261109000001</v>
      </c>
      <c r="G144" s="13">
        <f t="shared" si="14"/>
        <v>212.68300604800001</v>
      </c>
      <c r="H144" s="13">
        <f t="shared" si="14"/>
        <v>199.72956002699999</v>
      </c>
      <c r="I144" s="13">
        <v>197.974508136</v>
      </c>
      <c r="J144" s="13">
        <f>J51</f>
        <v>192.97962005199997</v>
      </c>
      <c r="K144" s="13">
        <v>192.03210152400001</v>
      </c>
      <c r="L144" s="13">
        <v>183.01753625399999</v>
      </c>
      <c r="M144" s="13">
        <v>165.61648086899999</v>
      </c>
      <c r="N144" s="13">
        <v>188.798456837</v>
      </c>
      <c r="O144" s="23">
        <v>199.34854797900002</v>
      </c>
    </row>
    <row r="145" spans="1:15" x14ac:dyDescent="0.25">
      <c r="A145" s="52"/>
      <c r="B145" s="11"/>
      <c r="C145" s="102" t="s">
        <v>44</v>
      </c>
      <c r="D145" s="103"/>
      <c r="E145" s="31">
        <v>312.72856399199998</v>
      </c>
      <c r="F145" s="13">
        <f t="shared" si="14"/>
        <v>274.62489316</v>
      </c>
      <c r="G145" s="13">
        <f t="shared" si="14"/>
        <v>283.97716581899999</v>
      </c>
      <c r="H145" s="13">
        <f t="shared" si="14"/>
        <v>327.76102525599998</v>
      </c>
      <c r="I145" s="13">
        <v>364.116426768</v>
      </c>
      <c r="J145" s="13">
        <f>J52</f>
        <v>296.25217414700001</v>
      </c>
      <c r="K145" s="13">
        <v>298.03397168100003</v>
      </c>
      <c r="L145" s="13">
        <v>312.14639266400002</v>
      </c>
      <c r="M145" s="13">
        <v>329.43628408400002</v>
      </c>
      <c r="N145" s="13">
        <v>320.63525257800001</v>
      </c>
      <c r="O145" s="23">
        <v>310.38790537</v>
      </c>
    </row>
    <row r="146" spans="1:15" x14ac:dyDescent="0.25">
      <c r="A146" s="52"/>
      <c r="B146" s="104" t="s">
        <v>45</v>
      </c>
      <c r="C146" s="104"/>
      <c r="D146" s="105"/>
      <c r="E146" s="32">
        <v>1325.9856257859999</v>
      </c>
      <c r="F146" s="15">
        <f>SUM(F141:F145)</f>
        <v>1476.037049802</v>
      </c>
      <c r="G146" s="15">
        <f t="shared" ref="G146" si="15">SUM(G141:G145)</f>
        <v>1321.650266227</v>
      </c>
      <c r="H146" s="15">
        <f t="shared" ref="H146:J146" si="16">SUM(H141:H145)</f>
        <v>1401.973939238</v>
      </c>
      <c r="I146" s="15">
        <v>1893.1267281729997</v>
      </c>
      <c r="J146" s="15">
        <f t="shared" si="16"/>
        <v>1574.328678305</v>
      </c>
      <c r="K146" s="15">
        <v>1521.8820608010001</v>
      </c>
      <c r="L146" s="15">
        <v>1278.112447426</v>
      </c>
      <c r="M146" s="15">
        <v>1221.734364785</v>
      </c>
      <c r="N146" s="15">
        <v>1272.9143285580001</v>
      </c>
      <c r="O146" s="33">
        <v>1277.283062192</v>
      </c>
    </row>
    <row r="147" spans="1:15" x14ac:dyDescent="0.25">
      <c r="A147" s="52"/>
      <c r="B147" s="102" t="s">
        <v>90</v>
      </c>
      <c r="C147" s="102"/>
      <c r="D147" s="103"/>
      <c r="E147" s="31">
        <v>2237.9777643329999</v>
      </c>
      <c r="F147" s="13">
        <v>2011.740350411</v>
      </c>
      <c r="G147" s="13">
        <v>2312.8022346920002</v>
      </c>
      <c r="H147" s="13">
        <v>2072.91457808</v>
      </c>
      <c r="I147" s="13">
        <v>1205.410768316</v>
      </c>
      <c r="J147" s="13">
        <v>1245.0986642130001</v>
      </c>
      <c r="K147" s="13">
        <v>579.00557171399998</v>
      </c>
      <c r="L147" s="13">
        <v>160.537884085</v>
      </c>
      <c r="M147" s="13">
        <v>-542.85929501400005</v>
      </c>
      <c r="N147" s="13">
        <v>-1521.6880948590001</v>
      </c>
      <c r="O147" s="23">
        <v>-516.80408720800006</v>
      </c>
    </row>
    <row r="148" spans="1:15" s="9" customFormat="1" ht="15.75" thickBot="1" x14ac:dyDescent="0.3">
      <c r="A148" s="83" t="s">
        <v>89</v>
      </c>
      <c r="B148" s="84"/>
      <c r="C148" s="84"/>
      <c r="D148" s="85"/>
      <c r="E148" s="51">
        <v>194221.36092298897</v>
      </c>
      <c r="F148" s="41">
        <f>SUM(F137:F139,F146,F147)</f>
        <v>191186.15182524396</v>
      </c>
      <c r="G148" s="41">
        <f>SUM(G137:G139,G146,G147)</f>
        <v>193267.07598327199</v>
      </c>
      <c r="H148" s="41">
        <f t="shared" ref="H148:J148" si="17">SUM(H137:H139,H146,H147)</f>
        <v>195284.603386559</v>
      </c>
      <c r="I148" s="41">
        <v>195131.89339520701</v>
      </c>
      <c r="J148" s="41">
        <f t="shared" si="17"/>
        <v>196599.54157038697</v>
      </c>
      <c r="K148" s="41">
        <v>198775.55911937699</v>
      </c>
      <c r="L148" s="41">
        <v>197386.63378927999</v>
      </c>
      <c r="M148" s="41">
        <v>195495.58113840999</v>
      </c>
      <c r="N148" s="41">
        <v>192716.97933840001</v>
      </c>
      <c r="O148" s="42">
        <v>198774.29521720399</v>
      </c>
    </row>
  </sheetData>
  <mergeCells count="80">
    <mergeCell ref="C141:D141"/>
    <mergeCell ref="C144:D144"/>
    <mergeCell ref="C81:D81"/>
    <mergeCell ref="C82:D82"/>
    <mergeCell ref="B125:D125"/>
    <mergeCell ref="C127:D127"/>
    <mergeCell ref="C104:D104"/>
    <mergeCell ref="C105:D105"/>
    <mergeCell ref="C107:D107"/>
    <mergeCell ref="B113:D113"/>
    <mergeCell ref="C129:D129"/>
    <mergeCell ref="C130:D130"/>
    <mergeCell ref="C131:D131"/>
    <mergeCell ref="B114:D114"/>
    <mergeCell ref="C120:D120"/>
    <mergeCell ref="C123:D123"/>
    <mergeCell ref="C77:D77"/>
    <mergeCell ref="C78:D78"/>
    <mergeCell ref="B79:D79"/>
    <mergeCell ref="C73:D73"/>
    <mergeCell ref="B80:D80"/>
    <mergeCell ref="C68:D68"/>
    <mergeCell ref="C69:D69"/>
    <mergeCell ref="B70:D70"/>
    <mergeCell ref="A71:D71"/>
    <mergeCell ref="A72:D72"/>
    <mergeCell ref="C61:D61"/>
    <mergeCell ref="C65:D65"/>
    <mergeCell ref="C66:D66"/>
    <mergeCell ref="C67:D67"/>
    <mergeCell ref="C58:D58"/>
    <mergeCell ref="B63:D63"/>
    <mergeCell ref="C62:D62"/>
    <mergeCell ref="C51:D51"/>
    <mergeCell ref="B53:D53"/>
    <mergeCell ref="A56:D56"/>
    <mergeCell ref="C49:D49"/>
    <mergeCell ref="C52:D52"/>
    <mergeCell ref="C34:D34"/>
    <mergeCell ref="B36:D36"/>
    <mergeCell ref="C38:D38"/>
    <mergeCell ref="C40:D40"/>
    <mergeCell ref="C41:D41"/>
    <mergeCell ref="A3:D3"/>
    <mergeCell ref="A5:D5"/>
    <mergeCell ref="B6:D6"/>
    <mergeCell ref="C7:D7"/>
    <mergeCell ref="C8:D8"/>
    <mergeCell ref="C14:D14"/>
    <mergeCell ref="C17:D17"/>
    <mergeCell ref="C19:D19"/>
    <mergeCell ref="C50:D50"/>
    <mergeCell ref="C9:D9"/>
    <mergeCell ref="C10:D10"/>
    <mergeCell ref="C11:D11"/>
    <mergeCell ref="C12:D12"/>
    <mergeCell ref="C13:D13"/>
    <mergeCell ref="C18:D18"/>
    <mergeCell ref="C20:D20"/>
    <mergeCell ref="B25:D25"/>
    <mergeCell ref="C31:D31"/>
    <mergeCell ref="C42:D42"/>
    <mergeCell ref="B47:D47"/>
    <mergeCell ref="C48:D48"/>
    <mergeCell ref="B147:D147"/>
    <mergeCell ref="C143:D143"/>
    <mergeCell ref="B93:D93"/>
    <mergeCell ref="C83:D83"/>
    <mergeCell ref="C84:D84"/>
    <mergeCell ref="C85:D85"/>
    <mergeCell ref="B86:D86"/>
    <mergeCell ref="B87:D87"/>
    <mergeCell ref="B88:D88"/>
    <mergeCell ref="B89:D89"/>
    <mergeCell ref="B137:D137"/>
    <mergeCell ref="C145:D145"/>
    <mergeCell ref="B146:D146"/>
    <mergeCell ref="B138:D138"/>
    <mergeCell ref="B139:D139"/>
    <mergeCell ref="B140:D140"/>
  </mergeCells>
  <pageMargins left="0.39370078740157483" right="0.39370078740157483" top="0.39370078740157483" bottom="0.39370078740157483" header="0.11811023622047245" footer="0.11811023622047245"/>
  <pageSetup paperSize="9" orientation="landscape" r:id="rId1"/>
  <ignoredErrors>
    <ignoredError sqref="J116 F116:H116" formula="1"/>
    <ignoredError sqref="F36:H3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37A1C4-336E-4CAB-A07D-1E6D06EDE80A}"/>
</file>

<file path=customXml/itemProps2.xml><?xml version="1.0" encoding="utf-8"?>
<ds:datastoreItem xmlns:ds="http://schemas.openxmlformats.org/officeDocument/2006/customXml" ds:itemID="{9EE7703D-74A0-4311-AE82-9760EBFD88A1}"/>
</file>

<file path=customXml/itemProps3.xml><?xml version="1.0" encoding="utf-8"?>
<ds:datastoreItem xmlns:ds="http://schemas.openxmlformats.org/officeDocument/2006/customXml" ds:itemID="{EB63CAD8-DEBF-46DD-BBFF-50E28E4C9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LAN, PHU &amp; N</vt:lpstr>
      <vt:lpstr>'LAN, PHU &amp; N'!Print_Area</vt:lpstr>
      <vt:lpstr>'LAN, PHU &amp; N'!Print_Titles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Aditiawanto S</dc:creator>
  <cp:lastModifiedBy>Anwar Santoso</cp:lastModifiedBy>
  <cp:lastPrinted>2015-11-27T07:43:20Z</cp:lastPrinted>
  <dcterms:created xsi:type="dcterms:W3CDTF">2014-09-25T04:06:32Z</dcterms:created>
  <dcterms:modified xsi:type="dcterms:W3CDTF">2015-11-27T07:43:30Z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