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tables/table1.xml" ContentType="application/vnd.openxmlformats-officedocument.spreadsheetml.tabl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7770"/>
  </bookViews>
  <sheets>
    <sheet name="PT PEGADAIAN (PERSERO)" sheetId="1" r:id="rId1"/>
    <sheet name="Pegadaian" sheetId="2" state="hidden" r:id="rId2"/>
    <sheet name="SMF" sheetId="3" state="hidden" r:id="rId3"/>
    <sheet name="LPEI" sheetId="4" state="hidden" r:id="rId4"/>
    <sheet name="Sheet5" sheetId="5" state="hidden" r:id="rId5"/>
  </sheets>
  <definedNames>
    <definedName name="_xlnm.Print_Area" localSheetId="0">'PT PEGADAIAN (PERSERO)'!$A$1:$L$14</definedName>
  </definedNames>
  <calcPr calcId="145621"/>
</workbook>
</file>

<file path=xl/calcChain.xml><?xml version="1.0" encoding="utf-8"?>
<calcChain xmlns="http://schemas.openxmlformats.org/spreadsheetml/2006/main">
  <c r="C19" i="5" l="1"/>
  <c r="D19" i="5"/>
  <c r="E19" i="5"/>
  <c r="F19" i="5"/>
  <c r="G19" i="5"/>
  <c r="H19" i="5"/>
  <c r="I19" i="5"/>
  <c r="J19" i="5"/>
  <c r="C20" i="5"/>
  <c r="D20" i="5"/>
  <c r="E20" i="5"/>
  <c r="F20" i="5"/>
  <c r="G20" i="5"/>
  <c r="H20" i="5"/>
  <c r="I20" i="5"/>
  <c r="J20" i="5"/>
  <c r="B14" i="5"/>
  <c r="B19" i="5"/>
  <c r="B20" i="5"/>
  <c r="D18" i="5"/>
  <c r="E18" i="5"/>
  <c r="F18" i="5"/>
  <c r="G18" i="5"/>
  <c r="H18" i="5"/>
  <c r="I18" i="5"/>
  <c r="J18" i="5"/>
  <c r="B18" i="5"/>
  <c r="G17" i="5"/>
  <c r="C17" i="5"/>
  <c r="D17" i="5"/>
  <c r="E17" i="5"/>
  <c r="F17" i="5"/>
  <c r="H17" i="5"/>
  <c r="I17" i="5"/>
  <c r="J17" i="5"/>
  <c r="B17" i="5"/>
  <c r="B13" i="5"/>
  <c r="C13" i="5"/>
  <c r="C18" i="5"/>
  <c r="L10" i="3"/>
  <c r="D6" i="2"/>
  <c r="C10" i="2"/>
  <c r="C9" i="2"/>
  <c r="C8" i="2"/>
  <c r="C7" i="2"/>
  <c r="C6" i="2"/>
  <c r="B9" i="5"/>
</calcChain>
</file>

<file path=xl/sharedStrings.xml><?xml version="1.0" encoding="utf-8"?>
<sst xmlns="http://schemas.openxmlformats.org/spreadsheetml/2006/main" count="149" uniqueCount="127">
  <si>
    <t>Total Aset</t>
  </si>
  <si>
    <t>Total Liabilitas</t>
  </si>
  <si>
    <t>Total Ekuitas</t>
  </si>
  <si>
    <t>Total Pendapatan Operasional</t>
  </si>
  <si>
    <t>Total Beban Operasional</t>
  </si>
  <si>
    <t>Laba (Rugi) Bersih</t>
  </si>
  <si>
    <t>NO</t>
  </si>
  <si>
    <t>Nama Akun</t>
  </si>
  <si>
    <t xml:space="preserve">Total Aset </t>
  </si>
  <si>
    <t xml:space="preserve">Total Liabilitas </t>
  </si>
  <si>
    <t xml:space="preserve">Modal Disetor </t>
  </si>
  <si>
    <t xml:space="preserve">Ekuitas </t>
  </si>
  <si>
    <t xml:space="preserve">Pinjaman yang Diberikan </t>
  </si>
  <si>
    <t xml:space="preserve">Surat Berharga yang Diterbitkan </t>
  </si>
  <si>
    <t xml:space="preserve">Laba bersih </t>
  </si>
  <si>
    <t xml:space="preserve">Net Profit Margin </t>
  </si>
  <si>
    <t>34.46%</t>
  </si>
  <si>
    <t>34.15%</t>
  </si>
  <si>
    <t>34.10%</t>
  </si>
  <si>
    <t>32.27%</t>
  </si>
  <si>
    <t>33.71%</t>
  </si>
  <si>
    <t>33.55%</t>
  </si>
  <si>
    <t xml:space="preserve">ROE </t>
  </si>
  <si>
    <t>6.15%</t>
  </si>
  <si>
    <t>6.25%</t>
  </si>
  <si>
    <t>6.09%</t>
  </si>
  <si>
    <t>6.20%</t>
  </si>
  <si>
    <t>6.24%</t>
  </si>
  <si>
    <t xml:space="preserve">Primary Market Financing to Capital </t>
  </si>
  <si>
    <t xml:space="preserve">6.13x </t>
  </si>
  <si>
    <t xml:space="preserve">6.14x </t>
  </si>
  <si>
    <t xml:space="preserve">6.39x </t>
  </si>
  <si>
    <t xml:space="preserve">6.64x </t>
  </si>
  <si>
    <t>Rasio Keuangan</t>
  </si>
  <si>
    <t>3.03%</t>
  </si>
  <si>
    <t>2.96%</t>
  </si>
  <si>
    <t>2.31%</t>
  </si>
  <si>
    <t>2.53% </t>
  </si>
  <si>
    <t>2.24%</t>
  </si>
  <si>
    <t>13.03%</t>
  </si>
  <si>
    <t>12.99%</t>
  </si>
  <si>
    <t>10.36%</t>
  </si>
  <si>
    <t>11.52% </t>
  </si>
  <si>
    <t>10.30%</t>
  </si>
  <si>
    <t>9.94%</t>
  </si>
  <si>
    <t>3.06%</t>
  </si>
  <si>
    <t>2.95%</t>
  </si>
  <si>
    <t>2.85%</t>
  </si>
  <si>
    <t>2.82% </t>
  </si>
  <si>
    <t>2.70%</t>
  </si>
  <si>
    <t>2.65&amp;</t>
  </si>
  <si>
    <t>1.00%</t>
  </si>
  <si>
    <t>0.99%</t>
  </si>
  <si>
    <t>0.91%</t>
  </si>
  <si>
    <t>0.91% </t>
  </si>
  <si>
    <t>0.87%</t>
  </si>
  <si>
    <t>0.85%</t>
  </si>
  <si>
    <t>18.88%</t>
  </si>
  <si>
    <t>18.44%</t>
  </si>
  <si>
    <t>18.05%</t>
  </si>
  <si>
    <t>17.78% </t>
  </si>
  <si>
    <t>17.49%</t>
  </si>
  <si>
    <t>17.14%</t>
  </si>
  <si>
    <t> 7820741</t>
  </si>
  <si>
    <t>400101 </t>
  </si>
  <si>
    <t>45905199 </t>
  </si>
  <si>
    <t>53347693 </t>
  </si>
  <si>
    <t>18461611 </t>
  </si>
  <si>
    <t>24942921 </t>
  </si>
  <si>
    <t>44534221 </t>
  </si>
  <si>
    <t>8813472 </t>
  </si>
  <si>
    <t>502150 </t>
  </si>
  <si>
    <t>Penempatan pada bank</t>
  </si>
  <si>
    <t>Surat berharga yang dimiliki</t>
  </si>
  <si>
    <t>Total Pembiayaan</t>
  </si>
  <si>
    <t>Surat berharga yang diterbitkan</t>
  </si>
  <si>
    <t>Pinjaman yang diterima</t>
  </si>
  <si>
    <t>Laba Bersih</t>
  </si>
  <si>
    <t>ROA</t>
  </si>
  <si>
    <t>ROE</t>
  </si>
  <si>
    <t>NPL Gross</t>
  </si>
  <si>
    <t>NPL Net</t>
  </si>
  <si>
    <t>CAR</t>
  </si>
  <si>
    <t>Penjaminan - Total Penjaminan</t>
  </si>
  <si>
    <t>Penjaminan - Retensi Sendiri</t>
  </si>
  <si>
    <t>Liabilitas Lainnya</t>
  </si>
  <si>
    <t>34.34%</t>
  </si>
  <si>
    <t>6.01x</t>
  </si>
  <si>
    <t>32.59%</t>
  </si>
  <si>
    <t>5.52%</t>
  </si>
  <si>
    <t>3.37%</t>
  </si>
  <si>
    <t>14.83%</t>
  </si>
  <si>
    <t>14.56%</t>
  </si>
  <si>
    <t>3.09%</t>
  </si>
  <si>
    <t>3.10%</t>
  </si>
  <si>
    <t>1.08%</t>
  </si>
  <si>
    <t>1.07%</t>
  </si>
  <si>
    <t>19.03%</t>
  </si>
  <si>
    <t>19.31%</t>
  </si>
  <si>
    <t>lpei</t>
  </si>
  <si>
    <t>Penjaminan</t>
  </si>
  <si>
    <t>pegadaian</t>
  </si>
  <si>
    <t>SMF</t>
  </si>
  <si>
    <t>(dalam Juta Rp)</t>
  </si>
  <si>
    <t>Ikhtisar Data Keuangan PT. SMF</t>
  </si>
  <si>
    <t>Ikhtisar Data Keuangan PT. Pegadaian</t>
  </si>
  <si>
    <t>Ikhtisar Data Keuangan Lembaga Pembiayaan Ekspor Indonesia</t>
  </si>
  <si>
    <r>
      <t>Pinjaman yang diberikan</t>
    </r>
    <r>
      <rPr>
        <b/>
        <sz val="10"/>
        <color rgb="FF000000"/>
        <rFont val="Tahoma"/>
        <family val="2"/>
      </rPr>
      <t xml:space="preserve"> </t>
    </r>
  </si>
  <si>
    <r>
      <t>Total aset</t>
    </r>
    <r>
      <rPr>
        <b/>
        <sz val="10"/>
        <color rgb="FF000000"/>
        <rFont val="Tahoma"/>
        <family val="2"/>
      </rPr>
      <t xml:space="preserve"> </t>
    </r>
  </si>
  <si>
    <r>
      <t>Total liabilitas</t>
    </r>
    <r>
      <rPr>
        <b/>
        <sz val="10"/>
        <color rgb="FF000000"/>
        <rFont val="Tahoma"/>
        <family val="2"/>
      </rPr>
      <t xml:space="preserve"> </t>
    </r>
  </si>
  <si>
    <r>
      <t>Total ekuitas</t>
    </r>
    <r>
      <rPr>
        <b/>
        <sz val="10"/>
        <color rgb="FF000000"/>
        <rFont val="Tahoma"/>
        <family val="2"/>
      </rPr>
      <t xml:space="preserve"> </t>
    </r>
  </si>
  <si>
    <r>
      <t>Laba bersih</t>
    </r>
    <r>
      <rPr>
        <b/>
        <sz val="10"/>
        <color rgb="FF000000"/>
        <rFont val="Tahoma"/>
        <family val="2"/>
      </rPr>
      <t xml:space="preserve"> </t>
    </r>
  </si>
  <si>
    <t>Jan-15</t>
  </si>
  <si>
    <t>Feb-15</t>
  </si>
  <si>
    <t>Mar-15</t>
  </si>
  <si>
    <t>(dalam Miliar Rp)</t>
  </si>
  <si>
    <t>Apr-15</t>
  </si>
  <si>
    <t>Mei-15</t>
  </si>
  <si>
    <t>Jun-15</t>
  </si>
  <si>
    <t>Jul-15</t>
  </si>
  <si>
    <t>Agust-15</t>
  </si>
  <si>
    <t xml:space="preserve">Total Pembiayaan </t>
  </si>
  <si>
    <t>Ikhtisar Data Keuangan PT Pegadaian (Persero)</t>
  </si>
  <si>
    <t>KINERJA KEUANGAN PT PEGADAIAN (PERSERO)</t>
  </si>
  <si>
    <t>Okt-15</t>
  </si>
  <si>
    <t>Sep-15</t>
  </si>
  <si>
    <t>Periode Januari-Oktober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</si>
</sst>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</numFmts>
  <fonts count="49"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sz val="10"/>
      <color theme="1"/>
      <name val="Tahoma"/>
      <family val="2"/>
    </font>
    <font>
      <sz val="10"/>
      <color rgb="FF000000"/>
      <name val="Tahoma"/>
      <family val="2"/>
    </font>
    <font>
      <b/>
      <sz val="14"/>
      <color rgb="FFC00000"/>
      <name val="Tahoma"/>
      <family val="2"/>
    </font>
    <font>
      <b/>
      <sz val="12"/>
      <color rgb="FFC00000"/>
      <name val="Tahoma"/>
      <family val="2"/>
    </font>
    <font>
      <b/>
      <sz val="10"/>
      <color rgb="FFFFFFFF"/>
      <name val="Tahoma"/>
      <family val="2"/>
    </font>
    <font>
      <sz val="10"/>
      <name val="Tahoma"/>
      <family val="2"/>
    </font>
    <font>
      <b/>
      <sz val="10"/>
      <color rgb="FF000000"/>
      <name val="Tahoma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F0000"/>
      <name val="Calibri"/>
      <family val="2"/>
      <scheme val="minor"/>
    </font>
    <font>
      <sz val="12"/>
      <name val="SWISS"/>
    </font>
    <font>
      <sz val="10"/>
      <color theme="1"/>
      <name val="Arial Narrow"/>
      <family val="2"/>
    </font>
    <font>
      <b/>
      <sz val="10"/>
      <color theme="1" tint="4.9989318521683403E-2"/>
      <name val="Arial Narrow"/>
      <family val="2"/>
    </font>
    <font>
      <sz val="10"/>
      <color theme="1" tint="4.9989318521683403E-2"/>
      <name val="Arial Narrow"/>
      <family val="2"/>
    </font>
    <font>
      <sz val="12"/>
      <color theme="1"/>
      <name val="Calibri"/>
      <family val="2"/>
      <charset val="1"/>
      <scheme val="minor"/>
    </font>
    <font>
      <sz val="10"/>
      <color theme="1" tint="4.9989318521683403E-2"/>
      <name val="Arial Narrow"/>
      <family val="2"/>
    </font>
    <font>
      <b/>
      <sz val="10"/>
      <color theme="1" tint="4.9989318521683403E-2"/>
      <name val="Arial Narrow"/>
      <family val="2"/>
    </font>
    <font>
      <sz val="10"/>
      <color theme="1" tint="4.9989318521683403E-2"/>
      <name val="Arial Narrow"/>
      <family val="2"/>
    </font>
    <font>
      <b/>
      <sz val="10"/>
      <color theme="1" tint="4.9989318521683403E-2"/>
      <name val="Arial Narrow"/>
      <family val="2"/>
    </font>
    <font>
      <sz val="10"/>
      <color theme="1" tint="4.9989318521683403E-2"/>
      <name val="Arial Narrow"/>
      <family val="2"/>
    </font>
    <font>
      <sz val="10"/>
      <color theme="1" tint="4.9989318521683403E-2"/>
      <name val="Arial Narrow"/>
      <family val="2"/>
    </font>
    <font>
      <b/>
      <sz val="10"/>
      <color theme="1" tint="4.9989318521683403E-2"/>
      <name val="Arial Narrow"/>
      <family val="2"/>
    </font>
    <font>
      <b/>
      <sz val="11"/>
      <color theme="9" tint="-0.499984740745262"/>
      <name val="Tahoma"/>
      <family val="2"/>
    </font>
    <font>
      <sz val="11"/>
      <color theme="9" tint="-0.499984740745262"/>
      <name val="Tahoma"/>
      <family val="2"/>
    </font>
  </fonts>
  <fills count="3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/>
      <top/>
      <bottom style="medium">
        <color rgb="FFFFFFF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0" fontId="3" fillId="0" borderId="0"/>
    <xf numFmtId="0" fontId="4" fillId="0" borderId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20" fillId="13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0" fillId="25" borderId="0" applyNumberFormat="0" applyBorder="0" applyAlignment="0" applyProtection="0"/>
    <xf numFmtId="0" fontId="20" fillId="29" borderId="0" applyNumberFormat="0" applyBorder="0" applyAlignment="0" applyProtection="0"/>
    <xf numFmtId="0" fontId="20" fillId="33" borderId="0" applyNumberFormat="0" applyBorder="0" applyAlignment="0" applyProtection="0"/>
    <xf numFmtId="0" fontId="20" fillId="10" borderId="0" applyNumberFormat="0" applyBorder="0" applyAlignment="0" applyProtection="0"/>
    <xf numFmtId="0" fontId="20" fillId="14" borderId="0" applyNumberFormat="0" applyBorder="0" applyAlignment="0" applyProtection="0"/>
    <xf numFmtId="0" fontId="20" fillId="18" borderId="0" applyNumberFormat="0" applyBorder="0" applyAlignment="0" applyProtection="0"/>
    <xf numFmtId="0" fontId="20" fillId="22" borderId="0" applyNumberFormat="0" applyBorder="0" applyAlignment="0" applyProtection="0"/>
    <xf numFmtId="0" fontId="20" fillId="26" borderId="0" applyNumberFormat="0" applyBorder="0" applyAlignment="0" applyProtection="0"/>
    <xf numFmtId="0" fontId="20" fillId="30" borderId="0" applyNumberFormat="0" applyBorder="0" applyAlignment="0" applyProtection="0"/>
    <xf numFmtId="0" fontId="21" fillId="4" borderId="0" applyNumberFormat="0" applyBorder="0" applyAlignment="0" applyProtection="0"/>
    <xf numFmtId="0" fontId="22" fillId="7" borderId="13" applyNumberFormat="0" applyAlignment="0" applyProtection="0"/>
    <xf numFmtId="0" fontId="23" fillId="8" borderId="16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3" borderId="0" applyNumberFormat="0" applyBorder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29" fillId="6" borderId="13" applyNumberFormat="0" applyAlignment="0" applyProtection="0"/>
    <xf numFmtId="0" fontId="30" fillId="0" borderId="15" applyNumberFormat="0" applyFill="0" applyAlignment="0" applyProtection="0"/>
    <xf numFmtId="0" fontId="31" fillId="5" borderId="0" applyNumberFormat="0" applyBorder="0" applyAlignment="0" applyProtection="0"/>
    <xf numFmtId="0" fontId="17" fillId="0" borderId="0"/>
    <xf numFmtId="0" fontId="18" fillId="9" borderId="17" applyNumberFormat="0" applyFont="0" applyAlignment="0" applyProtection="0"/>
    <xf numFmtId="0" fontId="32" fillId="7" borderId="14" applyNumberFormat="0" applyAlignment="0" applyProtection="0"/>
    <xf numFmtId="0" fontId="33" fillId="0" borderId="0" applyNumberFormat="0" applyFill="0" applyBorder="0" applyAlignment="0" applyProtection="0"/>
    <xf numFmtId="0" fontId="19" fillId="0" borderId="18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0"/>
  </cellStyleXfs>
  <cellXfs count="73">
    <xf numFmtId="0" fontId="0" fillId="0" borderId="0" xfId="0"/>
    <xf numFmtId="3" fontId="1" fillId="0" borderId="1" xfId="0" applyNumberFormat="1" applyFont="1" applyFill="1" applyBorder="1" applyAlignment="1">
      <alignment horizontal="right" vertical="center" readingOrder="1"/>
    </xf>
    <xf numFmtId="41" fontId="0" fillId="0" borderId="0" xfId="0" applyNumberFormat="1"/>
    <xf numFmtId="41" fontId="1" fillId="0" borderId="1" xfId="0" applyNumberFormat="1" applyFont="1" applyFill="1" applyBorder="1" applyAlignment="1">
      <alignment horizontal="center" vertical="center" readingOrder="1"/>
    </xf>
    <xf numFmtId="41" fontId="1" fillId="0" borderId="1" xfId="0" applyNumberFormat="1" applyFont="1" applyFill="1" applyBorder="1" applyAlignment="1">
      <alignment horizontal="center" readingOrder="1"/>
    </xf>
    <xf numFmtId="41" fontId="5" fillId="0" borderId="1" xfId="0" applyNumberFormat="1" applyFont="1" applyFill="1" applyBorder="1" applyAlignment="1">
      <alignment horizontal="right" readingOrder="1"/>
    </xf>
    <xf numFmtId="3" fontId="6" fillId="0" borderId="1" xfId="0" applyNumberFormat="1" applyFont="1" applyBorder="1" applyAlignment="1">
      <alignment horizontal="right" readingOrder="1"/>
    </xf>
    <xf numFmtId="41" fontId="7" fillId="0" borderId="9" xfId="0" applyNumberFormat="1" applyFont="1" applyFill="1" applyBorder="1" applyAlignment="1">
      <alignment horizontal="right" vertical="center" wrapText="1" readingOrder="1"/>
    </xf>
    <xf numFmtId="41" fontId="2" fillId="0" borderId="9" xfId="0" applyNumberFormat="1" applyFont="1" applyBorder="1" applyAlignment="1">
      <alignment horizontal="right" vertical="center" readingOrder="1"/>
    </xf>
    <xf numFmtId="41" fontId="2" fillId="0" borderId="9" xfId="0" applyNumberFormat="1" applyFont="1" applyBorder="1" applyAlignment="1">
      <alignment horizontal="right" readingOrder="1"/>
    </xf>
    <xf numFmtId="41" fontId="5" fillId="0" borderId="7" xfId="0" applyNumberFormat="1" applyFont="1" applyFill="1" applyBorder="1" applyAlignment="1">
      <alignment horizontal="right" readingOrder="1"/>
    </xf>
    <xf numFmtId="164" fontId="0" fillId="0" borderId="0" xfId="0" applyNumberFormat="1"/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/>
    <xf numFmtId="0" fontId="10" fillId="0" borderId="0" xfId="0" applyFont="1"/>
    <xf numFmtId="0" fontId="10" fillId="0" borderId="1" xfId="0" applyFont="1" applyBorder="1" applyAlignment="1">
      <alignment horizontal="center"/>
    </xf>
    <xf numFmtId="41" fontId="10" fillId="0" borderId="0" xfId="0" applyNumberFormat="1" applyFont="1"/>
    <xf numFmtId="0" fontId="13" fillId="0" borderId="0" xfId="0" applyFont="1" applyAlignment="1">
      <alignment horizontal="left"/>
    </xf>
    <xf numFmtId="41" fontId="14" fillId="2" borderId="8" xfId="0" applyNumberFormat="1" applyFont="1" applyFill="1" applyBorder="1" applyAlignment="1">
      <alignment horizontal="center" vertical="center" readingOrder="1"/>
    </xf>
    <xf numFmtId="17" fontId="14" fillId="2" borderId="8" xfId="0" applyNumberFormat="1" applyFont="1" applyFill="1" applyBorder="1" applyAlignment="1">
      <alignment horizontal="center" vertical="center" readingOrder="1"/>
    </xf>
    <xf numFmtId="41" fontId="15" fillId="0" borderId="7" xfId="0" applyNumberFormat="1" applyFont="1" applyFill="1" applyBorder="1" applyAlignment="1">
      <alignment horizontal="right" readingOrder="1"/>
    </xf>
    <xf numFmtId="41" fontId="15" fillId="0" borderId="1" xfId="0" applyNumberFormat="1" applyFont="1" applyFill="1" applyBorder="1" applyAlignment="1">
      <alignment horizontal="right" readingOrder="1"/>
    </xf>
    <xf numFmtId="3" fontId="11" fillId="0" borderId="1" xfId="0" applyNumberFormat="1" applyFont="1" applyBorder="1"/>
    <xf numFmtId="3" fontId="11" fillId="0" borderId="1" xfId="0" applyNumberFormat="1" applyFont="1" applyBorder="1" applyAlignment="1">
      <alignment horizontal="right" readingOrder="1"/>
    </xf>
    <xf numFmtId="0" fontId="15" fillId="0" borderId="1" xfId="0" applyFont="1" applyFill="1" applyBorder="1" applyAlignment="1">
      <alignment horizontal="left" readingOrder="1"/>
    </xf>
    <xf numFmtId="0" fontId="15" fillId="0" borderId="7" xfId="0" applyFont="1" applyFill="1" applyBorder="1" applyAlignment="1">
      <alignment horizontal="right" readingOrder="1"/>
    </xf>
    <xf numFmtId="0" fontId="15" fillId="0" borderId="1" xfId="0" applyFont="1" applyFill="1" applyBorder="1" applyAlignment="1">
      <alignment horizontal="right" readingOrder="1"/>
    </xf>
    <xf numFmtId="10" fontId="11" fillId="0" borderId="1" xfId="0" applyNumberFormat="1" applyFont="1" applyBorder="1"/>
    <xf numFmtId="41" fontId="14" fillId="2" borderId="1" xfId="0" applyNumberFormat="1" applyFont="1" applyFill="1" applyBorder="1" applyAlignment="1">
      <alignment horizontal="center" vertical="center" readingOrder="1"/>
    </xf>
    <xf numFmtId="17" fontId="14" fillId="2" borderId="1" xfId="0" applyNumberFormat="1" applyFont="1" applyFill="1" applyBorder="1" applyAlignment="1">
      <alignment horizontal="center" vertical="center" readingOrder="1"/>
    </xf>
    <xf numFmtId="41" fontId="11" fillId="0" borderId="1" xfId="0" applyNumberFormat="1" applyFont="1" applyFill="1" applyBorder="1" applyAlignment="1">
      <alignment horizontal="center" readingOrder="1"/>
    </xf>
    <xf numFmtId="0" fontId="11" fillId="0" borderId="1" xfId="0" applyFont="1" applyFill="1" applyBorder="1" applyAlignment="1">
      <alignment horizontal="center" vertical="center" readingOrder="1"/>
    </xf>
    <xf numFmtId="41" fontId="14" fillId="2" borderId="2" xfId="0" applyNumberFormat="1" applyFont="1" applyFill="1" applyBorder="1" applyAlignment="1">
      <alignment horizontal="center" vertical="center" readingOrder="1"/>
    </xf>
    <xf numFmtId="17" fontId="14" fillId="2" borderId="2" xfId="0" applyNumberFormat="1" applyFont="1" applyFill="1" applyBorder="1" applyAlignment="1">
      <alignment horizontal="center" vertical="center" readingOrder="1"/>
    </xf>
    <xf numFmtId="0" fontId="10" fillId="0" borderId="1" xfId="0" applyNumberFormat="1" applyFont="1" applyFill="1" applyBorder="1" applyAlignment="1">
      <alignment horizontal="center"/>
    </xf>
    <xf numFmtId="41" fontId="11" fillId="0" borderId="1" xfId="0" applyNumberFormat="1" applyFont="1" applyFill="1" applyBorder="1" applyAlignment="1">
      <alignment horizontal="left" vertical="center" readingOrder="1"/>
    </xf>
    <xf numFmtId="41" fontId="11" fillId="0" borderId="1" xfId="0" applyNumberFormat="1" applyFont="1" applyFill="1" applyBorder="1" applyAlignment="1">
      <alignment horizontal="center" vertical="center" readingOrder="1"/>
    </xf>
    <xf numFmtId="41" fontId="10" fillId="0" borderId="1" xfId="0" applyNumberFormat="1" applyFont="1" applyFill="1" applyBorder="1"/>
    <xf numFmtId="0" fontId="37" fillId="0" borderId="0" xfId="0" applyFont="1" applyFill="1" applyBorder="1" applyAlignment="1">
      <alignment horizontal="center"/>
    </xf>
    <xf numFmtId="17" fontId="37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left"/>
    </xf>
    <xf numFmtId="0" fontId="39" fillId="0" borderId="0" xfId="0" applyFont="1"/>
    <xf numFmtId="0" fontId="17" fillId="0" borderId="0" xfId="0" applyFont="1"/>
    <xf numFmtId="0" fontId="36" fillId="0" borderId="0" xfId="0" applyFont="1" applyBorder="1" applyAlignment="1">
      <alignment horizontal="right"/>
    </xf>
    <xf numFmtId="3" fontId="40" fillId="0" borderId="0" xfId="0" applyNumberFormat="1" applyFont="1" applyFill="1" applyAlignment="1">
      <alignment horizontal="right" vertical="center" readingOrder="1"/>
    </xf>
    <xf numFmtId="17" fontId="41" fillId="0" borderId="0" xfId="0" applyNumberFormat="1" applyFont="1" applyFill="1" applyBorder="1" applyAlignment="1">
      <alignment horizontal="center"/>
    </xf>
    <xf numFmtId="3" fontId="38" fillId="0" borderId="0" xfId="0" applyNumberFormat="1" applyFont="1" applyFill="1" applyAlignment="1">
      <alignment horizontal="right" vertical="center" readingOrder="1"/>
    </xf>
    <xf numFmtId="3" fontId="42" fillId="0" borderId="0" xfId="0" applyNumberFormat="1" applyFont="1" applyFill="1" applyAlignment="1">
      <alignment horizontal="right" vertical="center" readingOrder="1"/>
    </xf>
    <xf numFmtId="17" fontId="43" fillId="0" borderId="0" xfId="0" applyNumberFormat="1" applyFont="1" applyFill="1" applyAlignment="1">
      <alignment horizontal="center"/>
    </xf>
    <xf numFmtId="17" fontId="37" fillId="0" borderId="0" xfId="0" applyNumberFormat="1" applyFont="1" applyFill="1" applyAlignment="1">
      <alignment horizontal="center"/>
    </xf>
    <xf numFmtId="3" fontId="44" fillId="0" borderId="0" xfId="0" applyNumberFormat="1" applyFont="1" applyFill="1" applyAlignment="1">
      <alignment horizontal="right" vertical="center" readingOrder="1"/>
    </xf>
    <xf numFmtId="3" fontId="45" fillId="0" borderId="0" xfId="0" applyNumberFormat="1" applyFont="1" applyFill="1" applyAlignment="1">
      <alignment horizontal="right" vertical="center" readingOrder="1"/>
    </xf>
    <xf numFmtId="17" fontId="46" fillId="0" borderId="0" xfId="0" applyNumberFormat="1" applyFont="1" applyFill="1" applyAlignment="1">
      <alignment horizontal="center"/>
    </xf>
    <xf numFmtId="0" fontId="47" fillId="0" borderId="0" xfId="1" applyFont="1" applyAlignment="1" applyProtection="1">
      <alignment vertical="center" readingOrder="1"/>
      <protection locked="0"/>
    </xf>
    <xf numFmtId="0" fontId="48" fillId="0" borderId="0" xfId="0" applyFont="1"/>
    <xf numFmtId="0" fontId="47" fillId="0" borderId="0" xfId="0" applyFont="1" applyAlignment="1">
      <alignment horizontal="left"/>
    </xf>
    <xf numFmtId="0" fontId="10" fillId="0" borderId="3" xfId="0" applyFont="1" applyBorder="1" applyAlignment="1">
      <alignment horizontal="right"/>
    </xf>
    <xf numFmtId="0" fontId="12" fillId="0" borderId="0" xfId="1" applyFont="1" applyAlignment="1" applyProtection="1">
      <alignment horizontal="left" vertical="center" readingOrder="1"/>
      <protection locked="0"/>
    </xf>
    <xf numFmtId="0" fontId="11" fillId="0" borderId="6" xfId="0" applyFont="1" applyFill="1" applyBorder="1" applyAlignment="1">
      <alignment horizontal="left" vertical="center" readingOrder="1"/>
    </xf>
    <xf numFmtId="0" fontId="11" fillId="0" borderId="7" xfId="0" applyFont="1" applyFill="1" applyBorder="1" applyAlignment="1">
      <alignment horizontal="left" vertical="center" readingOrder="1"/>
    </xf>
    <xf numFmtId="0" fontId="11" fillId="0" borderId="6" xfId="0" applyFont="1" applyFill="1" applyBorder="1" applyAlignment="1">
      <alignment horizontal="left" readingOrder="1"/>
    </xf>
    <xf numFmtId="0" fontId="11" fillId="0" borderId="7" xfId="0" applyFont="1" applyFill="1" applyBorder="1" applyAlignment="1">
      <alignment horizontal="left" readingOrder="1"/>
    </xf>
    <xf numFmtId="0" fontId="10" fillId="0" borderId="0" xfId="0" applyFont="1" applyBorder="1" applyAlignment="1">
      <alignment horizontal="right"/>
    </xf>
    <xf numFmtId="41" fontId="14" fillId="2" borderId="6" xfId="0" applyNumberFormat="1" applyFont="1" applyFill="1" applyBorder="1" applyAlignment="1">
      <alignment horizontal="center" vertical="center" readingOrder="1"/>
    </xf>
    <xf numFmtId="41" fontId="14" fillId="2" borderId="7" xfId="0" applyNumberFormat="1" applyFont="1" applyFill="1" applyBorder="1" applyAlignment="1">
      <alignment horizontal="center" vertical="center" readingOrder="1"/>
    </xf>
    <xf numFmtId="0" fontId="15" fillId="0" borderId="1" xfId="0" applyFont="1" applyFill="1" applyBorder="1" applyAlignment="1">
      <alignment horizontal="left" readingOrder="1"/>
    </xf>
    <xf numFmtId="0" fontId="15" fillId="0" borderId="6" xfId="0" applyFont="1" applyFill="1" applyBorder="1" applyAlignment="1">
      <alignment horizontal="left" readingOrder="1"/>
    </xf>
    <xf numFmtId="0" fontId="15" fillId="0" borderId="7" xfId="0" applyFont="1" applyFill="1" applyBorder="1" applyAlignment="1">
      <alignment horizontal="left" readingOrder="1"/>
    </xf>
    <xf numFmtId="0" fontId="12" fillId="0" borderId="0" xfId="1" applyFont="1" applyAlignment="1" applyProtection="1">
      <alignment horizontal="left" vertical="center" wrapText="1" readingOrder="1"/>
      <protection locked="0"/>
    </xf>
    <xf numFmtId="41" fontId="14" fillId="2" borderId="4" xfId="0" applyNumberFormat="1" applyFont="1" applyFill="1" applyBorder="1" applyAlignment="1">
      <alignment horizontal="center" vertical="center" readingOrder="1"/>
    </xf>
    <xf numFmtId="41" fontId="14" fillId="2" borderId="5" xfId="0" applyNumberFormat="1" applyFont="1" applyFill="1" applyBorder="1" applyAlignment="1">
      <alignment horizontal="center" vertical="center" readingOrder="1"/>
    </xf>
  </cellXfs>
  <cellStyles count="54">
    <cellStyle name="20% - Accent1 2" xfId="8"/>
    <cellStyle name="20% - Accent2 2" xfId="9"/>
    <cellStyle name="20% - Accent3 2" xfId="10"/>
    <cellStyle name="20% - Accent4 2" xfId="11"/>
    <cellStyle name="20% - Accent5 2" xfId="12"/>
    <cellStyle name="20% - Accent6 2" xfId="13"/>
    <cellStyle name="40% - Accent1 2" xfId="14"/>
    <cellStyle name="40% - Accent2 2" xfId="15"/>
    <cellStyle name="40% - Accent3 2" xfId="16"/>
    <cellStyle name="40% - Accent4 2" xfId="17"/>
    <cellStyle name="40% - Accent5 2" xfId="18"/>
    <cellStyle name="40% - Accent6 2" xfId="19"/>
    <cellStyle name="60% - Accent1 2" xfId="20"/>
    <cellStyle name="60% - Accent2 2" xfId="21"/>
    <cellStyle name="60% - Accent3 2" xfId="22"/>
    <cellStyle name="60% - Accent4 2" xfId="23"/>
    <cellStyle name="60% - Accent5 2" xfId="24"/>
    <cellStyle name="60% - Accent6 2" xfId="25"/>
    <cellStyle name="Accent1 2" xfId="26"/>
    <cellStyle name="Accent2 2" xfId="27"/>
    <cellStyle name="Accent3 2" xfId="28"/>
    <cellStyle name="Accent4 2" xfId="29"/>
    <cellStyle name="Accent5 2" xfId="30"/>
    <cellStyle name="Accent6 2" xfId="31"/>
    <cellStyle name="Bad 2" xfId="32"/>
    <cellStyle name="Calculation 2" xfId="33"/>
    <cellStyle name="Check Cell 2" xfId="34"/>
    <cellStyle name="Comma [0] 2" xfId="7"/>
    <cellStyle name="Comma 2" xfId="4"/>
    <cellStyle name="Comma 3" xfId="35"/>
    <cellStyle name="Comma 4" xfId="36"/>
    <cellStyle name="Comma 5" xfId="6"/>
    <cellStyle name="Comma 6" xfId="37"/>
    <cellStyle name="Explanatory Text 2" xfId="38"/>
    <cellStyle name="Good 2" xfId="39"/>
    <cellStyle name="Heading 1 2" xfId="40"/>
    <cellStyle name="Heading 2 2" xfId="41"/>
    <cellStyle name="Heading 3 2" xfId="42"/>
    <cellStyle name="Heading 4 2" xfId="43"/>
    <cellStyle name="Input 2" xfId="44"/>
    <cellStyle name="Linked Cell 2" xfId="45"/>
    <cellStyle name="Neutral 2" xfId="46"/>
    <cellStyle name="Normal" xfId="0" builtinId="0"/>
    <cellStyle name="Normal 2" xfId="1"/>
    <cellStyle name="Normal 2 2" xfId="3"/>
    <cellStyle name="Normal 3" xfId="2"/>
    <cellStyle name="Normal 3 2" xfId="47"/>
    <cellStyle name="Normal 3 4" xfId="53"/>
    <cellStyle name="Note 2" xfId="48"/>
    <cellStyle name="Output 2" xfId="49"/>
    <cellStyle name="Percent 2" xfId="5"/>
    <cellStyle name="Title 2" xfId="50"/>
    <cellStyle name="Total 2" xfId="51"/>
    <cellStyle name="Warning Text 2" xfId="52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 Narrow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 Narrow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714375</xdr:colOff>
      <xdr:row>1</xdr:row>
      <xdr:rowOff>136149</xdr:rowOff>
    </xdr:to>
    <xdr:pic>
      <xdr:nvPicPr>
        <xdr:cNvPr id="3" name="Picture 2" descr="http://www.ojk.go.id/img/logo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62025" cy="364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539749</xdr:colOff>
      <xdr:row>0</xdr:row>
      <xdr:rowOff>116418</xdr:rowOff>
    </xdr:from>
    <xdr:to>
      <xdr:col>2</xdr:col>
      <xdr:colOff>21166</xdr:colOff>
      <xdr:row>2</xdr:row>
      <xdr:rowOff>160777</xdr:rowOff>
    </xdr:to>
    <xdr:pic>
      <xdr:nvPicPr>
        <xdr:cNvPr id="2" name="Picture 0" descr="82b96a83-32c0-4fa0-b543-4097108525d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749" y="116418"/>
          <a:ext cx="1799167" cy="637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38100</xdr:rowOff>
    </xdr:from>
    <xdr:to>
      <xdr:col>1</xdr:col>
      <xdr:colOff>1028701</xdr:colOff>
      <xdr:row>2</xdr:row>
      <xdr:rowOff>152399</xdr:rowOff>
    </xdr:to>
    <xdr:pic>
      <xdr:nvPicPr>
        <xdr:cNvPr id="3" name="Picture 0" descr="82b96a83-32c0-4fa0-b543-4097108525d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38100"/>
          <a:ext cx="1657350" cy="609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28575</xdr:rowOff>
    </xdr:from>
    <xdr:to>
      <xdr:col>1</xdr:col>
      <xdr:colOff>1009651</xdr:colOff>
      <xdr:row>3</xdr:row>
      <xdr:rowOff>0</xdr:rowOff>
    </xdr:to>
    <xdr:pic>
      <xdr:nvPicPr>
        <xdr:cNvPr id="2" name="Picture 0" descr="82b96a83-32c0-4fa0-b543-4097108525d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8575"/>
          <a:ext cx="16192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539749</xdr:colOff>
      <xdr:row>0</xdr:row>
      <xdr:rowOff>116418</xdr:rowOff>
    </xdr:from>
    <xdr:to>
      <xdr:col>2</xdr:col>
      <xdr:colOff>21166</xdr:colOff>
      <xdr:row>2</xdr:row>
      <xdr:rowOff>160777</xdr:rowOff>
    </xdr:to>
    <xdr:pic>
      <xdr:nvPicPr>
        <xdr:cNvPr id="3" name="Picture 0" descr="82b96a83-32c0-4fa0-b543-4097108525d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749" y="116418"/>
          <a:ext cx="1795992" cy="539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7:L14" totalsRowShown="0" headerRowDxfId="13" dataDxfId="12">
  <tableColumns count="12">
    <tableColumn id="1" name="NO" dataDxfId="11"/>
    <tableColumn id="2" name="Nama Akun" dataDxfId="10"/>
    <tableColumn id="16" name="Jan-15" dataDxfId="9"/>
    <tableColumn id="17" name="Feb-15" dataDxfId="8"/>
    <tableColumn id="19" name="Mar-15" dataDxfId="7"/>
    <tableColumn id="18" name="Apr-15" dataDxfId="6"/>
    <tableColumn id="20" name="Mei-15" dataDxfId="5"/>
    <tableColumn id="21" name="Jun-15" dataDxfId="4"/>
    <tableColumn id="22" name="Jul-15" dataDxfId="3"/>
    <tableColumn id="23" name="Agust-15" dataDxfId="2"/>
    <tableColumn id="3" name="Sep-15" dataDxfId="1"/>
    <tableColumn id="4" name="Okt-15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showGridLines="0" tabSelected="1" view="pageBreakPreview" zoomScaleNormal="80" zoomScaleSheetLayoutView="100" workbookViewId="0"/>
  </sheetViews>
  <sheetFormatPr defaultRowHeight="15"/>
  <cols>
    <col min="1" max="1" width="3.7109375" customWidth="1"/>
    <col min="2" max="2" width="21.85546875" customWidth="1"/>
    <col min="3" max="3" width="6" customWidth="1"/>
    <col min="4" max="4" width="6.140625" customWidth="1"/>
    <col min="5" max="5" width="6" customWidth="1"/>
    <col min="6" max="7" width="5.85546875" customWidth="1"/>
    <col min="8" max="8" width="6.140625" customWidth="1"/>
    <col min="9" max="9" width="5.7109375" customWidth="1"/>
    <col min="10" max="12" width="6.85546875" customWidth="1"/>
  </cols>
  <sheetData>
    <row r="1" spans="1:12" ht="18" customHeight="1"/>
    <row r="3" spans="1:12" s="43" customFormat="1" ht="15.75">
      <c r="A3" s="55" t="s">
        <v>122</v>
      </c>
    </row>
    <row r="4" spans="1:12" s="44" customFormat="1">
      <c r="A4" s="55" t="s">
        <v>126</v>
      </c>
    </row>
    <row r="5" spans="1:12">
      <c r="A5" s="56"/>
    </row>
    <row r="6" spans="1:12" s="13" customFormat="1" ht="15.75" customHeight="1">
      <c r="A6" s="57" t="s">
        <v>123</v>
      </c>
      <c r="B6" s="12"/>
      <c r="E6" s="45"/>
      <c r="F6" s="45"/>
      <c r="L6" s="45" t="s">
        <v>115</v>
      </c>
    </row>
    <row r="7" spans="1:12" s="15" customFormat="1" ht="12.75">
      <c r="A7" s="39" t="s">
        <v>6</v>
      </c>
      <c r="B7" s="39" t="s">
        <v>7</v>
      </c>
      <c r="C7" s="47" t="s">
        <v>112</v>
      </c>
      <c r="D7" s="40" t="s">
        <v>113</v>
      </c>
      <c r="E7" s="47" t="s">
        <v>114</v>
      </c>
      <c r="F7" s="40" t="s">
        <v>116</v>
      </c>
      <c r="G7" s="50" t="s">
        <v>117</v>
      </c>
      <c r="H7" s="51" t="s">
        <v>118</v>
      </c>
      <c r="I7" s="51" t="s">
        <v>119</v>
      </c>
      <c r="J7" s="40" t="s">
        <v>120</v>
      </c>
      <c r="K7" s="51" t="s">
        <v>125</v>
      </c>
      <c r="L7" s="54" t="s">
        <v>124</v>
      </c>
    </row>
    <row r="8" spans="1:12" s="15" customFormat="1" ht="12.75">
      <c r="A8" s="41">
        <v>1</v>
      </c>
      <c r="B8" s="42" t="s">
        <v>0</v>
      </c>
      <c r="C8" s="46">
        <v>35619.322984954902</v>
      </c>
      <c r="D8" s="48">
        <v>36930.197740354539</v>
      </c>
      <c r="E8" s="48">
        <v>37775.161874761936</v>
      </c>
      <c r="F8" s="48">
        <v>38323.126509090987</v>
      </c>
      <c r="G8" s="49">
        <v>38837.635630947014</v>
      </c>
      <c r="H8" s="48">
        <v>39435.770095402986</v>
      </c>
      <c r="I8" s="48">
        <v>38398.198431608158</v>
      </c>
      <c r="J8" s="48">
        <v>38653.36880111559</v>
      </c>
      <c r="K8" s="48">
        <v>38560.053656352997</v>
      </c>
      <c r="L8" s="53">
        <v>38750</v>
      </c>
    </row>
    <row r="9" spans="1:12" s="15" customFormat="1" ht="12.75">
      <c r="A9" s="41">
        <v>2</v>
      </c>
      <c r="B9" s="42" t="s">
        <v>121</v>
      </c>
      <c r="C9" s="52">
        <v>28076.754804247823</v>
      </c>
      <c r="D9" s="52">
        <v>29157.889353268511</v>
      </c>
      <c r="E9" s="52">
        <v>29969.736017101644</v>
      </c>
      <c r="F9" s="52">
        <v>30453.059750327993</v>
      </c>
      <c r="G9" s="52">
        <v>30918.391170172228</v>
      </c>
      <c r="H9" s="52">
        <v>31458.982335130237</v>
      </c>
      <c r="I9" s="52">
        <v>30187.488045146609</v>
      </c>
      <c r="J9" s="52">
        <v>30710.540531201306</v>
      </c>
      <c r="K9" s="48">
        <v>30639.9</v>
      </c>
      <c r="L9" s="53">
        <v>30802</v>
      </c>
    </row>
    <row r="10" spans="1:12" s="15" customFormat="1" ht="12.75">
      <c r="A10" s="41">
        <v>3</v>
      </c>
      <c r="B10" s="42" t="s">
        <v>1</v>
      </c>
      <c r="C10" s="48">
        <v>24228.967164743884</v>
      </c>
      <c r="D10" s="48">
        <v>25400.838541439884</v>
      </c>
      <c r="E10" s="48">
        <v>26060.928840396529</v>
      </c>
      <c r="F10" s="48">
        <v>26408.995839302002</v>
      </c>
      <c r="G10" s="48">
        <v>27198.366920753408</v>
      </c>
      <c r="H10" s="48">
        <v>27603.61969809018</v>
      </c>
      <c r="I10" s="48">
        <v>26395.210820840352</v>
      </c>
      <c r="J10" s="48">
        <v>26437.529310844002</v>
      </c>
      <c r="K10" s="48">
        <v>26281.132544686723</v>
      </c>
      <c r="L10" s="53">
        <v>26312</v>
      </c>
    </row>
    <row r="11" spans="1:12" s="15" customFormat="1" ht="12.75">
      <c r="A11" s="41">
        <v>4</v>
      </c>
      <c r="B11" s="42" t="s">
        <v>2</v>
      </c>
      <c r="C11" s="46">
        <v>11390.355669284001</v>
      </c>
      <c r="D11" s="48">
        <v>11529.359669284</v>
      </c>
      <c r="E11" s="48">
        <v>11714.232702127001</v>
      </c>
      <c r="F11" s="48">
        <v>11914.130702127</v>
      </c>
      <c r="G11" s="49">
        <v>11639.269463248</v>
      </c>
      <c r="H11" s="48">
        <v>11832.150136</v>
      </c>
      <c r="I11" s="48">
        <v>12002.987136</v>
      </c>
      <c r="J11" s="48">
        <v>12215.840136000001</v>
      </c>
      <c r="K11" s="48">
        <v>12278.92182626975</v>
      </c>
      <c r="L11" s="53">
        <v>12438</v>
      </c>
    </row>
    <row r="12" spans="1:12" s="15" customFormat="1" ht="12.75">
      <c r="A12" s="41">
        <v>5</v>
      </c>
      <c r="B12" s="42" t="s">
        <v>3</v>
      </c>
      <c r="C12" s="46">
        <v>708.17326060872006</v>
      </c>
      <c r="D12" s="48">
        <v>1379.6379767666201</v>
      </c>
      <c r="E12" s="48">
        <v>2132.9748980504196</v>
      </c>
      <c r="F12" s="48">
        <v>2871.337299704001</v>
      </c>
      <c r="G12" s="49">
        <v>3637.2846224339992</v>
      </c>
      <c r="H12" s="48">
        <v>4383.99</v>
      </c>
      <c r="I12" s="48">
        <v>5131.0672366372</v>
      </c>
      <c r="J12" s="48">
        <v>5871.2145144729011</v>
      </c>
      <c r="K12" s="48">
        <v>6605.6627017111814</v>
      </c>
      <c r="L12" s="53">
        <v>7358</v>
      </c>
    </row>
    <row r="13" spans="1:12" s="15" customFormat="1" ht="12.75">
      <c r="A13" s="41">
        <v>6</v>
      </c>
      <c r="B13" s="42" t="s">
        <v>4</v>
      </c>
      <c r="C13" s="46">
        <v>443.58656976197005</v>
      </c>
      <c r="D13" s="48">
        <v>971.35472119576991</v>
      </c>
      <c r="E13" s="48">
        <v>1481.9601257281602</v>
      </c>
      <c r="F13" s="48">
        <v>2078.4190340939999</v>
      </c>
      <c r="G13" s="49">
        <v>2486.6953159501199</v>
      </c>
      <c r="H13" s="48">
        <v>2991.009</v>
      </c>
      <c r="I13" s="48">
        <v>3514.0436424448694</v>
      </c>
      <c r="J13" s="48">
        <v>3987.9633571977697</v>
      </c>
      <c r="K13" s="48">
        <v>4581.3546239703901</v>
      </c>
      <c r="L13" s="53">
        <v>5116</v>
      </c>
    </row>
    <row r="14" spans="1:12" s="15" customFormat="1" ht="12.75">
      <c r="A14" s="41">
        <v>7</v>
      </c>
      <c r="B14" s="42" t="s">
        <v>5</v>
      </c>
      <c r="C14" s="46">
        <v>198.90827841605991</v>
      </c>
      <c r="D14" s="48">
        <v>337.91301759425016</v>
      </c>
      <c r="E14" s="48">
        <v>504.64453999078927</v>
      </c>
      <c r="F14" s="48">
        <v>704.54426561000082</v>
      </c>
      <c r="G14" s="49">
        <v>889.68130648387921</v>
      </c>
      <c r="H14" s="48">
        <v>1082.5640000000001</v>
      </c>
      <c r="I14" s="48">
        <v>1253.3995941923308</v>
      </c>
      <c r="J14" s="48">
        <v>1466.2521572751309</v>
      </c>
      <c r="K14" s="48">
        <v>1563.5030777407912</v>
      </c>
      <c r="L14" s="53">
        <v>1722</v>
      </c>
    </row>
    <row r="15" spans="1:12" s="13" customFormat="1">
      <c r="B15" s="14"/>
    </row>
    <row r="16" spans="1:12" s="13" customFormat="1">
      <c r="A16" s="18"/>
      <c r="B16" s="14"/>
    </row>
    <row r="17" spans="1:10" s="15" customFormat="1">
      <c r="A17" s="39"/>
      <c r="B17" s="39"/>
      <c r="C17" s="13"/>
      <c r="D17" s="13"/>
      <c r="E17" s="13"/>
      <c r="F17" s="13"/>
      <c r="G17" s="13"/>
      <c r="H17" s="13"/>
      <c r="I17" s="13"/>
      <c r="J17" s="13"/>
    </row>
    <row r="18" spans="1:10" s="15" customFormat="1">
      <c r="A18" s="41"/>
      <c r="B18" s="42"/>
      <c r="C18" s="13"/>
      <c r="D18" s="13"/>
      <c r="E18" s="13"/>
      <c r="F18" s="13"/>
      <c r="G18" s="13"/>
      <c r="H18" s="13"/>
      <c r="I18" s="13"/>
      <c r="J18" s="13"/>
    </row>
    <row r="19" spans="1:10" s="15" customFormat="1">
      <c r="A19" s="41"/>
      <c r="B19" s="42"/>
      <c r="C19" s="13"/>
      <c r="D19" s="13"/>
      <c r="E19" s="13"/>
      <c r="F19" s="13"/>
      <c r="G19" s="13"/>
      <c r="H19" s="13"/>
      <c r="I19" s="13"/>
      <c r="J19" s="13"/>
    </row>
    <row r="20" spans="1:10" s="15" customFormat="1">
      <c r="A20" s="41"/>
      <c r="B20" s="42"/>
      <c r="C20" s="13"/>
      <c r="D20" s="13"/>
      <c r="E20" s="13"/>
      <c r="F20" s="13"/>
      <c r="G20" s="13"/>
      <c r="H20" s="13"/>
      <c r="I20" s="13"/>
      <c r="J20" s="13"/>
    </row>
    <row r="21" spans="1:10" ht="15.75">
      <c r="C21" s="13"/>
      <c r="D21" s="13"/>
      <c r="E21" s="13"/>
      <c r="F21" s="13"/>
      <c r="G21" s="13"/>
      <c r="H21" s="13"/>
      <c r="I21" s="13"/>
      <c r="J21" s="13"/>
    </row>
    <row r="22" spans="1:10" ht="15.75">
      <c r="C22" s="13"/>
      <c r="D22" s="13"/>
      <c r="E22" s="13"/>
      <c r="F22" s="13"/>
      <c r="G22" s="13"/>
      <c r="H22" s="13"/>
      <c r="I22" s="13"/>
      <c r="J22" s="13"/>
    </row>
  </sheetData>
  <pageMargins left="0.39370078740157483" right="0.39370078740157483" top="0.39370078740157483" bottom="0.39370078740157483" header="0.11811023622047245" footer="0.11811023622047245"/>
  <pageSetup paperSize="9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view="pageBreakPreview" topLeftCell="B1" zoomScale="90" zoomScaleNormal="100" zoomScaleSheetLayoutView="90" workbookViewId="0">
      <pane xSplit="1" topLeftCell="D1" activePane="topRight" state="frozen"/>
      <selection activeCell="B1" sqref="B1"/>
      <selection pane="topRight" activeCell="B4" sqref="A4:XFD10"/>
    </sheetView>
  </sheetViews>
  <sheetFormatPr defaultRowHeight="15"/>
  <cols>
    <col min="2" max="2" width="25.5703125" customWidth="1"/>
    <col min="3" max="4" width="18.5703125" customWidth="1"/>
    <col min="5" max="10" width="19" bestFit="1" customWidth="1"/>
    <col min="11" max="11" width="17.42578125" customWidth="1"/>
    <col min="12" max="12" width="16.140625" bestFit="1" customWidth="1"/>
  </cols>
  <sheetData>
    <row r="1" spans="1:12" ht="18" customHeight="1">
      <c r="C1" s="59" t="s">
        <v>105</v>
      </c>
      <c r="D1" s="59"/>
      <c r="E1" s="59"/>
      <c r="F1" s="59"/>
      <c r="G1" s="59"/>
    </row>
    <row r="2" spans="1:12" ht="21" customHeight="1">
      <c r="C2" s="59"/>
      <c r="D2" s="59"/>
      <c r="E2" s="59"/>
      <c r="F2" s="59"/>
      <c r="G2" s="59"/>
    </row>
    <row r="4" spans="1:12" s="15" customFormat="1" ht="13.5" thickBot="1">
      <c r="I4" s="58" t="s">
        <v>103</v>
      </c>
      <c r="J4" s="58"/>
      <c r="K4" s="58"/>
    </row>
    <row r="5" spans="1:12" s="15" customFormat="1" ht="12.75">
      <c r="A5" s="33" t="s">
        <v>6</v>
      </c>
      <c r="B5" s="33" t="s">
        <v>7</v>
      </c>
      <c r="C5" s="34">
        <v>41640</v>
      </c>
      <c r="D5" s="34">
        <v>41671</v>
      </c>
      <c r="E5" s="34">
        <v>41699</v>
      </c>
      <c r="F5" s="34">
        <v>41730</v>
      </c>
      <c r="G5" s="34">
        <v>41760</v>
      </c>
      <c r="H5" s="34">
        <v>41791</v>
      </c>
      <c r="I5" s="34">
        <v>41821</v>
      </c>
      <c r="J5" s="34">
        <v>41852</v>
      </c>
      <c r="K5" s="34">
        <v>41883</v>
      </c>
    </row>
    <row r="6" spans="1:12" s="15" customFormat="1" ht="12.75">
      <c r="A6" s="35">
        <v>1</v>
      </c>
      <c r="B6" s="36" t="s">
        <v>107</v>
      </c>
      <c r="C6" s="37">
        <f>26327069*1000</f>
        <v>26327069000</v>
      </c>
      <c r="D6" s="37">
        <f>26748583</f>
        <v>26748583</v>
      </c>
      <c r="E6" s="37">
        <v>26899772</v>
      </c>
      <c r="F6" s="37">
        <v>27166346</v>
      </c>
      <c r="G6" s="37">
        <v>27360743</v>
      </c>
      <c r="H6" s="37">
        <v>27595496</v>
      </c>
      <c r="I6" s="37">
        <v>25956315</v>
      </c>
      <c r="J6" s="37">
        <v>26278433</v>
      </c>
      <c r="K6" s="38">
        <v>27372765</v>
      </c>
    </row>
    <row r="7" spans="1:12" s="15" customFormat="1" ht="12.75">
      <c r="A7" s="35">
        <v>2</v>
      </c>
      <c r="B7" s="36" t="s">
        <v>108</v>
      </c>
      <c r="C7" s="37">
        <f>33092557*1000</f>
        <v>33092557000</v>
      </c>
      <c r="D7" s="37">
        <v>33558920</v>
      </c>
      <c r="E7" s="37">
        <v>33902507</v>
      </c>
      <c r="F7" s="37">
        <v>34281920</v>
      </c>
      <c r="G7" s="37">
        <v>34565339</v>
      </c>
      <c r="H7" s="37">
        <v>34539463</v>
      </c>
      <c r="I7" s="37">
        <v>33226345</v>
      </c>
      <c r="J7" s="37">
        <v>33743440</v>
      </c>
      <c r="K7" s="37">
        <v>34243438</v>
      </c>
      <c r="L7" s="17"/>
    </row>
    <row r="8" spans="1:12" s="15" customFormat="1" ht="12.75">
      <c r="A8" s="35">
        <v>3</v>
      </c>
      <c r="B8" s="36" t="s">
        <v>109</v>
      </c>
      <c r="C8" s="37">
        <f>22673896*1000</f>
        <v>22673896000</v>
      </c>
      <c r="D8" s="37">
        <v>22935049</v>
      </c>
      <c r="E8" s="37">
        <v>23241521</v>
      </c>
      <c r="F8" s="37">
        <v>23439165</v>
      </c>
      <c r="G8" s="37">
        <v>24377502</v>
      </c>
      <c r="H8" s="37">
        <v>24273175</v>
      </c>
      <c r="I8" s="37">
        <v>22865533</v>
      </c>
      <c r="J8" s="37">
        <v>23271464</v>
      </c>
      <c r="K8" s="37">
        <v>23632558</v>
      </c>
    </row>
    <row r="9" spans="1:12" s="15" customFormat="1" ht="12.75">
      <c r="A9" s="35">
        <v>4</v>
      </c>
      <c r="B9" s="36" t="s">
        <v>110</v>
      </c>
      <c r="C9" s="37">
        <f>10418661*1000</f>
        <v>10418661000</v>
      </c>
      <c r="D9" s="37">
        <v>10623871</v>
      </c>
      <c r="E9" s="37">
        <v>10660986</v>
      </c>
      <c r="F9" s="37">
        <v>10842754</v>
      </c>
      <c r="G9" s="37">
        <v>10187836</v>
      </c>
      <c r="H9" s="37">
        <v>10266288</v>
      </c>
      <c r="I9" s="37">
        <v>10360812</v>
      </c>
      <c r="J9" s="37">
        <v>10471976</v>
      </c>
      <c r="K9" s="37">
        <v>10610880</v>
      </c>
    </row>
    <row r="10" spans="1:12" s="15" customFormat="1" ht="12.75">
      <c r="A10" s="35">
        <v>5</v>
      </c>
      <c r="B10" s="36" t="s">
        <v>111</v>
      </c>
      <c r="C10" s="37">
        <f>118.5*1000</f>
        <v>118500</v>
      </c>
      <c r="D10" s="37">
        <v>265602</v>
      </c>
      <c r="E10" s="37">
        <v>339608</v>
      </c>
      <c r="F10" s="37">
        <v>484132</v>
      </c>
      <c r="G10" s="37">
        <v>592135</v>
      </c>
      <c r="H10" s="37">
        <v>670561</v>
      </c>
      <c r="I10" s="37">
        <v>765111</v>
      </c>
      <c r="J10" s="37">
        <v>876279</v>
      </c>
      <c r="K10" s="37">
        <v>1015179</v>
      </c>
    </row>
  </sheetData>
  <mergeCells count="2">
    <mergeCell ref="I4:K4"/>
    <mergeCell ref="C1:G2"/>
  </mergeCells>
  <pageMargins left="7.874015748031496E-2" right="7.874015748031496E-2" top="0.74803149606299213" bottom="0.35433070866141736" header="0.31496062992125984" footer="0.31496062992125984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view="pageBreakPreview" zoomScale="80" zoomScaleNormal="100" zoomScaleSheetLayoutView="80" workbookViewId="0">
      <selection activeCell="J5" sqref="J5"/>
    </sheetView>
  </sheetViews>
  <sheetFormatPr defaultRowHeight="15"/>
  <cols>
    <col min="1" max="1" width="9.28515625" bestFit="1" customWidth="1"/>
    <col min="2" max="2" width="18.42578125" customWidth="1"/>
    <col min="3" max="3" width="18" customWidth="1"/>
    <col min="4" max="12" width="13.140625" bestFit="1" customWidth="1"/>
    <col min="14" max="14" width="12.28515625" bestFit="1" customWidth="1"/>
  </cols>
  <sheetData>
    <row r="1" spans="1:14" ht="18" customHeight="1">
      <c r="C1" s="59" t="s">
        <v>104</v>
      </c>
      <c r="D1" s="59"/>
      <c r="E1" s="59"/>
      <c r="F1" s="59"/>
      <c r="G1" s="59"/>
    </row>
    <row r="2" spans="1:14" ht="21" customHeight="1">
      <c r="C2" s="59"/>
      <c r="D2" s="59"/>
      <c r="E2" s="59"/>
      <c r="F2" s="59"/>
      <c r="G2" s="59"/>
    </row>
    <row r="4" spans="1:14" s="15" customFormat="1" ht="12.75">
      <c r="J4" s="64" t="s">
        <v>103</v>
      </c>
      <c r="K4" s="64"/>
      <c r="L4" s="64"/>
    </row>
    <row r="5" spans="1:14" s="15" customFormat="1" ht="12.75">
      <c r="A5" s="29" t="s">
        <v>6</v>
      </c>
      <c r="B5" s="65" t="s">
        <v>7</v>
      </c>
      <c r="C5" s="66"/>
      <c r="D5" s="30">
        <v>41640</v>
      </c>
      <c r="E5" s="30">
        <v>41671</v>
      </c>
      <c r="F5" s="30">
        <v>41699</v>
      </c>
      <c r="G5" s="30">
        <v>41730</v>
      </c>
      <c r="H5" s="30">
        <v>41760</v>
      </c>
      <c r="I5" s="30">
        <v>41791</v>
      </c>
      <c r="J5" s="30">
        <v>41821</v>
      </c>
      <c r="K5" s="30">
        <v>41852</v>
      </c>
      <c r="L5" s="30">
        <v>41883</v>
      </c>
    </row>
    <row r="6" spans="1:14" s="15" customFormat="1" ht="12.75">
      <c r="A6" s="16">
        <v>1</v>
      </c>
      <c r="B6" s="62" t="s">
        <v>8</v>
      </c>
      <c r="C6" s="63"/>
      <c r="D6" s="31">
        <v>7499887</v>
      </c>
      <c r="E6" s="31">
        <v>7544789</v>
      </c>
      <c r="F6" s="31">
        <v>7665022</v>
      </c>
      <c r="G6" s="31">
        <v>7437194</v>
      </c>
      <c r="H6" s="31">
        <v>7483535</v>
      </c>
      <c r="I6" s="31">
        <v>8023725</v>
      </c>
      <c r="J6" s="31">
        <v>8053115</v>
      </c>
      <c r="K6" s="31">
        <v>8106369</v>
      </c>
      <c r="L6" s="31">
        <v>8071798</v>
      </c>
      <c r="N6" s="17"/>
    </row>
    <row r="7" spans="1:14" s="15" customFormat="1" ht="12.75">
      <c r="A7" s="16">
        <v>2</v>
      </c>
      <c r="B7" s="62" t="s">
        <v>9</v>
      </c>
      <c r="C7" s="63"/>
      <c r="D7" s="31">
        <v>4696725</v>
      </c>
      <c r="E7" s="31">
        <v>4730201</v>
      </c>
      <c r="F7" s="31">
        <v>4831005</v>
      </c>
      <c r="G7" s="31">
        <v>4586885</v>
      </c>
      <c r="H7" s="31">
        <v>4617928</v>
      </c>
      <c r="I7" s="31">
        <v>5145086</v>
      </c>
      <c r="J7" s="31">
        <v>5156691</v>
      </c>
      <c r="K7" s="31">
        <v>5194996</v>
      </c>
      <c r="L7" s="31">
        <v>5149643</v>
      </c>
    </row>
    <row r="8" spans="1:14" s="15" customFormat="1" ht="12.75">
      <c r="A8" s="16">
        <v>3</v>
      </c>
      <c r="B8" s="62" t="s">
        <v>10</v>
      </c>
      <c r="C8" s="63"/>
      <c r="D8" s="31">
        <v>2000000</v>
      </c>
      <c r="E8" s="31">
        <v>2000000</v>
      </c>
      <c r="F8" s="31">
        <v>2000000</v>
      </c>
      <c r="G8" s="31">
        <v>2000000</v>
      </c>
      <c r="H8" s="31">
        <v>2000000</v>
      </c>
      <c r="I8" s="31">
        <v>2000000</v>
      </c>
      <c r="J8" s="31">
        <v>2000000</v>
      </c>
      <c r="K8" s="31">
        <v>2000000</v>
      </c>
      <c r="L8" s="31">
        <v>2000000</v>
      </c>
    </row>
    <row r="9" spans="1:14" s="15" customFormat="1" ht="12.75">
      <c r="A9" s="16">
        <v>4</v>
      </c>
      <c r="B9" s="62" t="s">
        <v>11</v>
      </c>
      <c r="C9" s="63"/>
      <c r="D9" s="31">
        <v>2803162</v>
      </c>
      <c r="E9" s="31">
        <v>2814588</v>
      </c>
      <c r="F9" s="31">
        <v>2834511</v>
      </c>
      <c r="G9" s="31">
        <v>2850309</v>
      </c>
      <c r="H9" s="31">
        <v>2865607</v>
      </c>
      <c r="I9" s="31">
        <v>2878639</v>
      </c>
      <c r="J9" s="31">
        <v>2896424</v>
      </c>
      <c r="K9" s="31">
        <v>2911373</v>
      </c>
      <c r="L9" s="31">
        <v>2922155</v>
      </c>
    </row>
    <row r="10" spans="1:14" s="15" customFormat="1" ht="12.75">
      <c r="A10" s="16">
        <v>5</v>
      </c>
      <c r="B10" s="62" t="s">
        <v>12</v>
      </c>
      <c r="C10" s="63"/>
      <c r="D10" s="31">
        <v>6230171</v>
      </c>
      <c r="E10" s="31">
        <v>6229989</v>
      </c>
      <c r="F10" s="31">
        <v>6479807</v>
      </c>
      <c r="G10" s="31">
        <v>6484362</v>
      </c>
      <c r="H10" s="31">
        <v>6484164</v>
      </c>
      <c r="I10" s="31">
        <v>6983488</v>
      </c>
      <c r="J10" s="31">
        <v>6989017</v>
      </c>
      <c r="K10" s="31">
        <v>6992973</v>
      </c>
      <c r="L10" s="31">
        <f>6989417685787/1000000</f>
        <v>6989417.6857869998</v>
      </c>
    </row>
    <row r="11" spans="1:14" s="15" customFormat="1" ht="12.75">
      <c r="A11" s="16">
        <v>6</v>
      </c>
      <c r="B11" s="62" t="s">
        <v>13</v>
      </c>
      <c r="C11" s="63"/>
      <c r="D11" s="31">
        <v>4649000</v>
      </c>
      <c r="E11" s="31">
        <v>4649000</v>
      </c>
      <c r="F11" s="31">
        <v>4786000</v>
      </c>
      <c r="G11" s="31">
        <v>4531000</v>
      </c>
      <c r="H11" s="31">
        <v>4531000</v>
      </c>
      <c r="I11" s="31">
        <v>5096000</v>
      </c>
      <c r="J11" s="31">
        <v>5096000</v>
      </c>
      <c r="K11" s="31">
        <v>5096000</v>
      </c>
      <c r="L11" s="31">
        <v>5096000</v>
      </c>
    </row>
    <row r="12" spans="1:14" s="15" customFormat="1" ht="12.75">
      <c r="A12" s="16">
        <v>7</v>
      </c>
      <c r="B12" s="62" t="s">
        <v>14</v>
      </c>
      <c r="C12" s="63"/>
      <c r="D12" s="31">
        <v>14486</v>
      </c>
      <c r="E12" s="31">
        <v>25913</v>
      </c>
      <c r="F12" s="31">
        <v>43569</v>
      </c>
      <c r="G12" s="31">
        <v>59367</v>
      </c>
      <c r="H12" s="31">
        <v>74664</v>
      </c>
      <c r="I12" s="31">
        <v>87697</v>
      </c>
      <c r="J12" s="31">
        <v>105482</v>
      </c>
      <c r="K12" s="31">
        <v>120430</v>
      </c>
      <c r="L12" s="31">
        <v>131213</v>
      </c>
    </row>
    <row r="13" spans="1:14" s="15" customFormat="1" ht="12.75"/>
    <row r="14" spans="1:14" s="15" customFormat="1" ht="12.75">
      <c r="A14" s="29" t="s">
        <v>6</v>
      </c>
      <c r="B14" s="65" t="s">
        <v>33</v>
      </c>
      <c r="C14" s="66"/>
      <c r="D14" s="30">
        <v>41640</v>
      </c>
      <c r="E14" s="30">
        <v>41671</v>
      </c>
      <c r="F14" s="30">
        <v>41699</v>
      </c>
      <c r="G14" s="30">
        <v>41730</v>
      </c>
      <c r="H14" s="30">
        <v>41760</v>
      </c>
      <c r="I14" s="30">
        <v>41791</v>
      </c>
      <c r="J14" s="30">
        <v>41821</v>
      </c>
      <c r="K14" s="30">
        <v>41852</v>
      </c>
      <c r="L14" s="30">
        <v>41883</v>
      </c>
    </row>
    <row r="15" spans="1:14" s="15" customFormat="1" ht="12.75">
      <c r="A15" s="16">
        <v>1</v>
      </c>
      <c r="B15" s="60" t="s">
        <v>15</v>
      </c>
      <c r="C15" s="61"/>
      <c r="D15" s="32" t="s">
        <v>86</v>
      </c>
      <c r="E15" s="32" t="s">
        <v>88</v>
      </c>
      <c r="F15" s="32" t="s">
        <v>16</v>
      </c>
      <c r="G15" s="32" t="s">
        <v>17</v>
      </c>
      <c r="H15" s="32" t="s">
        <v>18</v>
      </c>
      <c r="I15" s="32" t="s">
        <v>19</v>
      </c>
      <c r="J15" s="32" t="s">
        <v>20</v>
      </c>
      <c r="K15" s="32" t="s">
        <v>21</v>
      </c>
      <c r="L15" s="32" t="s">
        <v>86</v>
      </c>
    </row>
    <row r="16" spans="1:14" s="15" customFormat="1" ht="12.75">
      <c r="A16" s="16">
        <v>2</v>
      </c>
      <c r="B16" s="60" t="s">
        <v>22</v>
      </c>
      <c r="C16" s="61"/>
      <c r="D16" s="32" t="s">
        <v>26</v>
      </c>
      <c r="E16" s="32" t="s">
        <v>89</v>
      </c>
      <c r="F16" s="32" t="s">
        <v>23</v>
      </c>
      <c r="G16" s="32" t="s">
        <v>24</v>
      </c>
      <c r="H16" s="32" t="s">
        <v>24</v>
      </c>
      <c r="I16" s="32" t="s">
        <v>25</v>
      </c>
      <c r="J16" s="32" t="s">
        <v>26</v>
      </c>
      <c r="K16" s="32" t="s">
        <v>27</v>
      </c>
      <c r="L16" s="32" t="s">
        <v>26</v>
      </c>
    </row>
    <row r="17" spans="1:12" s="15" customFormat="1" ht="12.75">
      <c r="A17" s="16">
        <v>3</v>
      </c>
      <c r="B17" s="60" t="s">
        <v>28</v>
      </c>
      <c r="C17" s="61"/>
      <c r="D17" s="32" t="s">
        <v>87</v>
      </c>
      <c r="E17" s="32" t="s">
        <v>87</v>
      </c>
      <c r="F17" s="32" t="s">
        <v>29</v>
      </c>
      <c r="G17" s="32" t="s">
        <v>30</v>
      </c>
      <c r="H17" s="32" t="s">
        <v>31</v>
      </c>
      <c r="I17" s="32" t="s">
        <v>32</v>
      </c>
      <c r="J17" s="32" t="s">
        <v>32</v>
      </c>
      <c r="K17" s="32" t="s">
        <v>32</v>
      </c>
      <c r="L17" s="32" t="s">
        <v>87</v>
      </c>
    </row>
  </sheetData>
  <mergeCells count="14">
    <mergeCell ref="J4:L4"/>
    <mergeCell ref="B6:C6"/>
    <mergeCell ref="B5:C5"/>
    <mergeCell ref="B14:C14"/>
    <mergeCell ref="B9:C9"/>
    <mergeCell ref="B7:C7"/>
    <mergeCell ref="B8:C8"/>
    <mergeCell ref="B16:C16"/>
    <mergeCell ref="C1:G2"/>
    <mergeCell ref="B17:C17"/>
    <mergeCell ref="B10:C10"/>
    <mergeCell ref="B11:C11"/>
    <mergeCell ref="B12:C12"/>
    <mergeCell ref="B15:C15"/>
  </mergeCells>
  <pageMargins left="0.31496062992125984" right="0.31496062992125984" top="0.74803149606299213" bottom="0.7480314960629921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view="pageBreakPreview" zoomScale="90" zoomScaleNormal="100" zoomScaleSheetLayoutView="90" workbookViewId="0">
      <selection activeCell="D7" sqref="D7"/>
    </sheetView>
  </sheetViews>
  <sheetFormatPr defaultRowHeight="15"/>
  <cols>
    <col min="1" max="1" width="9.140625" customWidth="1"/>
    <col min="2" max="2" width="15.85546875" customWidth="1"/>
    <col min="3" max="3" width="16" customWidth="1"/>
    <col min="4" max="4" width="17.5703125" bestFit="1" customWidth="1"/>
    <col min="5" max="5" width="16.140625" customWidth="1"/>
    <col min="6" max="8" width="14.140625" bestFit="1" customWidth="1"/>
    <col min="9" max="9" width="12.85546875" bestFit="1" customWidth="1"/>
    <col min="10" max="11" width="14.140625" bestFit="1" customWidth="1"/>
    <col min="12" max="12" width="15.140625" customWidth="1"/>
    <col min="13" max="13" width="17.28515625" bestFit="1" customWidth="1"/>
  </cols>
  <sheetData>
    <row r="1" spans="1:13" ht="18" customHeight="1">
      <c r="C1" s="70" t="s">
        <v>106</v>
      </c>
      <c r="D1" s="70"/>
      <c r="E1" s="70"/>
      <c r="F1" s="70"/>
      <c r="G1" s="70"/>
      <c r="H1" s="70"/>
      <c r="I1" s="70"/>
      <c r="J1" s="70"/>
    </row>
    <row r="2" spans="1:13" ht="21" customHeight="1">
      <c r="C2" s="70"/>
      <c r="D2" s="70"/>
      <c r="E2" s="70"/>
      <c r="F2" s="70"/>
      <c r="G2" s="70"/>
      <c r="H2" s="70"/>
      <c r="I2" s="70"/>
      <c r="J2" s="70"/>
    </row>
    <row r="4" spans="1:13" s="15" customFormat="1" ht="12.75">
      <c r="J4" s="64" t="s">
        <v>103</v>
      </c>
      <c r="K4" s="64"/>
      <c r="L4" s="64"/>
    </row>
    <row r="5" spans="1:13" s="15" customFormat="1" ht="12.75">
      <c r="A5" s="19" t="s">
        <v>6</v>
      </c>
      <c r="B5" s="71" t="s">
        <v>7</v>
      </c>
      <c r="C5" s="72"/>
      <c r="D5" s="20">
        <v>41640</v>
      </c>
      <c r="E5" s="20">
        <v>41671</v>
      </c>
      <c r="F5" s="20">
        <v>41699</v>
      </c>
      <c r="G5" s="20">
        <v>41730</v>
      </c>
      <c r="H5" s="20">
        <v>41760</v>
      </c>
      <c r="I5" s="20">
        <v>41791</v>
      </c>
      <c r="J5" s="20">
        <v>41821</v>
      </c>
      <c r="K5" s="20">
        <v>41852</v>
      </c>
      <c r="L5" s="20">
        <v>41883</v>
      </c>
    </row>
    <row r="6" spans="1:13" s="15" customFormat="1" ht="12.75">
      <c r="A6" s="16">
        <v>1</v>
      </c>
      <c r="B6" s="67" t="s">
        <v>72</v>
      </c>
      <c r="C6" s="67"/>
      <c r="D6" s="21">
        <v>5846261</v>
      </c>
      <c r="E6" s="21">
        <v>5436186</v>
      </c>
      <c r="F6" s="21">
        <v>6625536</v>
      </c>
      <c r="G6" s="22">
        <v>5407026</v>
      </c>
      <c r="H6" s="22">
        <v>6044385</v>
      </c>
      <c r="I6" s="22" t="s">
        <v>63</v>
      </c>
      <c r="J6" s="22">
        <v>8666112</v>
      </c>
      <c r="K6" s="22">
        <v>8131527</v>
      </c>
      <c r="L6" s="23">
        <v>8370680</v>
      </c>
    </row>
    <row r="7" spans="1:13" s="15" customFormat="1" ht="12.75">
      <c r="A7" s="16">
        <v>2</v>
      </c>
      <c r="B7" s="67" t="s">
        <v>73</v>
      </c>
      <c r="C7" s="67"/>
      <c r="D7" s="21">
        <v>40194</v>
      </c>
      <c r="E7" s="21">
        <v>378505</v>
      </c>
      <c r="F7" s="21">
        <v>370799</v>
      </c>
      <c r="G7" s="22">
        <v>374037</v>
      </c>
      <c r="H7" s="22">
        <v>375841</v>
      </c>
      <c r="I7" s="22" t="s">
        <v>64</v>
      </c>
      <c r="J7" s="22">
        <v>434827</v>
      </c>
      <c r="K7" s="22">
        <v>435795</v>
      </c>
      <c r="L7" s="23">
        <v>472492</v>
      </c>
    </row>
    <row r="8" spans="1:13" s="15" customFormat="1" ht="12.75">
      <c r="A8" s="16">
        <v>3</v>
      </c>
      <c r="B8" s="67" t="s">
        <v>74</v>
      </c>
      <c r="C8" s="67"/>
      <c r="D8" s="21">
        <v>41622233</v>
      </c>
      <c r="E8" s="21">
        <v>41646987</v>
      </c>
      <c r="F8" s="21">
        <v>41509390</v>
      </c>
      <c r="G8" s="22">
        <v>43530516</v>
      </c>
      <c r="H8" s="22">
        <v>45340063</v>
      </c>
      <c r="I8" s="22" t="s">
        <v>65</v>
      </c>
      <c r="J8" s="22">
        <v>47795481</v>
      </c>
      <c r="K8" s="22">
        <v>48762600</v>
      </c>
      <c r="L8" s="23">
        <v>50192674</v>
      </c>
    </row>
    <row r="9" spans="1:13" s="15" customFormat="1" ht="12.75">
      <c r="A9" s="16">
        <v>4</v>
      </c>
      <c r="B9" s="67" t="s">
        <v>0</v>
      </c>
      <c r="C9" s="67"/>
      <c r="D9" s="21">
        <v>47240594</v>
      </c>
      <c r="E9" s="21">
        <v>46907418</v>
      </c>
      <c r="F9" s="21">
        <v>48025577</v>
      </c>
      <c r="G9" s="22">
        <v>48646385</v>
      </c>
      <c r="H9" s="22">
        <v>52886625</v>
      </c>
      <c r="I9" s="22" t="s">
        <v>66</v>
      </c>
      <c r="J9" s="22">
        <v>56031322</v>
      </c>
      <c r="K9" s="22">
        <v>56460094</v>
      </c>
      <c r="L9" s="24">
        <v>58476806</v>
      </c>
      <c r="M9" s="17"/>
    </row>
    <row r="10" spans="1:13" s="15" customFormat="1" ht="12.75">
      <c r="A10" s="16">
        <v>5</v>
      </c>
      <c r="B10" s="67" t="s">
        <v>75</v>
      </c>
      <c r="C10" s="67"/>
      <c r="D10" s="21">
        <v>17209335</v>
      </c>
      <c r="E10" s="21">
        <v>16891056</v>
      </c>
      <c r="F10" s="21">
        <v>16791399</v>
      </c>
      <c r="G10" s="22">
        <v>16892459</v>
      </c>
      <c r="H10" s="22">
        <v>16928242</v>
      </c>
      <c r="I10" s="22" t="s">
        <v>67</v>
      </c>
      <c r="J10" s="22">
        <v>18850111</v>
      </c>
      <c r="K10" s="22">
        <v>18907364</v>
      </c>
      <c r="L10" s="24">
        <v>19151420</v>
      </c>
      <c r="M10" s="17"/>
    </row>
    <row r="11" spans="1:13" s="15" customFormat="1" ht="12.75">
      <c r="A11" s="16">
        <v>6</v>
      </c>
      <c r="B11" s="67" t="s">
        <v>76</v>
      </c>
      <c r="C11" s="67"/>
      <c r="D11" s="21">
        <v>20522809</v>
      </c>
      <c r="E11" s="21">
        <v>20374246</v>
      </c>
      <c r="F11" s="21">
        <v>21469117</v>
      </c>
      <c r="G11" s="22">
        <v>22134330</v>
      </c>
      <c r="H11" s="22">
        <v>26046922</v>
      </c>
      <c r="I11" s="22" t="s">
        <v>68</v>
      </c>
      <c r="J11" s="22">
        <v>27129234</v>
      </c>
      <c r="K11" s="22">
        <v>27289354</v>
      </c>
      <c r="L11" s="24">
        <v>28554510</v>
      </c>
    </row>
    <row r="12" spans="1:13" s="15" customFormat="1" ht="12.75">
      <c r="A12" s="16">
        <v>7</v>
      </c>
      <c r="B12" s="68" t="s">
        <v>85</v>
      </c>
      <c r="C12" s="69"/>
      <c r="D12" s="21">
        <v>0</v>
      </c>
      <c r="E12" s="21">
        <v>0</v>
      </c>
      <c r="F12" s="21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4">
        <v>1748893</v>
      </c>
    </row>
    <row r="13" spans="1:13" s="15" customFormat="1" ht="12.75">
      <c r="A13" s="16">
        <v>8</v>
      </c>
      <c r="B13" s="67" t="s">
        <v>1</v>
      </c>
      <c r="C13" s="67"/>
      <c r="D13" s="21">
        <v>38583617</v>
      </c>
      <c r="E13" s="21">
        <v>38136438</v>
      </c>
      <c r="F13" s="21">
        <v>39277376</v>
      </c>
      <c r="G13" s="22">
        <v>40012420</v>
      </c>
      <c r="H13" s="22">
        <v>44209912</v>
      </c>
      <c r="I13" s="22" t="s">
        <v>69</v>
      </c>
      <c r="J13" s="22">
        <v>47202832</v>
      </c>
      <c r="K13" s="22">
        <v>47593590</v>
      </c>
      <c r="L13" s="24">
        <v>49454823</v>
      </c>
    </row>
    <row r="14" spans="1:13" s="15" customFormat="1" ht="12.75">
      <c r="A14" s="16">
        <v>9</v>
      </c>
      <c r="B14" s="67" t="s">
        <v>2</v>
      </c>
      <c r="C14" s="67"/>
      <c r="D14" s="21">
        <v>8656977</v>
      </c>
      <c r="E14" s="21">
        <v>8770981</v>
      </c>
      <c r="F14" s="21">
        <v>8748201</v>
      </c>
      <c r="G14" s="22">
        <v>8633965</v>
      </c>
      <c r="H14" s="22">
        <v>8676712</v>
      </c>
      <c r="I14" s="22" t="s">
        <v>70</v>
      </c>
      <c r="J14" s="22">
        <v>8828491</v>
      </c>
      <c r="K14" s="22">
        <v>8866505</v>
      </c>
      <c r="L14" s="24">
        <v>9021983</v>
      </c>
    </row>
    <row r="15" spans="1:13" s="15" customFormat="1" ht="12.75">
      <c r="A15" s="16">
        <v>10</v>
      </c>
      <c r="B15" s="67" t="s">
        <v>77</v>
      </c>
      <c r="C15" s="67"/>
      <c r="D15" s="21">
        <v>107019</v>
      </c>
      <c r="E15" s="21">
        <v>212595</v>
      </c>
      <c r="F15" s="21">
        <v>285205</v>
      </c>
      <c r="G15" s="22">
        <v>377795</v>
      </c>
      <c r="H15" s="22">
        <v>376383</v>
      </c>
      <c r="I15" s="22" t="s">
        <v>71</v>
      </c>
      <c r="J15" s="22">
        <v>524582</v>
      </c>
      <c r="K15" s="22">
        <v>579677</v>
      </c>
      <c r="L15" s="23">
        <v>774731</v>
      </c>
    </row>
    <row r="16" spans="1:13" s="15" customFormat="1" ht="12.75">
      <c r="A16" s="16">
        <v>11</v>
      </c>
      <c r="B16" s="67" t="s">
        <v>78</v>
      </c>
      <c r="C16" s="67"/>
      <c r="D16" s="21" t="s">
        <v>90</v>
      </c>
      <c r="E16" s="21" t="s">
        <v>90</v>
      </c>
      <c r="F16" s="26" t="s">
        <v>34</v>
      </c>
      <c r="G16" s="27" t="s">
        <v>35</v>
      </c>
      <c r="H16" s="27" t="s">
        <v>36</v>
      </c>
      <c r="I16" s="27" t="s">
        <v>37</v>
      </c>
      <c r="J16" s="27" t="s">
        <v>36</v>
      </c>
      <c r="K16" s="27" t="s">
        <v>38</v>
      </c>
      <c r="L16" s="28">
        <v>2.5700000000000001E-2</v>
      </c>
    </row>
    <row r="17" spans="1:12" s="15" customFormat="1" ht="12.75">
      <c r="A17" s="16">
        <v>12</v>
      </c>
      <c r="B17" s="68" t="s">
        <v>79</v>
      </c>
      <c r="C17" s="69"/>
      <c r="D17" s="21" t="s">
        <v>91</v>
      </c>
      <c r="E17" s="21" t="s">
        <v>92</v>
      </c>
      <c r="F17" s="26" t="s">
        <v>39</v>
      </c>
      <c r="G17" s="27" t="s">
        <v>40</v>
      </c>
      <c r="H17" s="27" t="s">
        <v>41</v>
      </c>
      <c r="I17" s="27" t="s">
        <v>42</v>
      </c>
      <c r="J17" s="27" t="s">
        <v>43</v>
      </c>
      <c r="K17" s="27" t="s">
        <v>44</v>
      </c>
      <c r="L17" s="28">
        <v>0.1177</v>
      </c>
    </row>
    <row r="18" spans="1:12" s="15" customFormat="1" ht="12.75">
      <c r="A18" s="16">
        <v>13</v>
      </c>
      <c r="B18" s="68" t="s">
        <v>80</v>
      </c>
      <c r="C18" s="69"/>
      <c r="D18" s="21" t="s">
        <v>93</v>
      </c>
      <c r="E18" s="21" t="s">
        <v>94</v>
      </c>
      <c r="F18" s="26" t="s">
        <v>45</v>
      </c>
      <c r="G18" s="27" t="s">
        <v>46</v>
      </c>
      <c r="H18" s="27" t="s">
        <v>47</v>
      </c>
      <c r="I18" s="27" t="s">
        <v>48</v>
      </c>
      <c r="J18" s="27" t="s">
        <v>49</v>
      </c>
      <c r="K18" s="27" t="s">
        <v>50</v>
      </c>
      <c r="L18" s="28">
        <v>2.12E-2</v>
      </c>
    </row>
    <row r="19" spans="1:12" s="15" customFormat="1" ht="12.75">
      <c r="A19" s="16">
        <v>14</v>
      </c>
      <c r="B19" s="68" t="s">
        <v>81</v>
      </c>
      <c r="C19" s="69"/>
      <c r="D19" s="21" t="s">
        <v>95</v>
      </c>
      <c r="E19" s="21" t="s">
        <v>96</v>
      </c>
      <c r="F19" s="26" t="s">
        <v>51</v>
      </c>
      <c r="G19" s="27" t="s">
        <v>52</v>
      </c>
      <c r="H19" s="27" t="s">
        <v>53</v>
      </c>
      <c r="I19" s="27" t="s">
        <v>54</v>
      </c>
      <c r="J19" s="27" t="s">
        <v>55</v>
      </c>
      <c r="K19" s="27" t="s">
        <v>56</v>
      </c>
      <c r="L19" s="28">
        <v>3.3999999999999998E-3</v>
      </c>
    </row>
    <row r="20" spans="1:12" s="15" customFormat="1" ht="12.75">
      <c r="A20" s="16">
        <v>15</v>
      </c>
      <c r="B20" s="68" t="s">
        <v>82</v>
      </c>
      <c r="C20" s="69"/>
      <c r="D20" s="21" t="s">
        <v>97</v>
      </c>
      <c r="E20" s="21" t="s">
        <v>98</v>
      </c>
      <c r="F20" s="26" t="s">
        <v>57</v>
      </c>
      <c r="G20" s="27" t="s">
        <v>58</v>
      </c>
      <c r="H20" s="27" t="s">
        <v>59</v>
      </c>
      <c r="I20" s="27" t="s">
        <v>60</v>
      </c>
      <c r="J20" s="27" t="s">
        <v>61</v>
      </c>
      <c r="K20" s="27" t="s">
        <v>62</v>
      </c>
      <c r="L20" s="28">
        <v>0.16470000000000001</v>
      </c>
    </row>
    <row r="21" spans="1:12" s="15" customFormat="1" ht="12.75">
      <c r="A21" s="16">
        <v>16</v>
      </c>
      <c r="B21" s="25" t="s">
        <v>83</v>
      </c>
      <c r="C21" s="25"/>
      <c r="D21" s="21">
        <v>2087332</v>
      </c>
      <c r="E21" s="21">
        <v>2071847</v>
      </c>
      <c r="F21" s="21">
        <v>2172795</v>
      </c>
      <c r="G21" s="22">
        <v>2310470</v>
      </c>
      <c r="H21" s="22">
        <v>2529322</v>
      </c>
      <c r="I21" s="22">
        <v>2719301</v>
      </c>
      <c r="J21" s="22">
        <v>2703942</v>
      </c>
      <c r="K21" s="22">
        <v>2704355</v>
      </c>
      <c r="L21" s="23">
        <v>3082777</v>
      </c>
    </row>
    <row r="22" spans="1:12" s="15" customFormat="1" ht="12.75">
      <c r="A22" s="16">
        <v>17</v>
      </c>
      <c r="B22" s="25" t="s">
        <v>84</v>
      </c>
      <c r="C22" s="25"/>
      <c r="D22" s="21">
        <v>588054</v>
      </c>
      <c r="E22" s="21">
        <v>557714</v>
      </c>
      <c r="F22" s="21">
        <v>588693</v>
      </c>
      <c r="G22" s="22">
        <v>615241</v>
      </c>
      <c r="H22" s="22">
        <v>65746</v>
      </c>
      <c r="I22" s="22">
        <v>692347</v>
      </c>
      <c r="J22" s="22">
        <v>705836</v>
      </c>
      <c r="K22" s="22">
        <v>812228</v>
      </c>
      <c r="L22" s="23">
        <v>458169</v>
      </c>
    </row>
  </sheetData>
  <mergeCells count="18">
    <mergeCell ref="C1:J2"/>
    <mergeCell ref="B12:C12"/>
    <mergeCell ref="B17:C17"/>
    <mergeCell ref="B18:C18"/>
    <mergeCell ref="B16:C16"/>
    <mergeCell ref="J4:L4"/>
    <mergeCell ref="B5:C5"/>
    <mergeCell ref="B6:C6"/>
    <mergeCell ref="B7:C7"/>
    <mergeCell ref="B8:C8"/>
    <mergeCell ref="B9:C9"/>
    <mergeCell ref="B10:C10"/>
    <mergeCell ref="B11:C11"/>
    <mergeCell ref="B13:C13"/>
    <mergeCell ref="B14:C14"/>
    <mergeCell ref="B15:C15"/>
    <mergeCell ref="B19:C19"/>
    <mergeCell ref="B20:C20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20"/>
  <sheetViews>
    <sheetView workbookViewId="0">
      <selection activeCell="B20" sqref="B20:J20"/>
    </sheetView>
  </sheetViews>
  <sheetFormatPr defaultRowHeight="15"/>
  <cols>
    <col min="2" max="2" width="15.28515625" bestFit="1" customWidth="1"/>
    <col min="3" max="10" width="11.5703125" bestFit="1" customWidth="1"/>
  </cols>
  <sheetData>
    <row r="5" spans="1:10">
      <c r="B5" s="8">
        <v>23121537</v>
      </c>
    </row>
    <row r="6" spans="1:10">
      <c r="B6" s="8">
        <v>2851657</v>
      </c>
    </row>
    <row r="7" spans="1:10">
      <c r="B7" s="8">
        <v>1220797</v>
      </c>
    </row>
    <row r="8" spans="1:10">
      <c r="B8" s="9">
        <v>178774</v>
      </c>
    </row>
    <row r="9" spans="1:10">
      <c r="B9" s="2">
        <f>SUM(B5:B8)</f>
        <v>27372765</v>
      </c>
    </row>
    <row r="12" spans="1:10">
      <c r="A12" t="s">
        <v>99</v>
      </c>
      <c r="B12" s="10">
        <v>47240594</v>
      </c>
      <c r="C12" s="10">
        <v>46907418</v>
      </c>
      <c r="D12" s="10">
        <v>48025577</v>
      </c>
      <c r="E12" s="5">
        <v>48646385</v>
      </c>
      <c r="F12" s="5">
        <v>52886625</v>
      </c>
      <c r="G12" s="5">
        <v>53347693</v>
      </c>
      <c r="H12" s="5">
        <v>56031322</v>
      </c>
      <c r="I12" s="5">
        <v>56460094</v>
      </c>
      <c r="J12" s="6">
        <v>58476806</v>
      </c>
    </row>
    <row r="13" spans="1:10">
      <c r="A13" t="s">
        <v>100</v>
      </c>
      <c r="B13" s="7">
        <f>8798.4*1000</f>
        <v>8798400</v>
      </c>
      <c r="C13" s="7">
        <f>8825.4*1000</f>
        <v>8825400</v>
      </c>
      <c r="D13" s="1">
        <v>8834652</v>
      </c>
      <c r="E13" s="1">
        <v>8851352</v>
      </c>
      <c r="F13" s="1">
        <v>8916304</v>
      </c>
      <c r="G13" s="1">
        <v>9073441</v>
      </c>
      <c r="H13" s="1">
        <v>9195308</v>
      </c>
      <c r="I13" s="1">
        <v>9252293</v>
      </c>
      <c r="J13" s="1">
        <v>9309096</v>
      </c>
    </row>
    <row r="14" spans="1:10">
      <c r="A14" t="s">
        <v>101</v>
      </c>
      <c r="B14" s="3">
        <f>33092557</f>
        <v>33092557</v>
      </c>
      <c r="C14" s="3">
        <v>33558920</v>
      </c>
      <c r="D14" s="3">
        <v>33902507</v>
      </c>
      <c r="E14" s="3">
        <v>34281920</v>
      </c>
      <c r="F14" s="3">
        <v>34565339</v>
      </c>
      <c r="G14" s="3">
        <v>34539463</v>
      </c>
      <c r="H14" s="3">
        <v>33226345</v>
      </c>
      <c r="I14" s="3">
        <v>33743440</v>
      </c>
      <c r="J14" s="3">
        <v>34243438</v>
      </c>
    </row>
    <row r="15" spans="1:10">
      <c r="A15" t="s">
        <v>102</v>
      </c>
      <c r="B15" s="4">
        <v>7499887</v>
      </c>
      <c r="C15" s="4">
        <v>7544789</v>
      </c>
      <c r="D15" s="4">
        <v>7665022</v>
      </c>
      <c r="E15" s="4">
        <v>7437194</v>
      </c>
      <c r="F15" s="4">
        <v>7483535</v>
      </c>
      <c r="G15" s="4">
        <v>8023725</v>
      </c>
      <c r="H15" s="4">
        <v>8053115</v>
      </c>
      <c r="I15" s="4">
        <v>8106369</v>
      </c>
      <c r="J15" s="4">
        <v>8071798</v>
      </c>
    </row>
    <row r="17" spans="2:10">
      <c r="B17" s="11">
        <f>B12/1000000</f>
        <v>47.240594000000002</v>
      </c>
      <c r="C17" s="11">
        <f t="shared" ref="C17:J17" si="0">C12/1000000</f>
        <v>46.907418</v>
      </c>
      <c r="D17" s="11">
        <f t="shared" si="0"/>
        <v>48.025576999999998</v>
      </c>
      <c r="E17" s="11">
        <f t="shared" si="0"/>
        <v>48.646385000000002</v>
      </c>
      <c r="F17" s="11">
        <f t="shared" si="0"/>
        <v>52.886625000000002</v>
      </c>
      <c r="G17" s="11">
        <f t="shared" si="0"/>
        <v>53.347693</v>
      </c>
      <c r="H17" s="11">
        <f t="shared" si="0"/>
        <v>56.031322000000003</v>
      </c>
      <c r="I17" s="11">
        <f t="shared" si="0"/>
        <v>56.460093999999998</v>
      </c>
      <c r="J17" s="11">
        <f t="shared" si="0"/>
        <v>58.476806000000003</v>
      </c>
    </row>
    <row r="18" spans="2:10">
      <c r="B18" s="11">
        <f>B13/1000000</f>
        <v>8.7984000000000009</v>
      </c>
      <c r="C18" s="11">
        <f t="shared" ref="C18:J18" si="1">C13/1000000</f>
        <v>8.8254000000000001</v>
      </c>
      <c r="D18" s="11">
        <f t="shared" si="1"/>
        <v>8.8346520000000002</v>
      </c>
      <c r="E18" s="11">
        <f t="shared" si="1"/>
        <v>8.8513520000000003</v>
      </c>
      <c r="F18" s="11">
        <f t="shared" si="1"/>
        <v>8.9163040000000002</v>
      </c>
      <c r="G18" s="11">
        <f t="shared" si="1"/>
        <v>9.0734410000000008</v>
      </c>
      <c r="H18" s="11">
        <f t="shared" si="1"/>
        <v>9.1953080000000007</v>
      </c>
      <c r="I18" s="11">
        <f t="shared" si="1"/>
        <v>9.2522929999999999</v>
      </c>
      <c r="J18" s="11">
        <f t="shared" si="1"/>
        <v>9.3090960000000003</v>
      </c>
    </row>
    <row r="19" spans="2:10">
      <c r="B19" s="11">
        <f>B14/1000000</f>
        <v>33.092556999999999</v>
      </c>
      <c r="C19" s="11">
        <f t="shared" ref="C19:J19" si="2">C14/1000000</f>
        <v>33.558920000000001</v>
      </c>
      <c r="D19" s="11">
        <f t="shared" si="2"/>
        <v>33.902507</v>
      </c>
      <c r="E19" s="11">
        <f t="shared" si="2"/>
        <v>34.28192</v>
      </c>
      <c r="F19" s="11">
        <f t="shared" si="2"/>
        <v>34.565339000000002</v>
      </c>
      <c r="G19" s="11">
        <f t="shared" si="2"/>
        <v>34.539462999999998</v>
      </c>
      <c r="H19" s="11">
        <f t="shared" si="2"/>
        <v>33.226345000000002</v>
      </c>
      <c r="I19" s="11">
        <f t="shared" si="2"/>
        <v>33.74344</v>
      </c>
      <c r="J19" s="11">
        <f t="shared" si="2"/>
        <v>34.243437999999998</v>
      </c>
    </row>
    <row r="20" spans="2:10">
      <c r="B20" s="11">
        <f t="shared" ref="B20:J20" si="3">B15/1000000</f>
        <v>7.4998870000000002</v>
      </c>
      <c r="C20" s="11">
        <f t="shared" si="3"/>
        <v>7.5447889999999997</v>
      </c>
      <c r="D20" s="11">
        <f t="shared" si="3"/>
        <v>7.6650219999999996</v>
      </c>
      <c r="E20" s="11">
        <f t="shared" si="3"/>
        <v>7.4371939999999999</v>
      </c>
      <c r="F20" s="11">
        <f t="shared" si="3"/>
        <v>7.4835349999999998</v>
      </c>
      <c r="G20" s="11">
        <f t="shared" si="3"/>
        <v>8.0237250000000007</v>
      </c>
      <c r="H20" s="11">
        <f t="shared" si="3"/>
        <v>8.053115</v>
      </c>
      <c r="I20" s="11">
        <f t="shared" si="3"/>
        <v>8.1063690000000008</v>
      </c>
      <c r="J20" s="11">
        <f t="shared" si="3"/>
        <v>8.0717979999999994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6E2E413AB01849AD682C2A03241209" ma:contentTypeVersion="0" ma:contentTypeDescription="Create a new document." ma:contentTypeScope="" ma:versionID="014bbcaacf1001280cce5d220eec965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CAADE8F-DDD9-476B-8ACF-FC9DBD8D1110}"/>
</file>

<file path=customXml/itemProps2.xml><?xml version="1.0" encoding="utf-8"?>
<ds:datastoreItem xmlns:ds="http://schemas.openxmlformats.org/officeDocument/2006/customXml" ds:itemID="{2CBAA267-4107-4FB1-9A69-E7A299A219E4}"/>
</file>

<file path=customXml/itemProps3.xml><?xml version="1.0" encoding="utf-8"?>
<ds:datastoreItem xmlns:ds="http://schemas.openxmlformats.org/officeDocument/2006/customXml" ds:itemID="{A0669784-DB5A-404F-BDE6-C51881C502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PT PEGADAIAN (PERSERO)</vt:lpstr>
      <vt:lpstr>Pegadaian</vt:lpstr>
      <vt:lpstr>SMF</vt:lpstr>
      <vt:lpstr>LPEI</vt:lpstr>
      <vt:lpstr>Sheet5</vt:lpstr>
      <vt:lpstr>'PT PEGADAIAN (PERSERO)'!Print_Area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Owners</dc:creator>
  <cp:lastModifiedBy>Anwar Santoso</cp:lastModifiedBy>
  <cp:lastPrinted>2015-12-17T07:18:01Z</cp:lastPrinted>
  <dcterms:created xsi:type="dcterms:W3CDTF">2014-10-30T01:50:07Z</dcterms:created>
  <dcterms:modified xsi:type="dcterms:W3CDTF">2015-12-17T07:18:06Z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0x010100346E2E413AB01849AD682C2A03241209</vt:lpwstr>
  </property>
</Properties>
</file>