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32" i="3" l="1"/>
  <c r="C28" i="2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1" i="2"/>
  <c r="E10" i="2"/>
  <c r="E9" i="2"/>
  <c r="E8" i="2"/>
  <c r="D28" i="2"/>
  <c r="D21" i="2"/>
  <c r="D17" i="2"/>
  <c r="C17" i="2"/>
  <c r="D13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20" i="3"/>
  <c r="E12" i="3"/>
  <c r="E33" i="3" l="1"/>
  <c r="E23" i="2"/>
  <c r="I23" i="2"/>
  <c r="K23" i="2" s="1"/>
  <c r="I12" i="2" l="1"/>
  <c r="C7" i="2"/>
  <c r="E12" i="2"/>
  <c r="E7" i="2" l="1"/>
  <c r="K12" i="2"/>
  <c r="I7" i="2"/>
  <c r="K7" i="2" l="1"/>
  <c r="I22" i="2" l="1"/>
  <c r="K22" i="2" s="1"/>
  <c r="E22" i="2"/>
  <c r="C21" i="2"/>
  <c r="E21" i="2" s="1"/>
  <c r="I21" i="2" l="1"/>
  <c r="K21" i="2" l="1"/>
  <c r="E15" i="2" l="1"/>
  <c r="I15" i="2"/>
  <c r="K15" i="2" s="1"/>
  <c r="C13" i="2"/>
  <c r="E13" i="2" s="1"/>
  <c r="E14" i="2"/>
  <c r="I14" i="2"/>
  <c r="E16" i="2"/>
  <c r="I16" i="2"/>
  <c r="K16" i="2" s="1"/>
  <c r="C32" i="2" l="1"/>
  <c r="E32" i="2" s="1"/>
  <c r="I13" i="2"/>
  <c r="K13" i="2" s="1"/>
  <c r="K32" i="2" s="1"/>
  <c r="K14" i="2"/>
  <c r="I32" i="2" l="1"/>
</calcChain>
</file>

<file path=xl/sharedStrings.xml><?xml version="1.0" encoding="utf-8"?>
<sst xmlns="http://schemas.openxmlformats.org/spreadsheetml/2006/main" count="104" uniqueCount="46">
  <si>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</si>
  <si>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</si>
  <si>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</si>
  <si>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</si>
  <si>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</si>
  <si>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</si>
  <si>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</si>
  <si>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</si>
  <si>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</si>
  <si>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</si>
  <si>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</si>
  <si>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</si>
  <si>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</si>
  <si>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</si>
  <si>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</si>
  <si>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</si>
  <si>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</si>
  <si>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</si>
  <si>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</si>
  <si>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</si>
  <si>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</si>
  <si>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</si>
  <si>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</si>
  <si>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</si>
  <si>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</si>
  <si>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</si>
  <si>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</si>
  <si>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</si>
  <si>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</si>
  <si>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</si>
  <si>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</si>
  <si>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</si>
  <si>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</si>
  <si>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</si>
  <si>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</si>
  <si>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</si>
  <si>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</si>
  <si>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</si>
  <si>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</si>
  <si>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</si>
  <si>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</si>
  <si>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</si>
  <si>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</si>
  <si>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Jasa Penunjang menggunakan data Semester II 2018.</t>
  </si>
  <si>
    <t>Mei 2019</t>
  </si>
  <si>
    <t>Data aset LKM menggunakan data Kuartal 1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</si>
</sst>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8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2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7" fontId="3" fillId="0" borderId="0"/>
    <xf numFmtId="178" fontId="3" fillId="3" borderId="0" applyNumberFormat="0" applyBorder="0" applyAlignment="0" applyProtection="0"/>
    <xf numFmtId="178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8" fontId="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5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46" fillId="0" borderId="0">
      <alignment vertical="center"/>
    </xf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67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0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0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0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0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0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79" fontId="56" fillId="17" borderId="19" xfId="1" quotePrefix="1" applyNumberFormat="1" applyFont="1" applyFill="1" applyBorder="1" applyAlignment="1">
      <alignment horizontal="center" vertical="center"/>
    </xf>
    <xf numFmtId="179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1" fontId="59" fillId="0" borderId="2" xfId="845" applyNumberFormat="1" applyFont="1" applyFill="1" applyBorder="1" applyAlignment="1"/>
    <xf numFmtId="41" fontId="50" fillId="8" borderId="2" xfId="845" applyFont="1" applyFill="1" applyBorder="1" applyAlignment="1"/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769662442646146E-2"/>
                  <c:y val="-3.8338671006572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A9-432D-9AF3-15EC55E1E3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A9-432D-9AF3-15EC55E1E3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A9-432D-9AF3-15EC55E1E3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A9-432D-9AF3-15EC55E1E3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A9-432D-9AF3-15EC55E1E37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A9-432D-9AF3-15EC55E1E37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A9-432D-9AF3-15EC55E1E3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A9-432D-9AF3-15EC55E1E37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A9-432D-9AF3-15EC55E1E37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3A9-432D-9AF3-15EC55E1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[1]Sheet2!$C$10:$O$10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[1]Sheet2!$C$11:$O$11</c:f>
              <c:numCache>
                <c:formatCode>0.00</c:formatCode>
                <c:ptCount val="13"/>
                <c:pt idx="0">
                  <c:v>2161.8282312499714</c:v>
                </c:pt>
                <c:pt idx="1">
                  <c:v>2162.8175650933113</c:v>
                </c:pt>
                <c:pt idx="2">
                  <c:v>2181.3904052089974</c:v>
                </c:pt>
                <c:pt idx="3">
                  <c:v>2193.5502180583144</c:v>
                </c:pt>
                <c:pt idx="4">
                  <c:v>2211.2078918147299</c:v>
                </c:pt>
                <c:pt idx="5">
                  <c:v>2207.7676734394881</c:v>
                </c:pt>
                <c:pt idx="6">
                  <c:v>2222.4777002236565</c:v>
                </c:pt>
                <c:pt idx="7">
                  <c:v>2255.1718847016837</c:v>
                </c:pt>
                <c:pt idx="8">
                  <c:v>2283.5358325709694</c:v>
                </c:pt>
                <c:pt idx="9">
                  <c:v>2289.8066591118527</c:v>
                </c:pt>
                <c:pt idx="10">
                  <c:v>2315.3831599254509</c:v>
                </c:pt>
                <c:pt idx="11">
                  <c:v>2323.0395199139766</c:v>
                </c:pt>
                <c:pt idx="12">
                  <c:v>2338.0069541492016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A9-432D-9AF3-15EC55E1E370}"/>
            </c:ext>
          </c:extLst>
        </c:ser>
        <c:ser>
          <c:idx val="2"/>
          <c:order val="2"/>
          <c:tx>
            <c:strRef>
              <c:f>[1]Sheet2!$A$13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769662442646146E-2"/>
                  <c:y val="-9.7976603683464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A9-432D-9AF3-15EC55E1E3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A9-432D-9AF3-15EC55E1E3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3A9-432D-9AF3-15EC55E1E3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3A9-432D-9AF3-15EC55E1E3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3A9-432D-9AF3-15EC55E1E37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3A9-432D-9AF3-15EC55E1E37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3A9-432D-9AF3-15EC55E1E3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3A9-432D-9AF3-15EC55E1E37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3A9-432D-9AF3-15EC55E1E37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3A9-432D-9AF3-15EC55E1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[1]Sheet2!$C$10:$O$10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[1]Sheet2!$C$13:$O$13</c:f>
              <c:numCache>
                <c:formatCode>0.00</c:formatCode>
                <c:ptCount val="13"/>
                <c:pt idx="0">
                  <c:v>2260.0430488048082</c:v>
                </c:pt>
                <c:pt idx="1">
                  <c:v>2261.1539190963422</c:v>
                </c:pt>
                <c:pt idx="2">
                  <c:v>2281.8371950948008</c:v>
                </c:pt>
                <c:pt idx="3">
                  <c:v>2293.5991351595626</c:v>
                </c:pt>
                <c:pt idx="4">
                  <c:v>2311.1464815690351</c:v>
                </c:pt>
                <c:pt idx="5">
                  <c:v>2307.5091625737205</c:v>
                </c:pt>
                <c:pt idx="6">
                  <c:v>2321.180104760012</c:v>
                </c:pt>
                <c:pt idx="7">
                  <c:v>2352.2868936210116</c:v>
                </c:pt>
                <c:pt idx="8">
                  <c:v>2383.8361549059578</c:v>
                </c:pt>
                <c:pt idx="9">
                  <c:v>2389.5361170639735</c:v>
                </c:pt>
                <c:pt idx="10">
                  <c:v>2418.7387383305004</c:v>
                </c:pt>
                <c:pt idx="11">
                  <c:v>2424.3602589144357</c:v>
                </c:pt>
                <c:pt idx="12">
                  <c:v>2438.5328955411592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3A9-432D-9AF3-15EC55E1E37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[1]Sheet2!$A$12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481740495953836E-2"/>
                  <c:y val="-4.685837567470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3A9-432D-9AF3-15EC55E1E3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3A9-432D-9AF3-15EC55E1E3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3A9-432D-9AF3-15EC55E1E3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3A9-432D-9AF3-15EC55E1E3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3A9-432D-9AF3-15EC55E1E37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3A9-432D-9AF3-15EC55E1E37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3A9-432D-9AF3-15EC55E1E37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3A9-432D-9AF3-15EC55E1E37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3A9-432D-9AF3-15EC55E1E37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3A9-432D-9AF3-15EC55E1E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[1]Sheet2!$C$10:$O$10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[1]Sheet2!$C$12:$O$12</c:f>
              <c:numCache>
                <c:formatCode>0.00</c:formatCode>
                <c:ptCount val="13"/>
                <c:pt idx="0">
                  <c:v>98.214817554836472</c:v>
                </c:pt>
                <c:pt idx="1">
                  <c:v>98.336354003030522</c:v>
                </c:pt>
                <c:pt idx="2">
                  <c:v>100.44678988580327</c:v>
                </c:pt>
                <c:pt idx="3">
                  <c:v>100.04891710124866</c:v>
                </c:pt>
                <c:pt idx="4">
                  <c:v>99.938589754305752</c:v>
                </c:pt>
                <c:pt idx="5">
                  <c:v>99.741489134232552</c:v>
                </c:pt>
                <c:pt idx="6">
                  <c:v>98.7024045363558</c:v>
                </c:pt>
                <c:pt idx="7">
                  <c:v>97.115008919328162</c:v>
                </c:pt>
                <c:pt idx="8">
                  <c:v>100.30032233498862</c:v>
                </c:pt>
                <c:pt idx="9">
                  <c:v>99.729457952120725</c:v>
                </c:pt>
                <c:pt idx="10">
                  <c:v>103.35557840504976</c:v>
                </c:pt>
                <c:pt idx="11">
                  <c:v>101.32073900045923</c:v>
                </c:pt>
                <c:pt idx="12">
                  <c:v>100.52594139195735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73A9-432D-9AF3-15EC55E1E37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dateAx>
        <c:axId val="465010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752"/>
        <c:crosses val="autoZero"/>
        <c:auto val="1"/>
        <c:lblOffset val="100"/>
        <c:baseTimeUnit val="months"/>
      </c:dateAx>
      <c:valAx>
        <c:axId val="465010752"/>
        <c:scaling>
          <c:orientation val="minMax"/>
          <c:max val="2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7520"/>
        <c:crosses val="max"/>
        <c:crossBetween val="between"/>
      </c:valAx>
      <c:dateAx>
        <c:axId val="2608275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6082292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492695969252494E-2"/>
                  <c:y val="-4.4506252193918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72-49C7-91A9-49B89EE6AA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72-49C7-91A9-49B89EE6AA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72-49C7-91A9-49B89EE6AA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72-49C7-91A9-49B89EE6AA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72-49C7-91A9-49B89EE6AA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72-49C7-91A9-49B89EE6AA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72-49C7-91A9-49B89EE6AA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72-49C7-91A9-49B89EE6AA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72-49C7-91A9-49B89EE6AA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B72-49C7-91A9-49B89EE6A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[1]Sheet2!$C$16:$O$16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[1]Sheet2!$C$17:$O$17</c:f>
              <c:numCache>
                <c:formatCode>General</c:formatCode>
                <c:ptCount val="13"/>
                <c:pt idx="0">
                  <c:v>1061</c:v>
                </c:pt>
                <c:pt idx="1">
                  <c:v>1054</c:v>
                </c:pt>
                <c:pt idx="2">
                  <c:v>1057</c:v>
                </c:pt>
                <c:pt idx="3">
                  <c:v>1073</c:v>
                </c:pt>
                <c:pt idx="4">
                  <c:v>1145</c:v>
                </c:pt>
                <c:pt idx="5">
                  <c:v>1152</c:v>
                </c:pt>
                <c:pt idx="6">
                  <c:v>1161</c:v>
                </c:pt>
                <c:pt idx="7">
                  <c:v>1169</c:v>
                </c:pt>
                <c:pt idx="8">
                  <c:v>1162</c:v>
                </c:pt>
                <c:pt idx="9">
                  <c:v>1167</c:v>
                </c:pt>
                <c:pt idx="10">
                  <c:v>1169</c:v>
                </c:pt>
                <c:pt idx="11">
                  <c:v>1177</c:v>
                </c:pt>
                <c:pt idx="12">
                  <c:v>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B72-49C7-91A9-49B89EE6AA4B}"/>
            </c:ext>
          </c:extLst>
        </c:ser>
        <c:ser>
          <c:idx val="2"/>
          <c:order val="2"/>
          <c:tx>
            <c:strRef>
              <c:f>[1]Sheet2!$A$19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594156775401991E-2"/>
                  <c:y val="-5.563281524239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B72-49C7-91A9-49B89EE6AA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72-49C7-91A9-49B89EE6AA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72-49C7-91A9-49B89EE6AA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72-49C7-91A9-49B89EE6AA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72-49C7-91A9-49B89EE6AA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72-49C7-91A9-49B89EE6AA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72-49C7-91A9-49B89EE6AA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72-49C7-91A9-49B89EE6AA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72-49C7-91A9-49B89EE6AA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B72-49C7-91A9-49B89EE6A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[1]Sheet2!$C$16:$O$16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[1]Sheet2!$C$19:$O$19</c:f>
              <c:numCache>
                <c:formatCode>General</c:formatCode>
                <c:ptCount val="13"/>
                <c:pt idx="0">
                  <c:v>1128</c:v>
                </c:pt>
                <c:pt idx="1">
                  <c:v>1125</c:v>
                </c:pt>
                <c:pt idx="2">
                  <c:v>1129</c:v>
                </c:pt>
                <c:pt idx="3">
                  <c:v>1147</c:v>
                </c:pt>
                <c:pt idx="4">
                  <c:v>1226</c:v>
                </c:pt>
                <c:pt idx="5">
                  <c:v>1235</c:v>
                </c:pt>
                <c:pt idx="6">
                  <c:v>1247</c:v>
                </c:pt>
                <c:pt idx="7">
                  <c:v>1260</c:v>
                </c:pt>
                <c:pt idx="8">
                  <c:v>1255</c:v>
                </c:pt>
                <c:pt idx="9">
                  <c:v>1262</c:v>
                </c:pt>
                <c:pt idx="10">
                  <c:v>1266</c:v>
                </c:pt>
                <c:pt idx="11">
                  <c:v>1280</c:v>
                </c:pt>
                <c:pt idx="12">
                  <c:v>1284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B72-49C7-91A9-49B89EE6AA4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[1]Sheet2!$A$18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756494065241194E-2"/>
                  <c:y val="-7.7885941339357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B72-49C7-91A9-49B89EE6AA4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B72-49C7-91A9-49B89EE6AA4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72-49C7-91A9-49B89EE6AA4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B72-49C7-91A9-49B89EE6AA4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B72-49C7-91A9-49B89EE6AA4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B72-49C7-91A9-49B89EE6AA4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B72-49C7-91A9-49B89EE6AA4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B72-49C7-91A9-49B89EE6AA4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B72-49C7-91A9-49B89EE6AA4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B72-49C7-91A9-49B89EE6A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[1]Sheet2!$C$16:$O$16</c:f>
              <c:numCache>
                <c:formatCode>mmm\-yy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[1]Sheet2!$C$18:$O$18</c:f>
              <c:numCache>
                <c:formatCode>General</c:formatCode>
                <c:ptCount val="13"/>
                <c:pt idx="0">
                  <c:v>67</c:v>
                </c:pt>
                <c:pt idx="1">
                  <c:v>71</c:v>
                </c:pt>
                <c:pt idx="2">
                  <c:v>72</c:v>
                </c:pt>
                <c:pt idx="3">
                  <c:v>74</c:v>
                </c:pt>
                <c:pt idx="4">
                  <c:v>81</c:v>
                </c:pt>
                <c:pt idx="5">
                  <c:v>83</c:v>
                </c:pt>
                <c:pt idx="6">
                  <c:v>86</c:v>
                </c:pt>
                <c:pt idx="7">
                  <c:v>91</c:v>
                </c:pt>
                <c:pt idx="8">
                  <c:v>93</c:v>
                </c:pt>
                <c:pt idx="9">
                  <c:v>95</c:v>
                </c:pt>
                <c:pt idx="10">
                  <c:v>97</c:v>
                </c:pt>
                <c:pt idx="11">
                  <c:v>103</c:v>
                </c:pt>
                <c:pt idx="1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B72-49C7-91A9-49B89EE6AA4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dateAx>
        <c:axId val="57312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2880"/>
        <c:crosses val="autoZero"/>
        <c:auto val="1"/>
        <c:lblOffset val="100"/>
        <c:baseTimeUnit val="months"/>
      </c:date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50392"/>
        <c:crosses val="max"/>
        <c:crossBetween val="between"/>
      </c:valAx>
      <c:dateAx>
        <c:axId val="19205039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9205006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24847</xdr:colOff>
      <xdr:row>38</xdr:row>
      <xdr:rowOff>115957</xdr:rowOff>
    </xdr:from>
    <xdr:to>
      <xdr:col>6</xdr:col>
      <xdr:colOff>382865</xdr:colOff>
      <xdr:row>54</xdr:row>
      <xdr:rowOff>49281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16</xdr:col>
      <xdr:colOff>363911</xdr:colOff>
      <xdr:row>20</xdr:row>
      <xdr:rowOff>185738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5.%20Bagian%20LKM\Surat%20Menyurat%20DSIN%20LKM\Publikasi%20Data%20IKNB%20Pada%20website\2019\kk%20publikasi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/>
      <sheetData sheetId="1"/>
      <sheetData sheetId="2"/>
      <sheetData sheetId="3">
        <row r="10">
          <cell r="B10">
            <v>43191</v>
          </cell>
          <cell r="C10">
            <v>43221</v>
          </cell>
          <cell r="D10">
            <v>43252</v>
          </cell>
          <cell r="E10">
            <v>43282</v>
          </cell>
          <cell r="F10">
            <v>43313</v>
          </cell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</row>
        <row r="11">
          <cell r="A11" t="str">
            <v>Konv</v>
          </cell>
          <cell r="B11">
            <v>2145.1849761423127</v>
          </cell>
          <cell r="C11">
            <v>2161.8282312499714</v>
          </cell>
          <cell r="D11">
            <v>2162.8175650933113</v>
          </cell>
          <cell r="E11">
            <v>2181.3904052089974</v>
          </cell>
          <cell r="F11">
            <v>2193.5502180583144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</row>
        <row r="12">
          <cell r="A12" t="str">
            <v>Syariah (RHS)</v>
          </cell>
          <cell r="B12">
            <v>98.923595700938094</v>
          </cell>
          <cell r="C12">
            <v>98.214817554836472</v>
          </cell>
          <cell r="D12">
            <v>98.336354003030522</v>
          </cell>
          <cell r="E12">
            <v>100.44678988580327</v>
          </cell>
          <cell r="F12">
            <v>100.04891710124866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</row>
        <row r="13">
          <cell r="A13" t="str">
            <v>TOTAL</v>
          </cell>
          <cell r="B13">
            <v>2244.108571843251</v>
          </cell>
          <cell r="C13">
            <v>2260.0430488048082</v>
          </cell>
          <cell r="D13">
            <v>2261.1539190963422</v>
          </cell>
          <cell r="E13">
            <v>2281.8371950948008</v>
          </cell>
          <cell r="F13">
            <v>2293.5991351595626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</row>
        <row r="16">
          <cell r="B16">
            <v>43191</v>
          </cell>
          <cell r="C16">
            <v>43221</v>
          </cell>
          <cell r="D16">
            <v>43252</v>
          </cell>
          <cell r="E16">
            <v>43282</v>
          </cell>
          <cell r="F16">
            <v>43313</v>
          </cell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</row>
        <row r="17">
          <cell r="A17" t="str">
            <v>Konv</v>
          </cell>
          <cell r="B17">
            <v>1060</v>
          </cell>
          <cell r="C17">
            <v>1061</v>
          </cell>
          <cell r="D17">
            <v>1054</v>
          </cell>
          <cell r="E17">
            <v>1057</v>
          </cell>
          <cell r="F17">
            <v>1073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</row>
        <row r="18">
          <cell r="A18" t="str">
            <v>Syariah (RHS)</v>
          </cell>
          <cell r="B18">
            <v>64</v>
          </cell>
          <cell r="C18">
            <v>67</v>
          </cell>
          <cell r="D18">
            <v>71</v>
          </cell>
          <cell r="E18">
            <v>72</v>
          </cell>
          <cell r="F18">
            <v>74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</row>
        <row r="19">
          <cell r="A19" t="str">
            <v>TOTAL</v>
          </cell>
          <cell r="B19">
            <v>1124</v>
          </cell>
          <cell r="C19">
            <v>1128</v>
          </cell>
          <cell r="D19">
            <v>1125</v>
          </cell>
          <cell r="E19">
            <v>1129</v>
          </cell>
          <cell r="F19">
            <v>1147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opLeftCell="C25" zoomScale="115" zoomScaleNormal="115" workbookViewId="0">
      <selection activeCell="E60" sqref="E60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8" customFormat="1" ht="18.75">
      <c r="B2" s="52" t="s">
        <v>35</v>
      </c>
      <c r="C2" s="52"/>
      <c r="D2" s="52"/>
      <c r="E2" s="52"/>
      <c r="H2" s="52" t="s">
        <v>35</v>
      </c>
      <c r="I2" s="52"/>
      <c r="J2" s="52"/>
      <c r="K2" s="52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53" t="s">
        <v>1</v>
      </c>
      <c r="C5" s="55" t="s">
        <v>44</v>
      </c>
      <c r="D5" s="56"/>
      <c r="E5" s="57" t="s">
        <v>28</v>
      </c>
      <c r="H5" s="53" t="s">
        <v>1</v>
      </c>
      <c r="I5" s="55" t="str">
        <f>C5</f>
        <v>Mei 2019</v>
      </c>
      <c r="J5" s="56"/>
      <c r="K5" s="57" t="s">
        <v>28</v>
      </c>
    </row>
    <row r="6" spans="2:11" s="17" customFormat="1">
      <c r="B6" s="54"/>
      <c r="C6" s="44" t="s">
        <v>34</v>
      </c>
      <c r="D6" s="44" t="s">
        <v>2</v>
      </c>
      <c r="E6" s="58"/>
      <c r="H6" s="54"/>
      <c r="I6" s="44" t="s">
        <v>34</v>
      </c>
      <c r="J6" s="44" t="s">
        <v>2</v>
      </c>
      <c r="K6" s="58"/>
    </row>
    <row r="7" spans="2:11" s="17" customFormat="1">
      <c r="B7" s="18" t="s">
        <v>3</v>
      </c>
      <c r="C7" s="19">
        <f>SUM(C8:C12)</f>
        <v>1252.2032963497379</v>
      </c>
      <c r="D7" s="19">
        <f>SUM(D8:D12)</f>
        <v>42.279593692150002</v>
      </c>
      <c r="E7" s="20">
        <f>C7+D7</f>
        <v>1294.4828900418879</v>
      </c>
      <c r="F7" s="21"/>
      <c r="G7" s="21"/>
      <c r="H7" s="18" t="s">
        <v>3</v>
      </c>
      <c r="I7" s="19">
        <f>SUM(I8:I12)</f>
        <v>1252203.296349738</v>
      </c>
      <c r="J7" s="19">
        <f>SUM(J8:J12)</f>
        <v>42279.593692150003</v>
      </c>
      <c r="K7" s="20">
        <f>I7+J7</f>
        <v>1294482.890041888</v>
      </c>
    </row>
    <row r="8" spans="2:11">
      <c r="B8" s="45" t="s">
        <v>4</v>
      </c>
      <c r="C8" s="29">
        <v>531.14258289605016</v>
      </c>
      <c r="D8" s="29">
        <v>34.72352877662</v>
      </c>
      <c r="E8" s="23">
        <f t="shared" ref="E8:E32" si="0">C8+D8</f>
        <v>565.86611167267017</v>
      </c>
      <c r="F8" s="24"/>
      <c r="G8" s="24"/>
      <c r="H8" s="22" t="s">
        <v>4</v>
      </c>
      <c r="I8" s="25">
        <f>C8*1000</f>
        <v>531142.58289605018</v>
      </c>
      <c r="J8" s="25">
        <f>D8*1000</f>
        <v>34723.528776619998</v>
      </c>
      <c r="K8" s="26">
        <f>SUM(I8:J8)</f>
        <v>565866.11167267023</v>
      </c>
    </row>
    <row r="9" spans="2:11">
      <c r="B9" s="45" t="s">
        <v>5</v>
      </c>
      <c r="C9" s="29">
        <v>148.61718521551992</v>
      </c>
      <c r="D9" s="29">
        <v>5.6655309915799998</v>
      </c>
      <c r="E9" s="23">
        <f t="shared" si="0"/>
        <v>154.28271620709992</v>
      </c>
      <c r="F9" s="24"/>
      <c r="G9" s="24"/>
      <c r="H9" s="22" t="s">
        <v>5</v>
      </c>
      <c r="I9" s="25">
        <f t="shared" ref="I9:J14" si="1">C9*1000</f>
        <v>148617.18521551992</v>
      </c>
      <c r="J9" s="25">
        <f t="shared" ref="J9:J12" si="2">D9*1000</f>
        <v>5665.5309915799999</v>
      </c>
      <c r="K9" s="26">
        <f t="shared" ref="K9:K12" si="3">SUM(I9:J9)</f>
        <v>154282.7162070999</v>
      </c>
    </row>
    <row r="10" spans="2:11">
      <c r="B10" s="45" t="s">
        <v>6</v>
      </c>
      <c r="C10" s="29">
        <v>23.814195069930001</v>
      </c>
      <c r="D10" s="29">
        <v>1.8905339239499999</v>
      </c>
      <c r="E10" s="23">
        <f t="shared" si="0"/>
        <v>25.70472899388</v>
      </c>
      <c r="F10" s="24"/>
      <c r="G10" s="24"/>
      <c r="H10" s="22" t="s">
        <v>6</v>
      </c>
      <c r="I10" s="25">
        <f t="shared" si="1"/>
        <v>23814.19506993</v>
      </c>
      <c r="J10" s="25">
        <f t="shared" si="2"/>
        <v>1890.5339239499999</v>
      </c>
      <c r="K10" s="26">
        <f t="shared" si="3"/>
        <v>25704.728993879999</v>
      </c>
    </row>
    <row r="11" spans="2:11">
      <c r="B11" s="45" t="s">
        <v>7</v>
      </c>
      <c r="C11" s="29">
        <v>132.40201040738</v>
      </c>
      <c r="D11" s="29">
        <v>0</v>
      </c>
      <c r="E11" s="23">
        <f t="shared" si="0"/>
        <v>132.40201040738</v>
      </c>
      <c r="F11" s="24"/>
      <c r="G11" s="24"/>
      <c r="H11" s="22" t="s">
        <v>7</v>
      </c>
      <c r="I11" s="25">
        <f t="shared" si="1"/>
        <v>132402.01040738</v>
      </c>
      <c r="J11" s="25">
        <f t="shared" si="2"/>
        <v>0</v>
      </c>
      <c r="K11" s="26">
        <f t="shared" si="3"/>
        <v>132402.01040738</v>
      </c>
    </row>
    <row r="12" spans="2:11">
      <c r="B12" s="46" t="s">
        <v>8</v>
      </c>
      <c r="C12" s="29">
        <v>416.22732276085782</v>
      </c>
      <c r="D12" s="29">
        <v>0</v>
      </c>
      <c r="E12" s="23">
        <f t="shared" si="0"/>
        <v>416.22732276085782</v>
      </c>
      <c r="F12" s="24"/>
      <c r="G12" s="24"/>
      <c r="H12" s="27" t="s">
        <v>8</v>
      </c>
      <c r="I12" s="25">
        <f t="shared" si="1"/>
        <v>416227.32276085782</v>
      </c>
      <c r="J12" s="25">
        <f t="shared" si="2"/>
        <v>0</v>
      </c>
      <c r="K12" s="26">
        <f t="shared" si="3"/>
        <v>416227.32276085782</v>
      </c>
    </row>
    <row r="13" spans="2:11" s="17" customFormat="1">
      <c r="B13" s="18" t="s">
        <v>9</v>
      </c>
      <c r="C13" s="19">
        <f>SUM(C14:C16)</f>
        <v>578.89232999474621</v>
      </c>
      <c r="D13" s="19">
        <f>SUM(D14:D16)</f>
        <v>26.586709405069289</v>
      </c>
      <c r="E13" s="28">
        <f t="shared" si="0"/>
        <v>605.47903939981552</v>
      </c>
      <c r="F13" s="21"/>
      <c r="G13" s="21"/>
      <c r="H13" s="18" t="s">
        <v>9</v>
      </c>
      <c r="I13" s="19">
        <f>SUM(I14:I16)</f>
        <v>578892.32999474625</v>
      </c>
      <c r="J13" s="19">
        <f>SUM(J14:J16)</f>
        <v>26586.70940506929</v>
      </c>
      <c r="K13" s="20">
        <f>I13+J13</f>
        <v>605479.03939981549</v>
      </c>
    </row>
    <row r="14" spans="2:11">
      <c r="B14" s="27" t="s">
        <v>25</v>
      </c>
      <c r="C14" s="29">
        <v>493.35993073664906</v>
      </c>
      <c r="D14" s="29">
        <v>21.07345674359</v>
      </c>
      <c r="E14" s="23">
        <f t="shared" si="0"/>
        <v>514.43338748023905</v>
      </c>
      <c r="F14" s="30"/>
      <c r="G14" s="24"/>
      <c r="H14" s="27" t="s">
        <v>25</v>
      </c>
      <c r="I14" s="25">
        <f t="shared" si="1"/>
        <v>493359.93073664908</v>
      </c>
      <c r="J14" s="25">
        <f t="shared" si="1"/>
        <v>21073.456743589999</v>
      </c>
      <c r="K14" s="26">
        <f>SUM(I14:J14)</f>
        <v>514433.38748023909</v>
      </c>
    </row>
    <row r="15" spans="2:11">
      <c r="B15" s="27" t="s">
        <v>10</v>
      </c>
      <c r="C15" s="29">
        <v>12.443441921039019</v>
      </c>
      <c r="D15" s="29">
        <v>2.12412967481978</v>
      </c>
      <c r="E15" s="23">
        <f t="shared" si="0"/>
        <v>14.5675715958588</v>
      </c>
      <c r="F15" s="24"/>
      <c r="G15" s="24"/>
      <c r="H15" s="27" t="s">
        <v>10</v>
      </c>
      <c r="I15" s="25">
        <f t="shared" ref="I15:J20" si="4">C15*1000</f>
        <v>12443.441921039019</v>
      </c>
      <c r="J15" s="25">
        <f t="shared" ref="J15:J16" si="5">D15*1000</f>
        <v>2124.1296748197801</v>
      </c>
      <c r="K15" s="26">
        <f t="shared" ref="K15:K16" si="6">SUM(I15:J15)</f>
        <v>14567.571595858799</v>
      </c>
    </row>
    <row r="16" spans="2:11">
      <c r="B16" s="27" t="s">
        <v>26</v>
      </c>
      <c r="C16" s="29">
        <v>73.088957337058091</v>
      </c>
      <c r="D16" s="29">
        <v>3.3891229866595096</v>
      </c>
      <c r="E16" s="23">
        <f t="shared" si="0"/>
        <v>76.478080323717606</v>
      </c>
      <c r="F16" s="30"/>
      <c r="G16" s="30"/>
      <c r="H16" s="27" t="s">
        <v>26</v>
      </c>
      <c r="I16" s="25">
        <f t="shared" si="4"/>
        <v>73088.957337058091</v>
      </c>
      <c r="J16" s="25">
        <f t="shared" si="5"/>
        <v>3389.1229866595095</v>
      </c>
      <c r="K16" s="26">
        <f t="shared" si="6"/>
        <v>76478.080323717601</v>
      </c>
    </row>
    <row r="17" spans="2:11" s="17" customFormat="1">
      <c r="B17" s="18" t="s">
        <v>11</v>
      </c>
      <c r="C17" s="19">
        <f>SUM(C18:C20)</f>
        <v>277.12015129658226</v>
      </c>
      <c r="D17" s="19">
        <f>SUM(D18:D20)</f>
        <v>4.21089899631116</v>
      </c>
      <c r="E17" s="28">
        <f t="shared" si="0"/>
        <v>281.33105029289345</v>
      </c>
      <c r="F17" s="21"/>
      <c r="G17" s="21"/>
      <c r="H17" s="18" t="s">
        <v>11</v>
      </c>
      <c r="I17" s="19">
        <f>SUM(I18:I20)</f>
        <v>277120.15129658225</v>
      </c>
      <c r="J17" s="19">
        <f>SUM(J18:J20)</f>
        <v>4210.8989963111599</v>
      </c>
      <c r="K17" s="20">
        <f>I17+J17</f>
        <v>281331.05029289343</v>
      </c>
    </row>
    <row r="18" spans="2:11">
      <c r="B18" s="27" t="s">
        <v>12</v>
      </c>
      <c r="C18" s="29">
        <v>155.82511071150242</v>
      </c>
      <c r="D18" s="29">
        <v>0.57590162106200005</v>
      </c>
      <c r="E18" s="23">
        <f t="shared" si="0"/>
        <v>156.40101233256442</v>
      </c>
      <c r="F18" s="24"/>
      <c r="G18" s="24"/>
      <c r="H18" s="27" t="s">
        <v>12</v>
      </c>
      <c r="I18" s="25">
        <f t="shared" si="4"/>
        <v>155825.11071150241</v>
      </c>
      <c r="J18" s="25">
        <f t="shared" si="4"/>
        <v>575.901621062</v>
      </c>
      <c r="K18" s="26">
        <f>SUM(I18:J18)</f>
        <v>156401.01233256439</v>
      </c>
    </row>
    <row r="19" spans="2:11">
      <c r="B19" s="27" t="s">
        <v>13</v>
      </c>
      <c r="C19" s="29">
        <v>33.967199436076832</v>
      </c>
      <c r="D19" s="29">
        <v>0.11687168063900001</v>
      </c>
      <c r="E19" s="23">
        <f t="shared" si="0"/>
        <v>34.084071116715833</v>
      </c>
      <c r="F19" s="24"/>
      <c r="G19" s="24"/>
      <c r="H19" s="27" t="s">
        <v>13</v>
      </c>
      <c r="I19" s="25">
        <f t="shared" si="4"/>
        <v>33967.199436076829</v>
      </c>
      <c r="J19" s="25">
        <f t="shared" si="4"/>
        <v>116.871680639</v>
      </c>
      <c r="K19" s="26">
        <f t="shared" ref="K19:K20" si="7">SUM(I19:J19)</f>
        <v>34084.07111671583</v>
      </c>
    </row>
    <row r="20" spans="2:11">
      <c r="B20" s="27" t="s">
        <v>14</v>
      </c>
      <c r="C20" s="29">
        <v>87.327841149003021</v>
      </c>
      <c r="D20" s="29">
        <v>3.5181256946101604</v>
      </c>
      <c r="E20" s="23">
        <f t="shared" si="0"/>
        <v>90.845966843613184</v>
      </c>
      <c r="F20" s="24"/>
      <c r="G20" s="24"/>
      <c r="H20" s="27" t="s">
        <v>14</v>
      </c>
      <c r="I20" s="25">
        <f t="shared" si="4"/>
        <v>87327.841149003027</v>
      </c>
      <c r="J20" s="25">
        <f t="shared" si="4"/>
        <v>3518.1256946101603</v>
      </c>
      <c r="K20" s="26">
        <f t="shared" si="7"/>
        <v>90845.966843613191</v>
      </c>
    </row>
    <row r="21" spans="2:11" s="17" customFormat="1">
      <c r="B21" s="18" t="s">
        <v>15</v>
      </c>
      <c r="C21" s="19">
        <f>SUM(C22:C27)</f>
        <v>219.70012022998586</v>
      </c>
      <c r="D21" s="19">
        <f>SUM(D22:D27)</f>
        <v>27.10251183829212</v>
      </c>
      <c r="E21" s="28">
        <f t="shared" si="0"/>
        <v>246.80263206827797</v>
      </c>
      <c r="F21" s="21"/>
      <c r="G21" s="21"/>
      <c r="H21" s="18" t="s">
        <v>15</v>
      </c>
      <c r="I21" s="19">
        <f>SUM(I22:I27)</f>
        <v>219700.12022998586</v>
      </c>
      <c r="J21" s="19">
        <f>SUM(J22:J27)</f>
        <v>27102.511838292125</v>
      </c>
      <c r="K21" s="20">
        <f>I21+J21</f>
        <v>246802.63206827798</v>
      </c>
    </row>
    <row r="22" spans="2:11">
      <c r="B22" s="27" t="s">
        <v>27</v>
      </c>
      <c r="C22" s="29">
        <v>106.05359803260826</v>
      </c>
      <c r="D22" s="29">
        <v>14.603368573833498</v>
      </c>
      <c r="E22" s="23">
        <f t="shared" si="0"/>
        <v>120.65696660644176</v>
      </c>
      <c r="F22" s="30"/>
      <c r="G22" s="24"/>
      <c r="H22" s="27" t="s">
        <v>27</v>
      </c>
      <c r="I22" s="25">
        <f t="shared" ref="I22" si="8">C22*1000</f>
        <v>106053.59803260826</v>
      </c>
      <c r="J22" s="25">
        <f t="shared" ref="J22" si="9">D22*1000</f>
        <v>14603.368573833497</v>
      </c>
      <c r="K22" s="26">
        <f>SUM(I22:J22)</f>
        <v>120656.96660644177</v>
      </c>
    </row>
    <row r="23" spans="2:11">
      <c r="B23" s="27" t="s">
        <v>29</v>
      </c>
      <c r="C23" s="29">
        <v>47.753536223711251</v>
      </c>
      <c r="D23" s="29">
        <v>8.8944559593940902</v>
      </c>
      <c r="E23" s="23">
        <f t="shared" si="0"/>
        <v>56.647992183105345</v>
      </c>
      <c r="F23" s="30"/>
      <c r="G23" s="24"/>
      <c r="H23" s="27" t="s">
        <v>29</v>
      </c>
      <c r="I23" s="25">
        <f t="shared" ref="I23:I27" si="10">C23*1000</f>
        <v>47753.536223711249</v>
      </c>
      <c r="J23" s="25">
        <f t="shared" ref="J23:J27" si="11">D23*1000</f>
        <v>8894.4559593940903</v>
      </c>
      <c r="K23" s="26">
        <f t="shared" ref="K23:K27" si="12">SUM(I23:J23)</f>
        <v>56647.992183105336</v>
      </c>
    </row>
    <row r="24" spans="2:11">
      <c r="B24" s="27" t="s">
        <v>16</v>
      </c>
      <c r="C24" s="29">
        <v>19.118883007355858</v>
      </c>
      <c r="D24" s="29">
        <v>1.5546324052475349</v>
      </c>
      <c r="E24" s="23">
        <f t="shared" si="0"/>
        <v>20.673515412603393</v>
      </c>
      <c r="F24" s="30"/>
      <c r="G24" s="24"/>
      <c r="H24" s="27" t="s">
        <v>16</v>
      </c>
      <c r="I24" s="25">
        <f t="shared" si="10"/>
        <v>19118.88300735586</v>
      </c>
      <c r="J24" s="25">
        <f t="shared" si="11"/>
        <v>1554.632405247535</v>
      </c>
      <c r="K24" s="26">
        <f t="shared" si="12"/>
        <v>20673.515412603396</v>
      </c>
    </row>
    <row r="25" spans="2:11">
      <c r="B25" s="27" t="s">
        <v>17</v>
      </c>
      <c r="C25" s="29">
        <v>21.597553000000001</v>
      </c>
      <c r="D25" s="29">
        <v>2.0500548998170003</v>
      </c>
      <c r="E25" s="23">
        <f t="shared" si="0"/>
        <v>23.647607899817</v>
      </c>
      <c r="F25" s="24"/>
      <c r="G25" s="24"/>
      <c r="H25" s="27" t="s">
        <v>17</v>
      </c>
      <c r="I25" s="25">
        <f t="shared" si="10"/>
        <v>21597.553</v>
      </c>
      <c r="J25" s="25">
        <f t="shared" si="11"/>
        <v>2050.0548998170002</v>
      </c>
      <c r="K25" s="26">
        <f t="shared" si="12"/>
        <v>23647.607899817001</v>
      </c>
    </row>
    <row r="26" spans="2:11">
      <c r="B26" s="27" t="s">
        <v>18</v>
      </c>
      <c r="C26" s="29">
        <v>21.652415857356665</v>
      </c>
      <c r="D26" s="29">
        <v>0</v>
      </c>
      <c r="E26" s="23">
        <f>C26+D26</f>
        <v>21.652415857356665</v>
      </c>
      <c r="F26" s="24"/>
      <c r="G26" s="24"/>
      <c r="H26" s="27" t="s">
        <v>18</v>
      </c>
      <c r="I26" s="25">
        <f>C26*1000</f>
        <v>21652.415857356664</v>
      </c>
      <c r="J26" s="25">
        <f>D26*1000</f>
        <v>0</v>
      </c>
      <c r="K26" s="26">
        <f t="shared" si="12"/>
        <v>21652.415857356664</v>
      </c>
    </row>
    <row r="27" spans="2:11">
      <c r="B27" s="27" t="s">
        <v>19</v>
      </c>
      <c r="C27" s="29">
        <v>3.5241341089538398</v>
      </c>
      <c r="D27" s="29">
        <v>0</v>
      </c>
      <c r="E27" s="23">
        <f t="shared" si="0"/>
        <v>3.5241341089538398</v>
      </c>
      <c r="F27" s="24"/>
      <c r="G27" s="24"/>
      <c r="H27" s="27" t="s">
        <v>19</v>
      </c>
      <c r="I27" s="25">
        <f t="shared" si="10"/>
        <v>3524.13410895384</v>
      </c>
      <c r="J27" s="25">
        <f t="shared" si="11"/>
        <v>0</v>
      </c>
      <c r="K27" s="26">
        <f t="shared" si="12"/>
        <v>3524.13410895384</v>
      </c>
    </row>
    <row r="28" spans="2:11" s="17" customFormat="1">
      <c r="B28" s="18" t="s">
        <v>20</v>
      </c>
      <c r="C28" s="19">
        <f>SUM(C29:C30)</f>
        <v>9.61</v>
      </c>
      <c r="D28" s="19">
        <f>SUM(D29:D30)</f>
        <v>0</v>
      </c>
      <c r="E28" s="28">
        <f t="shared" si="0"/>
        <v>9.61</v>
      </c>
      <c r="F28" s="21"/>
      <c r="G28" s="21"/>
      <c r="H28" s="18" t="s">
        <v>20</v>
      </c>
      <c r="I28" s="19">
        <f>SUM(I29:I30)</f>
        <v>9610</v>
      </c>
      <c r="J28" s="19">
        <f>SUM(J29:J30)</f>
        <v>0</v>
      </c>
      <c r="K28" s="20">
        <f>I28+J28</f>
        <v>9610</v>
      </c>
    </row>
    <row r="29" spans="2:11">
      <c r="B29" s="27" t="s">
        <v>21</v>
      </c>
      <c r="C29" s="29">
        <v>6.76</v>
      </c>
      <c r="D29" s="10">
        <v>0</v>
      </c>
      <c r="E29" s="23">
        <f t="shared" si="0"/>
        <v>6.76</v>
      </c>
      <c r="F29" s="24"/>
      <c r="G29" s="24"/>
      <c r="H29" s="27" t="s">
        <v>21</v>
      </c>
      <c r="I29" s="25">
        <f t="shared" ref="I29" si="13">C29*1000</f>
        <v>6760</v>
      </c>
      <c r="J29" s="25">
        <f t="shared" ref="J29" si="14">D29*1000</f>
        <v>0</v>
      </c>
      <c r="K29" s="26">
        <f>SUM(I29:J29)</f>
        <v>6760</v>
      </c>
    </row>
    <row r="30" spans="2:11">
      <c r="B30" s="27" t="s">
        <v>22</v>
      </c>
      <c r="C30" s="29">
        <v>2.85</v>
      </c>
      <c r="D30" s="29">
        <v>0</v>
      </c>
      <c r="E30" s="23">
        <f t="shared" si="0"/>
        <v>2.85</v>
      </c>
      <c r="F30" s="24"/>
      <c r="G30" s="24"/>
      <c r="H30" s="27" t="s">
        <v>22</v>
      </c>
      <c r="I30" s="25">
        <f t="shared" ref="I30" si="15">C30*1000</f>
        <v>2850</v>
      </c>
      <c r="J30" s="25">
        <f t="shared" ref="J30" si="16">D30*1000</f>
        <v>0</v>
      </c>
      <c r="K30" s="26">
        <f>SUM(I30:J30)</f>
        <v>2850</v>
      </c>
    </row>
    <row r="31" spans="2:11">
      <c r="B31" s="31" t="s">
        <v>23</v>
      </c>
      <c r="C31" s="19">
        <v>0.48105627814952917</v>
      </c>
      <c r="D31" s="19">
        <v>0.34622746013477002</v>
      </c>
      <c r="E31" s="32">
        <f t="shared" si="0"/>
        <v>0.82728373828429924</v>
      </c>
      <c r="F31" s="21"/>
      <c r="G31" s="24"/>
      <c r="H31" s="31" t="s">
        <v>23</v>
      </c>
      <c r="I31" s="33">
        <f t="shared" ref="I31" si="17">C31*1000</f>
        <v>481.05627814952919</v>
      </c>
      <c r="J31" s="33">
        <f t="shared" ref="J31" si="18">D31*1000</f>
        <v>346.22746013477001</v>
      </c>
      <c r="K31" s="34">
        <f>SUM(I31:J31)</f>
        <v>827.28373828429926</v>
      </c>
    </row>
    <row r="32" spans="2:11" ht="15.75" thickBot="1">
      <c r="B32" s="35" t="s">
        <v>24</v>
      </c>
      <c r="C32" s="36">
        <f>C21+C17+C13+C7+C31+C28</f>
        <v>2338.0069541492016</v>
      </c>
      <c r="D32" s="36">
        <f>D21+D17+D13+D7+D31+D28</f>
        <v>100.52594139195735</v>
      </c>
      <c r="E32" s="37">
        <f t="shared" si="0"/>
        <v>2438.5328955411592</v>
      </c>
      <c r="F32" s="17"/>
      <c r="H32" s="35" t="s">
        <v>24</v>
      </c>
      <c r="I32" s="36">
        <f t="shared" ref="I32:J32" si="19">I21+I17+I13+I7+I31+I28</f>
        <v>2338006.954149202</v>
      </c>
      <c r="J32" s="36">
        <f t="shared" si="19"/>
        <v>100525.94139195734</v>
      </c>
      <c r="K32" s="37">
        <f>K21+K17+K13+K7+K31+K28</f>
        <v>2438532.8955411594</v>
      </c>
    </row>
    <row r="33" spans="1:11">
      <c r="B33" s="3"/>
      <c r="C33" s="3"/>
      <c r="D33" s="3"/>
      <c r="E33" s="38"/>
      <c r="K33" s="39"/>
    </row>
    <row r="35" spans="1:11">
      <c r="B35" s="47" t="s">
        <v>40</v>
      </c>
      <c r="I35" s="40"/>
      <c r="J35" s="40"/>
      <c r="K35" s="40"/>
    </row>
    <row r="36" spans="1:11">
      <c r="B36" s="47" t="s">
        <v>45</v>
      </c>
    </row>
    <row r="37" spans="1:11">
      <c r="B37" s="47" t="s">
        <v>43</v>
      </c>
    </row>
    <row r="38" spans="1:11">
      <c r="A38" s="41"/>
      <c r="B38" s="42"/>
    </row>
    <row r="39" spans="1:11">
      <c r="A39" s="41"/>
      <c r="B39" s="42"/>
    </row>
    <row r="40" spans="1:11">
      <c r="A40" s="41"/>
      <c r="B40" s="42"/>
    </row>
    <row r="41" spans="1:11">
      <c r="A41" s="41"/>
      <c r="B41" s="42"/>
    </row>
    <row r="42" spans="1:11">
      <c r="A42" s="41"/>
      <c r="B42" s="42"/>
    </row>
    <row r="43" spans="1:11">
      <c r="A43" s="41"/>
      <c r="B43" s="43"/>
      <c r="C43" s="42"/>
      <c r="D43" s="4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:D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topLeftCell="F1" zoomScale="85" zoomScaleNormal="85" workbookViewId="0">
      <selection activeCell="N27" sqref="N27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49" customFormat="1" ht="18.75">
      <c r="A1" s="48"/>
      <c r="B1" s="52" t="s">
        <v>36</v>
      </c>
      <c r="C1" s="52"/>
      <c r="D1" s="52"/>
      <c r="E1" s="5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</row>
    <row r="2" spans="1:88" s="49" customFormat="1" ht="18.75">
      <c r="A2" s="48"/>
      <c r="B2" s="52" t="s">
        <v>37</v>
      </c>
      <c r="C2" s="52"/>
      <c r="D2" s="52"/>
      <c r="E2" s="52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</row>
    <row r="3" spans="1:88" ht="15.75" thickBot="1">
      <c r="B3" s="3"/>
      <c r="C3" s="3"/>
      <c r="D3" s="3"/>
      <c r="E3" s="4"/>
    </row>
    <row r="4" spans="1:88">
      <c r="B4" s="53" t="s">
        <v>1</v>
      </c>
      <c r="C4" s="55" t="str">
        <f>'data aset IKNB'!C5:D5</f>
        <v>Mei 2019</v>
      </c>
      <c r="D4" s="56"/>
      <c r="E4" s="57" t="s">
        <v>28</v>
      </c>
    </row>
    <row r="5" spans="1:88">
      <c r="B5" s="54"/>
      <c r="C5" s="44" t="s">
        <v>34</v>
      </c>
      <c r="D5" s="44" t="s">
        <v>39</v>
      </c>
      <c r="E5" s="58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63">
        <v>53</v>
      </c>
      <c r="D7" s="63">
        <v>7</v>
      </c>
      <c r="E7" s="11">
        <f t="shared" si="0"/>
        <v>60</v>
      </c>
    </row>
    <row r="8" spans="1:88">
      <c r="B8" s="59" t="s">
        <v>5</v>
      </c>
      <c r="C8" s="63">
        <v>74</v>
      </c>
      <c r="D8" s="63">
        <v>5</v>
      </c>
      <c r="E8" s="11">
        <f t="shared" si="0"/>
        <v>79</v>
      </c>
    </row>
    <row r="9" spans="1:88">
      <c r="B9" s="59" t="s">
        <v>6</v>
      </c>
      <c r="C9" s="63">
        <v>6</v>
      </c>
      <c r="D9" s="63">
        <v>1</v>
      </c>
      <c r="E9" s="11">
        <f t="shared" si="0"/>
        <v>7</v>
      </c>
    </row>
    <row r="10" spans="1:88">
      <c r="B10" s="59" t="s">
        <v>7</v>
      </c>
      <c r="C10" s="63">
        <v>3</v>
      </c>
      <c r="D10" s="63">
        <v>0</v>
      </c>
      <c r="E10" s="11">
        <f t="shared" si="0"/>
        <v>3</v>
      </c>
    </row>
    <row r="11" spans="1:88">
      <c r="B11" s="59" t="s">
        <v>8</v>
      </c>
      <c r="C11" s="63">
        <v>2</v>
      </c>
      <c r="D11" s="63">
        <v>0</v>
      </c>
      <c r="E11" s="11">
        <f t="shared" si="0"/>
        <v>2</v>
      </c>
    </row>
    <row r="12" spans="1:88" s="8" customFormat="1">
      <c r="A12" s="1"/>
      <c r="B12" s="60" t="s">
        <v>9</v>
      </c>
      <c r="C12" s="64">
        <f>SUM(C13:C15)</f>
        <v>238</v>
      </c>
      <c r="D12" s="64">
        <f>SUM(D13:D15)</f>
        <v>8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61" t="s">
        <v>25</v>
      </c>
      <c r="C13" s="65">
        <v>179</v>
      </c>
      <c r="D13" s="65">
        <v>4</v>
      </c>
      <c r="E13" s="11">
        <f>C13+D13</f>
        <v>183</v>
      </c>
    </row>
    <row r="14" spans="1:88">
      <c r="B14" s="61" t="s">
        <v>10</v>
      </c>
      <c r="C14" s="65">
        <v>57</v>
      </c>
      <c r="D14" s="65">
        <v>4</v>
      </c>
      <c r="E14" s="11">
        <f>C14+D14</f>
        <v>61</v>
      </c>
    </row>
    <row r="15" spans="1:88">
      <c r="B15" s="61" t="s">
        <v>26</v>
      </c>
      <c r="C15" s="65">
        <v>2</v>
      </c>
      <c r="D15" s="65">
        <v>0</v>
      </c>
      <c r="E15" s="11">
        <f>C15+D15</f>
        <v>2</v>
      </c>
    </row>
    <row r="16" spans="1:88" s="8" customFormat="1">
      <c r="A16" s="1"/>
      <c r="B16" s="62" t="s">
        <v>11</v>
      </c>
      <c r="C16" s="66">
        <f>SUM(C17:C19)</f>
        <v>226</v>
      </c>
      <c r="D16" s="66">
        <f>SUM(D17:D19)</f>
        <v>3</v>
      </c>
      <c r="E16" s="7">
        <f>D16+C16</f>
        <v>229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9" t="s">
        <v>12</v>
      </c>
      <c r="C17" s="65">
        <v>162</v>
      </c>
      <c r="D17" s="65">
        <v>1</v>
      </c>
      <c r="E17" s="11">
        <f>C17+D17</f>
        <v>163</v>
      </c>
    </row>
    <row r="18" spans="1:88">
      <c r="B18" s="59" t="s">
        <v>13</v>
      </c>
      <c r="C18" s="65">
        <v>41</v>
      </c>
      <c r="D18" s="65">
        <v>1</v>
      </c>
      <c r="E18" s="11">
        <f>C18+D18</f>
        <v>42</v>
      </c>
    </row>
    <row r="19" spans="1:88">
      <c r="B19" s="59" t="s">
        <v>14</v>
      </c>
      <c r="C19" s="65">
        <v>23</v>
      </c>
      <c r="D19" s="65">
        <v>1</v>
      </c>
      <c r="E19" s="11">
        <f>C19+D19</f>
        <v>24</v>
      </c>
    </row>
    <row r="20" spans="1:88" s="8" customFormat="1">
      <c r="A20" s="1"/>
      <c r="B20" s="60" t="s">
        <v>15</v>
      </c>
      <c r="C20" s="66">
        <f>SUM(C21:C26)</f>
        <v>116</v>
      </c>
      <c r="D20" s="66">
        <f>SUM(D21:D26)</f>
        <v>8</v>
      </c>
      <c r="E20" s="7">
        <f>D20+C20</f>
        <v>124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9" t="s">
        <v>27</v>
      </c>
      <c r="C21" s="65">
        <v>1</v>
      </c>
      <c r="D21" s="65">
        <v>0</v>
      </c>
      <c r="E21" s="12">
        <f t="shared" ref="E21:E32" si="1">C21+D21</f>
        <v>1</v>
      </c>
    </row>
    <row r="22" spans="1:88">
      <c r="B22" s="59" t="s">
        <v>29</v>
      </c>
      <c r="C22" s="65">
        <v>92</v>
      </c>
      <c r="D22" s="65">
        <v>6</v>
      </c>
      <c r="E22" s="12">
        <f t="shared" si="1"/>
        <v>98</v>
      </c>
    </row>
    <row r="23" spans="1:88">
      <c r="B23" s="59" t="s">
        <v>16</v>
      </c>
      <c r="C23" s="63">
        <v>20</v>
      </c>
      <c r="D23" s="63">
        <v>2</v>
      </c>
      <c r="E23" s="12">
        <f t="shared" si="1"/>
        <v>22</v>
      </c>
    </row>
    <row r="24" spans="1:88">
      <c r="B24" s="59" t="s">
        <v>17</v>
      </c>
      <c r="C24" s="63">
        <v>1</v>
      </c>
      <c r="D24" s="63">
        <v>0</v>
      </c>
      <c r="E24" s="12">
        <f t="shared" si="1"/>
        <v>1</v>
      </c>
    </row>
    <row r="25" spans="1:88">
      <c r="B25" s="59" t="s">
        <v>18</v>
      </c>
      <c r="C25" s="63">
        <v>1</v>
      </c>
      <c r="D25" s="63">
        <v>0</v>
      </c>
      <c r="E25" s="12">
        <f t="shared" si="1"/>
        <v>1</v>
      </c>
    </row>
    <row r="26" spans="1:88">
      <c r="B26" s="59" t="s">
        <v>19</v>
      </c>
      <c r="C26" s="63">
        <v>1</v>
      </c>
      <c r="D26" s="63">
        <v>0</v>
      </c>
      <c r="E26" s="12">
        <f t="shared" si="1"/>
        <v>1</v>
      </c>
    </row>
    <row r="27" spans="1:88" s="8" customFormat="1">
      <c r="A27" s="1"/>
      <c r="B27" s="60" t="s">
        <v>30</v>
      </c>
      <c r="C27" s="66">
        <f>SUM(C28:C30)</f>
        <v>234</v>
      </c>
      <c r="D27" s="66">
        <f>SUM(D28:D30)</f>
        <v>0</v>
      </c>
      <c r="E27" s="7">
        <f t="shared" si="1"/>
        <v>234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9" t="s">
        <v>31</v>
      </c>
      <c r="C28" s="65">
        <v>164</v>
      </c>
      <c r="D28" s="65">
        <v>0</v>
      </c>
      <c r="E28" s="11">
        <f t="shared" si="1"/>
        <v>164</v>
      </c>
    </row>
    <row r="29" spans="1:88">
      <c r="B29" s="59" t="s">
        <v>32</v>
      </c>
      <c r="C29" s="65">
        <v>43</v>
      </c>
      <c r="D29" s="65">
        <v>0</v>
      </c>
      <c r="E29" s="11">
        <f t="shared" si="1"/>
        <v>43</v>
      </c>
    </row>
    <row r="30" spans="1:88">
      <c r="B30" s="59" t="s">
        <v>33</v>
      </c>
      <c r="C30" s="65">
        <v>27</v>
      </c>
      <c r="D30" s="65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116</v>
      </c>
      <c r="D31" s="6">
        <v>65</v>
      </c>
      <c r="E31" s="7">
        <f t="shared" si="1"/>
        <v>181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1" t="s">
        <v>42</v>
      </c>
      <c r="C32" s="6">
        <v>113</v>
      </c>
      <c r="D32" s="6">
        <v>6</v>
      </c>
      <c r="E32" s="7">
        <f t="shared" si="1"/>
        <v>119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1181</v>
      </c>
      <c r="D33" s="14">
        <f t="shared" ref="D33:E33" si="2">D20+D16+D12+D6+D31+D27+D32</f>
        <v>103</v>
      </c>
      <c r="E33" s="14">
        <f t="shared" si="2"/>
        <v>1284</v>
      </c>
    </row>
    <row r="34" spans="2:5">
      <c r="E34" s="15"/>
    </row>
    <row r="35" spans="2:5">
      <c r="B35" s="50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E33AE2-6156-4A34-9AEE-93F08DF889DE}"/>
</file>

<file path=customXml/itemProps2.xml><?xml version="1.0" encoding="utf-8"?>
<ds:datastoreItem xmlns:ds="http://schemas.openxmlformats.org/officeDocument/2006/customXml" ds:itemID="{B9BAFC2C-5C63-4C86-A38C-218E003E8668}"/>
</file>

<file path=customXml/itemProps3.xml><?xml version="1.0" encoding="utf-8"?>
<ds:datastoreItem xmlns:ds="http://schemas.openxmlformats.org/officeDocument/2006/customXml" ds:itemID="{FD746393-044F-497A-A5D6-18ACB294DB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2019-06-25T09:23:24Z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