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FC9F6DFF-AEB4-4C1C-BF6B-66C6CD1F173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3" l="1"/>
  <c r="O46" i="3"/>
  <c r="O45" i="3"/>
  <c r="O45" i="2"/>
  <c r="O44" i="2"/>
  <c r="O43" i="2"/>
  <c r="AO35" i="3"/>
  <c r="AN34" i="3"/>
  <c r="AM34" i="3"/>
  <c r="AO33" i="3"/>
  <c r="AN32" i="3"/>
  <c r="AM32" i="3"/>
  <c r="AO31" i="3"/>
  <c r="AO30" i="3"/>
  <c r="AO29" i="3"/>
  <c r="AN28" i="3"/>
  <c r="AM28" i="3"/>
  <c r="AO27" i="3"/>
  <c r="AO26" i="3"/>
  <c r="AO25" i="3"/>
  <c r="AO24" i="3"/>
  <c r="AO23" i="3"/>
  <c r="AO22" i="3"/>
  <c r="AO21" i="3"/>
  <c r="AN20" i="3"/>
  <c r="AM20" i="3"/>
  <c r="AO20" i="3" s="1"/>
  <c r="AO19" i="3"/>
  <c r="AO18" i="3"/>
  <c r="AO17" i="3"/>
  <c r="AN16" i="3"/>
  <c r="AO16" i="3" s="1"/>
  <c r="AM16" i="3"/>
  <c r="AO15" i="3"/>
  <c r="AO14" i="3"/>
  <c r="AO13" i="3"/>
  <c r="AN12" i="3"/>
  <c r="AM12" i="3"/>
  <c r="AO11" i="3"/>
  <c r="AO10" i="3"/>
  <c r="AO9" i="3"/>
  <c r="AO8" i="3"/>
  <c r="AO7" i="3"/>
  <c r="AN6" i="3"/>
  <c r="AM6" i="3"/>
  <c r="AO6" i="3" s="1"/>
  <c r="AO12" i="3" l="1"/>
  <c r="AO32" i="3"/>
  <c r="AO34" i="3"/>
  <c r="AO28" i="3"/>
  <c r="AM36" i="3"/>
  <c r="AN36" i="3"/>
  <c r="AO36" i="3" l="1"/>
  <c r="AO33" i="2" l="1"/>
  <c r="AO32" i="2"/>
  <c r="AO31" i="2"/>
  <c r="AO30" i="2"/>
  <c r="AN29" i="2"/>
  <c r="AM29" i="2"/>
  <c r="AO28" i="2"/>
  <c r="AO27" i="2"/>
  <c r="AO26" i="2"/>
  <c r="AO25" i="2"/>
  <c r="AO24" i="2"/>
  <c r="AO23" i="2"/>
  <c r="AO22" i="2"/>
  <c r="AN21" i="2"/>
  <c r="AM21" i="2"/>
  <c r="AO21" i="2" s="1"/>
  <c r="AO20" i="2"/>
  <c r="AO19" i="2"/>
  <c r="AO18" i="2"/>
  <c r="AN17" i="2"/>
  <c r="AM17" i="2"/>
  <c r="AO17" i="2" s="1"/>
  <c r="AO16" i="2"/>
  <c r="AO15" i="2"/>
  <c r="AO14" i="2"/>
  <c r="AN13" i="2"/>
  <c r="AM13" i="2"/>
  <c r="AO12" i="2"/>
  <c r="AO11" i="2"/>
  <c r="AO10" i="2"/>
  <c r="AO9" i="2"/>
  <c r="AO8" i="2"/>
  <c r="AN7" i="2"/>
  <c r="AM7" i="2"/>
  <c r="Z18" i="2"/>
  <c r="Z19" i="2"/>
  <c r="Z20" i="2"/>
  <c r="AC18" i="2"/>
  <c r="AC19" i="2"/>
  <c r="AC20" i="2"/>
  <c r="AF18" i="2"/>
  <c r="AF19" i="2"/>
  <c r="AF20" i="2"/>
  <c r="AO29" i="2" l="1"/>
  <c r="AO7" i="2"/>
  <c r="AN34" i="2"/>
  <c r="AO13" i="2"/>
  <c r="AM34" i="2"/>
  <c r="AL35" i="3"/>
  <c r="AK34" i="3"/>
  <c r="AJ34" i="3"/>
  <c r="AL33" i="3"/>
  <c r="AK32" i="3"/>
  <c r="AJ32" i="3"/>
  <c r="AL32" i="3" s="1"/>
  <c r="AL31" i="3"/>
  <c r="AL30" i="3"/>
  <c r="AL29" i="3"/>
  <c r="AK28" i="3"/>
  <c r="AJ28" i="3"/>
  <c r="AL27" i="3"/>
  <c r="AL26" i="3"/>
  <c r="AL25" i="3"/>
  <c r="AL24" i="3"/>
  <c r="AL23" i="3"/>
  <c r="AL22" i="3"/>
  <c r="AL21" i="3"/>
  <c r="AK20" i="3"/>
  <c r="AJ20" i="3"/>
  <c r="AL19" i="3"/>
  <c r="AL18" i="3"/>
  <c r="AL17" i="3"/>
  <c r="AK16" i="3"/>
  <c r="AJ16" i="3"/>
  <c r="AL15" i="3"/>
  <c r="AL14" i="3"/>
  <c r="AL13" i="3"/>
  <c r="AK12" i="3"/>
  <c r="AJ12" i="3"/>
  <c r="AL11" i="3"/>
  <c r="AL10" i="3"/>
  <c r="AL9" i="3"/>
  <c r="AL8" i="3"/>
  <c r="AL7" i="3"/>
  <c r="AK6" i="3"/>
  <c r="AJ6" i="3"/>
  <c r="AK21" i="2"/>
  <c r="AJ21" i="2"/>
  <c r="AL33" i="2"/>
  <c r="AL32" i="2"/>
  <c r="AL31" i="2"/>
  <c r="AL30" i="2"/>
  <c r="AL28" i="2"/>
  <c r="AL27" i="2"/>
  <c r="AL26" i="2"/>
  <c r="AL25" i="2"/>
  <c r="AL24" i="2"/>
  <c r="AL23" i="2"/>
  <c r="AL22" i="2"/>
  <c r="AL20" i="2"/>
  <c r="AL19" i="2"/>
  <c r="AL18" i="2"/>
  <c r="AL16" i="2"/>
  <c r="AL15" i="2"/>
  <c r="AL14" i="2"/>
  <c r="AL12" i="2"/>
  <c r="AL11" i="2"/>
  <c r="AL10" i="2"/>
  <c r="AL9" i="2"/>
  <c r="AL8" i="2"/>
  <c r="AK29" i="2"/>
  <c r="AJ29" i="2"/>
  <c r="AL29" i="2" s="1"/>
  <c r="AK17" i="2"/>
  <c r="AJ17" i="2"/>
  <c r="AK13" i="2"/>
  <c r="AJ13" i="2"/>
  <c r="AK7" i="2"/>
  <c r="AJ7" i="2"/>
  <c r="AL7" i="2" s="1"/>
  <c r="AO34" i="2" l="1"/>
  <c r="AL21" i="2"/>
  <c r="AK36" i="3"/>
  <c r="N46" i="3" s="1"/>
  <c r="AL28" i="3"/>
  <c r="AL34" i="3"/>
  <c r="AJ36" i="3"/>
  <c r="AL12" i="3"/>
  <c r="AL6" i="3"/>
  <c r="AL20" i="3"/>
  <c r="AL16" i="3"/>
  <c r="AL17" i="2"/>
  <c r="AK34" i="2"/>
  <c r="N44" i="2" s="1"/>
  <c r="AL13" i="2"/>
  <c r="AL36" i="3" l="1"/>
  <c r="N47" i="3" s="1"/>
  <c r="N45" i="3"/>
  <c r="AJ34" i="2"/>
  <c r="AL34" i="2" l="1"/>
  <c r="N45" i="2" s="1"/>
  <c r="N43" i="2"/>
  <c r="AH20" i="3"/>
  <c r="AG20" i="3"/>
  <c r="AE20" i="3"/>
  <c r="AD20" i="3"/>
  <c r="AB20" i="3"/>
  <c r="AA20" i="3"/>
  <c r="Y20" i="3"/>
  <c r="X20" i="3"/>
  <c r="AH21" i="2"/>
  <c r="AE21" i="2"/>
  <c r="AD21" i="2"/>
  <c r="AB21" i="2"/>
  <c r="AA21" i="2"/>
  <c r="Y21" i="2"/>
  <c r="X21" i="2"/>
  <c r="AI35" i="3"/>
  <c r="AH34" i="3"/>
  <c r="AG34" i="3"/>
  <c r="AI33" i="3"/>
  <c r="AH32" i="3"/>
  <c r="AG32" i="3"/>
  <c r="AI32" i="3" s="1"/>
  <c r="AI31" i="3"/>
  <c r="AI30" i="3"/>
  <c r="AI29" i="3"/>
  <c r="AH28" i="3"/>
  <c r="AG28" i="3"/>
  <c r="AI27" i="3"/>
  <c r="AI26" i="3"/>
  <c r="AI25" i="3"/>
  <c r="AI24" i="3"/>
  <c r="AI23" i="3"/>
  <c r="AI22" i="3"/>
  <c r="AI21" i="3"/>
  <c r="AI19" i="3"/>
  <c r="AI18" i="3"/>
  <c r="AI17" i="3"/>
  <c r="AH16" i="3"/>
  <c r="AG16" i="3"/>
  <c r="AI15" i="3"/>
  <c r="AI14" i="3"/>
  <c r="AI13" i="3"/>
  <c r="AH12" i="3"/>
  <c r="AG12" i="3"/>
  <c r="AI11" i="3"/>
  <c r="AI10" i="3"/>
  <c r="AI9" i="3"/>
  <c r="AI8" i="3"/>
  <c r="AI7" i="3"/>
  <c r="AH6" i="3"/>
  <c r="AG6" i="3"/>
  <c r="AG28" i="2"/>
  <c r="AG26" i="2"/>
  <c r="AG25" i="2"/>
  <c r="AG23" i="2"/>
  <c r="AG22" i="2"/>
  <c r="AI16" i="2"/>
  <c r="AI15" i="2"/>
  <c r="AI14" i="2"/>
  <c r="AI12" i="3" l="1"/>
  <c r="AI28" i="3"/>
  <c r="AI34" i="3"/>
  <c r="AI16" i="3"/>
  <c r="AG21" i="2"/>
  <c r="AI20" i="3"/>
  <c r="AI6" i="3"/>
  <c r="AG36" i="3"/>
  <c r="M45" i="3" s="1"/>
  <c r="AH36" i="3"/>
  <c r="M46" i="3" s="1"/>
  <c r="AI36" i="3" l="1"/>
  <c r="M47" i="3" s="1"/>
  <c r="AF16" i="2" l="1"/>
  <c r="AF15" i="2"/>
  <c r="AF14" i="2"/>
  <c r="AC16" i="2"/>
  <c r="AC15" i="2"/>
  <c r="AC14" i="2"/>
  <c r="AI33" i="2"/>
  <c r="AI32" i="2"/>
  <c r="AI31" i="2"/>
  <c r="AI30" i="2"/>
  <c r="AH29" i="2"/>
  <c r="AG29" i="2"/>
  <c r="AI28" i="2"/>
  <c r="AI27" i="2"/>
  <c r="AI26" i="2"/>
  <c r="AI25" i="2"/>
  <c r="AI24" i="2"/>
  <c r="AI23" i="2"/>
  <c r="AI22" i="2"/>
  <c r="AI21" i="2"/>
  <c r="AI20" i="2"/>
  <c r="AI19" i="2"/>
  <c r="AI18" i="2"/>
  <c r="AH17" i="2"/>
  <c r="AG17" i="2"/>
  <c r="AH13" i="2"/>
  <c r="AG13" i="2"/>
  <c r="AI12" i="2"/>
  <c r="AI11" i="2"/>
  <c r="AI10" i="2"/>
  <c r="AI9" i="2"/>
  <c r="AI8" i="2"/>
  <c r="AH7" i="2"/>
  <c r="AG7" i="2"/>
  <c r="AF35" i="3"/>
  <c r="AE34" i="3"/>
  <c r="AD34" i="3"/>
  <c r="AF33" i="3"/>
  <c r="AE32" i="3"/>
  <c r="AD32" i="3"/>
  <c r="AF32" i="3" s="1"/>
  <c r="AF31" i="3"/>
  <c r="AF30" i="3"/>
  <c r="AF29" i="3"/>
  <c r="AE28" i="3"/>
  <c r="AD28" i="3"/>
  <c r="AF27" i="3"/>
  <c r="AF26" i="3"/>
  <c r="AF25" i="3"/>
  <c r="AF24" i="3"/>
  <c r="AF23" i="3"/>
  <c r="AF22" i="3"/>
  <c r="AF21" i="3"/>
  <c r="AF19" i="3"/>
  <c r="AF18" i="3"/>
  <c r="AF17" i="3"/>
  <c r="AE16" i="3"/>
  <c r="AD16" i="3"/>
  <c r="AF15" i="3"/>
  <c r="AF14" i="3"/>
  <c r="AF13" i="3"/>
  <c r="AE12" i="3"/>
  <c r="AD12" i="3"/>
  <c r="AF12" i="3" s="1"/>
  <c r="AF11" i="3"/>
  <c r="AF10" i="3"/>
  <c r="AF9" i="3"/>
  <c r="AF8" i="3"/>
  <c r="AF7" i="3"/>
  <c r="AE6" i="3"/>
  <c r="AD6" i="3"/>
  <c r="AF28" i="3" l="1"/>
  <c r="AI29" i="2"/>
  <c r="AI7" i="2"/>
  <c r="AI13" i="2"/>
  <c r="AH34" i="2"/>
  <c r="M44" i="2" s="1"/>
  <c r="AI17" i="2"/>
  <c r="AG34" i="2"/>
  <c r="M43" i="2" s="1"/>
  <c r="AF16" i="3"/>
  <c r="AE36" i="3"/>
  <c r="L46" i="3" s="1"/>
  <c r="AF6" i="3"/>
  <c r="AD36" i="3"/>
  <c r="L45" i="3" s="1"/>
  <c r="AF20" i="3"/>
  <c r="AF34" i="3"/>
  <c r="L47" i="3" l="1"/>
  <c r="AI34" i="2"/>
  <c r="M45" i="2" s="1"/>
  <c r="AF36" i="3"/>
  <c r="AD7" i="2" l="1"/>
  <c r="AE7" i="2"/>
  <c r="AF8" i="2"/>
  <c r="AF9" i="2"/>
  <c r="AF10" i="2"/>
  <c r="AF11" i="2"/>
  <c r="AF12" i="2"/>
  <c r="AD13" i="2"/>
  <c r="AE13" i="2"/>
  <c r="AD17" i="2"/>
  <c r="AE17" i="2"/>
  <c r="AF21" i="2"/>
  <c r="AF22" i="2"/>
  <c r="AF23" i="2"/>
  <c r="AF24" i="2"/>
  <c r="AF25" i="2"/>
  <c r="AF26" i="2"/>
  <c r="AF27" i="2"/>
  <c r="AF28" i="2"/>
  <c r="AD29" i="2"/>
  <c r="AE29" i="2"/>
  <c r="AF30" i="2"/>
  <c r="AF31" i="2"/>
  <c r="AF32" i="2"/>
  <c r="AF33" i="2"/>
  <c r="C7" i="2"/>
  <c r="D7" i="2"/>
  <c r="E7" i="2" s="1"/>
  <c r="F7" i="2"/>
  <c r="G7" i="2"/>
  <c r="I7" i="2"/>
  <c r="J7" i="2"/>
  <c r="L7" i="2"/>
  <c r="M7" i="2"/>
  <c r="O7" i="2"/>
  <c r="P7" i="2"/>
  <c r="R7" i="2"/>
  <c r="S7" i="2"/>
  <c r="U7" i="2"/>
  <c r="V7" i="2"/>
  <c r="X7" i="2"/>
  <c r="Y7" i="2"/>
  <c r="E8" i="2"/>
  <c r="H8" i="2"/>
  <c r="K8" i="2"/>
  <c r="N8" i="2"/>
  <c r="Q8" i="2"/>
  <c r="T8" i="2"/>
  <c r="W8" i="2"/>
  <c r="Z8" i="2"/>
  <c r="E9" i="2"/>
  <c r="H9" i="2"/>
  <c r="K9" i="2"/>
  <c r="N9" i="2"/>
  <c r="Q9" i="2"/>
  <c r="T9" i="2"/>
  <c r="W9" i="2"/>
  <c r="Z9" i="2"/>
  <c r="E10" i="2"/>
  <c r="H10" i="2"/>
  <c r="K10" i="2"/>
  <c r="N10" i="2"/>
  <c r="Q10" i="2"/>
  <c r="T10" i="2"/>
  <c r="W10" i="2"/>
  <c r="Z10" i="2"/>
  <c r="E11" i="2"/>
  <c r="H11" i="2"/>
  <c r="K11" i="2"/>
  <c r="N11" i="2"/>
  <c r="Q11" i="2"/>
  <c r="T11" i="2"/>
  <c r="W11" i="2"/>
  <c r="Z11" i="2"/>
  <c r="E12" i="2"/>
  <c r="H12" i="2"/>
  <c r="K12" i="2"/>
  <c r="N12" i="2"/>
  <c r="Q12" i="2"/>
  <c r="T12" i="2"/>
  <c r="W12" i="2"/>
  <c r="Z12" i="2"/>
  <c r="C13" i="2"/>
  <c r="D13" i="2"/>
  <c r="F13" i="2"/>
  <c r="G13" i="2"/>
  <c r="J13" i="2"/>
  <c r="L13" i="2"/>
  <c r="M13" i="2"/>
  <c r="O13" i="2"/>
  <c r="P13" i="2"/>
  <c r="R13" i="2"/>
  <c r="S13" i="2"/>
  <c r="U13" i="2"/>
  <c r="V13" i="2"/>
  <c r="X13" i="2"/>
  <c r="Y13" i="2"/>
  <c r="Z13" i="2" s="1"/>
  <c r="E14" i="2"/>
  <c r="H14" i="2"/>
  <c r="K14" i="2"/>
  <c r="N14" i="2"/>
  <c r="Q14" i="2"/>
  <c r="T14" i="2"/>
  <c r="W14" i="2"/>
  <c r="E15" i="2"/>
  <c r="H15" i="2"/>
  <c r="K15" i="2"/>
  <c r="N15" i="2"/>
  <c r="Q15" i="2"/>
  <c r="T15" i="2"/>
  <c r="W15" i="2"/>
  <c r="Z15" i="2"/>
  <c r="E16" i="2"/>
  <c r="H16" i="2"/>
  <c r="I16" i="2"/>
  <c r="I13" i="2" s="1"/>
  <c r="N16" i="2"/>
  <c r="Q16" i="2"/>
  <c r="T16" i="2"/>
  <c r="W16" i="2"/>
  <c r="Z16" i="2"/>
  <c r="C17" i="2"/>
  <c r="D17" i="2"/>
  <c r="F17" i="2"/>
  <c r="G17" i="2"/>
  <c r="I17" i="2"/>
  <c r="J17" i="2"/>
  <c r="L17" i="2"/>
  <c r="M17" i="2"/>
  <c r="O17" i="2"/>
  <c r="P17" i="2"/>
  <c r="R17" i="2"/>
  <c r="S17" i="2"/>
  <c r="U17" i="2"/>
  <c r="V17" i="2"/>
  <c r="X17" i="2"/>
  <c r="Y17" i="2"/>
  <c r="E18" i="2"/>
  <c r="H18" i="2"/>
  <c r="K18" i="2"/>
  <c r="N18" i="2"/>
  <c r="Q18" i="2"/>
  <c r="T18" i="2"/>
  <c r="W18" i="2"/>
  <c r="E19" i="2"/>
  <c r="H19" i="2"/>
  <c r="K19" i="2"/>
  <c r="N19" i="2"/>
  <c r="Q19" i="2"/>
  <c r="T19" i="2"/>
  <c r="W19" i="2"/>
  <c r="E20" i="2"/>
  <c r="H20" i="2"/>
  <c r="K20" i="2"/>
  <c r="N20" i="2"/>
  <c r="Q20" i="2"/>
  <c r="T20" i="2"/>
  <c r="W20" i="2"/>
  <c r="C21" i="2"/>
  <c r="D21" i="2"/>
  <c r="F21" i="2"/>
  <c r="G21" i="2"/>
  <c r="I21" i="2"/>
  <c r="J21" i="2"/>
  <c r="L21" i="2"/>
  <c r="M21" i="2"/>
  <c r="O21" i="2"/>
  <c r="P21" i="2"/>
  <c r="R21" i="2"/>
  <c r="S21" i="2"/>
  <c r="U21" i="2"/>
  <c r="V21" i="2"/>
  <c r="E22" i="2"/>
  <c r="H22" i="2"/>
  <c r="K22" i="2"/>
  <c r="N22" i="2"/>
  <c r="Q22" i="2"/>
  <c r="T22" i="2"/>
  <c r="W22" i="2"/>
  <c r="Z22" i="2"/>
  <c r="E23" i="2"/>
  <c r="H23" i="2"/>
  <c r="K23" i="2"/>
  <c r="N23" i="2"/>
  <c r="Q23" i="2"/>
  <c r="T23" i="2"/>
  <c r="W23" i="2"/>
  <c r="Z23" i="2"/>
  <c r="E24" i="2"/>
  <c r="H24" i="2"/>
  <c r="K24" i="2"/>
  <c r="N24" i="2"/>
  <c r="Q24" i="2"/>
  <c r="T24" i="2"/>
  <c r="W24" i="2"/>
  <c r="Z24" i="2"/>
  <c r="E25" i="2"/>
  <c r="H25" i="2"/>
  <c r="K25" i="2"/>
  <c r="N25" i="2"/>
  <c r="Q25" i="2"/>
  <c r="T25" i="2"/>
  <c r="W25" i="2"/>
  <c r="Z25" i="2"/>
  <c r="E26" i="2"/>
  <c r="H26" i="2"/>
  <c r="K26" i="2"/>
  <c r="N26" i="2"/>
  <c r="Q26" i="2"/>
  <c r="T26" i="2"/>
  <c r="W26" i="2"/>
  <c r="Z26" i="2"/>
  <c r="E27" i="2"/>
  <c r="H27" i="2"/>
  <c r="K27" i="2"/>
  <c r="N27" i="2"/>
  <c r="Q27" i="2"/>
  <c r="T27" i="2"/>
  <c r="W27" i="2"/>
  <c r="Z27" i="2"/>
  <c r="K28" i="2"/>
  <c r="N28" i="2"/>
  <c r="Q28" i="2"/>
  <c r="T28" i="2"/>
  <c r="W28" i="2"/>
  <c r="Z28" i="2"/>
  <c r="C29" i="2"/>
  <c r="D29" i="2"/>
  <c r="F29" i="2"/>
  <c r="G29" i="2"/>
  <c r="I29" i="2"/>
  <c r="J29" i="2"/>
  <c r="L29" i="2"/>
  <c r="M29" i="2"/>
  <c r="O29" i="2"/>
  <c r="P29" i="2"/>
  <c r="R29" i="2"/>
  <c r="S29" i="2"/>
  <c r="U29" i="2"/>
  <c r="V29" i="2"/>
  <c r="X29" i="2"/>
  <c r="Y29" i="2"/>
  <c r="E30" i="2"/>
  <c r="H30" i="2"/>
  <c r="K30" i="2"/>
  <c r="N30" i="2"/>
  <c r="Q30" i="2"/>
  <c r="T30" i="2"/>
  <c r="W30" i="2"/>
  <c r="Z30" i="2"/>
  <c r="E31" i="2"/>
  <c r="H31" i="2"/>
  <c r="K31" i="2"/>
  <c r="N31" i="2"/>
  <c r="Q31" i="2"/>
  <c r="T31" i="2"/>
  <c r="W31" i="2"/>
  <c r="Z31" i="2"/>
  <c r="E32" i="2"/>
  <c r="H32" i="2"/>
  <c r="K32" i="2"/>
  <c r="N32" i="2"/>
  <c r="Q32" i="2"/>
  <c r="T32" i="2"/>
  <c r="W32" i="2"/>
  <c r="Z32" i="2"/>
  <c r="E33" i="2"/>
  <c r="H33" i="2"/>
  <c r="K33" i="2"/>
  <c r="N33" i="2"/>
  <c r="Q33" i="2"/>
  <c r="T33" i="2"/>
  <c r="W33" i="2"/>
  <c r="Z33" i="2"/>
  <c r="AC33" i="2"/>
  <c r="AC32" i="2"/>
  <c r="AC31" i="2"/>
  <c r="AC30" i="2"/>
  <c r="AB29" i="2"/>
  <c r="AA29" i="2"/>
  <c r="AC29" i="2" s="1"/>
  <c r="AC28" i="2"/>
  <c r="AC27" i="2"/>
  <c r="AC26" i="2"/>
  <c r="AC25" i="2"/>
  <c r="AC24" i="2"/>
  <c r="AC23" i="2"/>
  <c r="AC22" i="2"/>
  <c r="AB17" i="2"/>
  <c r="AA17" i="2"/>
  <c r="AB13" i="2"/>
  <c r="AA13" i="2"/>
  <c r="AC12" i="2"/>
  <c r="AC11" i="2"/>
  <c r="AC10" i="2"/>
  <c r="AC9" i="2"/>
  <c r="AC8" i="2"/>
  <c r="AB7" i="2"/>
  <c r="AA7" i="2"/>
  <c r="AC35" i="3"/>
  <c r="AB34" i="3"/>
  <c r="AA34" i="3"/>
  <c r="AC33" i="3"/>
  <c r="AB32" i="3"/>
  <c r="AA32" i="3"/>
  <c r="AC32" i="3" s="1"/>
  <c r="AC31" i="3"/>
  <c r="AC30" i="3"/>
  <c r="AC29" i="3"/>
  <c r="AB28" i="3"/>
  <c r="AA28" i="3"/>
  <c r="AC27" i="3"/>
  <c r="AC26" i="3"/>
  <c r="AC25" i="3"/>
  <c r="AC24" i="3"/>
  <c r="AC23" i="3"/>
  <c r="AC22" i="3"/>
  <c r="AC21" i="3"/>
  <c r="AC19" i="3"/>
  <c r="AC18" i="3"/>
  <c r="AC17" i="3"/>
  <c r="AB16" i="3"/>
  <c r="AA16" i="3"/>
  <c r="AC15" i="3"/>
  <c r="AC14" i="3"/>
  <c r="AC13" i="3"/>
  <c r="AB12" i="3"/>
  <c r="AA12" i="3"/>
  <c r="AC11" i="3"/>
  <c r="AC10" i="3"/>
  <c r="AC9" i="3"/>
  <c r="AC8" i="3"/>
  <c r="AC7" i="3"/>
  <c r="AB6" i="3"/>
  <c r="AA6" i="3"/>
  <c r="T21" i="2" l="1"/>
  <c r="AC6" i="3"/>
  <c r="R34" i="2"/>
  <c r="H43" i="2" s="1"/>
  <c r="H45" i="2" s="1"/>
  <c r="Z7" i="2"/>
  <c r="K7" i="2"/>
  <c r="K21" i="2"/>
  <c r="AC12" i="3"/>
  <c r="AC34" i="3"/>
  <c r="Q17" i="2"/>
  <c r="E13" i="2"/>
  <c r="N29" i="2"/>
  <c r="Q29" i="2"/>
  <c r="AB34" i="2"/>
  <c r="K44" i="2" s="1"/>
  <c r="AC17" i="2"/>
  <c r="T13" i="2"/>
  <c r="AC7" i="2"/>
  <c r="W29" i="2"/>
  <c r="W7" i="2"/>
  <c r="Z17" i="2"/>
  <c r="N7" i="2"/>
  <c r="H29" i="2"/>
  <c r="Z21" i="2"/>
  <c r="M34" i="2"/>
  <c r="F44" i="2" s="1"/>
  <c r="N17" i="2"/>
  <c r="E29" i="2"/>
  <c r="L34" i="2"/>
  <c r="F43" i="2" s="1"/>
  <c r="AC20" i="3"/>
  <c r="AB36" i="3"/>
  <c r="AC28" i="3"/>
  <c r="AC16" i="3"/>
  <c r="W13" i="2"/>
  <c r="U34" i="2"/>
  <c r="I43" i="2" s="1"/>
  <c r="I45" i="2" s="1"/>
  <c r="T7" i="2"/>
  <c r="S34" i="2"/>
  <c r="H44" i="2" s="1"/>
  <c r="H7" i="2"/>
  <c r="H17" i="2"/>
  <c r="H21" i="2"/>
  <c r="E17" i="2"/>
  <c r="Z29" i="2"/>
  <c r="W21" i="2"/>
  <c r="Q21" i="2"/>
  <c r="C34" i="2"/>
  <c r="C43" i="2" s="1"/>
  <c r="N13" i="2"/>
  <c r="E21" i="2"/>
  <c r="W17" i="2"/>
  <c r="J34" i="2"/>
  <c r="E44" i="2" s="1"/>
  <c r="N21" i="2"/>
  <c r="Q7" i="2"/>
  <c r="V34" i="2"/>
  <c r="I44" i="2" s="1"/>
  <c r="AC13" i="2"/>
  <c r="AC21" i="2"/>
  <c r="D34" i="2"/>
  <c r="C44" i="2" s="1"/>
  <c r="T29" i="2"/>
  <c r="K29" i="2"/>
  <c r="T17" i="2"/>
  <c r="K17" i="2"/>
  <c r="H13" i="2"/>
  <c r="Y34" i="2"/>
  <c r="J44" i="2" s="1"/>
  <c r="P34" i="2"/>
  <c r="G44" i="2" s="1"/>
  <c r="Q13" i="2"/>
  <c r="G34" i="2"/>
  <c r="D44" i="2" s="1"/>
  <c r="D45" i="2" s="1"/>
  <c r="AF29" i="2"/>
  <c r="AF7" i="2"/>
  <c r="AF13" i="2"/>
  <c r="AE34" i="2"/>
  <c r="L44" i="2" s="1"/>
  <c r="AF17" i="2"/>
  <c r="AD34" i="2"/>
  <c r="L43" i="2" s="1"/>
  <c r="K13" i="2"/>
  <c r="I34" i="2"/>
  <c r="E43" i="2" s="1"/>
  <c r="X34" i="2"/>
  <c r="J43" i="2" s="1"/>
  <c r="O34" i="2"/>
  <c r="G43" i="2" s="1"/>
  <c r="G45" i="2" s="1"/>
  <c r="K16" i="2"/>
  <c r="F34" i="2"/>
  <c r="D43" i="2" s="1"/>
  <c r="AA34" i="2"/>
  <c r="K43" i="2" s="1"/>
  <c r="AA36" i="3"/>
  <c r="AC36" i="3" s="1"/>
  <c r="E45" i="2" l="1"/>
  <c r="C45" i="2"/>
  <c r="K45" i="2"/>
  <c r="J45" i="2"/>
  <c r="F45" i="2"/>
  <c r="L45" i="2"/>
  <c r="AC34" i="2"/>
  <c r="T34" i="2"/>
  <c r="W34" i="2"/>
  <c r="N34" i="2"/>
  <c r="K34" i="2"/>
  <c r="Q34" i="2"/>
  <c r="E34" i="2"/>
  <c r="H34" i="2"/>
  <c r="Z34" i="2"/>
  <c r="AF34" i="2"/>
  <c r="Z35" i="3"/>
  <c r="W35" i="3"/>
  <c r="W34" i="3" s="1"/>
  <c r="T35" i="3"/>
  <c r="T34" i="3" s="1"/>
  <c r="Q35" i="3"/>
  <c r="Q34" i="3" s="1"/>
  <c r="N35" i="3"/>
  <c r="N34" i="3" s="1"/>
  <c r="K35" i="3"/>
  <c r="K34" i="3" s="1"/>
  <c r="H35" i="3"/>
  <c r="H34" i="3" s="1"/>
  <c r="E35" i="3"/>
  <c r="E34" i="3" s="1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D34" i="3"/>
  <c r="C34" i="3"/>
  <c r="Z33" i="3"/>
  <c r="W33" i="3"/>
  <c r="W32" i="3" s="1"/>
  <c r="T33" i="3"/>
  <c r="T32" i="3" s="1"/>
  <c r="Q33" i="3"/>
  <c r="Q32" i="3" s="1"/>
  <c r="N33" i="3"/>
  <c r="N32" i="3" s="1"/>
  <c r="K33" i="3"/>
  <c r="K32" i="3" s="1"/>
  <c r="H33" i="3"/>
  <c r="H32" i="3" s="1"/>
  <c r="E33" i="3"/>
  <c r="E32" i="3" s="1"/>
  <c r="Y32" i="3"/>
  <c r="X32" i="3"/>
  <c r="V32" i="3"/>
  <c r="U32" i="3"/>
  <c r="S32" i="3"/>
  <c r="R32" i="3"/>
  <c r="P32" i="3"/>
  <c r="O32" i="3"/>
  <c r="M32" i="3"/>
  <c r="L32" i="3"/>
  <c r="J32" i="3"/>
  <c r="I32" i="3"/>
  <c r="G32" i="3"/>
  <c r="F32" i="3"/>
  <c r="D32" i="3"/>
  <c r="C32" i="3"/>
  <c r="Z31" i="3"/>
  <c r="W31" i="3"/>
  <c r="T31" i="3"/>
  <c r="Q31" i="3"/>
  <c r="N31" i="3"/>
  <c r="K31" i="3"/>
  <c r="H31" i="3"/>
  <c r="E31" i="3"/>
  <c r="Z30" i="3"/>
  <c r="W30" i="3"/>
  <c r="T30" i="3"/>
  <c r="Q30" i="3"/>
  <c r="N30" i="3"/>
  <c r="K30" i="3"/>
  <c r="H30" i="3"/>
  <c r="E30" i="3"/>
  <c r="Z29" i="3"/>
  <c r="W29" i="3"/>
  <c r="W28" i="3" s="1"/>
  <c r="T29" i="3"/>
  <c r="T28" i="3" s="1"/>
  <c r="Q29" i="3"/>
  <c r="N29" i="3"/>
  <c r="N28" i="3" s="1"/>
  <c r="K29" i="3"/>
  <c r="H29" i="3"/>
  <c r="E29" i="3"/>
  <c r="Y28" i="3"/>
  <c r="X28" i="3"/>
  <c r="V28" i="3"/>
  <c r="U28" i="3"/>
  <c r="S28" i="3"/>
  <c r="R28" i="3"/>
  <c r="P28" i="3"/>
  <c r="O28" i="3"/>
  <c r="M28" i="3"/>
  <c r="L28" i="3"/>
  <c r="J28" i="3"/>
  <c r="I28" i="3"/>
  <c r="G28" i="3"/>
  <c r="F28" i="3"/>
  <c r="D28" i="3"/>
  <c r="C28" i="3"/>
  <c r="Z27" i="3"/>
  <c r="W27" i="3"/>
  <c r="T27" i="3"/>
  <c r="Q27" i="3"/>
  <c r="N27" i="3"/>
  <c r="K27" i="3"/>
  <c r="Z26" i="3"/>
  <c r="W26" i="3"/>
  <c r="T26" i="3"/>
  <c r="Q26" i="3"/>
  <c r="N26" i="3"/>
  <c r="K26" i="3"/>
  <c r="H26" i="3"/>
  <c r="E26" i="3"/>
  <c r="Z25" i="3"/>
  <c r="W25" i="3"/>
  <c r="T25" i="3"/>
  <c r="Q25" i="3"/>
  <c r="N25" i="3"/>
  <c r="K25" i="3"/>
  <c r="H25" i="3"/>
  <c r="E25" i="3"/>
  <c r="Z24" i="3"/>
  <c r="W24" i="3"/>
  <c r="T24" i="3"/>
  <c r="Q24" i="3"/>
  <c r="N24" i="3"/>
  <c r="K24" i="3"/>
  <c r="H24" i="3"/>
  <c r="E24" i="3"/>
  <c r="Z23" i="3"/>
  <c r="W23" i="3"/>
  <c r="T23" i="3"/>
  <c r="Q23" i="3"/>
  <c r="N23" i="3"/>
  <c r="K23" i="3"/>
  <c r="H23" i="3"/>
  <c r="E23" i="3"/>
  <c r="Z22" i="3"/>
  <c r="W22" i="3"/>
  <c r="T22" i="3"/>
  <c r="Q22" i="3"/>
  <c r="N22" i="3"/>
  <c r="K22" i="3"/>
  <c r="H22" i="3"/>
  <c r="E22" i="3"/>
  <c r="Z21" i="3"/>
  <c r="W21" i="3"/>
  <c r="T21" i="3"/>
  <c r="Q21" i="3"/>
  <c r="N21" i="3"/>
  <c r="K21" i="3"/>
  <c r="H21" i="3"/>
  <c r="E21" i="3"/>
  <c r="V20" i="3"/>
  <c r="U20" i="3"/>
  <c r="S20" i="3"/>
  <c r="R20" i="3"/>
  <c r="P20" i="3"/>
  <c r="O20" i="3"/>
  <c r="M20" i="3"/>
  <c r="L20" i="3"/>
  <c r="J20" i="3"/>
  <c r="I20" i="3"/>
  <c r="G20" i="3"/>
  <c r="F20" i="3"/>
  <c r="D20" i="3"/>
  <c r="C20" i="3"/>
  <c r="Z19" i="3"/>
  <c r="W19" i="3"/>
  <c r="T19" i="3"/>
  <c r="Q19" i="3"/>
  <c r="N19" i="3"/>
  <c r="K19" i="3"/>
  <c r="H19" i="3"/>
  <c r="E19" i="3"/>
  <c r="Z18" i="3"/>
  <c r="W18" i="3"/>
  <c r="T18" i="3"/>
  <c r="Q18" i="3"/>
  <c r="N18" i="3"/>
  <c r="K18" i="3"/>
  <c r="H18" i="3"/>
  <c r="E18" i="3"/>
  <c r="Z17" i="3"/>
  <c r="W17" i="3"/>
  <c r="T17" i="3"/>
  <c r="Q17" i="3"/>
  <c r="N17" i="3"/>
  <c r="K17" i="3"/>
  <c r="H17" i="3"/>
  <c r="E17" i="3"/>
  <c r="E16" i="3" s="1"/>
  <c r="Y16" i="3"/>
  <c r="X16" i="3"/>
  <c r="Z16" i="3" s="1"/>
  <c r="V16" i="3"/>
  <c r="U16" i="3"/>
  <c r="S16" i="3"/>
  <c r="R16" i="3"/>
  <c r="P16" i="3"/>
  <c r="O16" i="3"/>
  <c r="M16" i="3"/>
  <c r="L16" i="3"/>
  <c r="J16" i="3"/>
  <c r="I16" i="3"/>
  <c r="G16" i="3"/>
  <c r="F16" i="3"/>
  <c r="D16" i="3"/>
  <c r="C16" i="3"/>
  <c r="Z15" i="3"/>
  <c r="W15" i="3"/>
  <c r="T15" i="3"/>
  <c r="Q15" i="3"/>
  <c r="N15" i="3"/>
  <c r="K15" i="3"/>
  <c r="H15" i="3"/>
  <c r="E15" i="3"/>
  <c r="Z14" i="3"/>
  <c r="W14" i="3"/>
  <c r="T14" i="3"/>
  <c r="Q14" i="3"/>
  <c r="N14" i="3"/>
  <c r="K14" i="3"/>
  <c r="H14" i="3"/>
  <c r="E14" i="3"/>
  <c r="Z13" i="3"/>
  <c r="W13" i="3"/>
  <c r="W12" i="3" s="1"/>
  <c r="T13" i="3"/>
  <c r="Q13" i="3"/>
  <c r="Q12" i="3" s="1"/>
  <c r="N13" i="3"/>
  <c r="K13" i="3"/>
  <c r="H13" i="3"/>
  <c r="E13" i="3"/>
  <c r="Y12" i="3"/>
  <c r="X12" i="3"/>
  <c r="V12" i="3"/>
  <c r="U12" i="3"/>
  <c r="S12" i="3"/>
  <c r="R12" i="3"/>
  <c r="P12" i="3"/>
  <c r="O12" i="3"/>
  <c r="M12" i="3"/>
  <c r="L12" i="3"/>
  <c r="J12" i="3"/>
  <c r="I12" i="3"/>
  <c r="G12" i="3"/>
  <c r="F12" i="3"/>
  <c r="D12" i="3"/>
  <c r="C12" i="3"/>
  <c r="Z11" i="3"/>
  <c r="W11" i="3"/>
  <c r="T11" i="3"/>
  <c r="Q11" i="3"/>
  <c r="N11" i="3"/>
  <c r="K11" i="3"/>
  <c r="H11" i="3"/>
  <c r="E11" i="3"/>
  <c r="Z10" i="3"/>
  <c r="W10" i="3"/>
  <c r="T10" i="3"/>
  <c r="Q10" i="3"/>
  <c r="N10" i="3"/>
  <c r="K10" i="3"/>
  <c r="H10" i="3"/>
  <c r="E10" i="3"/>
  <c r="Z9" i="3"/>
  <c r="W9" i="3"/>
  <c r="T9" i="3"/>
  <c r="Q9" i="3"/>
  <c r="N9" i="3"/>
  <c r="K9" i="3"/>
  <c r="H9" i="3"/>
  <c r="E9" i="3"/>
  <c r="Z8" i="3"/>
  <c r="W8" i="3"/>
  <c r="T8" i="3"/>
  <c r="Q8" i="3"/>
  <c r="N8" i="3"/>
  <c r="K8" i="3"/>
  <c r="H8" i="3"/>
  <c r="E8" i="3"/>
  <c r="Z7" i="3"/>
  <c r="W7" i="3"/>
  <c r="T7" i="3"/>
  <c r="Q7" i="3"/>
  <c r="N7" i="3"/>
  <c r="N6" i="3" s="1"/>
  <c r="K7" i="3"/>
  <c r="H7" i="3"/>
  <c r="E7" i="3"/>
  <c r="Y6" i="3"/>
  <c r="X6" i="3"/>
  <c r="V6" i="3"/>
  <c r="U6" i="3"/>
  <c r="S6" i="3"/>
  <c r="R6" i="3"/>
  <c r="P6" i="3"/>
  <c r="O6" i="3"/>
  <c r="M6" i="3"/>
  <c r="L6" i="3"/>
  <c r="J6" i="3"/>
  <c r="I6" i="3"/>
  <c r="G6" i="3"/>
  <c r="F6" i="3"/>
  <c r="D6" i="3"/>
  <c r="C6" i="3"/>
  <c r="W6" i="3" l="1"/>
  <c r="K12" i="3"/>
  <c r="T12" i="3"/>
  <c r="E28" i="3"/>
  <c r="Q28" i="3"/>
  <c r="T6" i="3"/>
  <c r="K6" i="3"/>
  <c r="H28" i="3"/>
  <c r="H12" i="3"/>
  <c r="Q20" i="3"/>
  <c r="E12" i="3"/>
  <c r="H6" i="3"/>
  <c r="Z6" i="3"/>
  <c r="Q6" i="3"/>
  <c r="E6" i="3"/>
  <c r="Z32" i="3"/>
  <c r="Z28" i="3"/>
  <c r="N12" i="3"/>
  <c r="H16" i="3"/>
  <c r="K20" i="3"/>
  <c r="K28" i="3"/>
  <c r="N20" i="3"/>
  <c r="N16" i="3"/>
  <c r="T16" i="3"/>
  <c r="U36" i="3"/>
  <c r="H20" i="3"/>
  <c r="L36" i="3"/>
  <c r="Z20" i="3"/>
  <c r="T20" i="3"/>
  <c r="Z12" i="3"/>
  <c r="Y36" i="3"/>
  <c r="E20" i="3"/>
  <c r="F36" i="3"/>
  <c r="O36" i="3"/>
  <c r="Z34" i="3"/>
  <c r="D36" i="3"/>
  <c r="P36" i="3"/>
  <c r="M36" i="3"/>
  <c r="X36" i="3"/>
  <c r="Q16" i="3"/>
  <c r="K16" i="3"/>
  <c r="R36" i="3"/>
  <c r="W20" i="3"/>
  <c r="G36" i="3"/>
  <c r="W16" i="3"/>
  <c r="I36" i="3"/>
  <c r="S36" i="3"/>
  <c r="V36" i="3"/>
  <c r="J36" i="3"/>
  <c r="C36" i="3"/>
  <c r="T36" i="3" l="1"/>
  <c r="W36" i="3"/>
  <c r="Z36" i="3"/>
  <c r="Q36" i="3"/>
  <c r="K36" i="3"/>
  <c r="N36" i="3"/>
  <c r="E36" i="3"/>
  <c r="H36" i="3"/>
  <c r="J46" i="3"/>
  <c r="J45" i="3"/>
  <c r="K45" i="3" l="1"/>
  <c r="K46" i="3"/>
  <c r="E45" i="3" l="1"/>
  <c r="F46" i="3" l="1"/>
  <c r="D45" i="3"/>
  <c r="C46" i="3"/>
  <c r="G46" i="3"/>
  <c r="D46" i="3"/>
  <c r="C45" i="3"/>
  <c r="F45" i="3"/>
  <c r="C47" i="3" l="1"/>
  <c r="F47" i="3"/>
  <c r="D47" i="3"/>
  <c r="G45" i="3"/>
  <c r="G47" i="3" s="1"/>
  <c r="E46" i="3"/>
  <c r="E47" i="3" s="1"/>
  <c r="K47" i="3" l="1"/>
  <c r="H46" i="3" l="1"/>
  <c r="I45" i="3" l="1"/>
  <c r="I46" i="3"/>
  <c r="I47" i="3" l="1"/>
  <c r="J47" i="3"/>
  <c r="H45" i="3" l="1"/>
  <c r="H47" i="3" s="1"/>
</calcChain>
</file>

<file path=xl/sharedStrings.xml><?xml version="1.0" encoding="utf-8"?>
<sst xmlns="http://schemas.openxmlformats.org/spreadsheetml/2006/main" count="180" uniqueCount="66">
  <si>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</si>
  <si>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</si>
  <si>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</si>
  <si>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</si>
  <si>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</si>
  <si>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</si>
  <si>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</si>
  <si>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</si>
  <si>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</si>
  <si>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</si>
  <si>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</si>
  <si>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</si>
  <si>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</si>
  <si>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</si>
  <si>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</si>
  <si>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</si>
  <si>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</si>
  <si>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</si>
  <si>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</si>
  <si>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</si>
  <si>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</si>
  <si>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</si>
  <si>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</si>
  <si>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</si>
  <si>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</si>
  <si>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</si>
  <si>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</si>
  <si>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</si>
  <si>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</si>
  <si>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</si>
  <si>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</si>
  <si>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</si>
  <si>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</si>
  <si>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</si>
  <si>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Pialang Reasuransi</t>
  </si>
  <si>
    <t>Pialang Asuransi</t>
  </si>
  <si>
    <t>Jasa Penunjang</t>
  </si>
  <si>
    <t>2. Pergadaian</t>
  </si>
  <si>
    <t>Juli 2023</t>
  </si>
  <si>
    <t>Agustus 2023</t>
  </si>
  <si>
    <t>PP Infrastruktur*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</si>
  <si>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</si>
  <si>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</si>
  <si>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</si>
  <si>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</si>
  <si>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</si>
  <si>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Desember 2023</t>
  </si>
  <si>
    <t>Januari 2024</t>
  </si>
  <si>
    <t>6. BP Tapera</t>
  </si>
  <si>
    <t>7. PT SMI (Persero)</t>
  </si>
  <si>
    <t>Februari 2024</t>
  </si>
  <si>
    <t>Maret 2024</t>
  </si>
  <si>
    <t>April 2024</t>
  </si>
  <si>
    <t>* PT SMI sudah tidak menjadi bagian dari PPI per September 2023</t>
  </si>
  <si>
    <t>Asuransi ASN, TNI/POLRI, Kecelakaan Penumpang Umum dan Lalu Lintas Jalan**</t>
  </si>
  <si>
    <t>7. PT SMI (Persero)*</t>
  </si>
  <si>
    <t>Mei 2024</t>
  </si>
  <si>
    <t>* PT SMI sudah tidak menjadi bagian dari PPI</t>
  </si>
  <si>
    <t>TOTAL**</t>
  </si>
  <si>
    <t>(dalam Triliun Rupiah)</t>
  </si>
  <si>
    <t>Juni 2024</t>
  </si>
  <si>
    <t>LKK</t>
  </si>
  <si>
    <t>Fintech***</t>
  </si>
  <si>
    <t>Dana Pensiun****</t>
  </si>
  <si>
    <t>DPPK-PPIP****</t>
  </si>
  <si>
    <t>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</si>
</sst>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9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 Light"/>
      <scheme val="major"/>
    </font>
    <font>
      <sz val="11"/>
      <color theme="1"/>
      <name val="Calibri Light"/>
      <scheme val="major"/>
    </font>
    <font>
      <sz val="10"/>
      <color theme="1"/>
      <name val="Tahoma"/>
    </font>
    <font>
      <sz val="11"/>
      <name val="Calibri Light"/>
      <scheme val="major"/>
    </font>
    <font>
      <b/>
      <sz val="11"/>
      <color theme="1"/>
      <name val="Calibri Light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37">
    <xf numFmtId="0" fontId="0" fillId="0" borderId="0"/>
    <xf numFmtId="43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20" fillId="0" borderId="0"/>
    <xf numFmtId="0" fontId="22" fillId="0" borderId="0"/>
    <xf numFmtId="0" fontId="25" fillId="0" borderId="2">
      <alignment horizontal="center"/>
    </xf>
    <xf numFmtId="0" fontId="26" fillId="0" borderId="1">
      <alignment horizontal="left" wrapText="1" indent="2"/>
    </xf>
    <xf numFmtId="0" fontId="27" fillId="0" borderId="0">
      <alignment wrapText="1"/>
    </xf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8" fillId="0" borderId="0">
      <alignment horizontal="center"/>
    </xf>
    <xf numFmtId="0" fontId="28" fillId="0" borderId="0">
      <alignment horizont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4">
      <alignment horizontal="left" wrapText="1" inden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0" borderId="5">
      <alignment vertical="center" wrapText="1"/>
    </xf>
    <xf numFmtId="0" fontId="33" fillId="0" borderId="6">
      <alignment horizontal="center"/>
    </xf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1" fillId="0" borderId="0"/>
    <xf numFmtId="0" fontId="38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43" fontId="18" fillId="0" borderId="0" applyFont="0" applyFill="0" applyBorder="0" applyAlignment="0" applyProtection="0"/>
    <xf numFmtId="0" fontId="18" fillId="0" borderId="0"/>
    <xf numFmtId="0" fontId="37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22" fillId="0" borderId="0" applyFill="0" applyBorder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41" fontId="1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41" fontId="22" fillId="0" borderId="0" applyFont="0" applyFill="0" applyBorder="0" applyAlignment="0" applyProtection="0"/>
    <xf numFmtId="41" fontId="18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4" fillId="0" borderId="0"/>
    <xf numFmtId="0" fontId="44" fillId="0" borderId="0"/>
    <xf numFmtId="42" fontId="4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38" fontId="45" fillId="5" borderId="0" applyNumberFormat="0" applyBorder="0" applyAlignment="0" applyProtection="0"/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7" fillId="0" borderId="0" applyNumberFormat="0" applyFill="0" applyBorder="0" applyAlignment="0" applyProtection="0">
      <alignment vertical="top"/>
      <protection locked="0"/>
    </xf>
    <xf numFmtId="10" fontId="45" fillId="6" borderId="2" applyNumberFormat="0" applyBorder="0" applyAlignment="0" applyProtection="0"/>
    <xf numFmtId="10" fontId="45" fillId="6" borderId="2" applyNumberFormat="0" applyBorder="0" applyAlignment="0" applyProtection="0"/>
    <xf numFmtId="37" fontId="48" fillId="0" borderId="0"/>
    <xf numFmtId="174" fontId="49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7" fillId="0" borderId="0"/>
    <xf numFmtId="0" fontId="18" fillId="0" borderId="0"/>
    <xf numFmtId="0" fontId="37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0" fillId="0" borderId="0"/>
    <xf numFmtId="0" fontId="38" fillId="0" borderId="0"/>
    <xf numFmtId="0" fontId="38" fillId="0" borderId="0"/>
    <xf numFmtId="0" fontId="37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50" fillId="0" borderId="0"/>
    <xf numFmtId="0" fontId="18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0" fontId="18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0" fontId="51" fillId="0" borderId="2">
      <alignment horizontal="center"/>
    </xf>
    <xf numFmtId="0" fontId="35" fillId="0" borderId="0">
      <alignment vertical="top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0">
      <alignment horizontal="center" vertical="center"/>
    </xf>
    <xf numFmtId="0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/>
    <xf numFmtId="41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179" fontId="18" fillId="0" borderId="0"/>
    <xf numFmtId="180" fontId="18" fillId="3" borderId="0" applyNumberFormat="0" applyBorder="0" applyAlignment="0" applyProtection="0"/>
    <xf numFmtId="180" fontId="19" fillId="2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/>
    <xf numFmtId="180" fontId="22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1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7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0" borderId="0"/>
    <xf numFmtId="41" fontId="17" fillId="0" borderId="0" applyFont="0" applyFill="0" applyBorder="0" applyAlignment="0" applyProtection="0"/>
    <xf numFmtId="0" fontId="16" fillId="0" borderId="0"/>
    <xf numFmtId="0" fontId="17" fillId="0" borderId="0"/>
    <xf numFmtId="43" fontId="16" fillId="0" borderId="0" applyFont="0" applyFill="0" applyBorder="0" applyAlignment="0" applyProtection="0"/>
    <xf numFmtId="0" fontId="16" fillId="14" borderId="0" applyNumberFormat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13" borderId="0" applyNumberFormat="0" applyBorder="0" applyAlignment="0" applyProtection="0"/>
    <xf numFmtId="0" fontId="16" fillId="10" borderId="19" applyNumberFormat="0" applyFont="0" applyAlignment="0" applyProtection="0"/>
    <xf numFmtId="41" fontId="16" fillId="0" borderId="0" applyFont="0" applyFill="0" applyBorder="0" applyAlignment="0" applyProtection="0"/>
    <xf numFmtId="0" fontId="20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39" fontId="22" fillId="0" borderId="10" applyFont="0" applyFill="0" applyAlignment="0">
      <protection locked="0"/>
    </xf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1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/>
    <xf numFmtId="0" fontId="22" fillId="0" borderId="0"/>
    <xf numFmtId="0" fontId="16" fillId="0" borderId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4" fontId="45" fillId="0" borderId="0"/>
    <xf numFmtId="188" fontId="58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60" fillId="0" borderId="0">
      <protection locked="0"/>
    </xf>
    <xf numFmtId="10" fontId="45" fillId="15" borderId="2" applyNumberFormat="0" applyBorder="0" applyAlignment="0" applyProtection="0"/>
    <xf numFmtId="188" fontId="40" fillId="0" borderId="0"/>
    <xf numFmtId="189" fontId="16" fillId="0" borderId="0"/>
    <xf numFmtId="188" fontId="16" fillId="0" borderId="0"/>
    <xf numFmtId="188" fontId="16" fillId="0" borderId="0"/>
    <xf numFmtId="189" fontId="16" fillId="0" borderId="0"/>
    <xf numFmtId="0" fontId="22" fillId="0" borderId="0"/>
    <xf numFmtId="188" fontId="16" fillId="0" borderId="0"/>
    <xf numFmtId="188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9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9" fontId="22" fillId="0" borderId="0"/>
    <xf numFmtId="188" fontId="22" fillId="0" borderId="0"/>
    <xf numFmtId="188" fontId="16" fillId="0" borderId="0"/>
    <xf numFmtId="188" fontId="16" fillId="0" borderId="0"/>
    <xf numFmtId="167" fontId="16" fillId="0" borderId="0"/>
    <xf numFmtId="188" fontId="22" fillId="0" borderId="0"/>
    <xf numFmtId="188" fontId="22" fillId="0" borderId="0"/>
    <xf numFmtId="189" fontId="16" fillId="0" borderId="0"/>
    <xf numFmtId="188" fontId="16" fillId="0" borderId="0"/>
    <xf numFmtId="188" fontId="16" fillId="0" borderId="0"/>
    <xf numFmtId="9" fontId="22" fillId="0" borderId="0" applyFont="0" applyFill="0" applyBorder="0" applyAlignment="0" applyProtection="0"/>
    <xf numFmtId="188" fontId="51" fillId="0" borderId="2">
      <alignment horizontal="center"/>
    </xf>
    <xf numFmtId="188" fontId="51" fillId="0" borderId="0">
      <alignment horizontal="center" vertical="center"/>
    </xf>
    <xf numFmtId="188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0" fontId="61" fillId="0" borderId="0">
      <alignment vertical="center"/>
    </xf>
    <xf numFmtId="0" fontId="17" fillId="0" borderId="0"/>
    <xf numFmtId="0" fontId="42" fillId="0" borderId="0"/>
    <xf numFmtId="0" fontId="16" fillId="0" borderId="0"/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6" fillId="0" borderId="0"/>
    <xf numFmtId="165" fontId="61" fillId="0" borderId="0" applyFont="0" applyFill="0" applyBorder="0" applyAlignment="0" applyProtection="0"/>
    <xf numFmtId="0" fontId="61" fillId="0" borderId="0">
      <alignment vertical="center"/>
    </xf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80" fontId="10" fillId="3" borderId="0" applyNumberFormat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  <xf numFmtId="180" fontId="10" fillId="0" borderId="0"/>
    <xf numFmtId="179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 applyFill="0" applyBorder="0">
      <alignment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20" fillId="0" borderId="0"/>
    <xf numFmtId="0" fontId="17" fillId="0" borderId="0"/>
    <xf numFmtId="180" fontId="8" fillId="0" borderId="0"/>
    <xf numFmtId="180" fontId="8" fillId="0" borderId="0"/>
    <xf numFmtId="180" fontId="8" fillId="0" borderId="0"/>
    <xf numFmtId="0" fontId="22" fillId="0" borderId="0"/>
    <xf numFmtId="180" fontId="8" fillId="0" borderId="0"/>
    <xf numFmtId="18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22" fillId="0" borderId="0"/>
    <xf numFmtId="0" fontId="17" fillId="0" borderId="0"/>
    <xf numFmtId="0" fontId="20" fillId="0" borderId="0"/>
    <xf numFmtId="0" fontId="22" fillId="0" borderId="0"/>
    <xf numFmtId="18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9" fontId="8" fillId="0" borderId="0" applyFont="0" applyFill="0" applyBorder="0" applyAlignment="0" applyProtection="0"/>
    <xf numFmtId="0" fontId="20" fillId="0" borderId="0"/>
    <xf numFmtId="0" fontId="20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>
      <alignment vertical="center"/>
    </xf>
    <xf numFmtId="43" fontId="78" fillId="0" borderId="0">
      <alignment vertical="top"/>
      <protection locked="0"/>
    </xf>
    <xf numFmtId="0" fontId="22" fillId="0" borderId="0"/>
    <xf numFmtId="165" fontId="78" fillId="0" borderId="0">
      <alignment vertical="top"/>
      <protection locked="0"/>
    </xf>
    <xf numFmtId="43" fontId="22" fillId="0" borderId="0">
      <alignment vertical="top"/>
      <protection locked="0"/>
    </xf>
    <xf numFmtId="167" fontId="6" fillId="0" borderId="0" applyFont="0" applyFill="0" applyBorder="0" applyAlignment="0" applyProtection="0"/>
    <xf numFmtId="9" fontId="78" fillId="0" borderId="0">
      <alignment vertical="top"/>
      <protection locked="0"/>
    </xf>
    <xf numFmtId="0" fontId="79" fillId="0" borderId="0"/>
    <xf numFmtId="167" fontId="6" fillId="0" borderId="0" applyFont="0" applyFill="0" applyBorder="0" applyAlignment="0" applyProtection="0"/>
    <xf numFmtId="0" fontId="80" fillId="0" borderId="0">
      <alignment horizontal="left" vertical="top" wrapText="1"/>
    </xf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2" fillId="0" borderId="0" applyBorder="0" applyAlignment="0" applyProtection="0"/>
    <xf numFmtId="9" fontId="22" fillId="0" borderId="0" applyBorder="0" applyAlignment="0" applyProtection="0"/>
    <xf numFmtId="165" fontId="22" fillId="0" borderId="0" applyBorder="0" applyAlignment="0" applyProtection="0"/>
    <xf numFmtId="0" fontId="6" fillId="0" borderId="0"/>
    <xf numFmtId="0" fontId="75" fillId="0" borderId="0"/>
    <xf numFmtId="165" fontId="75" fillId="0" borderId="0" applyFont="0" applyFill="0" applyBorder="0" applyAlignment="0" applyProtection="0"/>
    <xf numFmtId="165" fontId="22" fillId="0" borderId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6" fillId="0" borderId="0"/>
    <xf numFmtId="165" fontId="6" fillId="0" borderId="0" applyFont="0" applyFill="0" applyBorder="0" applyAlignment="0" applyProtection="0"/>
    <xf numFmtId="0" fontId="22" fillId="0" borderId="0"/>
    <xf numFmtId="0" fontId="81" fillId="0" borderId="0"/>
    <xf numFmtId="0" fontId="6" fillId="0" borderId="0"/>
    <xf numFmtId="165" fontId="81" fillId="0" borderId="0" applyFont="0" applyFill="0" applyBorder="0" applyAlignment="0" applyProtection="0"/>
    <xf numFmtId="0" fontId="6" fillId="0" borderId="0"/>
    <xf numFmtId="0" fontId="22" fillId="0" borderId="0"/>
    <xf numFmtId="167" fontId="6" fillId="0" borderId="0" applyFont="0" applyFill="0" applyBorder="0" applyAlignment="0" applyProtection="0"/>
    <xf numFmtId="0" fontId="22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2" fillId="0" borderId="0"/>
    <xf numFmtId="0" fontId="4" fillId="0" borderId="0"/>
    <xf numFmtId="43" fontId="4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210">
    <xf numFmtId="0" fontId="0" fillId="0" borderId="0" xfId="0"/>
    <xf numFmtId="0" fontId="62" fillId="0" borderId="0" xfId="0" applyFont="1"/>
    <xf numFmtId="43" fontId="62" fillId="0" borderId="0" xfId="1" applyFont="1"/>
    <xf numFmtId="41" fontId="64" fillId="4" borderId="15" xfId="845" applyFont="1" applyFill="1" applyBorder="1" applyAlignment="1">
      <alignment vertical="center"/>
    </xf>
    <xf numFmtId="43" fontId="69" fillId="17" borderId="2" xfId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20" xfId="0" applyFont="1" applyBorder="1" applyAlignment="1">
      <alignment vertical="center"/>
    </xf>
    <xf numFmtId="0" fontId="63" fillId="8" borderId="20" xfId="0" applyFont="1" applyFill="1" applyBorder="1" applyAlignment="1">
      <alignment vertical="center"/>
    </xf>
    <xf numFmtId="0" fontId="62" fillId="0" borderId="20" xfId="0" applyFont="1" applyBorder="1" applyAlignment="1">
      <alignment vertical="center"/>
    </xf>
    <xf numFmtId="0" fontId="64" fillId="8" borderId="20" xfId="0" applyFont="1" applyFill="1" applyBorder="1" applyAlignment="1">
      <alignment vertical="center"/>
    </xf>
    <xf numFmtId="41" fontId="64" fillId="8" borderId="2" xfId="845" applyFont="1" applyFill="1" applyBorder="1" applyAlignment="1"/>
    <xf numFmtId="182" fontId="62" fillId="0" borderId="21" xfId="845" applyNumberFormat="1" applyFont="1" applyFill="1" applyBorder="1" applyAlignment="1">
      <alignment vertical="center"/>
    </xf>
    <xf numFmtId="0" fontId="65" fillId="0" borderId="20" xfId="0" applyFont="1" applyBorder="1" applyAlignment="1">
      <alignment horizontal="left" vertical="center" indent="3"/>
    </xf>
    <xf numFmtId="41" fontId="64" fillId="8" borderId="2" xfId="845" applyFont="1" applyFill="1" applyBorder="1" applyAlignment="1">
      <alignment vertical="center"/>
    </xf>
    <xf numFmtId="182" fontId="71" fillId="0" borderId="2" xfId="845" applyNumberFormat="1" applyFont="1" applyFill="1" applyBorder="1" applyAlignment="1">
      <alignment vertical="center"/>
    </xf>
    <xf numFmtId="182" fontId="16" fillId="0" borderId="2" xfId="845" applyNumberFormat="1" applyFont="1" applyFill="1" applyBorder="1" applyAlignment="1">
      <alignment vertical="center"/>
    </xf>
    <xf numFmtId="182" fontId="70" fillId="8" borderId="2" xfId="845" applyNumberFormat="1" applyFont="1" applyFill="1" applyBorder="1" applyAlignment="1">
      <alignment horizontal="right" vertical="center"/>
    </xf>
    <xf numFmtId="182" fontId="70" fillId="8" borderId="2" xfId="845" applyNumberFormat="1" applyFont="1" applyFill="1" applyBorder="1" applyAlignment="1">
      <alignment vertical="center"/>
    </xf>
    <xf numFmtId="41" fontId="64" fillId="4" borderId="16" xfId="845" applyFont="1" applyFill="1" applyBorder="1" applyAlignment="1">
      <alignment vertical="center"/>
    </xf>
    <xf numFmtId="41" fontId="66" fillId="0" borderId="2" xfId="845" applyFont="1" applyFill="1" applyBorder="1" applyAlignment="1"/>
    <xf numFmtId="43" fontId="62" fillId="0" borderId="0" xfId="1" applyFont="1" applyAlignment="1">
      <alignment vertical="center"/>
    </xf>
    <xf numFmtId="0" fontId="66" fillId="0" borderId="20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 wrapText="1"/>
    </xf>
    <xf numFmtId="0" fontId="67" fillId="8" borderId="20" xfId="0" applyFont="1" applyFill="1" applyBorder="1" applyAlignment="1">
      <alignment vertical="center"/>
    </xf>
    <xf numFmtId="0" fontId="67" fillId="8" borderId="23" xfId="0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8" fillId="0" borderId="0" xfId="846" applyFont="1" applyAlignment="1">
      <alignment vertical="center"/>
    </xf>
    <xf numFmtId="0" fontId="65" fillId="0" borderId="20" xfId="0" applyFont="1" applyBorder="1" applyAlignment="1">
      <alignment vertical="center" wrapText="1"/>
    </xf>
    <xf numFmtId="0" fontId="63" fillId="0" borderId="0" xfId="0" applyFont="1" applyAlignment="1">
      <alignment vertical="center"/>
    </xf>
    <xf numFmtId="182" fontId="67" fillId="8" borderId="2" xfId="845" applyNumberFormat="1" applyFont="1" applyFill="1" applyBorder="1" applyAlignment="1">
      <alignment vertical="center"/>
    </xf>
    <xf numFmtId="182" fontId="66" fillId="0" borderId="18" xfId="845" applyNumberFormat="1" applyFont="1" applyBorder="1" applyAlignment="1">
      <alignment horizontal="right" vertical="center"/>
    </xf>
    <xf numFmtId="182" fontId="67" fillId="8" borderId="21" xfId="845" applyNumberFormat="1" applyFont="1" applyFill="1" applyBorder="1" applyAlignment="1">
      <alignment vertical="center"/>
    </xf>
    <xf numFmtId="182" fontId="66" fillId="0" borderId="21" xfId="845" applyNumberFormat="1" applyFont="1" applyBorder="1" applyAlignment="1">
      <alignment horizontal="right" vertical="center"/>
    </xf>
    <xf numFmtId="182" fontId="67" fillId="9" borderId="22" xfId="845" applyNumberFormat="1" applyFont="1" applyFill="1" applyBorder="1" applyAlignment="1">
      <alignment horizontal="right" vertical="center"/>
    </xf>
    <xf numFmtId="182" fontId="63" fillId="4" borderId="16" xfId="845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43" fontId="69" fillId="17" borderId="13" xfId="1" applyFont="1" applyFill="1" applyBorder="1" applyAlignment="1">
      <alignment horizontal="center" vertical="center"/>
    </xf>
    <xf numFmtId="0" fontId="63" fillId="4" borderId="24" xfId="0" applyFont="1" applyFill="1" applyBorder="1" applyAlignment="1">
      <alignment vertical="center"/>
    </xf>
    <xf numFmtId="0" fontId="64" fillId="8" borderId="23" xfId="0" applyFont="1" applyFill="1" applyBorder="1" applyAlignment="1">
      <alignment vertical="center"/>
    </xf>
    <xf numFmtId="0" fontId="64" fillId="4" borderId="24" xfId="0" applyFont="1" applyFill="1" applyBorder="1" applyAlignment="1">
      <alignment vertical="center"/>
    </xf>
    <xf numFmtId="41" fontId="64" fillId="8" borderId="13" xfId="845" applyFont="1" applyFill="1" applyBorder="1" applyAlignment="1">
      <alignment vertical="center"/>
    </xf>
    <xf numFmtId="41" fontId="64" fillId="8" borderId="13" xfId="845" applyFont="1" applyFill="1" applyBorder="1" applyAlignment="1"/>
    <xf numFmtId="41" fontId="66" fillId="0" borderId="13" xfId="845" applyFont="1" applyFill="1" applyBorder="1" applyAlignment="1"/>
    <xf numFmtId="41" fontId="64" fillId="4" borderId="14" xfId="845" applyFont="1" applyFill="1" applyBorder="1" applyAlignment="1">
      <alignment vertical="center"/>
    </xf>
    <xf numFmtId="41" fontId="64" fillId="8" borderId="18" xfId="845" applyFont="1" applyFill="1" applyBorder="1" applyAlignment="1">
      <alignment vertical="center"/>
    </xf>
    <xf numFmtId="41" fontId="65" fillId="0" borderId="18" xfId="845" applyFont="1" applyBorder="1" applyAlignment="1">
      <alignment vertical="center"/>
    </xf>
    <xf numFmtId="41" fontId="65" fillId="0" borderId="2" xfId="845" applyFont="1" applyBorder="1" applyAlignment="1"/>
    <xf numFmtId="41" fontId="65" fillId="0" borderId="13" xfId="845" applyFont="1" applyBorder="1" applyAlignment="1"/>
    <xf numFmtId="41" fontId="63" fillId="8" borderId="13" xfId="845" applyFont="1" applyFill="1" applyBorder="1" applyAlignment="1"/>
    <xf numFmtId="41" fontId="67" fillId="8" borderId="18" xfId="845" applyFont="1" applyFill="1" applyBorder="1" applyAlignment="1">
      <alignment vertical="center"/>
    </xf>
    <xf numFmtId="41" fontId="67" fillId="8" borderId="2" xfId="845" applyFont="1" applyFill="1" applyBorder="1" applyAlignment="1">
      <alignment vertical="center"/>
    </xf>
    <xf numFmtId="41" fontId="67" fillId="8" borderId="13" xfId="845" applyFont="1" applyFill="1" applyBorder="1" applyAlignment="1">
      <alignment vertical="center"/>
    </xf>
    <xf numFmtId="41" fontId="66" fillId="0" borderId="18" xfId="845" applyFont="1" applyFill="1" applyBorder="1" applyAlignment="1">
      <alignment vertical="center"/>
    </xf>
    <xf numFmtId="41" fontId="66" fillId="0" borderId="2" xfId="845" applyFont="1" applyFill="1" applyBorder="1" applyAlignment="1">
      <alignment vertical="center"/>
    </xf>
    <xf numFmtId="41" fontId="66" fillId="0" borderId="13" xfId="845" applyFont="1" applyFill="1" applyBorder="1" applyAlignment="1">
      <alignment vertical="center"/>
    </xf>
    <xf numFmtId="41" fontId="65" fillId="0" borderId="18" xfId="845" applyFont="1" applyFill="1" applyBorder="1" applyAlignment="1">
      <alignment vertical="center"/>
    </xf>
    <xf numFmtId="41" fontId="63" fillId="0" borderId="0" xfId="845" applyFont="1" applyFill="1"/>
    <xf numFmtId="182" fontId="63" fillId="4" borderId="15" xfId="845" applyNumberFormat="1" applyFont="1" applyFill="1" applyBorder="1" applyAlignment="1">
      <alignment horizontal="right" vertical="center"/>
    </xf>
    <xf numFmtId="41" fontId="65" fillId="0" borderId="0" xfId="845" applyFont="1" applyBorder="1" applyAlignment="1">
      <alignment vertical="center"/>
    </xf>
    <xf numFmtId="167" fontId="66" fillId="0" borderId="0" xfId="0" applyNumberFormat="1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9" fillId="16" borderId="0" xfId="0" applyFont="1" applyFill="1"/>
    <xf numFmtId="182" fontId="62" fillId="0" borderId="0" xfId="845" applyNumberFormat="1" applyFont="1" applyFill="1" applyAlignment="1">
      <alignment vertical="center"/>
    </xf>
    <xf numFmtId="0" fontId="69" fillId="16" borderId="0" xfId="0" applyFont="1" applyFill="1" applyAlignment="1">
      <alignment horizontal="center" vertical="center"/>
    </xf>
    <xf numFmtId="41" fontId="65" fillId="19" borderId="18" xfId="845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vertical="center"/>
    </xf>
    <xf numFmtId="182" fontId="16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horizontal="right" vertical="center"/>
    </xf>
    <xf numFmtId="182" fontId="71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vertical="center"/>
    </xf>
    <xf numFmtId="182" fontId="70" fillId="8" borderId="18" xfId="845" applyNumberFormat="1" applyFont="1" applyFill="1" applyBorder="1" applyAlignment="1">
      <alignment vertical="center"/>
    </xf>
    <xf numFmtId="182" fontId="70" fillId="18" borderId="13" xfId="845" applyNumberFormat="1" applyFont="1" applyFill="1" applyBorder="1" applyAlignment="1">
      <alignment vertical="center"/>
    </xf>
    <xf numFmtId="182" fontId="63" fillId="4" borderId="14" xfId="845" applyNumberFormat="1" applyFont="1" applyFill="1" applyBorder="1" applyAlignment="1">
      <alignment horizontal="right" vertical="center"/>
    </xf>
    <xf numFmtId="17" fontId="69" fillId="17" borderId="17" xfId="1" quotePrefix="1" applyNumberFormat="1" applyFont="1" applyFill="1" applyBorder="1" applyAlignment="1">
      <alignment vertical="center"/>
    </xf>
    <xf numFmtId="182" fontId="14" fillId="19" borderId="21" xfId="845" applyNumberFormat="1" applyFont="1" applyFill="1" applyBorder="1" applyAlignment="1">
      <alignment vertical="center"/>
    </xf>
    <xf numFmtId="182" fontId="14" fillId="19" borderId="27" xfId="845" applyNumberFormat="1" applyFont="1" applyFill="1" applyBorder="1" applyAlignment="1">
      <alignment vertical="center"/>
    </xf>
    <xf numFmtId="41" fontId="71" fillId="21" borderId="13" xfId="845" applyFont="1" applyFill="1" applyBorder="1" applyAlignment="1">
      <alignment horizontal="center" vertical="center"/>
    </xf>
    <xf numFmtId="41" fontId="71" fillId="21" borderId="2" xfId="845" applyFont="1" applyFill="1" applyBorder="1" applyAlignment="1">
      <alignment horizontal="center" vertical="center"/>
    </xf>
    <xf numFmtId="41" fontId="71" fillId="21" borderId="18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 wrapText="1"/>
    </xf>
    <xf numFmtId="41" fontId="62" fillId="0" borderId="13" xfId="845" applyFont="1" applyFill="1" applyBorder="1" applyAlignment="1">
      <alignment vertical="center"/>
    </xf>
    <xf numFmtId="41" fontId="62" fillId="0" borderId="2" xfId="845" applyFont="1" applyFill="1" applyBorder="1" applyAlignment="1">
      <alignment vertical="center"/>
    </xf>
    <xf numFmtId="41" fontId="71" fillId="0" borderId="2" xfId="845" applyFont="1" applyFill="1" applyBorder="1" applyAlignment="1">
      <alignment horizontal="center" vertical="center" wrapText="1"/>
    </xf>
    <xf numFmtId="41" fontId="71" fillId="20" borderId="18" xfId="845" applyFont="1" applyFill="1" applyBorder="1" applyAlignment="1">
      <alignment horizontal="center" vertical="center"/>
    </xf>
    <xf numFmtId="41" fontId="15" fillId="0" borderId="13" xfId="845" applyFont="1" applyFill="1" applyBorder="1" applyAlignment="1">
      <alignment horizontal="center" vertical="center"/>
    </xf>
    <xf numFmtId="0" fontId="69" fillId="16" borderId="0" xfId="0" applyFont="1" applyFill="1" applyAlignment="1">
      <alignment horizontal="left" vertical="center"/>
    </xf>
    <xf numFmtId="182" fontId="70" fillId="8" borderId="29" xfId="845" applyNumberFormat="1" applyFont="1" applyFill="1" applyBorder="1" applyAlignment="1">
      <alignment vertical="center"/>
    </xf>
    <xf numFmtId="0" fontId="66" fillId="0" borderId="0" xfId="846" applyFont="1" applyAlignment="1">
      <alignment vertical="center"/>
    </xf>
    <xf numFmtId="182" fontId="12" fillId="0" borderId="13" xfId="845" applyNumberFormat="1" applyFont="1" applyFill="1" applyBorder="1" applyAlignment="1">
      <alignment vertical="center"/>
    </xf>
    <xf numFmtId="182" fontId="12" fillId="0" borderId="2" xfId="845" applyNumberFormat="1" applyFont="1" applyFill="1" applyBorder="1" applyAlignment="1">
      <alignment vertical="center"/>
    </xf>
    <xf numFmtId="182" fontId="11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13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16" fillId="0" borderId="29" xfId="845" applyNumberFormat="1" applyFont="1" applyFill="1" applyBorder="1" applyAlignment="1">
      <alignment vertical="center"/>
    </xf>
    <xf numFmtId="182" fontId="77" fillId="0" borderId="2" xfId="845" applyNumberFormat="1" applyFont="1" applyBorder="1" applyAlignment="1">
      <alignment vertical="center" wrapText="1"/>
    </xf>
    <xf numFmtId="182" fontId="62" fillId="0" borderId="2" xfId="845" applyNumberFormat="1" applyFont="1" applyFill="1" applyBorder="1" applyAlignment="1">
      <alignment vertical="center"/>
    </xf>
    <xf numFmtId="41" fontId="77" fillId="0" borderId="2" xfId="845" applyFont="1" applyBorder="1" applyAlignment="1">
      <alignment vertical="center" wrapText="1"/>
    </xf>
    <xf numFmtId="182" fontId="5" fillId="0" borderId="13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5" fillId="0" borderId="29" xfId="845" applyNumberFormat="1" applyFont="1" applyFill="1" applyBorder="1" applyAlignment="1">
      <alignment vertical="center"/>
    </xf>
    <xf numFmtId="182" fontId="71" fillId="0" borderId="30" xfId="845" applyNumberFormat="1" applyFont="1" applyFill="1" applyBorder="1" applyAlignment="1">
      <alignment vertical="center"/>
    </xf>
    <xf numFmtId="182" fontId="5" fillId="0" borderId="31" xfId="845" applyNumberFormat="1" applyFont="1" applyFill="1" applyBorder="1" applyAlignment="1">
      <alignment vertical="center"/>
    </xf>
    <xf numFmtId="2" fontId="82" fillId="0" borderId="33" xfId="0" applyNumberFormat="1" applyFont="1" applyBorder="1"/>
    <xf numFmtId="182" fontId="5" fillId="0" borderId="33" xfId="845" applyNumberFormat="1" applyFont="1" applyFill="1" applyBorder="1" applyAlignment="1">
      <alignment vertical="center"/>
    </xf>
    <xf numFmtId="182" fontId="71" fillId="0" borderId="33" xfId="845" applyNumberFormat="1" applyFont="1" applyFill="1" applyBorder="1" applyAlignment="1">
      <alignment vertical="center"/>
    </xf>
    <xf numFmtId="41" fontId="5" fillId="21" borderId="2" xfId="845" applyFont="1" applyFill="1" applyBorder="1" applyAlignment="1">
      <alignment horizontal="center" vertical="center"/>
    </xf>
    <xf numFmtId="41" fontId="5" fillId="21" borderId="2" xfId="845" applyFont="1" applyFill="1" applyBorder="1" applyAlignment="1">
      <alignment horizontal="center" vertical="center" wrapText="1"/>
    </xf>
    <xf numFmtId="41" fontId="83" fillId="0" borderId="13" xfId="845" applyFont="1" applyBorder="1" applyAlignment="1">
      <alignment vertical="center"/>
    </xf>
    <xf numFmtId="41" fontId="5" fillId="0" borderId="13" xfId="845" applyFont="1" applyFill="1" applyBorder="1" applyAlignment="1">
      <alignment horizontal="center" vertical="center"/>
    </xf>
    <xf numFmtId="182" fontId="67" fillId="8" borderId="29" xfId="845" applyNumberFormat="1" applyFont="1" applyFill="1" applyBorder="1" applyAlignment="1">
      <alignment vertical="center"/>
    </xf>
    <xf numFmtId="182" fontId="67" fillId="8" borderId="18" xfId="845" applyNumberFormat="1" applyFont="1" applyFill="1" applyBorder="1" applyAlignment="1">
      <alignment vertical="center"/>
    </xf>
    <xf numFmtId="182" fontId="62" fillId="0" borderId="3" xfId="845" applyNumberFormat="1" applyFont="1" applyFill="1" applyBorder="1" applyAlignment="1">
      <alignment vertical="center"/>
    </xf>
    <xf numFmtId="43" fontId="69" fillId="17" borderId="29" xfId="1" applyFont="1" applyFill="1" applyBorder="1" applyAlignment="1">
      <alignment horizontal="center" vertical="center"/>
    </xf>
    <xf numFmtId="182" fontId="70" fillId="8" borderId="29" xfId="845" applyNumberFormat="1" applyFont="1" applyFill="1" applyBorder="1" applyAlignment="1">
      <alignment horizontal="right" vertical="center"/>
    </xf>
    <xf numFmtId="182" fontId="71" fillId="0" borderId="29" xfId="845" applyNumberFormat="1" applyFont="1" applyFill="1" applyBorder="1" applyAlignment="1">
      <alignment vertical="center"/>
    </xf>
    <xf numFmtId="182" fontId="70" fillId="8" borderId="21" xfId="845" applyNumberFormat="1" applyFont="1" applyFill="1" applyBorder="1" applyAlignment="1">
      <alignment vertical="center"/>
    </xf>
    <xf numFmtId="182" fontId="70" fillId="18" borderId="29" xfId="845" applyNumberFormat="1" applyFont="1" applyFill="1" applyBorder="1" applyAlignment="1">
      <alignment vertical="center"/>
    </xf>
    <xf numFmtId="182" fontId="63" fillId="4" borderId="35" xfId="845" applyNumberFormat="1" applyFont="1" applyFill="1" applyBorder="1" applyAlignment="1">
      <alignment horizontal="right" vertical="center"/>
    </xf>
    <xf numFmtId="182" fontId="13" fillId="0" borderId="13" xfId="845" applyNumberFormat="1" applyFont="1" applyFill="1" applyBorder="1" applyAlignment="1">
      <alignment vertical="center"/>
    </xf>
    <xf numFmtId="182" fontId="12" fillId="0" borderId="29" xfId="845" applyNumberFormat="1" applyFont="1" applyFill="1" applyBorder="1" applyAlignment="1">
      <alignment vertical="center"/>
    </xf>
    <xf numFmtId="182" fontId="8" fillId="0" borderId="29" xfId="845" applyNumberFormat="1" applyFont="1" applyFill="1" applyBorder="1" applyAlignment="1">
      <alignment vertical="center"/>
    </xf>
    <xf numFmtId="43" fontId="10" fillId="0" borderId="36" xfId="1" applyFont="1" applyBorder="1"/>
    <xf numFmtId="182" fontId="70" fillId="8" borderId="20" xfId="845" applyNumberFormat="1" applyFont="1" applyFill="1" applyBorder="1" applyAlignment="1">
      <alignment vertical="center"/>
    </xf>
    <xf numFmtId="182" fontId="70" fillId="8" borderId="25" xfId="845" applyNumberFormat="1" applyFont="1" applyFill="1" applyBorder="1" applyAlignment="1">
      <alignment vertical="center"/>
    </xf>
    <xf numFmtId="0" fontId="67" fillId="8" borderId="5" xfId="0" applyFont="1" applyFill="1" applyBorder="1" applyAlignment="1">
      <alignment vertical="center"/>
    </xf>
    <xf numFmtId="41" fontId="63" fillId="8" borderId="2" xfId="845" applyFont="1" applyFill="1" applyBorder="1" applyAlignment="1"/>
    <xf numFmtId="41" fontId="65" fillId="19" borderId="2" xfId="845" applyFont="1" applyFill="1" applyBorder="1" applyAlignment="1">
      <alignment vertical="center"/>
    </xf>
    <xf numFmtId="41" fontId="63" fillId="8" borderId="18" xfId="845" applyFont="1" applyFill="1" applyBorder="1" applyAlignment="1"/>
    <xf numFmtId="41" fontId="64" fillId="8" borderId="18" xfId="845" applyFont="1" applyFill="1" applyBorder="1" applyAlignment="1"/>
    <xf numFmtId="41" fontId="65" fillId="19" borderId="13" xfId="845" applyFont="1" applyFill="1" applyBorder="1" applyAlignment="1">
      <alignment vertical="center"/>
    </xf>
    <xf numFmtId="43" fontId="69" fillId="17" borderId="25" xfId="1" applyFont="1" applyFill="1" applyBorder="1" applyAlignment="1">
      <alignment horizontal="center" vertical="center"/>
    </xf>
    <xf numFmtId="182" fontId="62" fillId="0" borderId="2" xfId="845" applyNumberFormat="1" applyFont="1" applyBorder="1" applyAlignment="1">
      <alignment vertical="center"/>
    </xf>
    <xf numFmtId="182" fontId="62" fillId="0" borderId="15" xfId="845" applyNumberFormat="1" applyFont="1" applyBorder="1" applyAlignment="1">
      <alignment vertical="center"/>
    </xf>
    <xf numFmtId="41" fontId="62" fillId="0" borderId="2" xfId="845" applyFont="1" applyBorder="1" applyAlignment="1">
      <alignment vertical="center"/>
    </xf>
    <xf numFmtId="41" fontId="62" fillId="0" borderId="15" xfId="845" applyFont="1" applyBorder="1" applyAlignment="1">
      <alignment vertical="center"/>
    </xf>
    <xf numFmtId="41" fontId="67" fillId="8" borderId="37" xfId="845" applyFont="1" applyFill="1" applyBorder="1" applyAlignment="1">
      <alignment vertical="center"/>
    </xf>
    <xf numFmtId="41" fontId="67" fillId="8" borderId="38" xfId="845" applyFont="1" applyFill="1" applyBorder="1" applyAlignment="1">
      <alignment vertical="center"/>
    </xf>
    <xf numFmtId="41" fontId="67" fillId="8" borderId="28" xfId="845" applyFont="1" applyFill="1" applyBorder="1" applyAlignment="1">
      <alignment vertical="center"/>
    </xf>
    <xf numFmtId="41" fontId="3" fillId="21" borderId="2" xfId="845" applyFont="1" applyFill="1" applyBorder="1" applyAlignment="1">
      <alignment horizontal="center" vertical="center"/>
    </xf>
    <xf numFmtId="41" fontId="3" fillId="21" borderId="2" xfId="845" applyFont="1" applyFill="1" applyBorder="1" applyAlignment="1">
      <alignment horizontal="center" vertical="center" wrapText="1"/>
    </xf>
    <xf numFmtId="41" fontId="71" fillId="21" borderId="30" xfId="845" applyFont="1" applyFill="1" applyBorder="1" applyAlignment="1">
      <alignment horizontal="center" vertical="center"/>
    </xf>
    <xf numFmtId="41" fontId="3" fillId="21" borderId="31" xfId="845" applyFont="1" applyFill="1" applyBorder="1" applyAlignment="1">
      <alignment horizontal="center" vertical="center" wrapText="1"/>
    </xf>
    <xf numFmtId="41" fontId="71" fillId="21" borderId="32" xfId="845" applyFont="1" applyFill="1" applyBorder="1" applyAlignment="1">
      <alignment horizontal="center" vertical="center"/>
    </xf>
    <xf numFmtId="41" fontId="62" fillId="0" borderId="30" xfId="845" applyFont="1" applyFill="1" applyBorder="1" applyAlignment="1">
      <alignment vertical="center"/>
    </xf>
    <xf numFmtId="41" fontId="62" fillId="0" borderId="31" xfId="845" applyFont="1" applyFill="1" applyBorder="1" applyAlignment="1">
      <alignment vertical="center"/>
    </xf>
    <xf numFmtId="41" fontId="65" fillId="0" borderId="32" xfId="845" applyFont="1" applyBorder="1" applyAlignment="1">
      <alignment vertical="center"/>
    </xf>
    <xf numFmtId="41" fontId="3" fillId="0" borderId="20" xfId="845" applyFont="1" applyFill="1" applyBorder="1" applyAlignment="1">
      <alignment horizontal="center" vertical="center"/>
    </xf>
    <xf numFmtId="41" fontId="3" fillId="0" borderId="13" xfId="845" applyFont="1" applyFill="1" applyBorder="1" applyAlignment="1">
      <alignment horizontal="center" vertical="center"/>
    </xf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70" fillId="8" borderId="30" xfId="845" applyNumberFormat="1" applyFont="1" applyFill="1" applyBorder="1" applyAlignment="1">
      <alignment horizontal="right" vertical="center"/>
    </xf>
    <xf numFmtId="182" fontId="3" fillId="0" borderId="29" xfId="845" applyNumberFormat="1" applyFont="1" applyFill="1" applyBorder="1" applyAlignment="1">
      <alignment vertical="center"/>
    </xf>
    <xf numFmtId="182" fontId="67" fillId="8" borderId="39" xfId="845" applyNumberFormat="1" applyFont="1" applyFill="1" applyBorder="1" applyAlignment="1">
      <alignment vertical="center"/>
    </xf>
    <xf numFmtId="182" fontId="66" fillId="0" borderId="18" xfId="845" applyNumberFormat="1" applyFont="1" applyFill="1" applyBorder="1" applyAlignment="1">
      <alignment horizontal="right"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2" fillId="21" borderId="31" xfId="845" applyFont="1" applyFill="1" applyBorder="1" applyAlignment="1">
      <alignment horizontal="center" vertical="center" wrapText="1"/>
    </xf>
    <xf numFmtId="41" fontId="2" fillId="0" borderId="20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2" fillId="0" borderId="29" xfId="845" applyNumberFormat="1" applyFont="1" applyFill="1" applyBorder="1" applyAlignment="1">
      <alignment vertical="center"/>
    </xf>
    <xf numFmtId="41" fontId="1" fillId="0" borderId="20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7" fontId="69" fillId="17" borderId="40" xfId="1" quotePrefix="1" applyNumberFormat="1" applyFont="1" applyFill="1" applyBorder="1" applyAlignment="1">
      <alignment vertical="center"/>
    </xf>
    <xf numFmtId="182" fontId="62" fillId="0" borderId="21" xfId="845" applyNumberFormat="1" applyFont="1" applyBorder="1" applyAlignment="1">
      <alignment vertical="center"/>
    </xf>
    <xf numFmtId="182" fontId="62" fillId="0" borderId="41" xfId="845" applyNumberFormat="1" applyFont="1" applyBorder="1" applyAlignment="1">
      <alignment vertical="center"/>
    </xf>
    <xf numFmtId="41" fontId="62" fillId="0" borderId="21" xfId="845" applyFont="1" applyBorder="1" applyAlignment="1">
      <alignment vertical="center"/>
    </xf>
    <xf numFmtId="41" fontId="62" fillId="0" borderId="41" xfId="845" applyFont="1" applyBorder="1" applyAlignment="1">
      <alignment vertical="center"/>
    </xf>
    <xf numFmtId="182" fontId="0" fillId="0" borderId="2" xfId="845" applyNumberFormat="1" applyFont="1" applyBorder="1" applyAlignment="1">
      <alignment vertical="center"/>
    </xf>
    <xf numFmtId="182" fontId="84" fillId="0" borderId="13" xfId="845" applyNumberFormat="1" applyFont="1" applyBorder="1" applyAlignment="1">
      <alignment vertical="center"/>
    </xf>
    <xf numFmtId="182" fontId="84" fillId="0" borderId="2" xfId="845" applyNumberFormat="1" applyFont="1" applyBorder="1" applyAlignment="1">
      <alignment vertical="center"/>
    </xf>
    <xf numFmtId="182" fontId="0" fillId="0" borderId="29" xfId="845" applyNumberFormat="1" applyFont="1" applyBorder="1" applyAlignment="1">
      <alignment vertical="center"/>
    </xf>
    <xf numFmtId="182" fontId="85" fillId="8" borderId="13" xfId="845" applyNumberFormat="1" applyFont="1" applyFill="1" applyBorder="1" applyAlignment="1">
      <alignment vertical="center"/>
    </xf>
    <xf numFmtId="182" fontId="85" fillId="8" borderId="2" xfId="845" applyNumberFormat="1" applyFont="1" applyFill="1" applyBorder="1" applyAlignment="1">
      <alignment vertical="center"/>
    </xf>
    <xf numFmtId="182" fontId="85" fillId="18" borderId="13" xfId="845" applyNumberFormat="1" applyFont="1" applyFill="1" applyBorder="1" applyAlignment="1">
      <alignment vertical="center"/>
    </xf>
    <xf numFmtId="182" fontId="67" fillId="8" borderId="42" xfId="845" applyNumberFormat="1" applyFont="1" applyFill="1" applyBorder="1" applyAlignment="1">
      <alignment vertical="center"/>
    </xf>
    <xf numFmtId="182" fontId="77" fillId="0" borderId="13" xfId="845" applyNumberFormat="1" applyFont="1" applyBorder="1" applyAlignment="1">
      <alignment vertical="center" wrapText="1"/>
    </xf>
    <xf numFmtId="182" fontId="77" fillId="0" borderId="25" xfId="845" applyNumberFormat="1" applyFont="1" applyBorder="1" applyAlignment="1">
      <alignment vertical="center" wrapText="1"/>
    </xf>
    <xf numFmtId="182" fontId="67" fillId="8" borderId="43" xfId="845" applyNumberFormat="1" applyFont="1" applyFill="1" applyBorder="1" applyAlignment="1">
      <alignment vertical="center"/>
    </xf>
    <xf numFmtId="182" fontId="71" fillId="0" borderId="20" xfId="845" applyNumberFormat="1" applyFont="1" applyFill="1" applyBorder="1" applyAlignment="1">
      <alignment vertical="center"/>
    </xf>
    <xf numFmtId="182" fontId="67" fillId="8" borderId="44" xfId="845" applyNumberFormat="1" applyFont="1" applyFill="1" applyBorder="1" applyAlignment="1">
      <alignment vertical="center"/>
    </xf>
    <xf numFmtId="182" fontId="0" fillId="0" borderId="13" xfId="845" applyNumberFormat="1" applyFont="1" applyBorder="1" applyAlignment="1">
      <alignment vertical="center"/>
    </xf>
    <xf numFmtId="182" fontId="86" fillId="8" borderId="2" xfId="845" applyNumberFormat="1" applyFont="1" applyFill="1" applyBorder="1" applyAlignment="1">
      <alignment vertical="center"/>
    </xf>
    <xf numFmtId="182" fontId="87" fillId="0" borderId="21" xfId="845" applyNumberFormat="1" applyFont="1" applyBorder="1" applyAlignment="1">
      <alignment vertical="center"/>
    </xf>
    <xf numFmtId="182" fontId="85" fillId="8" borderId="13" xfId="845" applyNumberFormat="1" applyFont="1" applyFill="1" applyBorder="1" applyAlignment="1">
      <alignment horizontal="right" vertical="center"/>
    </xf>
    <xf numFmtId="182" fontId="85" fillId="8" borderId="2" xfId="845" applyNumberFormat="1" applyFont="1" applyFill="1" applyBorder="1" applyAlignment="1">
      <alignment horizontal="right" vertical="center"/>
    </xf>
    <xf numFmtId="182" fontId="86" fillId="8" borderId="21" xfId="845" applyNumberFormat="1" applyFont="1" applyFill="1" applyBorder="1" applyAlignment="1">
      <alignment vertical="center"/>
    </xf>
    <xf numFmtId="182" fontId="85" fillId="8" borderId="30" xfId="845" applyNumberFormat="1" applyFont="1" applyFill="1" applyBorder="1" applyAlignment="1">
      <alignment horizontal="right" vertical="center"/>
    </xf>
    <xf numFmtId="182" fontId="88" fillId="0" borderId="2" xfId="845" applyNumberFormat="1" applyFont="1" applyBorder="1" applyAlignment="1">
      <alignment vertical="center" wrapText="1"/>
    </xf>
    <xf numFmtId="182" fontId="89" fillId="0" borderId="18" xfId="845" applyNumberFormat="1" applyFont="1" applyBorder="1" applyAlignment="1">
      <alignment horizontal="right" vertical="center"/>
    </xf>
    <xf numFmtId="182" fontId="85" fillId="8" borderId="29" xfId="845" applyNumberFormat="1" applyFont="1" applyFill="1" applyBorder="1" applyAlignment="1">
      <alignment vertical="center"/>
    </xf>
    <xf numFmtId="182" fontId="85" fillId="8" borderId="18" xfId="845" applyNumberFormat="1" applyFont="1" applyFill="1" applyBorder="1" applyAlignment="1">
      <alignment vertical="center"/>
    </xf>
    <xf numFmtId="182" fontId="86" fillId="9" borderId="22" xfId="845" applyNumberFormat="1" applyFont="1" applyFill="1" applyBorder="1" applyAlignment="1">
      <alignment horizontal="right" vertical="center"/>
    </xf>
    <xf numFmtId="182" fontId="90" fillId="4" borderId="14" xfId="845" applyNumberFormat="1" applyFont="1" applyFill="1" applyBorder="1" applyAlignment="1">
      <alignment horizontal="right" vertical="center"/>
    </xf>
    <xf numFmtId="182" fontId="90" fillId="4" borderId="15" xfId="845" applyNumberFormat="1" applyFont="1" applyFill="1" applyBorder="1" applyAlignment="1">
      <alignment horizontal="right" vertical="center"/>
    </xf>
    <xf numFmtId="182" fontId="90" fillId="4" borderId="16" xfId="845" applyNumberFormat="1" applyFont="1" applyFill="1" applyBorder="1" applyAlignment="1">
      <alignment horizontal="right" vertical="center"/>
    </xf>
    <xf numFmtId="181" fontId="69" fillId="17" borderId="5" xfId="1" quotePrefix="1" applyNumberFormat="1" applyFont="1" applyFill="1" applyBorder="1" applyAlignment="1">
      <alignment horizontal="center" vertical="center"/>
    </xf>
    <xf numFmtId="181" fontId="69" fillId="17" borderId="26" xfId="1" quotePrefix="1" applyNumberFormat="1" applyFont="1" applyFill="1" applyBorder="1" applyAlignment="1">
      <alignment horizontal="center" vertical="center"/>
    </xf>
    <xf numFmtId="0" fontId="69" fillId="17" borderId="28" xfId="0" applyFont="1" applyFill="1" applyBorder="1" applyAlignment="1">
      <alignment horizontal="center" vertical="center"/>
    </xf>
    <xf numFmtId="0" fontId="69" fillId="17" borderId="22" xfId="0" applyFont="1" applyFill="1" applyBorder="1" applyAlignment="1">
      <alignment horizontal="center" vertical="center"/>
    </xf>
    <xf numFmtId="43" fontId="69" fillId="17" borderId="5" xfId="1" applyFont="1" applyFill="1" applyBorder="1" applyAlignment="1">
      <alignment horizontal="center" vertical="center"/>
    </xf>
    <xf numFmtId="43" fontId="69" fillId="17" borderId="20" xfId="1" applyFont="1" applyFill="1" applyBorder="1" applyAlignment="1">
      <alignment horizontal="center" vertical="center"/>
    </xf>
    <xf numFmtId="43" fontId="69" fillId="17" borderId="23" xfId="1" applyFont="1" applyFill="1" applyBorder="1" applyAlignment="1">
      <alignment horizontal="center" vertical="center"/>
    </xf>
    <xf numFmtId="181" fontId="69" fillId="17" borderId="34" xfId="1" quotePrefix="1" applyNumberFormat="1" applyFont="1" applyFill="1" applyBorder="1" applyAlignment="1">
      <alignment horizontal="center"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3069.35</c:v>
                </c:pt>
                <c:pt idx="1">
                  <c:v>3077.5075616517815</c:v>
                </c:pt>
                <c:pt idx="2">
                  <c:v>3097.9137582384369</c:v>
                </c:pt>
                <c:pt idx="3">
                  <c:v>3069.8456520085792</c:v>
                </c:pt>
                <c:pt idx="4">
                  <c:v>3094.3968071738623</c:v>
                </c:pt>
                <c:pt idx="5">
                  <c:v>3181.299267824631</c:v>
                </c:pt>
                <c:pt idx="6">
                  <c:v>3127.2106188858438</c:v>
                </c:pt>
                <c:pt idx="7">
                  <c:v>3186.2861397689799</c:v>
                </c:pt>
                <c:pt idx="8">
                  <c:v>3208.0667739556279</c:v>
                </c:pt>
                <c:pt idx="9">
                  <c:v>3190.30148518244</c:v>
                </c:pt>
                <c:pt idx="10">
                  <c:v>3192.9683474792637</c:v>
                </c:pt>
                <c:pt idx="11">
                  <c:v>3224.3321880380249</c:v>
                </c:pt>
                <c:pt idx="12">
                  <c:v>3234.940989642485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151.21</c:v>
                </c:pt>
                <c:pt idx="1">
                  <c:v>152.49</c:v>
                </c:pt>
                <c:pt idx="2">
                  <c:v>154.14513767645147</c:v>
                </c:pt>
                <c:pt idx="3">
                  <c:v>153.34131444129522</c:v>
                </c:pt>
                <c:pt idx="4">
                  <c:v>154.18772480031419</c:v>
                </c:pt>
                <c:pt idx="5">
                  <c:v>155.82480229548639</c:v>
                </c:pt>
                <c:pt idx="6">
                  <c:v>157.17438103986555</c:v>
                </c:pt>
                <c:pt idx="7">
                  <c:v>157.6664516062005</c:v>
                </c:pt>
                <c:pt idx="8">
                  <c:v>157.88629069925273</c:v>
                </c:pt>
                <c:pt idx="9">
                  <c:v>158.05862084989556</c:v>
                </c:pt>
                <c:pt idx="10">
                  <c:v>159.73672163664736</c:v>
                </c:pt>
                <c:pt idx="11">
                  <c:v>160.00504821713994</c:v>
                </c:pt>
                <c:pt idx="12">
                  <c:v>161.67145494585469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3220.56</c:v>
                </c:pt>
                <c:pt idx="1">
                  <c:v>3229.9975616517813</c:v>
                </c:pt>
                <c:pt idx="2">
                  <c:v>3252.0588959148886</c:v>
                </c:pt>
                <c:pt idx="3">
                  <c:v>3223.1869664498745</c:v>
                </c:pt>
                <c:pt idx="4">
                  <c:v>3248.5845319741766</c:v>
                </c:pt>
                <c:pt idx="5">
                  <c:v>3337.1240701201173</c:v>
                </c:pt>
                <c:pt idx="6">
                  <c:v>3284.3849999257095</c:v>
                </c:pt>
                <c:pt idx="7">
                  <c:v>3343.9525913751804</c:v>
                </c:pt>
                <c:pt idx="8">
                  <c:v>3365.9530646548806</c:v>
                </c:pt>
                <c:pt idx="9">
                  <c:v>3348.3601060323358</c:v>
                </c:pt>
                <c:pt idx="10">
                  <c:v>3352.7050691159111</c:v>
                </c:pt>
                <c:pt idx="11">
                  <c:v>3384.337236255165</c:v>
                </c:pt>
                <c:pt idx="12">
                  <c:v>3396.6124445883397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Offset val="100"/>
        <c:baseTimeUnit val="day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1160</c:v>
                </c:pt>
                <c:pt idx="1">
                  <c:v>1166</c:v>
                </c:pt>
                <c:pt idx="2">
                  <c:v>1170</c:v>
                </c:pt>
                <c:pt idx="3">
                  <c:v>1168</c:v>
                </c:pt>
                <c:pt idx="4">
                  <c:v>1172</c:v>
                </c:pt>
                <c:pt idx="5">
                  <c:v>1174</c:v>
                </c:pt>
                <c:pt idx="6">
                  <c:v>1179</c:v>
                </c:pt>
                <c:pt idx="7">
                  <c:v>1183</c:v>
                </c:pt>
                <c:pt idx="8">
                  <c:v>1183</c:v>
                </c:pt>
                <c:pt idx="9">
                  <c:v>1185</c:v>
                </c:pt>
                <c:pt idx="10">
                  <c:v>1189</c:v>
                </c:pt>
                <c:pt idx="11">
                  <c:v>1183</c:v>
                </c:pt>
                <c:pt idx="12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122</c:v>
                </c:pt>
                <c:pt idx="1">
                  <c:v>123</c:v>
                </c:pt>
                <c:pt idx="2">
                  <c:v>123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45230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1282</c:v>
                </c:pt>
                <c:pt idx="1">
                  <c:v>1289</c:v>
                </c:pt>
                <c:pt idx="2">
                  <c:v>1293</c:v>
                </c:pt>
                <c:pt idx="3">
                  <c:v>1290</c:v>
                </c:pt>
                <c:pt idx="4">
                  <c:v>1294</c:v>
                </c:pt>
                <c:pt idx="5">
                  <c:v>1296</c:v>
                </c:pt>
                <c:pt idx="6">
                  <c:v>1301</c:v>
                </c:pt>
                <c:pt idx="7">
                  <c:v>1304</c:v>
                </c:pt>
                <c:pt idx="8">
                  <c:v>1304</c:v>
                </c:pt>
                <c:pt idx="9">
                  <c:v>1306</c:v>
                </c:pt>
                <c:pt idx="10">
                  <c:v>1311</c:v>
                </c:pt>
                <c:pt idx="11">
                  <c:v>1305</c:v>
                </c:pt>
                <c:pt idx="12">
                  <c:v>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zoomScale="74" zoomScaleNormal="85" workbookViewId="0">
      <pane xSplit="2" ySplit="6" topLeftCell="K24" activePane="bottomRight" state="frozen"/>
      <selection pane="topRight" activeCell="C1" sqref="C1"/>
      <selection pane="bottomLeft" activeCell="A7" sqref="A7"/>
      <selection pane="bottomRight" activeCell="Q47" sqref="Q47"/>
    </sheetView>
  </sheetViews>
  <sheetFormatPr defaultColWidth="9.109375" defaultRowHeight="14.4"/>
  <cols>
    <col min="1" max="1" width="11.44140625" style="26" customWidth="1"/>
    <col min="2" max="2" width="31.109375" style="26" customWidth="1"/>
    <col min="3" max="56" width="17.109375" style="26" customWidth="1"/>
    <col min="57" max="16384" width="9.109375" style="26"/>
  </cols>
  <sheetData>
    <row r="2" spans="2:56" ht="33" customHeight="1">
      <c r="B2" s="88" t="s">
        <v>23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</row>
    <row r="3" spans="2:56">
      <c r="B3" s="20"/>
    </row>
    <row r="4" spans="2:56" ht="15" thickBot="1">
      <c r="B4" s="20"/>
      <c r="AO4" s="26" t="s">
        <v>59</v>
      </c>
    </row>
    <row r="5" spans="2:56" s="62" customFormat="1">
      <c r="B5" s="206" t="s">
        <v>0</v>
      </c>
      <c r="C5" s="202" t="s">
        <v>38</v>
      </c>
      <c r="D5" s="203"/>
      <c r="E5" s="204" t="s">
        <v>20</v>
      </c>
      <c r="F5" s="202" t="s">
        <v>39</v>
      </c>
      <c r="G5" s="203"/>
      <c r="H5" s="204" t="s">
        <v>20</v>
      </c>
      <c r="I5" s="202" t="s">
        <v>42</v>
      </c>
      <c r="J5" s="203"/>
      <c r="K5" s="204" t="s">
        <v>20</v>
      </c>
      <c r="L5" s="202" t="s">
        <v>43</v>
      </c>
      <c r="M5" s="203"/>
      <c r="N5" s="204" t="s">
        <v>20</v>
      </c>
      <c r="O5" s="202" t="s">
        <v>45</v>
      </c>
      <c r="P5" s="203"/>
      <c r="Q5" s="204" t="s">
        <v>20</v>
      </c>
      <c r="R5" s="202" t="s">
        <v>46</v>
      </c>
      <c r="S5" s="203"/>
      <c r="T5" s="204" t="s">
        <v>20</v>
      </c>
      <c r="U5" s="202" t="s">
        <v>47</v>
      </c>
      <c r="V5" s="203"/>
      <c r="W5" s="204" t="s">
        <v>20</v>
      </c>
      <c r="X5" s="202" t="s">
        <v>50</v>
      </c>
      <c r="Y5" s="203"/>
      <c r="Z5" s="204" t="s">
        <v>20</v>
      </c>
      <c r="AA5" s="202" t="s">
        <v>51</v>
      </c>
      <c r="AB5" s="203"/>
      <c r="AC5" s="204" t="s">
        <v>20</v>
      </c>
      <c r="AD5" s="202" t="s">
        <v>52</v>
      </c>
      <c r="AE5" s="203"/>
      <c r="AF5" s="204" t="s">
        <v>20</v>
      </c>
      <c r="AG5" s="202" t="s">
        <v>56</v>
      </c>
      <c r="AH5" s="203"/>
      <c r="AI5" s="204" t="s">
        <v>20</v>
      </c>
      <c r="AJ5" s="202" t="s">
        <v>60</v>
      </c>
      <c r="AK5" s="203"/>
      <c r="AL5" s="204" t="s">
        <v>20</v>
      </c>
      <c r="AM5" s="202" t="s">
        <v>65</v>
      </c>
      <c r="AN5" s="203"/>
      <c r="AO5" s="204" t="s">
        <v>20</v>
      </c>
    </row>
    <row r="6" spans="2:56" s="62" customFormat="1">
      <c r="B6" s="207"/>
      <c r="C6" s="37" t="s">
        <v>22</v>
      </c>
      <c r="D6" s="4" t="s">
        <v>1</v>
      </c>
      <c r="E6" s="205"/>
      <c r="F6" s="37" t="s">
        <v>22</v>
      </c>
      <c r="G6" s="4" t="s">
        <v>1</v>
      </c>
      <c r="H6" s="205"/>
      <c r="I6" s="37" t="s">
        <v>22</v>
      </c>
      <c r="J6" s="4" t="s">
        <v>1</v>
      </c>
      <c r="K6" s="205"/>
      <c r="L6" s="37" t="s">
        <v>22</v>
      </c>
      <c r="M6" s="4" t="s">
        <v>1</v>
      </c>
      <c r="N6" s="205"/>
      <c r="O6" s="117" t="s">
        <v>22</v>
      </c>
      <c r="P6" s="4" t="s">
        <v>1</v>
      </c>
      <c r="Q6" s="205"/>
      <c r="R6" s="37" t="s">
        <v>22</v>
      </c>
      <c r="S6" s="4" t="s">
        <v>1</v>
      </c>
      <c r="T6" s="205"/>
      <c r="U6" s="37" t="s">
        <v>22</v>
      </c>
      <c r="V6" s="4" t="s">
        <v>1</v>
      </c>
      <c r="W6" s="205"/>
      <c r="X6" s="37" t="s">
        <v>22</v>
      </c>
      <c r="Y6" s="4" t="s">
        <v>1</v>
      </c>
      <c r="Z6" s="205"/>
      <c r="AA6" s="37" t="s">
        <v>22</v>
      </c>
      <c r="AB6" s="4" t="s">
        <v>1</v>
      </c>
      <c r="AC6" s="205"/>
      <c r="AD6" s="37" t="s">
        <v>22</v>
      </c>
      <c r="AE6" s="4" t="s">
        <v>1</v>
      </c>
      <c r="AF6" s="205"/>
      <c r="AG6" s="37" t="s">
        <v>22</v>
      </c>
      <c r="AH6" s="4" t="s">
        <v>1</v>
      </c>
      <c r="AI6" s="205"/>
      <c r="AJ6" s="37" t="s">
        <v>22</v>
      </c>
      <c r="AK6" s="4" t="s">
        <v>1</v>
      </c>
      <c r="AL6" s="205"/>
      <c r="AM6" s="37" t="s">
        <v>22</v>
      </c>
      <c r="AN6" s="4" t="s">
        <v>1</v>
      </c>
      <c r="AO6" s="205"/>
    </row>
    <row r="7" spans="2:56" s="29" customFormat="1">
      <c r="B7" s="23" t="s">
        <v>2</v>
      </c>
      <c r="C7" s="67">
        <f t="shared" ref="C7:D7" si="0">SUM(C8:C12)</f>
        <v>1816.1499999999999</v>
      </c>
      <c r="D7" s="30">
        <f t="shared" si="0"/>
        <v>46.29</v>
      </c>
      <c r="E7" s="115">
        <f t="shared" ref="E7:E27" si="1">C7+D7</f>
        <v>1862.4399999999998</v>
      </c>
      <c r="F7" s="67">
        <f t="shared" ref="F7:G7" si="2">SUM(F8:F12)</f>
        <v>1817.69</v>
      </c>
      <c r="G7" s="30">
        <f t="shared" si="2"/>
        <v>46.21</v>
      </c>
      <c r="H7" s="115">
        <f t="shared" ref="H7:H27" si="3">F7+G7</f>
        <v>1863.9</v>
      </c>
      <c r="I7" s="67">
        <f t="shared" ref="I7:J7" si="4">SUM(I8:I12)</f>
        <v>1817.8756088731359</v>
      </c>
      <c r="J7" s="30">
        <f t="shared" si="4"/>
        <v>46.097493594440003</v>
      </c>
      <c r="K7" s="115">
        <f t="shared" ref="K7:K34" si="5">I7+J7</f>
        <v>1863.9731024675759</v>
      </c>
      <c r="L7" s="67">
        <f t="shared" ref="L7:M7" si="6">SUM(L8:L12)</f>
        <v>1785.7525158253211</v>
      </c>
      <c r="M7" s="30">
        <f t="shared" si="6"/>
        <v>44.622096334669997</v>
      </c>
      <c r="N7" s="115">
        <f t="shared" ref="N7:N34" si="7">L7+M7</f>
        <v>1830.3746121599911</v>
      </c>
      <c r="O7" s="114">
        <f t="shared" ref="O7:P7" si="8">SUM(O8:O12)</f>
        <v>1814.7537231191541</v>
      </c>
      <c r="P7" s="30">
        <f t="shared" si="8"/>
        <v>44.306468830710003</v>
      </c>
      <c r="Q7" s="115">
        <f t="shared" ref="Q7:Q34" si="9">O7+P7</f>
        <v>1859.060191949864</v>
      </c>
      <c r="R7" s="114">
        <f t="shared" ref="R7:S7" si="10">SUM(R8:R12)</f>
        <v>1843.0221049789541</v>
      </c>
      <c r="S7" s="30">
        <f t="shared" si="10"/>
        <v>44.005232920179999</v>
      </c>
      <c r="T7" s="115">
        <f t="shared" ref="T7:T34" si="11">R7+S7</f>
        <v>1887.0273378991342</v>
      </c>
      <c r="U7" s="114">
        <f t="shared" ref="U7:V7" si="12">SUM(U8:U12)</f>
        <v>1860.5742000535779</v>
      </c>
      <c r="V7" s="30">
        <f t="shared" si="12"/>
        <v>44.241487802149997</v>
      </c>
      <c r="W7" s="30">
        <f t="shared" ref="W7:W34" si="13">U7+V7</f>
        <v>1904.8156878557279</v>
      </c>
      <c r="X7" s="30">
        <f>SUM(X8:X12)</f>
        <v>1875.0503993343368</v>
      </c>
      <c r="Y7" s="30">
        <f>SUM(Y8:Y12)</f>
        <v>44.756969818229997</v>
      </c>
      <c r="Z7" s="30">
        <f>SUM(X7:Y7)</f>
        <v>1919.8073691525667</v>
      </c>
      <c r="AA7" s="114">
        <f>SUM(AA8:AA12)</f>
        <v>1879.7650307857721</v>
      </c>
      <c r="AB7" s="30">
        <f>SUM(AB8:AB12)</f>
        <v>45.10054431423</v>
      </c>
      <c r="AC7" s="115">
        <f>SUM(AA7:AB7)</f>
        <v>1924.8655751000022</v>
      </c>
      <c r="AD7" s="114">
        <f>SUM(AD8:AD12)</f>
        <v>1873.701672551171</v>
      </c>
      <c r="AE7" s="30">
        <f>SUM(AE8:AE12)</f>
        <v>45.074142252020003</v>
      </c>
      <c r="AF7" s="115">
        <f>SUM(AD7:AE7)</f>
        <v>1918.775814803191</v>
      </c>
      <c r="AG7" s="114">
        <f>SUM(AG8:AG12)</f>
        <v>1874.5335562417708</v>
      </c>
      <c r="AH7" s="30">
        <f>SUM(AH8:AH12)</f>
        <v>45.305643868459995</v>
      </c>
      <c r="AI7" s="115">
        <f>SUM(AG7:AH7)</f>
        <v>1919.8392001102309</v>
      </c>
      <c r="AJ7" s="188">
        <f>SUM(AJ8:AJ12)</f>
        <v>1887.474053990609</v>
      </c>
      <c r="AK7" s="188">
        <f>SUM(AK8:AK12)</f>
        <v>45.258852758000003</v>
      </c>
      <c r="AL7" s="188">
        <f>SUM(AJ7:AK7)</f>
        <v>1932.7329067486091</v>
      </c>
      <c r="AM7" s="188">
        <f>SUM(AM8:AM12)</f>
        <v>1904.73170594</v>
      </c>
      <c r="AN7" s="188">
        <f>SUM(AN8:AN12)</f>
        <v>45.408066916000003</v>
      </c>
      <c r="AO7" s="188">
        <f>SUM(AM7:AN7)</f>
        <v>1950.139772856</v>
      </c>
    </row>
    <row r="8" spans="2:56">
      <c r="B8" s="21" t="s">
        <v>3</v>
      </c>
      <c r="C8" s="123">
        <v>590.79999999999995</v>
      </c>
      <c r="D8" s="15">
        <v>35.31</v>
      </c>
      <c r="E8" s="11">
        <f t="shared" si="1"/>
        <v>626.1099999999999</v>
      </c>
      <c r="F8" s="68">
        <v>588.76</v>
      </c>
      <c r="G8" s="15">
        <v>35.1</v>
      </c>
      <c r="H8" s="11">
        <f t="shared" si="3"/>
        <v>623.86</v>
      </c>
      <c r="I8" s="68">
        <v>582.87496848219996</v>
      </c>
      <c r="J8" s="15">
        <v>34.90998938421</v>
      </c>
      <c r="K8" s="11">
        <f t="shared" si="5"/>
        <v>617.78495786640997</v>
      </c>
      <c r="L8" s="68">
        <v>571.57207123284002</v>
      </c>
      <c r="M8" s="93">
        <v>33.532294103589997</v>
      </c>
      <c r="N8" s="11">
        <f t="shared" si="7"/>
        <v>605.10436533642996</v>
      </c>
      <c r="O8" s="98">
        <v>578.79560092699001</v>
      </c>
      <c r="P8" s="93">
        <v>33.096812647029999</v>
      </c>
      <c r="Q8" s="11">
        <f t="shared" si="9"/>
        <v>611.89241357402</v>
      </c>
      <c r="R8" s="68">
        <v>587.71038355504004</v>
      </c>
      <c r="S8" s="93">
        <v>32.80626512605</v>
      </c>
      <c r="T8" s="11">
        <f t="shared" si="11"/>
        <v>620.51664868109003</v>
      </c>
      <c r="U8" s="102">
        <v>591.19716252429998</v>
      </c>
      <c r="V8" s="103">
        <v>32.793161904709997</v>
      </c>
      <c r="W8" s="11">
        <f t="shared" si="13"/>
        <v>623.99032442901</v>
      </c>
      <c r="X8" s="153">
        <v>592.61987111152996</v>
      </c>
      <c r="Y8" s="154">
        <v>32.844585813469998</v>
      </c>
      <c r="Z8" s="11">
        <f t="shared" ref="Z8:Z13" si="14">SUM(X8:Y8)</f>
        <v>625.46445692499992</v>
      </c>
      <c r="AA8" s="164">
        <v>590.91681452453997</v>
      </c>
      <c r="AB8" s="165">
        <v>33.15886097445</v>
      </c>
      <c r="AC8" s="11">
        <f t="shared" ref="AC8:AC33" si="15">SUM(AA8:AB8)</f>
        <v>624.07567549898999</v>
      </c>
      <c r="AD8" s="164">
        <v>585.34151476584998</v>
      </c>
      <c r="AE8" s="165">
        <v>33.097467105180002</v>
      </c>
      <c r="AF8" s="11">
        <f t="shared" ref="AF8:AF16" si="16">SUM(AD8:AE8)</f>
        <v>618.43898187103002</v>
      </c>
      <c r="AG8" s="164">
        <v>583.94465371322997</v>
      </c>
      <c r="AH8" s="165">
        <v>33.187238778519998</v>
      </c>
      <c r="AI8" s="11">
        <f t="shared" ref="AI8:AI16" si="17">SUM(AG8:AH8)</f>
        <v>617.13189249175002</v>
      </c>
      <c r="AJ8" s="187">
        <v>586.61010450000003</v>
      </c>
      <c r="AK8" s="174">
        <v>33.130000000000003</v>
      </c>
      <c r="AL8" s="189">
        <f t="shared" ref="AL8:AL33" si="18">SUM(AJ8:AK8)</f>
        <v>619.74010450000003</v>
      </c>
      <c r="AM8" s="187">
        <v>588.72387040000001</v>
      </c>
      <c r="AN8" s="174">
        <v>33.30027741</v>
      </c>
      <c r="AO8" s="189">
        <f t="shared" ref="AO8:AO33" si="19">SUM(AM8:AN8)</f>
        <v>622.02414781000004</v>
      </c>
    </row>
    <row r="9" spans="2:56">
      <c r="B9" s="21" t="s">
        <v>4</v>
      </c>
      <c r="C9" s="68">
        <v>204.91</v>
      </c>
      <c r="D9" s="15">
        <v>8.33</v>
      </c>
      <c r="E9" s="11">
        <f t="shared" si="1"/>
        <v>213.24</v>
      </c>
      <c r="F9" s="68">
        <v>203.59</v>
      </c>
      <c r="G9" s="15">
        <v>8.43</v>
      </c>
      <c r="H9" s="11">
        <f t="shared" si="3"/>
        <v>212.02</v>
      </c>
      <c r="I9" s="91">
        <v>205.78349156605</v>
      </c>
      <c r="J9" s="92">
        <v>8.4699945018299996</v>
      </c>
      <c r="K9" s="11">
        <f t="shared" si="5"/>
        <v>214.25348606788</v>
      </c>
      <c r="L9" s="91">
        <v>207.41196580491999</v>
      </c>
      <c r="M9" s="92">
        <v>8.3221428650099991</v>
      </c>
      <c r="N9" s="11">
        <f t="shared" si="7"/>
        <v>215.73410866992998</v>
      </c>
      <c r="O9" s="124">
        <v>219.35305161810001</v>
      </c>
      <c r="P9" s="92">
        <v>8.4085208923400003</v>
      </c>
      <c r="Q9" s="11">
        <f t="shared" si="9"/>
        <v>227.76157251044</v>
      </c>
      <c r="R9" s="91">
        <v>224.04997982781001</v>
      </c>
      <c r="S9" s="92">
        <v>8.4635722896600001</v>
      </c>
      <c r="T9" s="11">
        <f t="shared" si="11"/>
        <v>232.51355211747</v>
      </c>
      <c r="U9" s="102">
        <v>230.05409921661001</v>
      </c>
      <c r="V9" s="103">
        <v>8.6890885076199993</v>
      </c>
      <c r="W9" s="11">
        <f t="shared" si="13"/>
        <v>238.74318772423001</v>
      </c>
      <c r="X9" s="153">
        <v>234.26431628577001</v>
      </c>
      <c r="Y9" s="154">
        <v>9.0963110951000008</v>
      </c>
      <c r="Z9" s="11">
        <f t="shared" si="14"/>
        <v>243.36062738087</v>
      </c>
      <c r="AA9" s="164">
        <v>234.64308214952999</v>
      </c>
      <c r="AB9" s="165">
        <v>9.1253778781699992</v>
      </c>
      <c r="AC9" s="11">
        <f t="shared" si="15"/>
        <v>243.76846002769997</v>
      </c>
      <c r="AD9" s="164">
        <v>234.26707932222001</v>
      </c>
      <c r="AE9" s="165">
        <v>9.1550251468399999</v>
      </c>
      <c r="AF9" s="11">
        <f t="shared" si="16"/>
        <v>243.42210446906</v>
      </c>
      <c r="AG9" s="164">
        <v>232.54830329831</v>
      </c>
      <c r="AH9" s="165">
        <v>9.2480293624400005</v>
      </c>
      <c r="AI9" s="11">
        <f t="shared" si="17"/>
        <v>241.79633266075001</v>
      </c>
      <c r="AJ9" s="187">
        <v>236.3391273</v>
      </c>
      <c r="AK9" s="174">
        <v>9.2417512859999995</v>
      </c>
      <c r="AL9" s="189">
        <f t="shared" si="18"/>
        <v>245.58087858600001</v>
      </c>
      <c r="AM9" s="187">
        <v>238.03243209999999</v>
      </c>
      <c r="AN9" s="174">
        <v>9.1359044610000009</v>
      </c>
      <c r="AO9" s="189">
        <f t="shared" si="19"/>
        <v>247.16833656099999</v>
      </c>
    </row>
    <row r="10" spans="2:56">
      <c r="B10" s="21" t="s">
        <v>5</v>
      </c>
      <c r="C10" s="68">
        <v>35.520000000000003</v>
      </c>
      <c r="D10" s="15">
        <v>2.65</v>
      </c>
      <c r="E10" s="11">
        <f t="shared" si="1"/>
        <v>38.17</v>
      </c>
      <c r="F10" s="68">
        <v>36.6</v>
      </c>
      <c r="G10" s="15">
        <v>2.68</v>
      </c>
      <c r="H10" s="11">
        <f t="shared" si="3"/>
        <v>39.28</v>
      </c>
      <c r="I10" s="68">
        <v>37.82034689492</v>
      </c>
      <c r="J10" s="15">
        <v>2.7175097084000002</v>
      </c>
      <c r="K10" s="11">
        <f t="shared" si="5"/>
        <v>40.537856603320002</v>
      </c>
      <c r="L10" s="68">
        <v>36.59553113346</v>
      </c>
      <c r="M10" s="15">
        <v>2.7676593660700002</v>
      </c>
      <c r="N10" s="11">
        <f t="shared" si="7"/>
        <v>39.363190499529999</v>
      </c>
      <c r="O10" s="98">
        <v>37.253681090930002</v>
      </c>
      <c r="P10" s="15">
        <v>2.8011352913400001</v>
      </c>
      <c r="Q10" s="11">
        <f t="shared" si="9"/>
        <v>40.054816382270005</v>
      </c>
      <c r="R10" s="68">
        <v>36.18125984121</v>
      </c>
      <c r="S10" s="15">
        <v>2.73539550447</v>
      </c>
      <c r="T10" s="11">
        <f t="shared" si="11"/>
        <v>38.916655345679999</v>
      </c>
      <c r="U10" s="102">
        <v>37.581916179579999</v>
      </c>
      <c r="V10" s="103">
        <v>2.75923738982</v>
      </c>
      <c r="W10" s="11">
        <f t="shared" si="13"/>
        <v>40.341153569399999</v>
      </c>
      <c r="X10" s="153">
        <v>38.132906237429999</v>
      </c>
      <c r="Y10" s="154">
        <v>2.8160729096599999</v>
      </c>
      <c r="Z10" s="11">
        <f t="shared" si="14"/>
        <v>40.94897914709</v>
      </c>
      <c r="AA10" s="164">
        <v>38.377408079379997</v>
      </c>
      <c r="AB10" s="165">
        <v>2.8163054616099998</v>
      </c>
      <c r="AC10" s="11">
        <f t="shared" si="15"/>
        <v>41.193713540989997</v>
      </c>
      <c r="AD10" s="164">
        <v>38.500894926660003</v>
      </c>
      <c r="AE10" s="165">
        <v>2.82165</v>
      </c>
      <c r="AF10" s="11">
        <f t="shared" si="16"/>
        <v>41.322544926660001</v>
      </c>
      <c r="AG10" s="164">
        <v>39.191275098330003</v>
      </c>
      <c r="AH10" s="165">
        <v>2.8703757274999999</v>
      </c>
      <c r="AI10" s="11">
        <f t="shared" si="17"/>
        <v>42.06165082583</v>
      </c>
      <c r="AJ10" s="187">
        <v>39.180228409999998</v>
      </c>
      <c r="AK10" s="174">
        <v>2.8871014719999999</v>
      </c>
      <c r="AL10" s="189">
        <f t="shared" si="18"/>
        <v>42.067329881999996</v>
      </c>
      <c r="AM10" s="187">
        <v>39.828968740000001</v>
      </c>
      <c r="AN10" s="174">
        <v>2.9718850450000001</v>
      </c>
      <c r="AO10" s="189">
        <f t="shared" si="19"/>
        <v>42.800853785000001</v>
      </c>
    </row>
    <row r="11" spans="2:56" ht="46.5" customHeight="1">
      <c r="B11" s="22" t="s">
        <v>54</v>
      </c>
      <c r="C11" s="68">
        <v>166.19</v>
      </c>
      <c r="D11" s="15">
        <v>0</v>
      </c>
      <c r="E11" s="11">
        <f t="shared" si="1"/>
        <v>166.19</v>
      </c>
      <c r="F11" s="68">
        <v>165.82</v>
      </c>
      <c r="G11" s="15">
        <v>0</v>
      </c>
      <c r="H11" s="11">
        <f t="shared" si="3"/>
        <v>165.82</v>
      </c>
      <c r="I11" s="68">
        <v>164.23900187999999</v>
      </c>
      <c r="J11" s="15">
        <v>0</v>
      </c>
      <c r="K11" s="11">
        <f t="shared" si="5"/>
        <v>164.23900187999999</v>
      </c>
      <c r="L11" s="68">
        <v>145.77659029898001</v>
      </c>
      <c r="M11" s="15">
        <v>0</v>
      </c>
      <c r="N11" s="11">
        <f t="shared" si="7"/>
        <v>145.77659029898001</v>
      </c>
      <c r="O11" s="98">
        <v>148.009280749483</v>
      </c>
      <c r="P11" s="15">
        <v>0</v>
      </c>
      <c r="Q11" s="11">
        <f t="shared" si="9"/>
        <v>148.009280749483</v>
      </c>
      <c r="R11" s="68">
        <v>157.99043083127</v>
      </c>
      <c r="S11" s="15">
        <v>0</v>
      </c>
      <c r="T11" s="11">
        <f t="shared" si="11"/>
        <v>157.99043083127</v>
      </c>
      <c r="U11" s="102">
        <v>157.49232521156</v>
      </c>
      <c r="V11" s="103">
        <v>0</v>
      </c>
      <c r="W11" s="11">
        <f t="shared" si="13"/>
        <v>157.49232521156</v>
      </c>
      <c r="X11" s="153">
        <v>158.07618456354001</v>
      </c>
      <c r="Y11" s="154">
        <v>0</v>
      </c>
      <c r="Z11" s="11">
        <f t="shared" si="14"/>
        <v>158.07618456354001</v>
      </c>
      <c r="AA11" s="164">
        <v>158.10581033043999</v>
      </c>
      <c r="AB11" s="165">
        <v>0</v>
      </c>
      <c r="AC11" s="11">
        <f t="shared" si="15"/>
        <v>158.10581033043999</v>
      </c>
      <c r="AD11" s="164">
        <v>155.91132096945799</v>
      </c>
      <c r="AE11" s="165">
        <v>0</v>
      </c>
      <c r="AF11" s="11">
        <f t="shared" si="16"/>
        <v>155.91132096945799</v>
      </c>
      <c r="AG11" s="164">
        <v>156.18716550412299</v>
      </c>
      <c r="AH11" s="165">
        <v>0</v>
      </c>
      <c r="AI11" s="11">
        <f t="shared" si="17"/>
        <v>156.18716550412299</v>
      </c>
      <c r="AJ11" s="187">
        <v>156.49236232836</v>
      </c>
      <c r="AK11" s="174">
        <v>0</v>
      </c>
      <c r="AL11" s="189">
        <f t="shared" si="18"/>
        <v>156.49236232836</v>
      </c>
      <c r="AM11" s="187">
        <v>157.24643470000001</v>
      </c>
      <c r="AN11" s="174">
        <v>0</v>
      </c>
      <c r="AO11" s="189">
        <f t="shared" si="19"/>
        <v>157.24643470000001</v>
      </c>
    </row>
    <row r="12" spans="2:56">
      <c r="B12" s="21" t="s">
        <v>6</v>
      </c>
      <c r="C12" s="68">
        <v>818.73</v>
      </c>
      <c r="D12" s="15">
        <v>0</v>
      </c>
      <c r="E12" s="11">
        <f t="shared" si="1"/>
        <v>818.73</v>
      </c>
      <c r="F12" s="68">
        <v>822.92</v>
      </c>
      <c r="G12" s="15">
        <v>0</v>
      </c>
      <c r="H12" s="11">
        <f t="shared" si="3"/>
        <v>822.92</v>
      </c>
      <c r="I12" s="68">
        <v>827.157800049966</v>
      </c>
      <c r="J12" s="15">
        <v>0</v>
      </c>
      <c r="K12" s="11">
        <f t="shared" si="5"/>
        <v>827.157800049966</v>
      </c>
      <c r="L12" s="126">
        <v>824.39635735512104</v>
      </c>
      <c r="M12" s="15">
        <v>0</v>
      </c>
      <c r="N12" s="11">
        <f t="shared" si="7"/>
        <v>824.39635735512104</v>
      </c>
      <c r="O12" s="125">
        <v>831.342108733651</v>
      </c>
      <c r="P12" s="15">
        <v>0</v>
      </c>
      <c r="Q12" s="11">
        <f t="shared" si="9"/>
        <v>831.342108733651</v>
      </c>
      <c r="R12" s="97">
        <v>837.09005092362395</v>
      </c>
      <c r="S12" s="15">
        <v>0</v>
      </c>
      <c r="T12" s="11">
        <f t="shared" si="11"/>
        <v>837.09005092362395</v>
      </c>
      <c r="U12" s="102">
        <v>844.24869692152799</v>
      </c>
      <c r="V12" s="103">
        <v>0</v>
      </c>
      <c r="W12" s="11">
        <f t="shared" si="13"/>
        <v>844.24869692152799</v>
      </c>
      <c r="X12" s="153">
        <v>851.95712113606703</v>
      </c>
      <c r="Y12" s="154">
        <v>0</v>
      </c>
      <c r="Z12" s="11">
        <f t="shared" si="14"/>
        <v>851.95712113606703</v>
      </c>
      <c r="AA12" s="164">
        <v>857.72191570188204</v>
      </c>
      <c r="AB12" s="165">
        <v>0</v>
      </c>
      <c r="AC12" s="11">
        <f t="shared" si="15"/>
        <v>857.72191570188204</v>
      </c>
      <c r="AD12" s="164">
        <v>859.68086256698302</v>
      </c>
      <c r="AE12" s="165">
        <v>0</v>
      </c>
      <c r="AF12" s="11">
        <f t="shared" si="16"/>
        <v>859.68086256698302</v>
      </c>
      <c r="AG12" s="164">
        <v>862.66215862777801</v>
      </c>
      <c r="AH12" s="165">
        <v>0</v>
      </c>
      <c r="AI12" s="11">
        <f t="shared" si="17"/>
        <v>862.66215862777801</v>
      </c>
      <c r="AJ12" s="187">
        <v>868.85223145224904</v>
      </c>
      <c r="AK12" s="174">
        <v>0</v>
      </c>
      <c r="AL12" s="189">
        <f t="shared" si="18"/>
        <v>868.85223145224904</v>
      </c>
      <c r="AM12" s="187">
        <v>880.9</v>
      </c>
      <c r="AN12" s="174">
        <v>0</v>
      </c>
      <c r="AO12" s="189">
        <f t="shared" si="19"/>
        <v>880.9</v>
      </c>
    </row>
    <row r="13" spans="2:56" s="29" customFormat="1">
      <c r="B13" s="23" t="s">
        <v>7</v>
      </c>
      <c r="C13" s="69">
        <f>SUM(C14:C16)</f>
        <v>643.42999999999995</v>
      </c>
      <c r="D13" s="16">
        <f>SUM(D14:D16)</f>
        <v>39.959999999999994</v>
      </c>
      <c r="E13" s="32">
        <f t="shared" si="1"/>
        <v>683.39</v>
      </c>
      <c r="F13" s="69">
        <f>SUM(F14:F16)</f>
        <v>646.43000000000006</v>
      </c>
      <c r="G13" s="16">
        <f>SUM(G14:G16)</f>
        <v>40.620000000000005</v>
      </c>
      <c r="H13" s="32">
        <f t="shared" si="3"/>
        <v>687.05000000000007</v>
      </c>
      <c r="I13" s="69">
        <f>SUM(I14:I16)</f>
        <v>548.08391076520093</v>
      </c>
      <c r="J13" s="16">
        <f>SUM(J14:J16)</f>
        <v>32.342856635507999</v>
      </c>
      <c r="K13" s="32">
        <f t="shared" si="5"/>
        <v>580.42676740070897</v>
      </c>
      <c r="L13" s="69">
        <f>SUM(L14:L16)</f>
        <v>556.21314653567902</v>
      </c>
      <c r="M13" s="16">
        <f>SUM(M14:M16)</f>
        <v>32.742015142199001</v>
      </c>
      <c r="N13" s="32">
        <f t="shared" si="7"/>
        <v>588.95516167787798</v>
      </c>
      <c r="O13" s="118">
        <f>SUM(O14:O16)</f>
        <v>552.66341723313292</v>
      </c>
      <c r="P13" s="16">
        <f>SUM(P14:P16)</f>
        <v>33.609587308887996</v>
      </c>
      <c r="Q13" s="32">
        <f t="shared" si="9"/>
        <v>586.27300454202089</v>
      </c>
      <c r="R13" s="16">
        <f>SUM(R14:R16)</f>
        <v>595.20306073101119</v>
      </c>
      <c r="S13" s="16">
        <f>SUM(S14:S16)</f>
        <v>34.723837672525001</v>
      </c>
      <c r="T13" s="32">
        <f t="shared" si="11"/>
        <v>629.92689840353614</v>
      </c>
      <c r="U13" s="16">
        <f>SUM(U14:U16)</f>
        <v>561.44815774208587</v>
      </c>
      <c r="V13" s="16">
        <f>SUM(V14:V16)</f>
        <v>34.828820294890001</v>
      </c>
      <c r="W13" s="32">
        <f t="shared" si="13"/>
        <v>596.27697803697583</v>
      </c>
      <c r="X13" s="69">
        <f>SUM(X14:X16)</f>
        <v>562.31754895665097</v>
      </c>
      <c r="Y13" s="16">
        <f>SUM(Y14:Y16)</f>
        <v>34.836531333094001</v>
      </c>
      <c r="Z13" s="32">
        <f t="shared" si="14"/>
        <v>597.15408028974502</v>
      </c>
      <c r="AA13" s="69">
        <f>SUM(AA14:AA16)</f>
        <v>575.51424046417708</v>
      </c>
      <c r="AB13" s="16">
        <f>SUM(AB14:AB16)</f>
        <v>35.558278582912997</v>
      </c>
      <c r="AC13" s="32">
        <f t="shared" si="15"/>
        <v>611.07251904709005</v>
      </c>
      <c r="AD13" s="69">
        <f>SUM(AD14:AD16)</f>
        <v>574.42004715370194</v>
      </c>
      <c r="AE13" s="16">
        <f>SUM(AE14:AE16)</f>
        <v>35.947640112999999</v>
      </c>
      <c r="AF13" s="32">
        <f t="shared" si="16"/>
        <v>610.36768726670198</v>
      </c>
      <c r="AG13" s="69">
        <f>SUM(AG14:AG16)</f>
        <v>577.0200000000001</v>
      </c>
      <c r="AH13" s="16">
        <f>SUM(AH14:AH16)</f>
        <v>36.020000000000003</v>
      </c>
      <c r="AI13" s="32">
        <f t="shared" si="17"/>
        <v>613.04000000000008</v>
      </c>
      <c r="AJ13" s="190">
        <f>SUM(AJ14:AJ16)</f>
        <v>584.29305332602701</v>
      </c>
      <c r="AK13" s="191">
        <f>SUM(AK14:AK16)</f>
        <v>36.301976488384</v>
      </c>
      <c r="AL13" s="192">
        <f t="shared" si="18"/>
        <v>620.59502981441096</v>
      </c>
      <c r="AM13" s="190">
        <f>SUM(AM14:AM16)</f>
        <v>579.78233393854202</v>
      </c>
      <c r="AN13" s="191">
        <f>SUM(AN14:AN16)</f>
        <v>36.955456011471</v>
      </c>
      <c r="AO13" s="192">
        <f t="shared" si="19"/>
        <v>616.73778995001305</v>
      </c>
    </row>
    <row r="14" spans="2:56">
      <c r="B14" s="21" t="s">
        <v>18</v>
      </c>
      <c r="C14" s="70">
        <v>497.86999999999995</v>
      </c>
      <c r="D14" s="14">
        <v>27.06</v>
      </c>
      <c r="E14" s="33">
        <f t="shared" si="1"/>
        <v>524.92999999999995</v>
      </c>
      <c r="F14" s="70">
        <v>501.88</v>
      </c>
      <c r="G14" s="14">
        <v>27.85</v>
      </c>
      <c r="H14" s="33">
        <f t="shared" si="3"/>
        <v>529.73</v>
      </c>
      <c r="I14" s="70">
        <v>510.05350411428299</v>
      </c>
      <c r="J14" s="14">
        <v>28.342664469984001</v>
      </c>
      <c r="K14" s="33">
        <f t="shared" si="5"/>
        <v>538.396168584267</v>
      </c>
      <c r="L14" s="70">
        <v>514.38982861641102</v>
      </c>
      <c r="M14" s="14">
        <v>28.636474087677001</v>
      </c>
      <c r="N14" s="33">
        <f t="shared" si="7"/>
        <v>543.02630270408804</v>
      </c>
      <c r="O14" s="119">
        <v>515.70205834648891</v>
      </c>
      <c r="P14" s="14">
        <v>29.528131386691999</v>
      </c>
      <c r="Q14" s="33">
        <f t="shared" si="9"/>
        <v>545.23018973318096</v>
      </c>
      <c r="R14" s="70">
        <v>552.85656057459903</v>
      </c>
      <c r="S14" s="14">
        <v>30.420207197736001</v>
      </c>
      <c r="T14" s="33">
        <f t="shared" si="11"/>
        <v>583.27676777233501</v>
      </c>
      <c r="U14" s="70">
        <v>523.27529297759395</v>
      </c>
      <c r="V14" s="14">
        <v>31.449834322579001</v>
      </c>
      <c r="W14" s="33">
        <f t="shared" si="13"/>
        <v>554.72512730017297</v>
      </c>
      <c r="X14" s="70">
        <v>524.41099977150702</v>
      </c>
      <c r="Y14" s="14">
        <v>31.457379785684001</v>
      </c>
      <c r="Z14" s="11">
        <v>555.86837955719102</v>
      </c>
      <c r="AA14" s="70">
        <v>537.80600134470103</v>
      </c>
      <c r="AB14" s="14">
        <v>31.983966635725999</v>
      </c>
      <c r="AC14" s="11">
        <f t="shared" si="15"/>
        <v>569.78996798042704</v>
      </c>
      <c r="AD14" s="70">
        <v>537.20652260211102</v>
      </c>
      <c r="AE14" s="14">
        <v>32.32662071</v>
      </c>
      <c r="AF14" s="11">
        <f t="shared" si="16"/>
        <v>569.53314331211106</v>
      </c>
      <c r="AG14" s="70">
        <v>539.85400000000004</v>
      </c>
      <c r="AH14" s="14">
        <v>32.521000000000001</v>
      </c>
      <c r="AI14" s="11">
        <f t="shared" si="17"/>
        <v>572.375</v>
      </c>
      <c r="AJ14" s="175">
        <v>546.79482488878398</v>
      </c>
      <c r="AK14" s="176">
        <v>32.667299636205001</v>
      </c>
      <c r="AL14" s="189">
        <f t="shared" si="18"/>
        <v>579.46212452498901</v>
      </c>
      <c r="AM14" s="175">
        <v>542.61990998737497</v>
      </c>
      <c r="AN14" s="176">
        <v>33.384622319397003</v>
      </c>
      <c r="AO14" s="189">
        <f t="shared" si="19"/>
        <v>576.00453230677192</v>
      </c>
    </row>
    <row r="15" spans="2:56">
      <c r="B15" s="21" t="s">
        <v>8</v>
      </c>
      <c r="C15" s="70">
        <v>23.53</v>
      </c>
      <c r="D15" s="14">
        <v>4.1100000000000003</v>
      </c>
      <c r="E15" s="33">
        <f t="shared" si="1"/>
        <v>27.64</v>
      </c>
      <c r="F15" s="70">
        <v>23.57</v>
      </c>
      <c r="G15" s="14">
        <v>4.04</v>
      </c>
      <c r="H15" s="33">
        <f t="shared" si="3"/>
        <v>27.61</v>
      </c>
      <c r="I15" s="70">
        <v>23.242290902866003</v>
      </c>
      <c r="J15" s="15">
        <v>4.000192165524</v>
      </c>
      <c r="K15" s="33">
        <f t="shared" si="5"/>
        <v>27.242483068390001</v>
      </c>
      <c r="L15" s="70">
        <v>26.871183106366001</v>
      </c>
      <c r="M15" s="14">
        <v>4.1055410545219999</v>
      </c>
      <c r="N15" s="33">
        <f t="shared" si="7"/>
        <v>30.976724160888001</v>
      </c>
      <c r="O15" s="119">
        <v>22.483508513132001</v>
      </c>
      <c r="P15" s="14">
        <v>4.0814559221959996</v>
      </c>
      <c r="Q15" s="33">
        <f t="shared" si="9"/>
        <v>26.564964435328001</v>
      </c>
      <c r="R15" s="70">
        <v>27.241324366087198</v>
      </c>
      <c r="S15" s="14">
        <v>4.3036304747890002</v>
      </c>
      <c r="T15" s="33">
        <f t="shared" si="11"/>
        <v>31.544954840876198</v>
      </c>
      <c r="U15" s="70">
        <v>22.953035417673998</v>
      </c>
      <c r="V15" s="14">
        <v>3.3789859723109998</v>
      </c>
      <c r="W15" s="33">
        <f t="shared" si="13"/>
        <v>26.332021389984998</v>
      </c>
      <c r="X15" s="70">
        <v>22.686719838325999</v>
      </c>
      <c r="Y15" s="14">
        <v>3.3791515474099998</v>
      </c>
      <c r="Z15" s="11">
        <f t="shared" ref="Z15:Z33" si="20">SUM(X15:Y15)</f>
        <v>26.065871385735999</v>
      </c>
      <c r="AA15" s="70">
        <v>22.764883326496001</v>
      </c>
      <c r="AB15" s="14">
        <v>3.5743119471870002</v>
      </c>
      <c r="AC15" s="11">
        <f t="shared" si="15"/>
        <v>26.339195273683</v>
      </c>
      <c r="AD15" s="70">
        <v>22.449478255787</v>
      </c>
      <c r="AE15" s="14">
        <v>3.621019403</v>
      </c>
      <c r="AF15" s="11">
        <f t="shared" si="16"/>
        <v>26.070497658786998</v>
      </c>
      <c r="AG15" s="70">
        <v>22.436</v>
      </c>
      <c r="AH15" s="14">
        <v>3.4990000000000001</v>
      </c>
      <c r="AI15" s="11">
        <f t="shared" si="17"/>
        <v>25.934999999999999</v>
      </c>
      <c r="AJ15" s="175">
        <v>22.793078248964999</v>
      </c>
      <c r="AK15" s="176">
        <v>3.6346768521790001</v>
      </c>
      <c r="AL15" s="189">
        <f t="shared" si="18"/>
        <v>26.427755101144001</v>
      </c>
      <c r="AM15" s="175">
        <v>22.637216437608</v>
      </c>
      <c r="AN15" s="176">
        <v>3.5708336920739998</v>
      </c>
      <c r="AO15" s="189">
        <f t="shared" si="19"/>
        <v>26.208050129682</v>
      </c>
    </row>
    <row r="16" spans="2:56">
      <c r="B16" s="21" t="s">
        <v>40</v>
      </c>
      <c r="C16" s="70">
        <v>122.03</v>
      </c>
      <c r="D16" s="14">
        <v>8.7899999999999991</v>
      </c>
      <c r="E16" s="33">
        <f t="shared" si="1"/>
        <v>130.82</v>
      </c>
      <c r="F16" s="70">
        <v>120.97999999999999</v>
      </c>
      <c r="G16" s="15">
        <v>8.73</v>
      </c>
      <c r="H16" s="33">
        <f t="shared" si="3"/>
        <v>129.70999999999998</v>
      </c>
      <c r="I16" s="70">
        <f>14.788115748052</f>
        <v>14.788115748052</v>
      </c>
      <c r="J16" s="15">
        <v>0</v>
      </c>
      <c r="K16" s="33">
        <f t="shared" si="5"/>
        <v>14.788115748052</v>
      </c>
      <c r="L16" s="70">
        <v>14.952134812902001</v>
      </c>
      <c r="M16" s="15">
        <v>0</v>
      </c>
      <c r="N16" s="33">
        <f t="shared" si="7"/>
        <v>14.952134812902001</v>
      </c>
      <c r="O16" s="119">
        <v>14.477850373512</v>
      </c>
      <c r="P16" s="15">
        <v>0</v>
      </c>
      <c r="Q16" s="33">
        <f t="shared" si="9"/>
        <v>14.477850373512</v>
      </c>
      <c r="R16" s="70">
        <v>15.105175790324999</v>
      </c>
      <c r="S16" s="15">
        <v>0</v>
      </c>
      <c r="T16" s="33">
        <f t="shared" si="11"/>
        <v>15.105175790324999</v>
      </c>
      <c r="U16" s="70">
        <v>15.219829346818001</v>
      </c>
      <c r="V16" s="103">
        <v>0</v>
      </c>
      <c r="W16" s="33">
        <f t="shared" si="13"/>
        <v>15.219829346818001</v>
      </c>
      <c r="X16" s="70">
        <v>15.219829346818001</v>
      </c>
      <c r="Y16" s="154">
        <v>0</v>
      </c>
      <c r="Z16" s="11">
        <f t="shared" si="20"/>
        <v>15.219829346818001</v>
      </c>
      <c r="AA16" s="70">
        <v>14.94335579298</v>
      </c>
      <c r="AB16" s="165">
        <v>0</v>
      </c>
      <c r="AC16" s="11">
        <f t="shared" si="15"/>
        <v>14.94335579298</v>
      </c>
      <c r="AD16" s="70">
        <v>14.764046295804</v>
      </c>
      <c r="AE16" s="165">
        <v>0</v>
      </c>
      <c r="AF16" s="11">
        <f t="shared" si="16"/>
        <v>14.764046295804</v>
      </c>
      <c r="AG16" s="70">
        <v>14.73</v>
      </c>
      <c r="AH16" s="165">
        <v>0</v>
      </c>
      <c r="AI16" s="11">
        <f t="shared" si="17"/>
        <v>14.73</v>
      </c>
      <c r="AJ16" s="175">
        <v>14.705150188277999</v>
      </c>
      <c r="AK16" s="174">
        <v>0</v>
      </c>
      <c r="AL16" s="189">
        <f t="shared" si="18"/>
        <v>14.705150188277999</v>
      </c>
      <c r="AM16" s="175">
        <v>14.525207513559</v>
      </c>
      <c r="AN16" s="174">
        <v>0</v>
      </c>
      <c r="AO16" s="189">
        <f t="shared" si="19"/>
        <v>14.525207513559</v>
      </c>
    </row>
    <row r="17" spans="2:41" s="29" customFormat="1">
      <c r="B17" s="23" t="s">
        <v>63</v>
      </c>
      <c r="C17" s="69">
        <f>SUM(C18:C20)</f>
        <v>356.84000000000003</v>
      </c>
      <c r="D17" s="16">
        <f>SUM(D18:D20)</f>
        <v>3.2300000000000004</v>
      </c>
      <c r="E17" s="32">
        <f t="shared" si="1"/>
        <v>360.07000000000005</v>
      </c>
      <c r="F17" s="69">
        <f>SUM(F18:F20)</f>
        <v>357.73</v>
      </c>
      <c r="G17" s="16">
        <f>SUM(G18:G20)</f>
        <v>3.2800000000000002</v>
      </c>
      <c r="H17" s="32">
        <f t="shared" si="3"/>
        <v>361.01</v>
      </c>
      <c r="I17" s="69">
        <f>SUM(I18:I20)</f>
        <v>357.35774033299492</v>
      </c>
      <c r="J17" s="16">
        <f>SUM(J18:J20)</f>
        <v>3.26132380836669</v>
      </c>
      <c r="K17" s="32">
        <f t="shared" si="5"/>
        <v>360.6190641413616</v>
      </c>
      <c r="L17" s="69">
        <f>SUM(L18:L20)</f>
        <v>355.34976647957137</v>
      </c>
      <c r="M17" s="118">
        <f>SUM(M18:M20)</f>
        <v>3.2765858318533558</v>
      </c>
      <c r="N17" s="32">
        <f t="shared" si="7"/>
        <v>358.62635231142474</v>
      </c>
      <c r="O17" s="118">
        <f>SUM(O18:O20)</f>
        <v>359.72318653579185</v>
      </c>
      <c r="P17" s="118">
        <f>SUM(P18:P20)</f>
        <v>3.302263851109386</v>
      </c>
      <c r="Q17" s="32">
        <f t="shared" si="9"/>
        <v>363.02545038690124</v>
      </c>
      <c r="R17" s="69">
        <f>SUM(R18:R20)</f>
        <v>365.36056785183212</v>
      </c>
      <c r="S17" s="118">
        <f>SUM(S18:S20)</f>
        <v>3.3414429472551501</v>
      </c>
      <c r="T17" s="32">
        <f t="shared" si="11"/>
        <v>368.70201079908725</v>
      </c>
      <c r="U17" s="69">
        <f>SUM(U18:U20)</f>
        <v>366.91255276932429</v>
      </c>
      <c r="V17" s="118">
        <f>SUM(V18:V20)</f>
        <v>3.36286554862822</v>
      </c>
      <c r="W17" s="32">
        <f t="shared" si="13"/>
        <v>370.27541831795253</v>
      </c>
      <c r="X17" s="155">
        <f>SUM(X18:X20)</f>
        <v>368.9440918519565</v>
      </c>
      <c r="Y17" s="16">
        <f>SUM(Y18:Y20)</f>
        <v>3.39679758694191</v>
      </c>
      <c r="Z17" s="32">
        <f t="shared" si="20"/>
        <v>372.34088943889839</v>
      </c>
      <c r="AA17" s="155">
        <f>SUM(AA18:AA20)</f>
        <v>370.60580482306557</v>
      </c>
      <c r="AB17" s="16">
        <f>SUM(AB18:AB20)</f>
        <v>3.41750555298451</v>
      </c>
      <c r="AC17" s="32">
        <f t="shared" si="15"/>
        <v>374.02331037605006</v>
      </c>
      <c r="AD17" s="155">
        <f>SUM(AD18:AD20)</f>
        <v>368.30613913691917</v>
      </c>
      <c r="AE17" s="16">
        <f>SUM(AE18:AE20)</f>
        <v>3.4374586972789603</v>
      </c>
      <c r="AF17" s="32">
        <f t="shared" ref="AF17:AF33" si="21">SUM(AD17:AE17)</f>
        <v>371.74359783419811</v>
      </c>
      <c r="AG17" s="155">
        <f>SUM(AG18:AG20)</f>
        <v>369.09973799542547</v>
      </c>
      <c r="AH17" s="16">
        <f>SUM(AH18:AH20)</f>
        <v>3.4242193705821498</v>
      </c>
      <c r="AI17" s="32">
        <f t="shared" ref="AI17:AI33" si="22">SUM(AG17:AH17)</f>
        <v>372.52395736600761</v>
      </c>
      <c r="AJ17" s="193">
        <f>SUM(AJ18:AJ20)</f>
        <v>369.26853459518907</v>
      </c>
      <c r="AK17" s="191">
        <f>SUM(AK18:AK20)</f>
        <v>3.4339647202002399</v>
      </c>
      <c r="AL17" s="192">
        <f t="shared" si="18"/>
        <v>372.70249931538933</v>
      </c>
      <c r="AM17" s="193">
        <f>SUM(AM18:AM20)</f>
        <v>371.61377296373576</v>
      </c>
      <c r="AN17" s="191">
        <f>SUM(AN18:AN20)</f>
        <v>3.4603713093836896</v>
      </c>
      <c r="AO17" s="192">
        <f t="shared" si="19"/>
        <v>375.07414427311943</v>
      </c>
    </row>
    <row r="18" spans="2:41">
      <c r="B18" s="21" t="s">
        <v>10</v>
      </c>
      <c r="C18" s="68">
        <v>184.68</v>
      </c>
      <c r="D18" s="15">
        <v>1.57</v>
      </c>
      <c r="E18" s="33">
        <f t="shared" si="1"/>
        <v>186.25</v>
      </c>
      <c r="F18" s="68">
        <v>184.82</v>
      </c>
      <c r="G18" s="15">
        <v>1.58</v>
      </c>
      <c r="H18" s="33">
        <f t="shared" si="3"/>
        <v>186.4</v>
      </c>
      <c r="I18" s="68">
        <v>183.881820153457</v>
      </c>
      <c r="J18" s="15">
        <v>1.5803204652599701</v>
      </c>
      <c r="K18" s="33">
        <f t="shared" si="5"/>
        <v>185.46214061871697</v>
      </c>
      <c r="L18" s="68">
        <v>181.94805213252141</v>
      </c>
      <c r="M18" s="15">
        <v>1.582056463638706</v>
      </c>
      <c r="N18" s="33">
        <f t="shared" si="7"/>
        <v>183.53010859616012</v>
      </c>
      <c r="O18" s="98">
        <v>183.84918563614031</v>
      </c>
      <c r="P18" s="15">
        <v>1.600819769328246</v>
      </c>
      <c r="Q18" s="33">
        <f t="shared" si="9"/>
        <v>185.45000540546854</v>
      </c>
      <c r="R18" s="15">
        <v>185.875547761821</v>
      </c>
      <c r="S18" s="98">
        <v>1.61947981335295</v>
      </c>
      <c r="T18" s="33">
        <f t="shared" si="11"/>
        <v>187.49502757517394</v>
      </c>
      <c r="U18" s="103">
        <v>186.36461305920901</v>
      </c>
      <c r="V18" s="104">
        <v>1.6296796125225199</v>
      </c>
      <c r="W18" s="33">
        <f t="shared" si="13"/>
        <v>187.99429267173153</v>
      </c>
      <c r="X18" s="154">
        <v>187.17800029097401</v>
      </c>
      <c r="Y18" s="156">
        <v>1.65060521064557</v>
      </c>
      <c r="Z18" s="11">
        <f t="shared" si="20"/>
        <v>188.82860550161959</v>
      </c>
      <c r="AA18" s="165">
        <v>187.36092159644801</v>
      </c>
      <c r="AB18" s="166">
        <v>1.6607623736332</v>
      </c>
      <c r="AC18" s="11">
        <f t="shared" si="15"/>
        <v>189.0216839700812</v>
      </c>
      <c r="AD18" s="165">
        <v>184.95381925042099</v>
      </c>
      <c r="AE18" s="166">
        <v>1.66623329704996</v>
      </c>
      <c r="AF18" s="11">
        <f t="shared" si="21"/>
        <v>186.62005254747095</v>
      </c>
      <c r="AG18" s="187">
        <v>185.292003280373</v>
      </c>
      <c r="AH18" s="177">
        <v>1.68072513959915</v>
      </c>
      <c r="AI18" s="11">
        <f t="shared" si="22"/>
        <v>186.97272841997216</v>
      </c>
      <c r="AJ18" s="174">
        <v>184.553129023173</v>
      </c>
      <c r="AK18" s="177">
        <v>1.7007335294271</v>
      </c>
      <c r="AL18" s="189">
        <f t="shared" si="18"/>
        <v>186.25386255260011</v>
      </c>
      <c r="AM18" s="174">
        <v>185.486925170196</v>
      </c>
      <c r="AN18" s="177">
        <v>1.7134665898555399</v>
      </c>
      <c r="AO18" s="189">
        <f t="shared" si="19"/>
        <v>187.20039176005153</v>
      </c>
    </row>
    <row r="19" spans="2:41">
      <c r="B19" s="21" t="s">
        <v>64</v>
      </c>
      <c r="C19" s="68">
        <v>45.55</v>
      </c>
      <c r="D19" s="15">
        <v>7.0000000000000007E-2</v>
      </c>
      <c r="E19" s="33">
        <f t="shared" si="1"/>
        <v>45.62</v>
      </c>
      <c r="F19" s="68">
        <v>45.79</v>
      </c>
      <c r="G19" s="15">
        <v>7.0000000000000007E-2</v>
      </c>
      <c r="H19" s="33">
        <f t="shared" si="3"/>
        <v>45.86</v>
      </c>
      <c r="I19" s="68">
        <v>45.748088001309902</v>
      </c>
      <c r="J19" s="15">
        <v>7.0116799483720002E-2</v>
      </c>
      <c r="K19" s="33">
        <f t="shared" si="5"/>
        <v>45.818204800793623</v>
      </c>
      <c r="L19" s="68">
        <v>45.507047453595064</v>
      </c>
      <c r="M19" s="15">
        <v>6.9380130311649996E-2</v>
      </c>
      <c r="N19" s="33">
        <f t="shared" si="7"/>
        <v>45.576427583906714</v>
      </c>
      <c r="O19" s="98">
        <v>46.048875816412185</v>
      </c>
      <c r="P19" s="101">
        <v>6.9857448526139995E-2</v>
      </c>
      <c r="Q19" s="33">
        <f t="shared" si="9"/>
        <v>46.118733264938328</v>
      </c>
      <c r="R19" s="99">
        <v>46.487010677827101</v>
      </c>
      <c r="S19" s="98">
        <v>7.1522463777199993E-2</v>
      </c>
      <c r="T19" s="33">
        <f t="shared" si="11"/>
        <v>46.5585331416043</v>
      </c>
      <c r="U19" s="99">
        <v>46.807624684146298</v>
      </c>
      <c r="V19" s="104">
        <v>7.2024171833699996E-2</v>
      </c>
      <c r="W19" s="33">
        <f t="shared" si="13"/>
        <v>46.879648855979994</v>
      </c>
      <c r="X19" s="99">
        <v>47.2379114656745</v>
      </c>
      <c r="Y19" s="156">
        <v>7.1143059645339998E-2</v>
      </c>
      <c r="Z19" s="11">
        <f t="shared" si="20"/>
        <v>47.309054525319837</v>
      </c>
      <c r="AA19" s="99">
        <v>47.583334338682597</v>
      </c>
      <c r="AB19" s="166">
        <v>7.0255061176310002E-2</v>
      </c>
      <c r="AC19" s="11">
        <f t="shared" si="15"/>
        <v>47.653589399858909</v>
      </c>
      <c r="AD19" s="182">
        <v>47.377779712931201</v>
      </c>
      <c r="AE19" s="166">
        <v>6.9209206558000003E-2</v>
      </c>
      <c r="AF19" s="11">
        <f t="shared" si="21"/>
        <v>47.4469889194892</v>
      </c>
      <c r="AG19" s="182">
        <v>47.253697855860501</v>
      </c>
      <c r="AH19" s="177">
        <v>6.8112340854999995E-2</v>
      </c>
      <c r="AI19" s="11">
        <f t="shared" si="22"/>
        <v>47.321810196715504</v>
      </c>
      <c r="AJ19" s="194">
        <v>47.6517848969401</v>
      </c>
      <c r="AK19" s="177">
        <v>6.7052079551139995E-2</v>
      </c>
      <c r="AL19" s="189">
        <f t="shared" si="18"/>
        <v>47.718836976491239</v>
      </c>
      <c r="AM19" s="194">
        <v>48.139045348276802</v>
      </c>
      <c r="AN19" s="177">
        <v>6.614190207515E-2</v>
      </c>
      <c r="AO19" s="189">
        <f t="shared" si="19"/>
        <v>48.205187250351955</v>
      </c>
    </row>
    <row r="20" spans="2:41">
      <c r="B20" s="21" t="s">
        <v>12</v>
      </c>
      <c r="C20" s="68">
        <v>126.61</v>
      </c>
      <c r="D20" s="15">
        <v>1.59</v>
      </c>
      <c r="E20" s="33">
        <f t="shared" si="1"/>
        <v>128.19999999999999</v>
      </c>
      <c r="F20" s="68">
        <v>127.12</v>
      </c>
      <c r="G20" s="15">
        <v>1.63</v>
      </c>
      <c r="H20" s="33">
        <f t="shared" si="3"/>
        <v>128.75</v>
      </c>
      <c r="I20" s="68">
        <v>127.727832178228</v>
      </c>
      <c r="J20" s="15">
        <v>1.610886543623</v>
      </c>
      <c r="K20" s="33">
        <f t="shared" si="5"/>
        <v>129.338718721851</v>
      </c>
      <c r="L20" s="68">
        <v>127.89466689345488</v>
      </c>
      <c r="M20" s="15">
        <v>1.6251492379030001</v>
      </c>
      <c r="N20" s="33">
        <f t="shared" si="7"/>
        <v>129.51981613135789</v>
      </c>
      <c r="O20" s="98">
        <v>129.82512508323936</v>
      </c>
      <c r="P20" s="15">
        <v>1.631586633255</v>
      </c>
      <c r="Q20" s="33">
        <f t="shared" si="9"/>
        <v>131.45671171649437</v>
      </c>
      <c r="R20" s="99">
        <v>132.99800941218399</v>
      </c>
      <c r="S20" s="98">
        <v>1.6504406701250001</v>
      </c>
      <c r="T20" s="33">
        <f t="shared" si="11"/>
        <v>134.64845008230898</v>
      </c>
      <c r="U20" s="99">
        <v>133.74031502596901</v>
      </c>
      <c r="V20" s="104">
        <v>1.661161764272</v>
      </c>
      <c r="W20" s="33">
        <f t="shared" si="13"/>
        <v>135.40147679024102</v>
      </c>
      <c r="X20" s="182">
        <v>134.52818009530799</v>
      </c>
      <c r="Y20" s="156">
        <v>1.6750493166510001</v>
      </c>
      <c r="Z20" s="11">
        <f t="shared" si="20"/>
        <v>136.203229411959</v>
      </c>
      <c r="AA20" s="183">
        <v>135.661548887935</v>
      </c>
      <c r="AB20" s="165">
        <v>1.686488118175</v>
      </c>
      <c r="AC20" s="11">
        <f t="shared" si="15"/>
        <v>137.34803700610999</v>
      </c>
      <c r="AD20" s="182">
        <v>135.97454017356699</v>
      </c>
      <c r="AE20" s="166">
        <v>1.7020161936710001</v>
      </c>
      <c r="AF20" s="11">
        <f t="shared" si="21"/>
        <v>137.67655636723799</v>
      </c>
      <c r="AG20" s="182">
        <v>136.554036859192</v>
      </c>
      <c r="AH20" s="177">
        <v>1.675381890128</v>
      </c>
      <c r="AI20" s="11">
        <f t="shared" si="22"/>
        <v>138.22941874931999</v>
      </c>
      <c r="AJ20" s="194">
        <v>137.06362067507601</v>
      </c>
      <c r="AK20" s="177">
        <v>1.6661791112219999</v>
      </c>
      <c r="AL20" s="189">
        <f t="shared" si="18"/>
        <v>138.729799786298</v>
      </c>
      <c r="AM20" s="194">
        <v>137.98780244526299</v>
      </c>
      <c r="AN20" s="177">
        <v>1.680762817453</v>
      </c>
      <c r="AO20" s="189">
        <f t="shared" si="19"/>
        <v>139.66856526271599</v>
      </c>
    </row>
    <row r="21" spans="2:41" s="29" customFormat="1">
      <c r="B21" s="23" t="s">
        <v>61</v>
      </c>
      <c r="C21" s="67">
        <f>SUM(C22:C28)</f>
        <v>225.82999999999998</v>
      </c>
      <c r="D21" s="114">
        <f>SUM(D22:D28)</f>
        <v>61.010000000000005</v>
      </c>
      <c r="E21" s="32">
        <f t="shared" si="1"/>
        <v>286.83999999999997</v>
      </c>
      <c r="F21" s="67">
        <f>SUM(F22:F28)</f>
        <v>228.19756165178111</v>
      </c>
      <c r="G21" s="114">
        <f>SUM(G22:G28)</f>
        <v>61.660000000000004</v>
      </c>
      <c r="H21" s="32">
        <f t="shared" si="3"/>
        <v>289.85756165178111</v>
      </c>
      <c r="I21" s="67">
        <f>SUM(I22:I28)</f>
        <v>347.07143313152079</v>
      </c>
      <c r="J21" s="114">
        <f>SUM(J22:J28)</f>
        <v>71.693463638136791</v>
      </c>
      <c r="K21" s="32">
        <f t="shared" si="5"/>
        <v>418.76489676965758</v>
      </c>
      <c r="L21" s="67">
        <f>SUM(L22:L28)</f>
        <v>344.82992206823678</v>
      </c>
      <c r="M21" s="114">
        <f>SUM(M22:M28)</f>
        <v>71.95488008485286</v>
      </c>
      <c r="N21" s="32">
        <f t="shared" si="7"/>
        <v>416.78480215308963</v>
      </c>
      <c r="O21" s="114">
        <f>SUM(O22:O28)</f>
        <v>339.93034116479038</v>
      </c>
      <c r="P21" s="114">
        <f>SUM(P22:P28)</f>
        <v>72.230120058405788</v>
      </c>
      <c r="Q21" s="32">
        <f t="shared" si="9"/>
        <v>412.16046122319619</v>
      </c>
      <c r="R21" s="67">
        <f>SUM(R22:R28)</f>
        <v>351.5125553995274</v>
      </c>
      <c r="S21" s="114">
        <f>SUM(S22:S28)</f>
        <v>73.015004004325249</v>
      </c>
      <c r="T21" s="32">
        <f t="shared" si="11"/>
        <v>424.52755940385265</v>
      </c>
      <c r="U21" s="67">
        <f>SUM(U22:U28)</f>
        <v>312.22580344295886</v>
      </c>
      <c r="V21" s="114">
        <f>SUM(V22:V28)</f>
        <v>73.951207394197326</v>
      </c>
      <c r="W21" s="32">
        <f t="shared" si="13"/>
        <v>386.17701083715622</v>
      </c>
      <c r="X21" s="157">
        <f>SUM(X22:X28)</f>
        <v>353.78419474813882</v>
      </c>
      <c r="Y21" s="181">
        <f>SUM(Y22:Y28)</f>
        <v>73.886152867934598</v>
      </c>
      <c r="Z21" s="32">
        <f t="shared" si="20"/>
        <v>427.6703476160734</v>
      </c>
      <c r="AA21" s="184">
        <f>SUM(AA22:AA28)</f>
        <v>353.01834220275288</v>
      </c>
      <c r="AB21" s="186">
        <f>SUM(AB22:AB28)</f>
        <v>73.019962249125228</v>
      </c>
      <c r="AC21" s="32">
        <f t="shared" si="15"/>
        <v>426.0383044518781</v>
      </c>
      <c r="AD21" s="157">
        <f>SUM(AD22:AD28)</f>
        <v>344.65827066078759</v>
      </c>
      <c r="AE21" s="181">
        <f>SUM(AE22:AE28)</f>
        <v>72.809379787596612</v>
      </c>
      <c r="AF21" s="32">
        <f t="shared" si="21"/>
        <v>417.46765044838423</v>
      </c>
      <c r="AG21" s="157">
        <f>SUM(AG22:AG28)</f>
        <v>343.09969756220681</v>
      </c>
      <c r="AH21" s="181">
        <f>SUM(AH22:AH28)</f>
        <v>74.198858397605207</v>
      </c>
      <c r="AI21" s="32">
        <f t="shared" si="22"/>
        <v>417.29855595981201</v>
      </c>
      <c r="AJ21" s="157">
        <f>SUM(AJ22:AJ28)</f>
        <v>352.44709283851159</v>
      </c>
      <c r="AK21" s="181">
        <f>SUM(AK22:AK28)</f>
        <v>74.223519481212691</v>
      </c>
      <c r="AL21" s="32">
        <f t="shared" si="18"/>
        <v>426.67061231972428</v>
      </c>
      <c r="AM21" s="157">
        <f>SUM(AM22:AM28)</f>
        <v>347.75172351251911</v>
      </c>
      <c r="AN21" s="181">
        <f>SUM(AN22:AN28)</f>
        <v>75.056560708999996</v>
      </c>
      <c r="AO21" s="32">
        <f t="shared" si="19"/>
        <v>422.8082842215191</v>
      </c>
    </row>
    <row r="22" spans="2:41">
      <c r="B22" s="21" t="s">
        <v>19</v>
      </c>
      <c r="C22" s="68">
        <v>63.35</v>
      </c>
      <c r="D22" s="15">
        <v>8.18</v>
      </c>
      <c r="E22" s="33">
        <f t="shared" si="1"/>
        <v>71.53</v>
      </c>
      <c r="F22" s="68">
        <v>63.620000000000005</v>
      </c>
      <c r="G22" s="15">
        <v>8.17</v>
      </c>
      <c r="H22" s="33">
        <f t="shared" si="3"/>
        <v>71.790000000000006</v>
      </c>
      <c r="I22" s="68">
        <v>66.391869259594003</v>
      </c>
      <c r="J22" s="15">
        <v>8.1309282689100009</v>
      </c>
      <c r="K22" s="33">
        <f t="shared" si="5"/>
        <v>74.522797528504</v>
      </c>
      <c r="L22" s="95">
        <v>61.531059953006995</v>
      </c>
      <c r="M22" s="96">
        <v>8.1729400469930003</v>
      </c>
      <c r="N22" s="33">
        <f t="shared" si="7"/>
        <v>69.703999999999994</v>
      </c>
      <c r="O22" s="119">
        <v>56.625981691575994</v>
      </c>
      <c r="P22" s="96">
        <v>8.0541485832179998</v>
      </c>
      <c r="Q22" s="33">
        <f t="shared" si="9"/>
        <v>64.680130274793996</v>
      </c>
      <c r="R22" s="70">
        <v>59.660775741943709</v>
      </c>
      <c r="S22" s="96">
        <v>8.0137445849866005</v>
      </c>
      <c r="T22" s="33">
        <f t="shared" si="11"/>
        <v>67.674520326930306</v>
      </c>
      <c r="U22" s="70">
        <v>64.27</v>
      </c>
      <c r="V22" s="103">
        <v>7.92</v>
      </c>
      <c r="W22" s="33">
        <f t="shared" si="13"/>
        <v>72.19</v>
      </c>
      <c r="X22" s="70">
        <v>58.445</v>
      </c>
      <c r="Y22" s="156">
        <v>7.9189999999999996</v>
      </c>
      <c r="Z22" s="11">
        <f t="shared" si="20"/>
        <v>66.364000000000004</v>
      </c>
      <c r="AA22" s="185">
        <v>53.66</v>
      </c>
      <c r="AB22" s="165">
        <v>5.0999999999999996</v>
      </c>
      <c r="AC22" s="11">
        <f t="shared" si="15"/>
        <v>58.76</v>
      </c>
      <c r="AD22" s="70">
        <v>44.603999999999999</v>
      </c>
      <c r="AE22" s="166">
        <v>5.0860000000000003</v>
      </c>
      <c r="AF22" s="11">
        <f t="shared" si="21"/>
        <v>49.69</v>
      </c>
      <c r="AG22" s="175">
        <f xml:space="preserve"> 49.945
-AH22</f>
        <v>44.893999999999998</v>
      </c>
      <c r="AH22" s="177">
        <v>5.0510000000000002</v>
      </c>
      <c r="AI22" s="11">
        <f t="shared" si="22"/>
        <v>49.945</v>
      </c>
      <c r="AJ22" s="175">
        <v>46.123999999999995</v>
      </c>
      <c r="AK22" s="174">
        <v>4.9649999999999999</v>
      </c>
      <c r="AL22" s="189">
        <f t="shared" si="18"/>
        <v>51.088999999999999</v>
      </c>
      <c r="AM22" s="175">
        <v>42.909000000000006</v>
      </c>
      <c r="AN22" s="174">
        <v>4.9009999999999998</v>
      </c>
      <c r="AO22" s="189">
        <f t="shared" si="19"/>
        <v>47.81</v>
      </c>
    </row>
    <row r="23" spans="2:41">
      <c r="B23" s="21" t="s">
        <v>37</v>
      </c>
      <c r="C23" s="68">
        <v>69.350000000000009</v>
      </c>
      <c r="D23" s="14">
        <v>12.13</v>
      </c>
      <c r="E23" s="33">
        <f t="shared" si="1"/>
        <v>81.48</v>
      </c>
      <c r="F23" s="68">
        <v>69.84</v>
      </c>
      <c r="G23" s="14">
        <v>12.57</v>
      </c>
      <c r="H23" s="33">
        <f t="shared" si="3"/>
        <v>82.41</v>
      </c>
      <c r="I23" s="68">
        <v>70.025000000000006</v>
      </c>
      <c r="J23" s="14">
        <v>13</v>
      </c>
      <c r="K23" s="33">
        <f t="shared" si="5"/>
        <v>83.025000000000006</v>
      </c>
      <c r="L23" s="95">
        <v>69.931686241506995</v>
      </c>
      <c r="M23" s="14">
        <v>13.456635554232999</v>
      </c>
      <c r="N23" s="33">
        <f t="shared" si="7"/>
        <v>83.388321795739998</v>
      </c>
      <c r="O23" s="119">
        <v>70.625724027272994</v>
      </c>
      <c r="P23" s="96">
        <v>13.697006764253</v>
      </c>
      <c r="Q23" s="33">
        <f t="shared" si="9"/>
        <v>84.322730791525998</v>
      </c>
      <c r="R23" s="99">
        <v>71.695295906574998</v>
      </c>
      <c r="S23" s="98">
        <v>13.653280283377001</v>
      </c>
      <c r="T23" s="33">
        <f t="shared" si="11"/>
        <v>85.348576189951999</v>
      </c>
      <c r="U23" s="116">
        <v>71.81</v>
      </c>
      <c r="V23" s="100">
        <v>13.75</v>
      </c>
      <c r="W23" s="33">
        <f t="shared" si="13"/>
        <v>85.56</v>
      </c>
      <c r="X23" s="182">
        <v>74</v>
      </c>
      <c r="Y23" s="156">
        <v>14</v>
      </c>
      <c r="Z23" s="11">
        <f t="shared" si="20"/>
        <v>88</v>
      </c>
      <c r="AA23" s="183">
        <v>74.819999999999993</v>
      </c>
      <c r="AB23" s="165">
        <v>14.63</v>
      </c>
      <c r="AC23" s="11">
        <f t="shared" si="15"/>
        <v>89.449999999999989</v>
      </c>
      <c r="AD23" s="182">
        <v>76.597458927950001</v>
      </c>
      <c r="AE23" s="166">
        <v>14.61654107205</v>
      </c>
      <c r="AF23" s="11">
        <f t="shared" si="21"/>
        <v>91.213999999999999</v>
      </c>
      <c r="AG23" s="182">
        <f xml:space="preserve"> 94.012
-AH23</f>
        <v>79.003620687899996</v>
      </c>
      <c r="AH23" s="177">
        <v>15.008379312100001</v>
      </c>
      <c r="AI23" s="11">
        <f t="shared" si="22"/>
        <v>94.012</v>
      </c>
      <c r="AJ23" s="194">
        <v>81.096329788066299</v>
      </c>
      <c r="AK23" s="177">
        <v>15.243376317732</v>
      </c>
      <c r="AL23" s="189">
        <f t="shared" si="18"/>
        <v>96.3397061057983</v>
      </c>
      <c r="AM23" s="194">
        <v>83.567576810000006</v>
      </c>
      <c r="AN23" s="177">
        <v>15.927423190000001</v>
      </c>
      <c r="AO23" s="189">
        <f t="shared" si="19"/>
        <v>99.495000000000005</v>
      </c>
    </row>
    <row r="24" spans="2:41">
      <c r="B24" s="21" t="s">
        <v>13</v>
      </c>
      <c r="C24" s="70">
        <v>39.29</v>
      </c>
      <c r="D24" s="14">
        <v>5.35</v>
      </c>
      <c r="E24" s="33">
        <f t="shared" si="1"/>
        <v>44.64</v>
      </c>
      <c r="F24" s="70">
        <v>41.947561651781101</v>
      </c>
      <c r="G24" s="14">
        <v>5.42</v>
      </c>
      <c r="H24" s="33">
        <f t="shared" si="3"/>
        <v>47.367561651781102</v>
      </c>
      <c r="I24" s="70">
        <v>40.442999999999998</v>
      </c>
      <c r="J24" s="14">
        <v>5.4630000000000001</v>
      </c>
      <c r="K24" s="33">
        <f t="shared" si="5"/>
        <v>45.905999999999999</v>
      </c>
      <c r="L24" s="70">
        <v>41.218882623788801</v>
      </c>
      <c r="M24" s="14">
        <v>5.54673349872286</v>
      </c>
      <c r="N24" s="33">
        <f t="shared" si="7"/>
        <v>46.765616122511659</v>
      </c>
      <c r="O24" s="119">
        <v>41.443110145943997</v>
      </c>
      <c r="P24" s="14">
        <v>5.5835043373133999</v>
      </c>
      <c r="Q24" s="33">
        <f t="shared" si="9"/>
        <v>47.026614483257397</v>
      </c>
      <c r="R24" s="70">
        <v>40.881288878237363</v>
      </c>
      <c r="S24" s="96">
        <v>5.5279228993026397</v>
      </c>
      <c r="T24" s="33">
        <f t="shared" si="11"/>
        <v>46.409211777540001</v>
      </c>
      <c r="U24" s="105">
        <v>41.009475092958901</v>
      </c>
      <c r="V24" s="106">
        <v>5.6412073941973198</v>
      </c>
      <c r="W24" s="33">
        <f t="shared" si="13"/>
        <v>46.650682487156217</v>
      </c>
      <c r="X24" s="70">
        <v>41.049437902116999</v>
      </c>
      <c r="Y24" s="156">
        <v>5.6771528679345904</v>
      </c>
      <c r="Z24" s="11">
        <f t="shared" si="20"/>
        <v>46.726590770051587</v>
      </c>
      <c r="AA24" s="185">
        <v>41.617599402655898</v>
      </c>
      <c r="AB24" s="165">
        <v>5.74996224912522</v>
      </c>
      <c r="AC24" s="11">
        <f t="shared" si="15"/>
        <v>47.367561651781116</v>
      </c>
      <c r="AD24" s="70">
        <v>41.8416134976232</v>
      </c>
      <c r="AE24" s="166">
        <v>5.7728387155466097</v>
      </c>
      <c r="AF24" s="11">
        <f t="shared" si="21"/>
        <v>47.614452213169812</v>
      </c>
      <c r="AG24" s="175">
        <v>41.2361094172064</v>
      </c>
      <c r="AH24" s="174">
        <v>5.8304790855052104</v>
      </c>
      <c r="AI24" s="11">
        <f t="shared" si="22"/>
        <v>47.06658850271161</v>
      </c>
      <c r="AJ24" s="175">
        <v>41.321763050445298</v>
      </c>
      <c r="AK24" s="174">
        <v>5.9641431634807001</v>
      </c>
      <c r="AL24" s="189">
        <f t="shared" si="18"/>
        <v>47.285906213925998</v>
      </c>
      <c r="AM24" s="175">
        <v>41.523448819999999</v>
      </c>
      <c r="AN24" s="174">
        <v>6.0461375190000002</v>
      </c>
      <c r="AO24" s="189">
        <f t="shared" si="19"/>
        <v>47.569586338999997</v>
      </c>
    </row>
    <row r="25" spans="2:41">
      <c r="B25" s="21" t="s">
        <v>14</v>
      </c>
      <c r="C25" s="68">
        <v>30.89</v>
      </c>
      <c r="D25" s="15">
        <v>4.8899999999999997</v>
      </c>
      <c r="E25" s="33">
        <f t="shared" si="1"/>
        <v>35.78</v>
      </c>
      <c r="F25" s="68">
        <v>30.82</v>
      </c>
      <c r="G25" s="15">
        <v>5.14</v>
      </c>
      <c r="H25" s="33">
        <f t="shared" si="3"/>
        <v>35.96</v>
      </c>
      <c r="I25" s="68">
        <v>33.729999999999997</v>
      </c>
      <c r="J25" s="14">
        <v>5.27</v>
      </c>
      <c r="K25" s="33">
        <f t="shared" si="5"/>
        <v>39</v>
      </c>
      <c r="L25" s="95">
        <v>34.303187012142985</v>
      </c>
      <c r="M25" s="14">
        <v>5.0538129878570111</v>
      </c>
      <c r="N25" s="33">
        <f t="shared" si="7"/>
        <v>39.356999999999999</v>
      </c>
      <c r="O25" s="119">
        <v>34.875001316034712</v>
      </c>
      <c r="P25" s="14">
        <v>4.9978116839652902</v>
      </c>
      <c r="Q25" s="33">
        <f t="shared" si="9"/>
        <v>39.872813000000001</v>
      </c>
      <c r="R25" s="70">
        <v>40.331837709883999</v>
      </c>
      <c r="S25" s="96">
        <v>5.3727582901159998</v>
      </c>
      <c r="T25" s="33">
        <f t="shared" si="11"/>
        <v>45.704595999999995</v>
      </c>
      <c r="U25" s="107">
        <v>31.9</v>
      </c>
      <c r="V25" s="108">
        <v>5.74</v>
      </c>
      <c r="W25" s="33">
        <f t="shared" si="13"/>
        <v>37.64</v>
      </c>
      <c r="X25" s="70">
        <v>41.058999999999997</v>
      </c>
      <c r="Y25" s="154">
        <v>5.71</v>
      </c>
      <c r="Z25" s="11">
        <f t="shared" si="20"/>
        <v>46.768999999999998</v>
      </c>
      <c r="AA25" s="185">
        <v>43.9</v>
      </c>
      <c r="AB25" s="165">
        <v>5.63</v>
      </c>
      <c r="AC25" s="11">
        <f t="shared" si="15"/>
        <v>49.53</v>
      </c>
      <c r="AD25" s="70">
        <v>43.831000000000003</v>
      </c>
      <c r="AE25" s="165">
        <v>5.6929999999999996</v>
      </c>
      <c r="AF25" s="11">
        <f t="shared" si="21"/>
        <v>49.524000000000001</v>
      </c>
      <c r="AG25" s="175">
        <f xml:space="preserve"> 48.032
-AH25</f>
        <v>41.700999999999993</v>
      </c>
      <c r="AH25" s="174">
        <v>6.3310000000000004</v>
      </c>
      <c r="AI25" s="11">
        <f t="shared" si="22"/>
        <v>48.031999999999996</v>
      </c>
      <c r="AJ25" s="175">
        <v>45.642000000000003</v>
      </c>
      <c r="AK25" s="174">
        <v>6.1769999999999996</v>
      </c>
      <c r="AL25" s="189">
        <f t="shared" si="18"/>
        <v>51.819000000000003</v>
      </c>
      <c r="AM25" s="175">
        <v>43.255000000000003</v>
      </c>
      <c r="AN25" s="174">
        <v>6.2649999999999997</v>
      </c>
      <c r="AO25" s="189">
        <f t="shared" si="19"/>
        <v>49.52</v>
      </c>
    </row>
    <row r="26" spans="2:41">
      <c r="B26" s="21" t="s">
        <v>15</v>
      </c>
      <c r="C26" s="68">
        <v>19.130000000000003</v>
      </c>
      <c r="D26" s="15">
        <v>30.46</v>
      </c>
      <c r="E26" s="31">
        <f t="shared" si="1"/>
        <v>49.59</v>
      </c>
      <c r="F26" s="68">
        <v>18.14</v>
      </c>
      <c r="G26" s="15">
        <v>30.36</v>
      </c>
      <c r="H26" s="31">
        <f t="shared" si="3"/>
        <v>48.5</v>
      </c>
      <c r="I26" s="68">
        <v>18.851583214279803</v>
      </c>
      <c r="J26" s="15">
        <v>30.630428366752799</v>
      </c>
      <c r="K26" s="31">
        <f t="shared" si="5"/>
        <v>49.482011581032602</v>
      </c>
      <c r="L26" s="95">
        <v>18.9108102344</v>
      </c>
      <c r="M26" s="96">
        <v>30.5831897656</v>
      </c>
      <c r="N26" s="31">
        <f t="shared" si="7"/>
        <v>49.494</v>
      </c>
      <c r="O26" s="119">
        <v>19.312856081139103</v>
      </c>
      <c r="P26" s="14">
        <v>30.8297970227161</v>
      </c>
      <c r="Q26" s="31">
        <f t="shared" si="9"/>
        <v>50.142653103855203</v>
      </c>
      <c r="R26" s="70">
        <v>19.616019014396901</v>
      </c>
      <c r="S26" s="14">
        <v>31.305530999999998</v>
      </c>
      <c r="T26" s="31">
        <f t="shared" si="11"/>
        <v>50.9215500143969</v>
      </c>
      <c r="U26" s="107">
        <v>10.45</v>
      </c>
      <c r="V26" s="109">
        <v>31.76</v>
      </c>
      <c r="W26" s="31">
        <f t="shared" si="13"/>
        <v>42.21</v>
      </c>
      <c r="X26" s="70">
        <v>18.946999999999999</v>
      </c>
      <c r="Y26" s="14">
        <v>31.891999999999999</v>
      </c>
      <c r="Z26" s="11">
        <f t="shared" si="20"/>
        <v>50.838999999999999</v>
      </c>
      <c r="AA26" s="70">
        <v>20.32</v>
      </c>
      <c r="AB26" s="14">
        <v>33.1</v>
      </c>
      <c r="AC26" s="11">
        <f t="shared" si="15"/>
        <v>53.42</v>
      </c>
      <c r="AD26" s="70">
        <v>20.091999999999999</v>
      </c>
      <c r="AE26" s="14">
        <v>32.776000000000003</v>
      </c>
      <c r="AF26" s="11">
        <f t="shared" si="21"/>
        <v>52.868000000000002</v>
      </c>
      <c r="AG26" s="175">
        <f xml:space="preserve"> 53.068
-AH26</f>
        <v>19.805999999999997</v>
      </c>
      <c r="AH26" s="176">
        <v>33.262</v>
      </c>
      <c r="AI26" s="11">
        <f t="shared" si="22"/>
        <v>53.067999999999998</v>
      </c>
      <c r="AJ26" s="175">
        <v>21.493000000000002</v>
      </c>
      <c r="AK26" s="176">
        <v>33.040999999999997</v>
      </c>
      <c r="AL26" s="189">
        <f t="shared" si="18"/>
        <v>54.533999999999999</v>
      </c>
      <c r="AM26" s="175">
        <v>19.731000000000002</v>
      </c>
      <c r="AN26" s="176">
        <v>33.045999999999999</v>
      </c>
      <c r="AO26" s="189">
        <f t="shared" si="19"/>
        <v>52.777000000000001</v>
      </c>
    </row>
    <row r="27" spans="2:41">
      <c r="B27" s="21" t="s">
        <v>48</v>
      </c>
      <c r="C27" s="70">
        <v>3.82</v>
      </c>
      <c r="D27" s="15">
        <v>0</v>
      </c>
      <c r="E27" s="33">
        <f t="shared" si="1"/>
        <v>3.82</v>
      </c>
      <c r="F27" s="70">
        <v>3.83</v>
      </c>
      <c r="G27" s="15">
        <v>0</v>
      </c>
      <c r="H27" s="33">
        <f t="shared" si="3"/>
        <v>3.83</v>
      </c>
      <c r="I27" s="70">
        <v>11.74</v>
      </c>
      <c r="J27" s="15">
        <v>0</v>
      </c>
      <c r="K27" s="33">
        <f t="shared" si="5"/>
        <v>11.74</v>
      </c>
      <c r="L27" s="70">
        <v>11.702016937918</v>
      </c>
      <c r="M27" s="15">
        <v>0</v>
      </c>
      <c r="N27" s="33">
        <f t="shared" si="7"/>
        <v>11.702016937918</v>
      </c>
      <c r="O27" s="119">
        <v>11.7477988518256</v>
      </c>
      <c r="P27" s="15">
        <v>0</v>
      </c>
      <c r="Q27" s="33">
        <f t="shared" si="9"/>
        <v>11.7477988518256</v>
      </c>
      <c r="R27" s="70">
        <v>11.668512591174448</v>
      </c>
      <c r="S27" s="15">
        <v>0</v>
      </c>
      <c r="T27" s="33">
        <f t="shared" si="11"/>
        <v>11.668512591174448</v>
      </c>
      <c r="U27" s="70">
        <v>11.67632835</v>
      </c>
      <c r="V27" s="103">
        <v>0</v>
      </c>
      <c r="W27" s="33">
        <f t="shared" si="13"/>
        <v>11.67632835</v>
      </c>
      <c r="X27" s="70">
        <v>11.629756846021801</v>
      </c>
      <c r="Y27" s="154">
        <v>0</v>
      </c>
      <c r="Z27" s="158">
        <f t="shared" si="20"/>
        <v>11.629756846021801</v>
      </c>
      <c r="AA27" s="70">
        <v>11.630742800097</v>
      </c>
      <c r="AB27" s="165">
        <v>0</v>
      </c>
      <c r="AC27" s="158">
        <f t="shared" si="15"/>
        <v>11.630742800097</v>
      </c>
      <c r="AD27" s="70">
        <v>11.636198235214399</v>
      </c>
      <c r="AE27" s="165">
        <v>0</v>
      </c>
      <c r="AF27" s="158">
        <f t="shared" si="21"/>
        <v>11.636198235214399</v>
      </c>
      <c r="AG27" s="175">
        <v>11.606967457100399</v>
      </c>
      <c r="AH27" s="174">
        <v>0</v>
      </c>
      <c r="AI27" s="158">
        <f t="shared" si="22"/>
        <v>11.606967457100399</v>
      </c>
      <c r="AJ27" s="175">
        <v>11.59</v>
      </c>
      <c r="AK27" s="174">
        <v>0</v>
      </c>
      <c r="AL27" s="195">
        <f t="shared" si="18"/>
        <v>11.59</v>
      </c>
      <c r="AM27" s="175">
        <v>11.0496978825191</v>
      </c>
      <c r="AN27" s="174">
        <v>0</v>
      </c>
      <c r="AO27" s="195">
        <f t="shared" si="19"/>
        <v>11.0496978825191</v>
      </c>
    </row>
    <row r="28" spans="2:41">
      <c r="B28" s="21" t="s">
        <v>49</v>
      </c>
      <c r="C28" s="77"/>
      <c r="D28" s="76"/>
      <c r="E28" s="76"/>
      <c r="F28" s="77"/>
      <c r="G28" s="76"/>
      <c r="H28" s="76"/>
      <c r="I28" s="70">
        <v>105.889980657647</v>
      </c>
      <c r="J28" s="15">
        <v>9.1991070024739994</v>
      </c>
      <c r="K28" s="33">
        <f t="shared" si="5"/>
        <v>115.089087660121</v>
      </c>
      <c r="L28" s="70">
        <v>107.23227906547301</v>
      </c>
      <c r="M28" s="94">
        <v>9.1415682314469997</v>
      </c>
      <c r="N28" s="33">
        <f t="shared" si="7"/>
        <v>116.37384729692</v>
      </c>
      <c r="O28" s="119">
        <v>105.299869050998</v>
      </c>
      <c r="P28" s="94">
        <v>9.0678516669399993</v>
      </c>
      <c r="Q28" s="33">
        <f t="shared" si="9"/>
        <v>114.367720717938</v>
      </c>
      <c r="R28" s="70">
        <v>107.65882555731599</v>
      </c>
      <c r="S28" s="94">
        <v>9.1417669465429992</v>
      </c>
      <c r="T28" s="33">
        <f t="shared" si="11"/>
        <v>116.80059250385899</v>
      </c>
      <c r="U28" s="70">
        <v>81.11</v>
      </c>
      <c r="V28" s="103">
        <v>9.14</v>
      </c>
      <c r="W28" s="33">
        <f t="shared" si="13"/>
        <v>90.25</v>
      </c>
      <c r="X28" s="70">
        <v>108.654</v>
      </c>
      <c r="Y28" s="154">
        <v>8.6880000000000006</v>
      </c>
      <c r="Z28" s="158">
        <f t="shared" si="20"/>
        <v>117.342</v>
      </c>
      <c r="AA28" s="70">
        <v>107.07</v>
      </c>
      <c r="AB28" s="165">
        <v>8.81</v>
      </c>
      <c r="AC28" s="158">
        <f t="shared" si="15"/>
        <v>115.88</v>
      </c>
      <c r="AD28" s="70">
        <v>106.05600000000001</v>
      </c>
      <c r="AE28" s="165">
        <v>8.8650000000000002</v>
      </c>
      <c r="AF28" s="158">
        <f t="shared" si="21"/>
        <v>114.92100000000001</v>
      </c>
      <c r="AG28" s="175">
        <f xml:space="preserve"> 113.568
-AH28</f>
        <v>104.852</v>
      </c>
      <c r="AH28" s="174">
        <v>8.7159999999999993</v>
      </c>
      <c r="AI28" s="158">
        <f t="shared" si="22"/>
        <v>113.568</v>
      </c>
      <c r="AJ28" s="175">
        <v>105.18</v>
      </c>
      <c r="AK28" s="174">
        <v>8.8330000000000002</v>
      </c>
      <c r="AL28" s="195">
        <f t="shared" si="18"/>
        <v>114.01300000000001</v>
      </c>
      <c r="AM28" s="175">
        <v>105.71600000000001</v>
      </c>
      <c r="AN28" s="174">
        <v>8.8710000000000004</v>
      </c>
      <c r="AO28" s="195">
        <f t="shared" si="19"/>
        <v>114.587</v>
      </c>
    </row>
    <row r="29" spans="2:41" s="29" customFormat="1">
      <c r="B29" s="23" t="s">
        <v>36</v>
      </c>
      <c r="C29" s="127">
        <f>SUM(C30:C31)</f>
        <v>19.29</v>
      </c>
      <c r="D29" s="128">
        <f>SUM(D30:D31)</f>
        <v>0</v>
      </c>
      <c r="E29" s="72">
        <f t="shared" ref="E29:E34" si="23">C29+D29</f>
        <v>19.29</v>
      </c>
      <c r="F29" s="127">
        <f>SUM(F30:F31)</f>
        <v>19.29</v>
      </c>
      <c r="G29" s="128">
        <f>SUM(G30:G31)</f>
        <v>0</v>
      </c>
      <c r="H29" s="72">
        <f t="shared" ref="H29:H34" si="24">F29+G29</f>
        <v>19.29</v>
      </c>
      <c r="I29" s="127">
        <f>SUM(I30:I31)</f>
        <v>19.355065135583999</v>
      </c>
      <c r="J29" s="72">
        <f>SUM(J30:J31)</f>
        <v>0</v>
      </c>
      <c r="K29" s="72">
        <f t="shared" si="5"/>
        <v>19.355065135583999</v>
      </c>
      <c r="L29" s="127">
        <f>SUM(L30:L31)</f>
        <v>19.355065135583999</v>
      </c>
      <c r="M29" s="128">
        <f>SUM(M30:M31)</f>
        <v>0</v>
      </c>
      <c r="N29" s="72">
        <f t="shared" si="7"/>
        <v>19.355065135583999</v>
      </c>
      <c r="O29" s="89">
        <f>SUM(O30:O31)</f>
        <v>19.355065135583999</v>
      </c>
      <c r="P29" s="89">
        <f>SUM(P30:P31)</f>
        <v>0</v>
      </c>
      <c r="Q29" s="120">
        <f t="shared" si="9"/>
        <v>19.355065135583999</v>
      </c>
      <c r="R29" s="71">
        <f>SUM(R30:R31)</f>
        <v>18.229904877896999</v>
      </c>
      <c r="S29" s="89">
        <f>SUM(S30:S31)</f>
        <v>0</v>
      </c>
      <c r="T29" s="120">
        <f t="shared" si="11"/>
        <v>18.229904877896999</v>
      </c>
      <c r="U29" s="71">
        <f>SUM(U30:U31)</f>
        <v>18.229904877896999</v>
      </c>
      <c r="V29" s="89">
        <f>SUM(V30:V31)</f>
        <v>0</v>
      </c>
      <c r="W29" s="120">
        <f t="shared" si="13"/>
        <v>18.229904877896999</v>
      </c>
      <c r="X29" s="71">
        <f>SUM(X30:X31)</f>
        <v>18.229904877896999</v>
      </c>
      <c r="Y29" s="89">
        <f>SUM(Y30:Y31)</f>
        <v>0</v>
      </c>
      <c r="Z29" s="72">
        <f t="shared" si="20"/>
        <v>18.229904877896999</v>
      </c>
      <c r="AA29" s="71">
        <f>SUM(AA30:AA31)</f>
        <v>21.103355679860002</v>
      </c>
      <c r="AB29" s="89">
        <f>SUM(AB30:AB31)</f>
        <v>0</v>
      </c>
      <c r="AC29" s="72">
        <f t="shared" si="15"/>
        <v>21.103355679860002</v>
      </c>
      <c r="AD29" s="71">
        <f>SUM(AD30:AD31)</f>
        <v>21.103355679860002</v>
      </c>
      <c r="AE29" s="89">
        <f>SUM(AE30:AE31)</f>
        <v>0</v>
      </c>
      <c r="AF29" s="72">
        <f t="shared" si="21"/>
        <v>21.103355679860002</v>
      </c>
      <c r="AG29" s="71">
        <f>SUM(AG30:AG31)</f>
        <v>21.103355679860002</v>
      </c>
      <c r="AH29" s="89">
        <f>SUM(AH30:AH31)</f>
        <v>0</v>
      </c>
      <c r="AI29" s="72">
        <f t="shared" si="22"/>
        <v>21.103355679860002</v>
      </c>
      <c r="AJ29" s="178">
        <f>SUM(AJ30:AJ31)</f>
        <v>22.560453287687999</v>
      </c>
      <c r="AK29" s="196">
        <f>SUM(AK30:AK31)</f>
        <v>0</v>
      </c>
      <c r="AL29" s="197">
        <f t="shared" si="18"/>
        <v>22.560453287687999</v>
      </c>
      <c r="AM29" s="178">
        <f>SUM(AM30:AM31)</f>
        <v>22.560453287687999</v>
      </c>
      <c r="AN29" s="196">
        <f>SUM(AN30:AN31)</f>
        <v>0</v>
      </c>
      <c r="AO29" s="197">
        <f t="shared" si="19"/>
        <v>22.560453287687999</v>
      </c>
    </row>
    <row r="30" spans="2:41">
      <c r="B30" s="21" t="s">
        <v>35</v>
      </c>
      <c r="C30" s="70">
        <v>9.86</v>
      </c>
      <c r="D30" s="15">
        <v>0</v>
      </c>
      <c r="E30" s="31">
        <f t="shared" si="23"/>
        <v>9.86</v>
      </c>
      <c r="F30" s="70">
        <v>9.86</v>
      </c>
      <c r="G30" s="15">
        <v>0</v>
      </c>
      <c r="H30" s="31">
        <f t="shared" si="24"/>
        <v>9.86</v>
      </c>
      <c r="I30" s="70">
        <v>11.219062465247999</v>
      </c>
      <c r="J30" s="15">
        <v>0</v>
      </c>
      <c r="K30" s="31">
        <f t="shared" si="5"/>
        <v>11.219062465247999</v>
      </c>
      <c r="L30" s="70">
        <v>11.219062465247999</v>
      </c>
      <c r="M30" s="15">
        <v>0</v>
      </c>
      <c r="N30" s="31">
        <f t="shared" si="7"/>
        <v>11.219062465247999</v>
      </c>
      <c r="O30" s="119">
        <v>11.219062465247999</v>
      </c>
      <c r="P30" s="15">
        <v>0</v>
      </c>
      <c r="Q30" s="33">
        <f t="shared" si="9"/>
        <v>11.219062465247999</v>
      </c>
      <c r="R30" s="70">
        <v>11.021291355198001</v>
      </c>
      <c r="S30" s="15">
        <v>0</v>
      </c>
      <c r="T30" s="31">
        <f t="shared" si="11"/>
        <v>11.021291355198001</v>
      </c>
      <c r="U30" s="70">
        <v>11.021291355198001</v>
      </c>
      <c r="V30" s="103">
        <v>0</v>
      </c>
      <c r="W30" s="31">
        <f t="shared" si="13"/>
        <v>11.021291355198001</v>
      </c>
      <c r="X30" s="70">
        <v>11.021291355198001</v>
      </c>
      <c r="Y30" s="154">
        <v>0</v>
      </c>
      <c r="Z30" s="158">
        <f t="shared" si="20"/>
        <v>11.021291355198001</v>
      </c>
      <c r="AA30" s="70">
        <v>13.257698767196</v>
      </c>
      <c r="AB30" s="165">
        <v>0</v>
      </c>
      <c r="AC30" s="158">
        <f t="shared" si="15"/>
        <v>13.257698767196</v>
      </c>
      <c r="AD30" s="70">
        <v>13.257698767196</v>
      </c>
      <c r="AE30" s="165">
        <v>0</v>
      </c>
      <c r="AF30" s="158">
        <f t="shared" si="21"/>
        <v>13.257698767196</v>
      </c>
      <c r="AG30" s="175">
        <v>13.257698767196</v>
      </c>
      <c r="AH30" s="174">
        <v>0</v>
      </c>
      <c r="AI30" s="158">
        <f t="shared" si="22"/>
        <v>13.257698767196</v>
      </c>
      <c r="AJ30" s="175">
        <v>13.047127396032</v>
      </c>
      <c r="AK30" s="174">
        <v>0</v>
      </c>
      <c r="AL30" s="195">
        <f t="shared" si="18"/>
        <v>13.047127396032</v>
      </c>
      <c r="AM30" s="175">
        <v>13.047127396032</v>
      </c>
      <c r="AN30" s="174">
        <v>0</v>
      </c>
      <c r="AO30" s="195">
        <f t="shared" si="19"/>
        <v>13.047127396032</v>
      </c>
    </row>
    <row r="31" spans="2:41">
      <c r="B31" s="21" t="s">
        <v>34</v>
      </c>
      <c r="C31" s="70">
        <v>9.43</v>
      </c>
      <c r="D31" s="15">
        <v>0</v>
      </c>
      <c r="E31" s="31">
        <f t="shared" si="23"/>
        <v>9.43</v>
      </c>
      <c r="F31" s="70">
        <v>9.43</v>
      </c>
      <c r="G31" s="15">
        <v>0</v>
      </c>
      <c r="H31" s="31">
        <f t="shared" si="24"/>
        <v>9.43</v>
      </c>
      <c r="I31" s="70">
        <v>8.1360026703359996</v>
      </c>
      <c r="J31" s="15">
        <v>0</v>
      </c>
      <c r="K31" s="31">
        <f t="shared" si="5"/>
        <v>8.1360026703359996</v>
      </c>
      <c r="L31" s="70">
        <v>8.1360026703359996</v>
      </c>
      <c r="M31" s="15">
        <v>0</v>
      </c>
      <c r="N31" s="31">
        <f t="shared" si="7"/>
        <v>8.1360026703359996</v>
      </c>
      <c r="O31" s="119">
        <v>8.1360026703359996</v>
      </c>
      <c r="P31" s="15">
        <v>0</v>
      </c>
      <c r="Q31" s="31">
        <f t="shared" si="9"/>
        <v>8.1360026703359996</v>
      </c>
      <c r="R31" s="70">
        <v>7.2086135226990002</v>
      </c>
      <c r="S31" s="15">
        <v>0</v>
      </c>
      <c r="T31" s="31">
        <f t="shared" si="11"/>
        <v>7.2086135226990002</v>
      </c>
      <c r="U31" s="70">
        <v>7.2086135226990002</v>
      </c>
      <c r="V31" s="103">
        <v>0</v>
      </c>
      <c r="W31" s="31">
        <f t="shared" si="13"/>
        <v>7.2086135226990002</v>
      </c>
      <c r="X31" s="70">
        <v>7.2086135226990002</v>
      </c>
      <c r="Y31" s="154">
        <v>0</v>
      </c>
      <c r="Z31" s="158">
        <f t="shared" si="20"/>
        <v>7.2086135226990002</v>
      </c>
      <c r="AA31" s="70">
        <v>7.8456569126640003</v>
      </c>
      <c r="AB31" s="165">
        <v>0</v>
      </c>
      <c r="AC31" s="158">
        <f t="shared" si="15"/>
        <v>7.8456569126640003</v>
      </c>
      <c r="AD31" s="70">
        <v>7.8456569126640003</v>
      </c>
      <c r="AE31" s="165">
        <v>0</v>
      </c>
      <c r="AF31" s="158">
        <f t="shared" si="21"/>
        <v>7.8456569126640003</v>
      </c>
      <c r="AG31" s="175">
        <v>7.8456569126640003</v>
      </c>
      <c r="AH31" s="174">
        <v>0</v>
      </c>
      <c r="AI31" s="158">
        <f t="shared" si="22"/>
        <v>7.8456569126640003</v>
      </c>
      <c r="AJ31" s="175">
        <v>9.5133258916560006</v>
      </c>
      <c r="AK31" s="174">
        <v>0</v>
      </c>
      <c r="AL31" s="195">
        <f t="shared" si="18"/>
        <v>9.5133258916560006</v>
      </c>
      <c r="AM31" s="175">
        <v>9.5133258916560006</v>
      </c>
      <c r="AN31" s="174">
        <v>0</v>
      </c>
      <c r="AO31" s="195">
        <f t="shared" si="19"/>
        <v>9.5133258916560006</v>
      </c>
    </row>
    <row r="32" spans="2:41">
      <c r="B32" s="23" t="s">
        <v>16</v>
      </c>
      <c r="C32" s="71">
        <v>0.88</v>
      </c>
      <c r="D32" s="17">
        <v>0.59</v>
      </c>
      <c r="E32" s="34">
        <f t="shared" si="23"/>
        <v>1.47</v>
      </c>
      <c r="F32" s="71">
        <v>0.88</v>
      </c>
      <c r="G32" s="17">
        <v>0.59</v>
      </c>
      <c r="H32" s="34">
        <f t="shared" si="24"/>
        <v>1.47</v>
      </c>
      <c r="I32" s="71">
        <v>0.89</v>
      </c>
      <c r="J32" s="17">
        <v>0.61</v>
      </c>
      <c r="K32" s="34">
        <f t="shared" si="5"/>
        <v>1.5</v>
      </c>
      <c r="L32" s="71">
        <v>0.89</v>
      </c>
      <c r="M32" s="17">
        <v>0.61</v>
      </c>
      <c r="N32" s="34">
        <f t="shared" si="7"/>
        <v>1.5</v>
      </c>
      <c r="O32" s="89">
        <v>0.89</v>
      </c>
      <c r="P32" s="17">
        <v>0.61</v>
      </c>
      <c r="Q32" s="34">
        <f t="shared" si="9"/>
        <v>1.5</v>
      </c>
      <c r="R32" s="71">
        <v>0.89</v>
      </c>
      <c r="S32" s="17">
        <v>0.61</v>
      </c>
      <c r="T32" s="34">
        <f t="shared" si="11"/>
        <v>1.5</v>
      </c>
      <c r="U32" s="71">
        <v>0.96</v>
      </c>
      <c r="V32" s="17">
        <v>0.62</v>
      </c>
      <c r="W32" s="34">
        <f t="shared" si="13"/>
        <v>1.58</v>
      </c>
      <c r="X32" s="71">
        <v>0.96</v>
      </c>
      <c r="Y32" s="17">
        <v>0.62</v>
      </c>
      <c r="Z32" s="34">
        <f t="shared" si="20"/>
        <v>1.58</v>
      </c>
      <c r="AA32" s="71">
        <v>0.96</v>
      </c>
      <c r="AB32" s="17">
        <v>0.62</v>
      </c>
      <c r="AC32" s="34">
        <f t="shared" si="15"/>
        <v>1.58</v>
      </c>
      <c r="AD32" s="71">
        <v>0.96</v>
      </c>
      <c r="AE32" s="17">
        <v>0.62</v>
      </c>
      <c r="AF32" s="34">
        <f t="shared" si="21"/>
        <v>1.58</v>
      </c>
      <c r="AG32" s="178">
        <v>0.96</v>
      </c>
      <c r="AH32" s="179">
        <v>0.62</v>
      </c>
      <c r="AI32" s="34">
        <f t="shared" si="22"/>
        <v>1.58</v>
      </c>
      <c r="AJ32" s="178">
        <v>0.96</v>
      </c>
      <c r="AK32" s="179">
        <v>0.62</v>
      </c>
      <c r="AL32" s="198">
        <f t="shared" si="18"/>
        <v>1.58</v>
      </c>
      <c r="AM32" s="178">
        <v>0.96</v>
      </c>
      <c r="AN32" s="179">
        <v>0.62</v>
      </c>
      <c r="AO32" s="198">
        <f t="shared" si="19"/>
        <v>1.58</v>
      </c>
    </row>
    <row r="33" spans="1:56">
      <c r="B33" s="24" t="s">
        <v>62</v>
      </c>
      <c r="C33" s="73">
        <v>6.93</v>
      </c>
      <c r="D33" s="17">
        <v>0.13</v>
      </c>
      <c r="E33" s="34">
        <f t="shared" si="23"/>
        <v>7.06</v>
      </c>
      <c r="F33" s="73">
        <v>7.29</v>
      </c>
      <c r="G33" s="17">
        <v>0.13</v>
      </c>
      <c r="H33" s="34">
        <f t="shared" si="24"/>
        <v>7.42</v>
      </c>
      <c r="I33" s="73">
        <v>7.28</v>
      </c>
      <c r="J33" s="17">
        <v>0.14000000000000001</v>
      </c>
      <c r="K33" s="34">
        <f t="shared" si="5"/>
        <v>7.42</v>
      </c>
      <c r="L33" s="73">
        <v>7.4552359641869996</v>
      </c>
      <c r="M33" s="17">
        <v>0.13573704772</v>
      </c>
      <c r="N33" s="34">
        <f t="shared" si="7"/>
        <v>7.5909730119069998</v>
      </c>
      <c r="O33" s="121">
        <v>7.0810739854089997</v>
      </c>
      <c r="P33" s="17">
        <v>0.129284751201</v>
      </c>
      <c r="Q33" s="34">
        <f t="shared" si="9"/>
        <v>7.2103587366099999</v>
      </c>
      <c r="R33" s="73">
        <v>7.0810739854089997</v>
      </c>
      <c r="S33" s="17">
        <v>0.129284751201</v>
      </c>
      <c r="T33" s="34">
        <f t="shared" si="11"/>
        <v>7.2103587366099999</v>
      </c>
      <c r="U33" s="73">
        <v>6.86</v>
      </c>
      <c r="V33" s="17">
        <v>0.17</v>
      </c>
      <c r="W33" s="34">
        <f t="shared" si="13"/>
        <v>7.03</v>
      </c>
      <c r="X33" s="73">
        <v>7</v>
      </c>
      <c r="Y33" s="17">
        <v>0.17</v>
      </c>
      <c r="Z33" s="34">
        <f t="shared" si="20"/>
        <v>7.17</v>
      </c>
      <c r="AA33" s="73">
        <v>7.1</v>
      </c>
      <c r="AB33" s="17">
        <v>0.17</v>
      </c>
      <c r="AC33" s="34">
        <f t="shared" si="15"/>
        <v>7.27</v>
      </c>
      <c r="AD33" s="73">
        <v>7.1520000000000001</v>
      </c>
      <c r="AE33" s="17">
        <v>0.17</v>
      </c>
      <c r="AF33" s="34">
        <f t="shared" si="21"/>
        <v>7.3220000000000001</v>
      </c>
      <c r="AG33" s="180">
        <v>7.1520000000000001</v>
      </c>
      <c r="AH33" s="179">
        <v>0.16800000000000001</v>
      </c>
      <c r="AI33" s="34">
        <f t="shared" si="22"/>
        <v>7.32</v>
      </c>
      <c r="AJ33" s="180">
        <v>7.3289999999999997</v>
      </c>
      <c r="AK33" s="179">
        <v>0.16673476934299999</v>
      </c>
      <c r="AL33" s="198">
        <f t="shared" si="18"/>
        <v>7.4957347693429996</v>
      </c>
      <c r="AM33" s="180">
        <v>7.5410000000000004</v>
      </c>
      <c r="AN33" s="179">
        <v>0.17100000000000001</v>
      </c>
      <c r="AO33" s="198">
        <f t="shared" si="19"/>
        <v>7.7120000000000006</v>
      </c>
    </row>
    <row r="34" spans="1:56" ht="15" thickBot="1">
      <c r="B34" s="38" t="s">
        <v>20</v>
      </c>
      <c r="C34" s="74">
        <f>C21+C17+C13+C7+C32+C29+C33</f>
        <v>3069.35</v>
      </c>
      <c r="D34" s="58">
        <f>D21+D17+D13+D7+D32+D29+D33</f>
        <v>151.21</v>
      </c>
      <c r="E34" s="35">
        <f t="shared" si="23"/>
        <v>3220.56</v>
      </c>
      <c r="F34" s="74">
        <f>F21+F17+F13+F7+F32+F29+F33</f>
        <v>3077.5075616517815</v>
      </c>
      <c r="G34" s="58">
        <f>G21+G17+G13+G7+G32+G29+G33</f>
        <v>152.49</v>
      </c>
      <c r="H34" s="35">
        <f t="shared" si="24"/>
        <v>3229.9975616517813</v>
      </c>
      <c r="I34" s="74">
        <f>I21+I17+I13+I7+I32+I29+I33</f>
        <v>3097.9137582384369</v>
      </c>
      <c r="J34" s="58">
        <f>J21+J17+J13+J7+J32+J29+J33</f>
        <v>154.14513767645147</v>
      </c>
      <c r="K34" s="35">
        <f t="shared" si="5"/>
        <v>3252.0588959148886</v>
      </c>
      <c r="L34" s="74">
        <f>L21+L17+L13+L7+L32+L29+L33</f>
        <v>3069.8456520085792</v>
      </c>
      <c r="M34" s="58">
        <f>M21+M17+M13+M7+M32+M29+M33</f>
        <v>153.34131444129522</v>
      </c>
      <c r="N34" s="35">
        <f t="shared" si="7"/>
        <v>3223.1869664498745</v>
      </c>
      <c r="O34" s="122">
        <f>O21+O17+O13+O7+O32+O29+O33</f>
        <v>3094.3968071738623</v>
      </c>
      <c r="P34" s="58">
        <f>P21+P17+P13+P7+P32+P29+P33</f>
        <v>154.18772480031419</v>
      </c>
      <c r="Q34" s="35">
        <f t="shared" si="9"/>
        <v>3248.5845319741766</v>
      </c>
      <c r="R34" s="74">
        <f>R21+R17+R13+R7+R32+R29+R33</f>
        <v>3181.299267824631</v>
      </c>
      <c r="S34" s="58">
        <f>S21+S17+S13+S7+S32+S29+S33</f>
        <v>155.82480229548639</v>
      </c>
      <c r="T34" s="35">
        <f t="shared" si="11"/>
        <v>3337.1240701201173</v>
      </c>
      <c r="U34" s="74">
        <f>U21+U17+U13+U7+U32+U29+U33</f>
        <v>3127.2106188858438</v>
      </c>
      <c r="V34" s="58">
        <f>V21+V17+V13+V7+V32+V29+V33</f>
        <v>157.17438103986555</v>
      </c>
      <c r="W34" s="35">
        <f t="shared" si="13"/>
        <v>3284.3849999257095</v>
      </c>
      <c r="X34" s="74">
        <f>X21+X17+X13+X7+X32+X29+X33</f>
        <v>3186.2861397689799</v>
      </c>
      <c r="Y34" s="58">
        <f>Y21+Y17+Y13+Y7+Y32+Y29+Y33</f>
        <v>157.6664516062005</v>
      </c>
      <c r="Z34" s="35">
        <f>X34+Y34</f>
        <v>3343.9525913751804</v>
      </c>
      <c r="AA34" s="74">
        <f>AA21+AA17+AA13+AA7+AA32+AA29+AA33</f>
        <v>3208.0667739556279</v>
      </c>
      <c r="AB34" s="58">
        <f>AB21+AB17+AB13+AB7+AB32+AB29+AB33</f>
        <v>157.88629069925273</v>
      </c>
      <c r="AC34" s="35">
        <f>AA34+AB34</f>
        <v>3365.9530646548806</v>
      </c>
      <c r="AD34" s="74">
        <f>AD21+AD17+AD13+AD7+AD32+AD29+AD33</f>
        <v>3190.30148518244</v>
      </c>
      <c r="AE34" s="58">
        <f>AE21+AE17+AE13+AE7+AE32+AE29+AE33</f>
        <v>158.05862084989556</v>
      </c>
      <c r="AF34" s="35">
        <f>AD34+AE34</f>
        <v>3348.3601060323358</v>
      </c>
      <c r="AG34" s="74">
        <f>AG21+AG17+AG13+AG7+AG32+AG29+AG33</f>
        <v>3192.9683474792637</v>
      </c>
      <c r="AH34" s="58">
        <f>AH21+AH17+AH13+AH7+AH32+AH29+AH33</f>
        <v>159.73672163664736</v>
      </c>
      <c r="AI34" s="35">
        <f>AG34+AH34</f>
        <v>3352.7050691159111</v>
      </c>
      <c r="AJ34" s="199">
        <f>AJ21+AJ17+AJ13+AJ7+AJ32+AJ29+AJ33</f>
        <v>3224.3321880380249</v>
      </c>
      <c r="AK34" s="200">
        <f>AK21+AK17+AK13+AK7+AK32+AK29+AK33</f>
        <v>160.00504821713994</v>
      </c>
      <c r="AL34" s="201">
        <f>AJ34+AK34</f>
        <v>3384.337236255165</v>
      </c>
      <c r="AM34" s="199">
        <f>AM21+AM17+AM13+AM7+AM32+AM29+AM33</f>
        <v>3234.940989642485</v>
      </c>
      <c r="AN34" s="200">
        <f>AN21+AN17+AN13+AN7+AN32+AN29+AN33</f>
        <v>161.67145494585469</v>
      </c>
      <c r="AO34" s="201">
        <f>AM34+AN34</f>
        <v>3396.6124445883397</v>
      </c>
    </row>
    <row r="35" spans="1:56">
      <c r="B35" s="20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</row>
    <row r="36" spans="1:56">
      <c r="B36" s="25" t="s">
        <v>26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</row>
    <row r="37" spans="1:56">
      <c r="B37" s="90" t="s">
        <v>53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</row>
    <row r="38" spans="1:56">
      <c r="B38" s="90" t="s">
        <v>44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</row>
    <row r="39" spans="1:56">
      <c r="B39" s="9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</row>
    <row r="40" spans="1:56">
      <c r="B40" s="9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</row>
    <row r="41" spans="1:56" ht="15" thickBot="1">
      <c r="B41" s="9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</row>
    <row r="42" spans="1:56">
      <c r="C42" s="75">
        <v>45108</v>
      </c>
      <c r="D42" s="75">
        <v>45139</v>
      </c>
      <c r="E42" s="75">
        <v>45170</v>
      </c>
      <c r="F42" s="75">
        <v>45230</v>
      </c>
      <c r="G42" s="75">
        <v>45231</v>
      </c>
      <c r="H42" s="75">
        <v>45261</v>
      </c>
      <c r="I42" s="75">
        <v>45292</v>
      </c>
      <c r="J42" s="75">
        <v>45323</v>
      </c>
      <c r="K42" s="75">
        <v>45352</v>
      </c>
      <c r="L42" s="75">
        <v>45383</v>
      </c>
      <c r="M42" s="75">
        <v>45413</v>
      </c>
      <c r="N42" s="75">
        <v>45444</v>
      </c>
      <c r="O42" s="169">
        <v>45474</v>
      </c>
    </row>
    <row r="43" spans="1:56">
      <c r="B43" s="135" t="s">
        <v>22</v>
      </c>
      <c r="C43" s="136">
        <f>C34</f>
        <v>3069.35</v>
      </c>
      <c r="D43" s="136">
        <f>F34</f>
        <v>3077.5075616517815</v>
      </c>
      <c r="E43" s="136">
        <f>I34</f>
        <v>3097.9137582384369</v>
      </c>
      <c r="F43" s="136">
        <f>L34</f>
        <v>3069.8456520085792</v>
      </c>
      <c r="G43" s="136">
        <f>O34</f>
        <v>3094.3968071738623</v>
      </c>
      <c r="H43" s="136">
        <f>R34</f>
        <v>3181.299267824631</v>
      </c>
      <c r="I43" s="136">
        <f>U34</f>
        <v>3127.2106188858438</v>
      </c>
      <c r="J43" s="136">
        <f>X34</f>
        <v>3186.2861397689799</v>
      </c>
      <c r="K43" s="136">
        <f>AA34</f>
        <v>3208.0667739556279</v>
      </c>
      <c r="L43" s="136">
        <f>AD34</f>
        <v>3190.30148518244</v>
      </c>
      <c r="M43" s="136">
        <f>AG34</f>
        <v>3192.9683474792637</v>
      </c>
      <c r="N43" s="136">
        <f>AJ34</f>
        <v>3224.3321880380249</v>
      </c>
      <c r="O43" s="170">
        <f>AM34</f>
        <v>3234.940989642485</v>
      </c>
    </row>
    <row r="44" spans="1:56">
      <c r="B44" s="135" t="s">
        <v>1</v>
      </c>
      <c r="C44" s="136">
        <f>D34</f>
        <v>151.21</v>
      </c>
      <c r="D44" s="136">
        <f>G34</f>
        <v>152.49</v>
      </c>
      <c r="E44" s="136">
        <f>J34</f>
        <v>154.14513767645147</v>
      </c>
      <c r="F44" s="136">
        <f>M34</f>
        <v>153.34131444129522</v>
      </c>
      <c r="G44" s="136">
        <f>P34</f>
        <v>154.18772480031419</v>
      </c>
      <c r="H44" s="136">
        <f>S34</f>
        <v>155.82480229548639</v>
      </c>
      <c r="I44" s="136">
        <f>V34</f>
        <v>157.17438103986555</v>
      </c>
      <c r="J44" s="136">
        <f>Y34</f>
        <v>157.6664516062005</v>
      </c>
      <c r="K44" s="136">
        <f>AB34</f>
        <v>157.88629069925273</v>
      </c>
      <c r="L44" s="136">
        <f>AE34</f>
        <v>158.05862084989556</v>
      </c>
      <c r="M44" s="136">
        <f>AH34</f>
        <v>159.73672163664736</v>
      </c>
      <c r="N44" s="136">
        <f>AK34</f>
        <v>160.00504821713994</v>
      </c>
      <c r="O44" s="170">
        <f>AN34</f>
        <v>161.67145494585469</v>
      </c>
    </row>
    <row r="45" spans="1:56" ht="15" thickBot="1">
      <c r="A45" s="36"/>
      <c r="B45" s="38" t="s">
        <v>17</v>
      </c>
      <c r="C45" s="137">
        <f t="shared" ref="C45:E45" si="25">SUM(C43:C44)</f>
        <v>3220.56</v>
      </c>
      <c r="D45" s="137">
        <f t="shared" si="25"/>
        <v>3229.9975616517813</v>
      </c>
      <c r="E45" s="137">
        <f t="shared" si="25"/>
        <v>3252.0588959148886</v>
      </c>
      <c r="F45" s="137">
        <f t="shared" ref="F45:G45" si="26">SUM(F43:F44)</f>
        <v>3223.1869664498745</v>
      </c>
      <c r="G45" s="137">
        <f t="shared" si="26"/>
        <v>3248.5845319741766</v>
      </c>
      <c r="H45" s="137">
        <f t="shared" ref="H45:I45" si="27">SUM(H43:H44)</f>
        <v>3337.1240701201173</v>
      </c>
      <c r="I45" s="137">
        <f t="shared" si="27"/>
        <v>3284.3849999257095</v>
      </c>
      <c r="J45" s="137">
        <f t="shared" ref="J45:K45" si="28">SUM(J43:J44)</f>
        <v>3343.9525913751804</v>
      </c>
      <c r="K45" s="137">
        <f t="shared" si="28"/>
        <v>3365.9530646548806</v>
      </c>
      <c r="L45" s="137">
        <f t="shared" ref="L45" si="29">SUM(L43:L44)</f>
        <v>3348.3601060323358</v>
      </c>
      <c r="M45" s="137">
        <f>AI34</f>
        <v>3352.7050691159111</v>
      </c>
      <c r="N45" s="137">
        <f>AL34</f>
        <v>3384.337236255165</v>
      </c>
      <c r="O45" s="171">
        <f>AO34</f>
        <v>3396.6124445883397</v>
      </c>
    </row>
    <row r="46" spans="1:56">
      <c r="A46" s="36"/>
      <c r="B46" s="27"/>
    </row>
    <row r="47" spans="1:56">
      <c r="A47" s="36"/>
      <c r="B47" s="5"/>
    </row>
    <row r="48" spans="1:56">
      <c r="A48" s="36"/>
      <c r="B48" s="90"/>
    </row>
    <row r="49" spans="1:2">
      <c r="A49" s="36"/>
      <c r="B49" s="90"/>
    </row>
    <row r="50" spans="1:2">
      <c r="A50" s="36"/>
      <c r="B50" s="90"/>
    </row>
    <row r="51" spans="1:2">
      <c r="B51" s="90"/>
    </row>
  </sheetData>
  <mergeCells count="27">
    <mergeCell ref="AM5:AN5"/>
    <mergeCell ref="AO5:AO6"/>
    <mergeCell ref="B5:B6"/>
    <mergeCell ref="AA5:AB5"/>
    <mergeCell ref="AC5:AC6"/>
    <mergeCell ref="X5:Y5"/>
    <mergeCell ref="Z5:Z6"/>
    <mergeCell ref="C5:D5"/>
    <mergeCell ref="F5:G5"/>
    <mergeCell ref="I5:J5"/>
    <mergeCell ref="L5:M5"/>
    <mergeCell ref="O5:P5"/>
    <mergeCell ref="R5:S5"/>
    <mergeCell ref="U5:V5"/>
    <mergeCell ref="E5:E6"/>
    <mergeCell ref="N5:N6"/>
    <mergeCell ref="AJ5:AK5"/>
    <mergeCell ref="AL5:AL6"/>
    <mergeCell ref="AI5:AI6"/>
    <mergeCell ref="K5:K6"/>
    <mergeCell ref="H5:H6"/>
    <mergeCell ref="AG5:AH5"/>
    <mergeCell ref="AD5:AE5"/>
    <mergeCell ref="AF5:AF6"/>
    <mergeCell ref="W5:W6"/>
    <mergeCell ref="T5:T6"/>
    <mergeCell ref="Q5:Q6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46" sqref="R46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3" t="s">
        <v>24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2:59">
      <c r="B2" s="63" t="s">
        <v>25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2:59" ht="15" thickBot="1">
      <c r="B3" s="2"/>
    </row>
    <row r="4" spans="2:59" s="61" customFormat="1">
      <c r="B4" s="206" t="s">
        <v>0</v>
      </c>
      <c r="C4" s="202" t="s">
        <v>38</v>
      </c>
      <c r="D4" s="203"/>
      <c r="E4" s="204" t="s">
        <v>20</v>
      </c>
      <c r="F4" s="202" t="s">
        <v>39</v>
      </c>
      <c r="G4" s="203"/>
      <c r="H4" s="204" t="s">
        <v>20</v>
      </c>
      <c r="I4" s="202" t="s">
        <v>42</v>
      </c>
      <c r="J4" s="203"/>
      <c r="K4" s="204" t="s">
        <v>20</v>
      </c>
      <c r="L4" s="202" t="s">
        <v>43</v>
      </c>
      <c r="M4" s="203"/>
      <c r="N4" s="204" t="s">
        <v>20</v>
      </c>
      <c r="O4" s="209" t="s">
        <v>45</v>
      </c>
      <c r="P4" s="203"/>
      <c r="Q4" s="204" t="s">
        <v>20</v>
      </c>
      <c r="R4" s="202" t="s">
        <v>46</v>
      </c>
      <c r="S4" s="203"/>
      <c r="T4" s="204" t="s">
        <v>20</v>
      </c>
      <c r="U4" s="202" t="s">
        <v>47</v>
      </c>
      <c r="V4" s="203"/>
      <c r="W4" s="204" t="s">
        <v>20</v>
      </c>
      <c r="X4" s="202" t="s">
        <v>50</v>
      </c>
      <c r="Y4" s="203"/>
      <c r="Z4" s="204" t="s">
        <v>20</v>
      </c>
      <c r="AA4" s="202" t="s">
        <v>51</v>
      </c>
      <c r="AB4" s="203"/>
      <c r="AC4" s="204" t="s">
        <v>20</v>
      </c>
      <c r="AD4" s="202" t="s">
        <v>52</v>
      </c>
      <c r="AE4" s="203"/>
      <c r="AF4" s="204" t="s">
        <v>20</v>
      </c>
      <c r="AG4" s="202" t="s">
        <v>56</v>
      </c>
      <c r="AH4" s="203"/>
      <c r="AI4" s="204" t="s">
        <v>20</v>
      </c>
      <c r="AJ4" s="202" t="s">
        <v>60</v>
      </c>
      <c r="AK4" s="203"/>
      <c r="AL4" s="204" t="s">
        <v>20</v>
      </c>
      <c r="AM4" s="202" t="s">
        <v>65</v>
      </c>
      <c r="AN4" s="203"/>
      <c r="AO4" s="204" t="s">
        <v>20</v>
      </c>
    </row>
    <row r="5" spans="2:59" s="61" customFormat="1" ht="15" thickBot="1">
      <c r="B5" s="208"/>
      <c r="C5" s="37" t="s">
        <v>22</v>
      </c>
      <c r="D5" s="4" t="s">
        <v>1</v>
      </c>
      <c r="E5" s="205"/>
      <c r="F5" s="37" t="s">
        <v>22</v>
      </c>
      <c r="G5" s="4" t="s">
        <v>1</v>
      </c>
      <c r="H5" s="205"/>
      <c r="I5" s="37" t="s">
        <v>22</v>
      </c>
      <c r="J5" s="4" t="s">
        <v>1</v>
      </c>
      <c r="K5" s="205"/>
      <c r="L5" s="37" t="s">
        <v>22</v>
      </c>
      <c r="M5" s="4" t="s">
        <v>1</v>
      </c>
      <c r="N5" s="205"/>
      <c r="O5" s="117" t="s">
        <v>22</v>
      </c>
      <c r="P5" s="4" t="s">
        <v>1</v>
      </c>
      <c r="Q5" s="205"/>
      <c r="R5" s="37" t="s">
        <v>22</v>
      </c>
      <c r="S5" s="4" t="s">
        <v>1</v>
      </c>
      <c r="T5" s="205"/>
      <c r="U5" s="37" t="s">
        <v>22</v>
      </c>
      <c r="V5" s="4" t="s">
        <v>1</v>
      </c>
      <c r="W5" s="205"/>
      <c r="X5" s="37" t="s">
        <v>22</v>
      </c>
      <c r="Y5" s="4" t="s">
        <v>1</v>
      </c>
      <c r="Z5" s="205"/>
      <c r="AA5" s="37" t="s">
        <v>22</v>
      </c>
      <c r="AB5" s="4" t="s">
        <v>1</v>
      </c>
      <c r="AC5" s="205"/>
      <c r="AD5" s="37" t="s">
        <v>22</v>
      </c>
      <c r="AE5" s="4" t="s">
        <v>1</v>
      </c>
      <c r="AF5" s="205"/>
      <c r="AG5" s="37" t="s">
        <v>22</v>
      </c>
      <c r="AH5" s="4" t="s">
        <v>1</v>
      </c>
      <c r="AI5" s="205"/>
      <c r="AJ5" s="37" t="s">
        <v>22</v>
      </c>
      <c r="AK5" s="4" t="s">
        <v>1</v>
      </c>
      <c r="AL5" s="205"/>
      <c r="AM5" s="37" t="s">
        <v>22</v>
      </c>
      <c r="AN5" s="4" t="s">
        <v>1</v>
      </c>
      <c r="AO5" s="205"/>
    </row>
    <row r="6" spans="2:59" s="29" customFormat="1">
      <c r="B6" s="129" t="s">
        <v>2</v>
      </c>
      <c r="C6" s="52">
        <f t="shared" ref="C6:Y6" si="0">SUM(C7:C11)</f>
        <v>134</v>
      </c>
      <c r="D6" s="51">
        <f t="shared" si="0"/>
        <v>15</v>
      </c>
      <c r="E6" s="50">
        <f t="shared" si="0"/>
        <v>149</v>
      </c>
      <c r="F6" s="52">
        <f t="shared" si="0"/>
        <v>134</v>
      </c>
      <c r="G6" s="51">
        <f t="shared" si="0"/>
        <v>16</v>
      </c>
      <c r="H6" s="50">
        <f t="shared" si="0"/>
        <v>150</v>
      </c>
      <c r="I6" s="52">
        <f t="shared" si="0"/>
        <v>134</v>
      </c>
      <c r="J6" s="51">
        <f t="shared" si="0"/>
        <v>16</v>
      </c>
      <c r="K6" s="50">
        <f t="shared" si="0"/>
        <v>150</v>
      </c>
      <c r="L6" s="52">
        <f t="shared" si="0"/>
        <v>133</v>
      </c>
      <c r="M6" s="51">
        <f t="shared" si="0"/>
        <v>16</v>
      </c>
      <c r="N6" s="50">
        <f t="shared" si="0"/>
        <v>149</v>
      </c>
      <c r="O6" s="52">
        <f t="shared" si="0"/>
        <v>132</v>
      </c>
      <c r="P6" s="51">
        <f t="shared" si="0"/>
        <v>16</v>
      </c>
      <c r="Q6" s="50">
        <f t="shared" si="0"/>
        <v>148</v>
      </c>
      <c r="R6" s="52">
        <f t="shared" si="0"/>
        <v>132</v>
      </c>
      <c r="S6" s="51">
        <f t="shared" si="0"/>
        <v>16</v>
      </c>
      <c r="T6" s="50">
        <f t="shared" si="0"/>
        <v>148</v>
      </c>
      <c r="U6" s="52">
        <f t="shared" si="0"/>
        <v>132</v>
      </c>
      <c r="V6" s="51">
        <f t="shared" si="0"/>
        <v>16</v>
      </c>
      <c r="W6" s="50">
        <f t="shared" si="0"/>
        <v>148</v>
      </c>
      <c r="X6" s="140">
        <f t="shared" si="0"/>
        <v>132</v>
      </c>
      <c r="Y6" s="141">
        <f t="shared" si="0"/>
        <v>16</v>
      </c>
      <c r="Z6" s="142">
        <f>SUM(X6:Y6)</f>
        <v>148</v>
      </c>
      <c r="AA6" s="140">
        <f t="shared" ref="AA6:AB6" si="1">SUM(AA7:AA11)</f>
        <v>132</v>
      </c>
      <c r="AB6" s="141">
        <f t="shared" si="1"/>
        <v>16</v>
      </c>
      <c r="AC6" s="142">
        <f>SUM(AA6:AB6)</f>
        <v>148</v>
      </c>
      <c r="AD6" s="140">
        <f t="shared" ref="AD6:AE6" si="2">SUM(AD7:AD11)</f>
        <v>132</v>
      </c>
      <c r="AE6" s="141">
        <f t="shared" si="2"/>
        <v>16</v>
      </c>
      <c r="AF6" s="142">
        <f>SUM(AD6:AE6)</f>
        <v>148</v>
      </c>
      <c r="AG6" s="140">
        <f t="shared" ref="AG6:AH6" si="3">SUM(AG7:AG11)</f>
        <v>132</v>
      </c>
      <c r="AH6" s="141">
        <f t="shared" si="3"/>
        <v>16</v>
      </c>
      <c r="AI6" s="142">
        <f>SUM(AG6:AH6)</f>
        <v>148</v>
      </c>
      <c r="AJ6" s="140">
        <f t="shared" ref="AJ6:AK6" si="4">SUM(AJ7:AJ11)</f>
        <v>132</v>
      </c>
      <c r="AK6" s="141">
        <f t="shared" si="4"/>
        <v>16</v>
      </c>
      <c r="AL6" s="142">
        <f>SUM(AJ6:AK6)</f>
        <v>148</v>
      </c>
      <c r="AM6" s="140">
        <f t="shared" ref="AM6:AN6" si="5">SUM(AM7:AM11)</f>
        <v>133</v>
      </c>
      <c r="AN6" s="141">
        <f t="shared" si="5"/>
        <v>16</v>
      </c>
      <c r="AO6" s="142">
        <f>SUM(AM6:AN6)</f>
        <v>149</v>
      </c>
    </row>
    <row r="7" spans="2:59">
      <c r="B7" s="8" t="s">
        <v>3</v>
      </c>
      <c r="C7" s="78">
        <v>50</v>
      </c>
      <c r="D7" s="79">
        <v>8</v>
      </c>
      <c r="E7" s="80">
        <f>SUM(C7:D7)</f>
        <v>58</v>
      </c>
      <c r="F7" s="78">
        <v>50</v>
      </c>
      <c r="G7" s="79">
        <v>9</v>
      </c>
      <c r="H7" s="80">
        <f t="shared" ref="H7:H11" si="6">SUM(F7:G7)</f>
        <v>59</v>
      </c>
      <c r="I7" s="78">
        <v>50</v>
      </c>
      <c r="J7" s="79">
        <v>9</v>
      </c>
      <c r="K7" s="80">
        <f t="shared" ref="K7:K11" si="7">SUM(I7:J7)</f>
        <v>59</v>
      </c>
      <c r="L7" s="78">
        <v>49</v>
      </c>
      <c r="M7" s="79">
        <v>9</v>
      </c>
      <c r="N7" s="80">
        <f t="shared" ref="N7:N11" si="8">SUM(L7:M7)</f>
        <v>58</v>
      </c>
      <c r="O7" s="78">
        <v>49</v>
      </c>
      <c r="P7" s="79">
        <v>9</v>
      </c>
      <c r="Q7" s="80">
        <f t="shared" ref="Q7:Q11" si="9">SUM(O7:P7)</f>
        <v>58</v>
      </c>
      <c r="R7" s="78">
        <v>49</v>
      </c>
      <c r="S7" s="79">
        <v>9</v>
      </c>
      <c r="T7" s="80">
        <f t="shared" ref="T7:T11" si="10">SUM(R7:S7)</f>
        <v>58</v>
      </c>
      <c r="U7" s="78">
        <v>49</v>
      </c>
      <c r="V7" s="79">
        <v>9</v>
      </c>
      <c r="W7" s="80">
        <f t="shared" ref="W7:W11" si="11">SUM(U7:V7)</f>
        <v>58</v>
      </c>
      <c r="X7" s="78">
        <v>49</v>
      </c>
      <c r="Y7" s="79">
        <v>9</v>
      </c>
      <c r="Z7" s="80">
        <f t="shared" ref="Z7:Z36" si="12">SUM(X7:Y7)</f>
        <v>58</v>
      </c>
      <c r="AA7" s="78">
        <v>49</v>
      </c>
      <c r="AB7" s="79">
        <v>9</v>
      </c>
      <c r="AC7" s="80">
        <f t="shared" ref="AC7:AC36" si="13">SUM(AA7:AB7)</f>
        <v>58</v>
      </c>
      <c r="AD7" s="78">
        <v>49</v>
      </c>
      <c r="AE7" s="79">
        <v>9</v>
      </c>
      <c r="AF7" s="80">
        <f t="shared" ref="AF7:AF36" si="14">SUM(AD7:AE7)</f>
        <v>58</v>
      </c>
      <c r="AG7" s="78">
        <v>49</v>
      </c>
      <c r="AH7" s="79">
        <v>9</v>
      </c>
      <c r="AI7" s="80">
        <f t="shared" ref="AI7:AI36" si="15">SUM(AG7:AH7)</f>
        <v>58</v>
      </c>
      <c r="AJ7" s="78">
        <v>49</v>
      </c>
      <c r="AK7" s="79">
        <v>9</v>
      </c>
      <c r="AL7" s="80">
        <f t="shared" ref="AL7:AL36" si="16">SUM(AJ7:AK7)</f>
        <v>58</v>
      </c>
      <c r="AM7" s="78">
        <v>49</v>
      </c>
      <c r="AN7" s="79">
        <v>9</v>
      </c>
      <c r="AO7" s="80">
        <f t="shared" ref="AO7:AO36" si="17">SUM(AM7:AN7)</f>
        <v>58</v>
      </c>
    </row>
    <row r="8" spans="2:59">
      <c r="B8" s="6" t="s">
        <v>4</v>
      </c>
      <c r="C8" s="78">
        <v>72</v>
      </c>
      <c r="D8" s="81">
        <v>6</v>
      </c>
      <c r="E8" s="80">
        <f t="shared" ref="E8:E11" si="18">SUM(C8:D8)</f>
        <v>78</v>
      </c>
      <c r="F8" s="78">
        <v>72</v>
      </c>
      <c r="G8" s="81">
        <v>6</v>
      </c>
      <c r="H8" s="80">
        <f t="shared" si="6"/>
        <v>78</v>
      </c>
      <c r="I8" s="78">
        <v>72</v>
      </c>
      <c r="J8" s="81">
        <v>6</v>
      </c>
      <c r="K8" s="80">
        <f t="shared" si="7"/>
        <v>78</v>
      </c>
      <c r="L8" s="78">
        <v>73</v>
      </c>
      <c r="M8" s="81">
        <v>6</v>
      </c>
      <c r="N8" s="80">
        <f t="shared" si="8"/>
        <v>79</v>
      </c>
      <c r="O8" s="78">
        <v>72</v>
      </c>
      <c r="P8" s="81">
        <v>6</v>
      </c>
      <c r="Q8" s="80">
        <f t="shared" si="9"/>
        <v>78</v>
      </c>
      <c r="R8" s="78">
        <v>72</v>
      </c>
      <c r="S8" s="81">
        <v>6</v>
      </c>
      <c r="T8" s="80">
        <f t="shared" si="10"/>
        <v>78</v>
      </c>
      <c r="U8" s="78">
        <v>72</v>
      </c>
      <c r="V8" s="110">
        <v>6</v>
      </c>
      <c r="W8" s="80">
        <f t="shared" si="11"/>
        <v>78</v>
      </c>
      <c r="X8" s="78">
        <v>72</v>
      </c>
      <c r="Y8" s="143">
        <v>6</v>
      </c>
      <c r="Z8" s="80">
        <f t="shared" si="12"/>
        <v>78</v>
      </c>
      <c r="AA8" s="78">
        <v>72</v>
      </c>
      <c r="AB8" s="159">
        <v>6</v>
      </c>
      <c r="AC8" s="80">
        <f t="shared" si="13"/>
        <v>78</v>
      </c>
      <c r="AD8" s="78">
        <v>72</v>
      </c>
      <c r="AE8" s="159">
        <v>6</v>
      </c>
      <c r="AF8" s="80">
        <f t="shared" si="14"/>
        <v>78</v>
      </c>
      <c r="AG8" s="78">
        <v>72</v>
      </c>
      <c r="AH8" s="159">
        <v>6</v>
      </c>
      <c r="AI8" s="80">
        <f t="shared" si="15"/>
        <v>78</v>
      </c>
      <c r="AJ8" s="78">
        <v>72</v>
      </c>
      <c r="AK8" s="159">
        <v>6</v>
      </c>
      <c r="AL8" s="80">
        <f t="shared" si="16"/>
        <v>78</v>
      </c>
      <c r="AM8" s="78">
        <v>72</v>
      </c>
      <c r="AN8" s="159">
        <v>6</v>
      </c>
      <c r="AO8" s="80">
        <f t="shared" si="17"/>
        <v>78</v>
      </c>
    </row>
    <row r="9" spans="2:59">
      <c r="B9" s="6" t="s">
        <v>5</v>
      </c>
      <c r="C9" s="78">
        <v>7</v>
      </c>
      <c r="D9" s="81">
        <v>1</v>
      </c>
      <c r="E9" s="80">
        <f t="shared" si="18"/>
        <v>8</v>
      </c>
      <c r="F9" s="78">
        <v>7</v>
      </c>
      <c r="G9" s="81">
        <v>1</v>
      </c>
      <c r="H9" s="80">
        <f t="shared" si="6"/>
        <v>8</v>
      </c>
      <c r="I9" s="78">
        <v>7</v>
      </c>
      <c r="J9" s="81">
        <v>1</v>
      </c>
      <c r="K9" s="80">
        <f t="shared" si="7"/>
        <v>8</v>
      </c>
      <c r="L9" s="78">
        <v>7</v>
      </c>
      <c r="M9" s="81">
        <v>1</v>
      </c>
      <c r="N9" s="80">
        <f t="shared" si="8"/>
        <v>8</v>
      </c>
      <c r="O9" s="78">
        <v>7</v>
      </c>
      <c r="P9" s="81">
        <v>1</v>
      </c>
      <c r="Q9" s="80">
        <f t="shared" si="9"/>
        <v>8</v>
      </c>
      <c r="R9" s="78">
        <v>7</v>
      </c>
      <c r="S9" s="81">
        <v>1</v>
      </c>
      <c r="T9" s="80">
        <f t="shared" si="10"/>
        <v>8</v>
      </c>
      <c r="U9" s="78">
        <v>7</v>
      </c>
      <c r="V9" s="110">
        <v>1</v>
      </c>
      <c r="W9" s="80">
        <f t="shared" si="11"/>
        <v>8</v>
      </c>
      <c r="X9" s="78">
        <v>7</v>
      </c>
      <c r="Y9" s="143">
        <v>1</v>
      </c>
      <c r="Z9" s="80">
        <f t="shared" si="12"/>
        <v>8</v>
      </c>
      <c r="AA9" s="78">
        <v>7</v>
      </c>
      <c r="AB9" s="159">
        <v>1</v>
      </c>
      <c r="AC9" s="80">
        <f t="shared" si="13"/>
        <v>8</v>
      </c>
      <c r="AD9" s="78">
        <v>7</v>
      </c>
      <c r="AE9" s="159">
        <v>1</v>
      </c>
      <c r="AF9" s="80">
        <f t="shared" si="14"/>
        <v>8</v>
      </c>
      <c r="AG9" s="78">
        <v>7</v>
      </c>
      <c r="AH9" s="159">
        <v>1</v>
      </c>
      <c r="AI9" s="80">
        <f t="shared" si="15"/>
        <v>8</v>
      </c>
      <c r="AJ9" s="78">
        <v>7</v>
      </c>
      <c r="AK9" s="159">
        <v>1</v>
      </c>
      <c r="AL9" s="80">
        <f t="shared" si="16"/>
        <v>8</v>
      </c>
      <c r="AM9" s="78">
        <v>8</v>
      </c>
      <c r="AN9" s="159">
        <v>1</v>
      </c>
      <c r="AO9" s="80">
        <f t="shared" si="17"/>
        <v>9</v>
      </c>
    </row>
    <row r="10" spans="2:59" ht="28.8">
      <c r="B10" s="28" t="s">
        <v>33</v>
      </c>
      <c r="C10" s="78">
        <v>3</v>
      </c>
      <c r="D10" s="82">
        <v>0</v>
      </c>
      <c r="E10" s="80">
        <f t="shared" si="18"/>
        <v>3</v>
      </c>
      <c r="F10" s="78">
        <v>3</v>
      </c>
      <c r="G10" s="82">
        <v>0</v>
      </c>
      <c r="H10" s="80">
        <f t="shared" si="6"/>
        <v>3</v>
      </c>
      <c r="I10" s="78">
        <v>3</v>
      </c>
      <c r="J10" s="82">
        <v>0</v>
      </c>
      <c r="K10" s="80">
        <f t="shared" si="7"/>
        <v>3</v>
      </c>
      <c r="L10" s="78">
        <v>2</v>
      </c>
      <c r="M10" s="82">
        <v>0</v>
      </c>
      <c r="N10" s="80">
        <f t="shared" si="8"/>
        <v>2</v>
      </c>
      <c r="O10" s="78">
        <v>2</v>
      </c>
      <c r="P10" s="82">
        <v>0</v>
      </c>
      <c r="Q10" s="80">
        <f t="shared" si="9"/>
        <v>2</v>
      </c>
      <c r="R10" s="78">
        <v>2</v>
      </c>
      <c r="S10" s="82">
        <v>0</v>
      </c>
      <c r="T10" s="80">
        <f t="shared" si="10"/>
        <v>2</v>
      </c>
      <c r="U10" s="78">
        <v>2</v>
      </c>
      <c r="V10" s="111">
        <v>0</v>
      </c>
      <c r="W10" s="80">
        <f t="shared" si="11"/>
        <v>2</v>
      </c>
      <c r="X10" s="78">
        <v>2</v>
      </c>
      <c r="Y10" s="144">
        <v>0</v>
      </c>
      <c r="Z10" s="80">
        <f t="shared" si="12"/>
        <v>2</v>
      </c>
      <c r="AA10" s="78">
        <v>2</v>
      </c>
      <c r="AB10" s="160">
        <v>0</v>
      </c>
      <c r="AC10" s="80">
        <f t="shared" si="13"/>
        <v>2</v>
      </c>
      <c r="AD10" s="78">
        <v>2</v>
      </c>
      <c r="AE10" s="160">
        <v>0</v>
      </c>
      <c r="AF10" s="80">
        <f t="shared" si="14"/>
        <v>2</v>
      </c>
      <c r="AG10" s="78">
        <v>2</v>
      </c>
      <c r="AH10" s="160">
        <v>0</v>
      </c>
      <c r="AI10" s="80">
        <f t="shared" si="15"/>
        <v>2</v>
      </c>
      <c r="AJ10" s="78">
        <v>2</v>
      </c>
      <c r="AK10" s="160">
        <v>0</v>
      </c>
      <c r="AL10" s="80">
        <f t="shared" si="16"/>
        <v>2</v>
      </c>
      <c r="AM10" s="78">
        <v>2</v>
      </c>
      <c r="AN10" s="160">
        <v>0</v>
      </c>
      <c r="AO10" s="80">
        <f t="shared" si="17"/>
        <v>2</v>
      </c>
    </row>
    <row r="11" spans="2:59">
      <c r="B11" s="6" t="s">
        <v>6</v>
      </c>
      <c r="C11" s="78">
        <v>2</v>
      </c>
      <c r="D11" s="82">
        <v>0</v>
      </c>
      <c r="E11" s="80">
        <f t="shared" si="18"/>
        <v>2</v>
      </c>
      <c r="F11" s="78">
        <v>2</v>
      </c>
      <c r="G11" s="82">
        <v>0</v>
      </c>
      <c r="H11" s="80">
        <f t="shared" si="6"/>
        <v>2</v>
      </c>
      <c r="I11" s="78">
        <v>2</v>
      </c>
      <c r="J11" s="82">
        <v>0</v>
      </c>
      <c r="K11" s="80">
        <f t="shared" si="7"/>
        <v>2</v>
      </c>
      <c r="L11" s="78">
        <v>2</v>
      </c>
      <c r="M11" s="82">
        <v>0</v>
      </c>
      <c r="N11" s="80">
        <f t="shared" si="8"/>
        <v>2</v>
      </c>
      <c r="O11" s="78">
        <v>2</v>
      </c>
      <c r="P11" s="82">
        <v>0</v>
      </c>
      <c r="Q11" s="80">
        <f t="shared" si="9"/>
        <v>2</v>
      </c>
      <c r="R11" s="78">
        <v>2</v>
      </c>
      <c r="S11" s="82">
        <v>0</v>
      </c>
      <c r="T11" s="80">
        <f t="shared" si="10"/>
        <v>2</v>
      </c>
      <c r="U11" s="78">
        <v>2</v>
      </c>
      <c r="V11" s="111">
        <v>0</v>
      </c>
      <c r="W11" s="80">
        <f t="shared" si="11"/>
        <v>2</v>
      </c>
      <c r="X11" s="145">
        <v>2</v>
      </c>
      <c r="Y11" s="146">
        <v>0</v>
      </c>
      <c r="Z11" s="147">
        <f t="shared" si="12"/>
        <v>2</v>
      </c>
      <c r="AA11" s="145">
        <v>2</v>
      </c>
      <c r="AB11" s="161">
        <v>0</v>
      </c>
      <c r="AC11" s="147">
        <f t="shared" si="13"/>
        <v>2</v>
      </c>
      <c r="AD11" s="145">
        <v>2</v>
      </c>
      <c r="AE11" s="161">
        <v>0</v>
      </c>
      <c r="AF11" s="147">
        <f t="shared" si="14"/>
        <v>2</v>
      </c>
      <c r="AG11" s="145">
        <v>2</v>
      </c>
      <c r="AH11" s="161">
        <v>0</v>
      </c>
      <c r="AI11" s="147">
        <f t="shared" si="15"/>
        <v>2</v>
      </c>
      <c r="AJ11" s="145">
        <v>2</v>
      </c>
      <c r="AK11" s="161">
        <v>0</v>
      </c>
      <c r="AL11" s="147">
        <f t="shared" si="16"/>
        <v>2</v>
      </c>
      <c r="AM11" s="145">
        <v>2</v>
      </c>
      <c r="AN11" s="161">
        <v>0</v>
      </c>
      <c r="AO11" s="147">
        <f t="shared" si="17"/>
        <v>2</v>
      </c>
    </row>
    <row r="12" spans="2:59">
      <c r="B12" s="7" t="s">
        <v>7</v>
      </c>
      <c r="C12" s="49">
        <f t="shared" ref="C12:W12" si="19">SUM(C13:C15)</f>
        <v>199</v>
      </c>
      <c r="D12" s="130">
        <f t="shared" si="19"/>
        <v>9</v>
      </c>
      <c r="E12" s="132">
        <f t="shared" si="19"/>
        <v>208</v>
      </c>
      <c r="F12" s="49">
        <f t="shared" si="19"/>
        <v>200</v>
      </c>
      <c r="G12" s="130">
        <f t="shared" si="19"/>
        <v>9</v>
      </c>
      <c r="H12" s="132">
        <f t="shared" si="19"/>
        <v>209</v>
      </c>
      <c r="I12" s="49">
        <f t="shared" si="19"/>
        <v>197</v>
      </c>
      <c r="J12" s="130">
        <f t="shared" si="19"/>
        <v>9</v>
      </c>
      <c r="K12" s="132">
        <f t="shared" si="19"/>
        <v>206</v>
      </c>
      <c r="L12" s="49">
        <f t="shared" si="19"/>
        <v>195</v>
      </c>
      <c r="M12" s="130">
        <f t="shared" si="19"/>
        <v>8</v>
      </c>
      <c r="N12" s="132">
        <f t="shared" si="19"/>
        <v>203</v>
      </c>
      <c r="O12" s="49">
        <f t="shared" si="19"/>
        <v>195</v>
      </c>
      <c r="P12" s="130">
        <f t="shared" si="19"/>
        <v>8</v>
      </c>
      <c r="Q12" s="132">
        <f t="shared" si="19"/>
        <v>203</v>
      </c>
      <c r="R12" s="49">
        <f t="shared" si="19"/>
        <v>194</v>
      </c>
      <c r="S12" s="130">
        <f t="shared" si="19"/>
        <v>8</v>
      </c>
      <c r="T12" s="132">
        <f t="shared" si="19"/>
        <v>202</v>
      </c>
      <c r="U12" s="49">
        <f t="shared" si="19"/>
        <v>193</v>
      </c>
      <c r="V12" s="130">
        <f t="shared" si="19"/>
        <v>8</v>
      </c>
      <c r="W12" s="132">
        <f t="shared" si="19"/>
        <v>201</v>
      </c>
      <c r="X12" s="52">
        <f>SUM(X13:X15)</f>
        <v>193</v>
      </c>
      <c r="Y12" s="51">
        <f>SUM(Y13:Y15)</f>
        <v>8</v>
      </c>
      <c r="Z12" s="50">
        <f t="shared" si="12"/>
        <v>201</v>
      </c>
      <c r="AA12" s="52">
        <f>SUM(AA13:AA15)</f>
        <v>193</v>
      </c>
      <c r="AB12" s="51">
        <f>SUM(AB13:AB15)</f>
        <v>8</v>
      </c>
      <c r="AC12" s="50">
        <f t="shared" si="13"/>
        <v>201</v>
      </c>
      <c r="AD12" s="52">
        <f>SUM(AD13:AD15)</f>
        <v>193</v>
      </c>
      <c r="AE12" s="51">
        <f>SUM(AE13:AE15)</f>
        <v>8</v>
      </c>
      <c r="AF12" s="50">
        <f t="shared" si="14"/>
        <v>201</v>
      </c>
      <c r="AG12" s="52">
        <f>SUM(AG13:AG15)</f>
        <v>193</v>
      </c>
      <c r="AH12" s="51">
        <f>SUM(AH13:AH15)</f>
        <v>8</v>
      </c>
      <c r="AI12" s="50">
        <f t="shared" si="15"/>
        <v>201</v>
      </c>
      <c r="AJ12" s="52">
        <f>SUM(AJ13:AJ15)</f>
        <v>193</v>
      </c>
      <c r="AK12" s="51">
        <f>SUM(AK13:AK15)</f>
        <v>8</v>
      </c>
      <c r="AL12" s="50">
        <f t="shared" si="16"/>
        <v>201</v>
      </c>
      <c r="AM12" s="52">
        <f>SUM(AM13:AM15)</f>
        <v>193</v>
      </c>
      <c r="AN12" s="51">
        <f>SUM(AN13:AN15)</f>
        <v>8</v>
      </c>
      <c r="AO12" s="50">
        <f t="shared" si="17"/>
        <v>201</v>
      </c>
    </row>
    <row r="13" spans="2:59">
      <c r="B13" s="8" t="s">
        <v>18</v>
      </c>
      <c r="C13" s="83">
        <v>147</v>
      </c>
      <c r="D13" s="84">
        <v>4</v>
      </c>
      <c r="E13" s="46">
        <f t="shared" ref="E13:E15" si="20">SUM(C13:D13)</f>
        <v>151</v>
      </c>
      <c r="F13" s="83">
        <v>148</v>
      </c>
      <c r="G13" s="84">
        <v>4</v>
      </c>
      <c r="H13" s="46">
        <f t="shared" ref="H13:H15" si="21">SUM(F13:G13)</f>
        <v>152</v>
      </c>
      <c r="I13" s="83">
        <v>146</v>
      </c>
      <c r="J13" s="84">
        <v>4</v>
      </c>
      <c r="K13" s="46">
        <f t="shared" ref="K13:K19" si="22">SUM(I13:J13)</f>
        <v>150</v>
      </c>
      <c r="L13" s="83">
        <v>145</v>
      </c>
      <c r="M13" s="84">
        <v>3</v>
      </c>
      <c r="N13" s="46">
        <f t="shared" ref="N13:N19" si="23">SUM(L13:M13)</f>
        <v>148</v>
      </c>
      <c r="O13" s="83">
        <v>145</v>
      </c>
      <c r="P13" s="84">
        <v>3</v>
      </c>
      <c r="Q13" s="46">
        <f t="shared" ref="Q13:Q19" si="24">SUM(O13:P13)</f>
        <v>148</v>
      </c>
      <c r="R13" s="83">
        <v>144</v>
      </c>
      <c r="S13" s="84">
        <v>3</v>
      </c>
      <c r="T13" s="46">
        <f t="shared" ref="T13:T19" si="25">SUM(R13:S13)</f>
        <v>147</v>
      </c>
      <c r="U13" s="83">
        <v>143</v>
      </c>
      <c r="V13" s="84">
        <v>3</v>
      </c>
      <c r="W13" s="46">
        <f t="shared" ref="W13:W19" si="26">SUM(U13:V13)</f>
        <v>146</v>
      </c>
      <c r="X13" s="83">
        <v>143</v>
      </c>
      <c r="Y13" s="84">
        <v>3</v>
      </c>
      <c r="Z13" s="46">
        <f t="shared" si="12"/>
        <v>146</v>
      </c>
      <c r="AA13" s="83">
        <v>143</v>
      </c>
      <c r="AB13" s="84">
        <v>3</v>
      </c>
      <c r="AC13" s="46">
        <f t="shared" si="13"/>
        <v>146</v>
      </c>
      <c r="AD13" s="83">
        <v>143</v>
      </c>
      <c r="AE13" s="84">
        <v>3</v>
      </c>
      <c r="AF13" s="46">
        <f t="shared" si="14"/>
        <v>146</v>
      </c>
      <c r="AG13" s="83">
        <v>143</v>
      </c>
      <c r="AH13" s="84">
        <v>3</v>
      </c>
      <c r="AI13" s="46">
        <f t="shared" si="15"/>
        <v>146</v>
      </c>
      <c r="AJ13" s="83">
        <v>143</v>
      </c>
      <c r="AK13" s="84">
        <v>3</v>
      </c>
      <c r="AL13" s="46">
        <f t="shared" si="16"/>
        <v>146</v>
      </c>
      <c r="AM13" s="83">
        <v>143</v>
      </c>
      <c r="AN13" s="84">
        <v>3</v>
      </c>
      <c r="AO13" s="46">
        <f t="shared" si="17"/>
        <v>146</v>
      </c>
    </row>
    <row r="14" spans="2:59">
      <c r="B14" s="8" t="s">
        <v>8</v>
      </c>
      <c r="C14" s="83">
        <v>50</v>
      </c>
      <c r="D14" s="84">
        <v>5</v>
      </c>
      <c r="E14" s="46">
        <f t="shared" si="20"/>
        <v>55</v>
      </c>
      <c r="F14" s="83">
        <v>50</v>
      </c>
      <c r="G14" s="84">
        <v>5</v>
      </c>
      <c r="H14" s="46">
        <f t="shared" si="21"/>
        <v>55</v>
      </c>
      <c r="I14" s="83">
        <v>50</v>
      </c>
      <c r="J14" s="84">
        <v>5</v>
      </c>
      <c r="K14" s="46">
        <f t="shared" si="22"/>
        <v>55</v>
      </c>
      <c r="L14" s="83">
        <v>49</v>
      </c>
      <c r="M14" s="84">
        <v>5</v>
      </c>
      <c r="N14" s="46">
        <f t="shared" si="23"/>
        <v>54</v>
      </c>
      <c r="O14" s="83">
        <v>49</v>
      </c>
      <c r="P14" s="84">
        <v>5</v>
      </c>
      <c r="Q14" s="46">
        <f t="shared" si="24"/>
        <v>54</v>
      </c>
      <c r="R14" s="83">
        <v>49</v>
      </c>
      <c r="S14" s="84">
        <v>5</v>
      </c>
      <c r="T14" s="46">
        <f t="shared" si="25"/>
        <v>54</v>
      </c>
      <c r="U14" s="83">
        <v>49</v>
      </c>
      <c r="V14" s="84">
        <v>5</v>
      </c>
      <c r="W14" s="46">
        <f t="shared" si="26"/>
        <v>54</v>
      </c>
      <c r="X14" s="83">
        <v>49</v>
      </c>
      <c r="Y14" s="84">
        <v>5</v>
      </c>
      <c r="Z14" s="46">
        <f t="shared" si="12"/>
        <v>54</v>
      </c>
      <c r="AA14" s="83">
        <v>49</v>
      </c>
      <c r="AB14" s="84">
        <v>5</v>
      </c>
      <c r="AC14" s="46">
        <f t="shared" si="13"/>
        <v>54</v>
      </c>
      <c r="AD14" s="83">
        <v>49</v>
      </c>
      <c r="AE14" s="84">
        <v>5</v>
      </c>
      <c r="AF14" s="46">
        <f t="shared" si="14"/>
        <v>54</v>
      </c>
      <c r="AG14" s="83">
        <v>49</v>
      </c>
      <c r="AH14" s="84">
        <v>5</v>
      </c>
      <c r="AI14" s="46">
        <f t="shared" si="15"/>
        <v>54</v>
      </c>
      <c r="AJ14" s="83">
        <v>49</v>
      </c>
      <c r="AK14" s="84">
        <v>5</v>
      </c>
      <c r="AL14" s="46">
        <f t="shared" si="16"/>
        <v>54</v>
      </c>
      <c r="AM14" s="83">
        <v>49</v>
      </c>
      <c r="AN14" s="84">
        <v>5</v>
      </c>
      <c r="AO14" s="46">
        <f t="shared" si="17"/>
        <v>54</v>
      </c>
    </row>
    <row r="15" spans="2:59">
      <c r="B15" s="8" t="s">
        <v>41</v>
      </c>
      <c r="C15" s="83">
        <v>2</v>
      </c>
      <c r="D15" s="84">
        <v>0</v>
      </c>
      <c r="E15" s="46">
        <f t="shared" si="20"/>
        <v>2</v>
      </c>
      <c r="F15" s="83">
        <v>2</v>
      </c>
      <c r="G15" s="84">
        <v>0</v>
      </c>
      <c r="H15" s="46">
        <f t="shared" si="21"/>
        <v>2</v>
      </c>
      <c r="I15" s="83">
        <v>1</v>
      </c>
      <c r="J15" s="84">
        <v>0</v>
      </c>
      <c r="K15" s="46">
        <f t="shared" si="22"/>
        <v>1</v>
      </c>
      <c r="L15" s="83">
        <v>1</v>
      </c>
      <c r="M15" s="84">
        <v>0</v>
      </c>
      <c r="N15" s="46">
        <f t="shared" si="23"/>
        <v>1</v>
      </c>
      <c r="O15" s="83">
        <v>1</v>
      </c>
      <c r="P15" s="84">
        <v>0</v>
      </c>
      <c r="Q15" s="46">
        <f t="shared" si="24"/>
        <v>1</v>
      </c>
      <c r="R15" s="83">
        <v>1</v>
      </c>
      <c r="S15" s="84">
        <v>0</v>
      </c>
      <c r="T15" s="46">
        <f t="shared" si="25"/>
        <v>1</v>
      </c>
      <c r="U15" s="83">
        <v>1</v>
      </c>
      <c r="V15" s="84">
        <v>0</v>
      </c>
      <c r="W15" s="46">
        <f t="shared" si="26"/>
        <v>1</v>
      </c>
      <c r="X15" s="148">
        <v>1</v>
      </c>
      <c r="Y15" s="149">
        <v>0</v>
      </c>
      <c r="Z15" s="150">
        <f t="shared" si="12"/>
        <v>1</v>
      </c>
      <c r="AA15" s="148">
        <v>1</v>
      </c>
      <c r="AB15" s="149">
        <v>0</v>
      </c>
      <c r="AC15" s="150">
        <f t="shared" si="13"/>
        <v>1</v>
      </c>
      <c r="AD15" s="148">
        <v>1</v>
      </c>
      <c r="AE15" s="149">
        <v>0</v>
      </c>
      <c r="AF15" s="150">
        <f t="shared" si="14"/>
        <v>1</v>
      </c>
      <c r="AG15" s="148">
        <v>1</v>
      </c>
      <c r="AH15" s="149">
        <v>0</v>
      </c>
      <c r="AI15" s="150">
        <f t="shared" si="15"/>
        <v>1</v>
      </c>
      <c r="AJ15" s="148">
        <v>1</v>
      </c>
      <c r="AK15" s="149">
        <v>0</v>
      </c>
      <c r="AL15" s="150">
        <f t="shared" si="16"/>
        <v>1</v>
      </c>
      <c r="AM15" s="148">
        <v>1</v>
      </c>
      <c r="AN15" s="149">
        <v>0</v>
      </c>
      <c r="AO15" s="150">
        <f t="shared" si="17"/>
        <v>1</v>
      </c>
    </row>
    <row r="16" spans="2:59">
      <c r="B16" s="9" t="s">
        <v>9</v>
      </c>
      <c r="C16" s="49">
        <f t="shared" ref="C16:J16" si="27">SUM(C17:C19)</f>
        <v>194</v>
      </c>
      <c r="D16" s="130">
        <f t="shared" si="27"/>
        <v>5</v>
      </c>
      <c r="E16" s="132">
        <f t="shared" si="27"/>
        <v>199</v>
      </c>
      <c r="F16" s="49">
        <f t="shared" si="27"/>
        <v>193</v>
      </c>
      <c r="G16" s="130">
        <f t="shared" si="27"/>
        <v>5</v>
      </c>
      <c r="H16" s="132">
        <f t="shared" si="27"/>
        <v>198</v>
      </c>
      <c r="I16" s="49">
        <f t="shared" si="27"/>
        <v>193</v>
      </c>
      <c r="J16" s="51">
        <f t="shared" si="27"/>
        <v>5</v>
      </c>
      <c r="K16" s="50">
        <f t="shared" si="22"/>
        <v>198</v>
      </c>
      <c r="L16" s="52">
        <f>SUM(L17:L19)</f>
        <v>193</v>
      </c>
      <c r="M16" s="51">
        <f>SUM(M17:M19)</f>
        <v>5</v>
      </c>
      <c r="N16" s="50">
        <f t="shared" si="23"/>
        <v>198</v>
      </c>
      <c r="O16" s="52">
        <f>SUM(O17:O19)</f>
        <v>193</v>
      </c>
      <c r="P16" s="51">
        <f>SUM(P17:P19)</f>
        <v>5</v>
      </c>
      <c r="Q16" s="50">
        <f t="shared" si="24"/>
        <v>198</v>
      </c>
      <c r="R16" s="52">
        <f>SUM(R17:R19)</f>
        <v>194</v>
      </c>
      <c r="S16" s="51">
        <f>SUM(S17:S19)</f>
        <v>5</v>
      </c>
      <c r="T16" s="50">
        <f t="shared" si="25"/>
        <v>199</v>
      </c>
      <c r="U16" s="52">
        <f>SUM(U17:U19)</f>
        <v>194</v>
      </c>
      <c r="V16" s="51">
        <f>SUM(V17:V19)</f>
        <v>5</v>
      </c>
      <c r="W16" s="50">
        <f t="shared" si="26"/>
        <v>199</v>
      </c>
      <c r="X16" s="52">
        <f>SUM(X17:X19)</f>
        <v>194</v>
      </c>
      <c r="Y16" s="51">
        <f>SUM(Y17:Y19)</f>
        <v>5</v>
      </c>
      <c r="Z16" s="50">
        <f t="shared" si="12"/>
        <v>199</v>
      </c>
      <c r="AA16" s="52">
        <f>SUM(AA17:AA19)</f>
        <v>193</v>
      </c>
      <c r="AB16" s="51">
        <f>SUM(AB17:AB19)</f>
        <v>5</v>
      </c>
      <c r="AC16" s="50">
        <f t="shared" si="13"/>
        <v>198</v>
      </c>
      <c r="AD16" s="52">
        <f>SUM(AD17:AD19)</f>
        <v>193</v>
      </c>
      <c r="AE16" s="51">
        <f>SUM(AE17:AE19)</f>
        <v>5</v>
      </c>
      <c r="AF16" s="50">
        <f t="shared" si="14"/>
        <v>198</v>
      </c>
      <c r="AG16" s="52">
        <f>SUM(AG17:AG19)</f>
        <v>193</v>
      </c>
      <c r="AH16" s="51">
        <f>SUM(AH17:AH19)</f>
        <v>6</v>
      </c>
      <c r="AI16" s="50">
        <f t="shared" si="15"/>
        <v>199</v>
      </c>
      <c r="AJ16" s="52">
        <f>SUM(AJ17:AJ19)</f>
        <v>187</v>
      </c>
      <c r="AK16" s="51">
        <f>SUM(AK17:AK19)</f>
        <v>6</v>
      </c>
      <c r="AL16" s="50">
        <f t="shared" si="16"/>
        <v>193</v>
      </c>
      <c r="AM16" s="52">
        <f>SUM(AM17:AM19)</f>
        <v>186</v>
      </c>
      <c r="AN16" s="51">
        <f>SUM(AN17:AN19)</f>
        <v>6</v>
      </c>
      <c r="AO16" s="50">
        <f t="shared" si="17"/>
        <v>192</v>
      </c>
    </row>
    <row r="17" spans="2:41">
      <c r="B17" s="6" t="s">
        <v>10</v>
      </c>
      <c r="C17" s="83">
        <v>135</v>
      </c>
      <c r="D17" s="84">
        <v>3</v>
      </c>
      <c r="E17" s="46">
        <f t="shared" ref="E17:E19" si="28">SUM(C17:D17)</f>
        <v>138</v>
      </c>
      <c r="F17" s="83">
        <v>135</v>
      </c>
      <c r="G17" s="84">
        <v>3</v>
      </c>
      <c r="H17" s="46">
        <f t="shared" ref="H17:H19" si="29">SUM(F17:G17)</f>
        <v>138</v>
      </c>
      <c r="I17" s="83">
        <v>135</v>
      </c>
      <c r="J17" s="84">
        <v>3</v>
      </c>
      <c r="K17" s="46">
        <f t="shared" si="22"/>
        <v>138</v>
      </c>
      <c r="L17" s="83">
        <v>135</v>
      </c>
      <c r="M17" s="84">
        <v>3</v>
      </c>
      <c r="N17" s="46">
        <f t="shared" si="23"/>
        <v>138</v>
      </c>
      <c r="O17" s="83">
        <v>135</v>
      </c>
      <c r="P17" s="84">
        <v>3</v>
      </c>
      <c r="Q17" s="46">
        <f t="shared" si="24"/>
        <v>138</v>
      </c>
      <c r="R17" s="83">
        <v>135</v>
      </c>
      <c r="S17" s="84">
        <v>3</v>
      </c>
      <c r="T17" s="46">
        <f t="shared" si="25"/>
        <v>138</v>
      </c>
      <c r="U17" s="112">
        <v>135</v>
      </c>
      <c r="V17" s="84">
        <v>3</v>
      </c>
      <c r="W17" s="46">
        <f t="shared" si="26"/>
        <v>138</v>
      </c>
      <c r="X17" s="83">
        <v>135</v>
      </c>
      <c r="Y17" s="84">
        <v>3</v>
      </c>
      <c r="Z17" s="46">
        <f t="shared" si="12"/>
        <v>138</v>
      </c>
      <c r="AA17" s="83">
        <v>134</v>
      </c>
      <c r="AB17" s="84">
        <v>3</v>
      </c>
      <c r="AC17" s="46">
        <f t="shared" si="13"/>
        <v>137</v>
      </c>
      <c r="AD17" s="83">
        <v>134</v>
      </c>
      <c r="AE17" s="84">
        <v>3</v>
      </c>
      <c r="AF17" s="46">
        <f t="shared" si="14"/>
        <v>137</v>
      </c>
      <c r="AG17" s="83">
        <v>134</v>
      </c>
      <c r="AH17" s="84">
        <v>3</v>
      </c>
      <c r="AI17" s="46">
        <f t="shared" si="15"/>
        <v>137</v>
      </c>
      <c r="AJ17" s="83">
        <v>128</v>
      </c>
      <c r="AK17" s="84">
        <v>3</v>
      </c>
      <c r="AL17" s="46">
        <f t="shared" si="16"/>
        <v>131</v>
      </c>
      <c r="AM17" s="83">
        <v>127</v>
      </c>
      <c r="AN17" s="84">
        <v>3</v>
      </c>
      <c r="AO17" s="46">
        <f t="shared" si="17"/>
        <v>130</v>
      </c>
    </row>
    <row r="18" spans="2:41">
      <c r="B18" s="6" t="s">
        <v>11</v>
      </c>
      <c r="C18" s="83">
        <v>35</v>
      </c>
      <c r="D18" s="84">
        <v>1</v>
      </c>
      <c r="E18" s="46">
        <f t="shared" si="28"/>
        <v>36</v>
      </c>
      <c r="F18" s="83">
        <v>35</v>
      </c>
      <c r="G18" s="84">
        <v>1</v>
      </c>
      <c r="H18" s="46">
        <f t="shared" si="29"/>
        <v>36</v>
      </c>
      <c r="I18" s="83">
        <v>35</v>
      </c>
      <c r="J18" s="84">
        <v>1</v>
      </c>
      <c r="K18" s="46">
        <f t="shared" si="22"/>
        <v>36</v>
      </c>
      <c r="L18" s="83">
        <v>35</v>
      </c>
      <c r="M18" s="84">
        <v>1</v>
      </c>
      <c r="N18" s="46">
        <f t="shared" si="23"/>
        <v>36</v>
      </c>
      <c r="O18" s="83">
        <v>35</v>
      </c>
      <c r="P18" s="84">
        <v>1</v>
      </c>
      <c r="Q18" s="46">
        <f t="shared" si="24"/>
        <v>36</v>
      </c>
      <c r="R18" s="83">
        <v>35</v>
      </c>
      <c r="S18" s="84">
        <v>1</v>
      </c>
      <c r="T18" s="46">
        <f t="shared" si="25"/>
        <v>36</v>
      </c>
      <c r="U18" s="112">
        <v>35</v>
      </c>
      <c r="V18" s="84">
        <v>1</v>
      </c>
      <c r="W18" s="46">
        <f t="shared" si="26"/>
        <v>36</v>
      </c>
      <c r="X18" s="83">
        <v>35</v>
      </c>
      <c r="Y18" s="84">
        <v>1</v>
      </c>
      <c r="Z18" s="46">
        <f t="shared" si="12"/>
        <v>36</v>
      </c>
      <c r="AA18" s="83">
        <v>35</v>
      </c>
      <c r="AB18" s="84">
        <v>1</v>
      </c>
      <c r="AC18" s="46">
        <f t="shared" si="13"/>
        <v>36</v>
      </c>
      <c r="AD18" s="83">
        <v>35</v>
      </c>
      <c r="AE18" s="84">
        <v>1</v>
      </c>
      <c r="AF18" s="46">
        <f t="shared" si="14"/>
        <v>36</v>
      </c>
      <c r="AG18" s="83">
        <v>35</v>
      </c>
      <c r="AH18" s="84">
        <v>2</v>
      </c>
      <c r="AI18" s="46">
        <f t="shared" si="15"/>
        <v>37</v>
      </c>
      <c r="AJ18" s="83">
        <v>35</v>
      </c>
      <c r="AK18" s="84">
        <v>2</v>
      </c>
      <c r="AL18" s="46">
        <f t="shared" si="16"/>
        <v>37</v>
      </c>
      <c r="AM18" s="83">
        <v>35</v>
      </c>
      <c r="AN18" s="84">
        <v>2</v>
      </c>
      <c r="AO18" s="46">
        <f t="shared" si="17"/>
        <v>37</v>
      </c>
    </row>
    <row r="19" spans="2:41">
      <c r="B19" s="6" t="s">
        <v>12</v>
      </c>
      <c r="C19" s="83">
        <v>24</v>
      </c>
      <c r="D19" s="84">
        <v>1</v>
      </c>
      <c r="E19" s="46">
        <f t="shared" si="28"/>
        <v>25</v>
      </c>
      <c r="F19" s="83">
        <v>23</v>
      </c>
      <c r="G19" s="84">
        <v>1</v>
      </c>
      <c r="H19" s="46">
        <f t="shared" si="29"/>
        <v>24</v>
      </c>
      <c r="I19" s="83">
        <v>23</v>
      </c>
      <c r="J19" s="84">
        <v>1</v>
      </c>
      <c r="K19" s="46">
        <f t="shared" si="22"/>
        <v>24</v>
      </c>
      <c r="L19" s="83">
        <v>23</v>
      </c>
      <c r="M19" s="84">
        <v>1</v>
      </c>
      <c r="N19" s="46">
        <f t="shared" si="23"/>
        <v>24</v>
      </c>
      <c r="O19" s="83">
        <v>23</v>
      </c>
      <c r="P19" s="84">
        <v>1</v>
      </c>
      <c r="Q19" s="46">
        <f t="shared" si="24"/>
        <v>24</v>
      </c>
      <c r="R19" s="83">
        <v>24</v>
      </c>
      <c r="S19" s="84">
        <v>1</v>
      </c>
      <c r="T19" s="46">
        <f t="shared" si="25"/>
        <v>25</v>
      </c>
      <c r="U19" s="112">
        <v>24</v>
      </c>
      <c r="V19" s="84">
        <v>1</v>
      </c>
      <c r="W19" s="46">
        <f t="shared" si="26"/>
        <v>25</v>
      </c>
      <c r="X19" s="148">
        <v>24</v>
      </c>
      <c r="Y19" s="149">
        <v>1</v>
      </c>
      <c r="Z19" s="150">
        <f t="shared" si="12"/>
        <v>25</v>
      </c>
      <c r="AA19" s="148">
        <v>24</v>
      </c>
      <c r="AB19" s="149">
        <v>1</v>
      </c>
      <c r="AC19" s="150">
        <f t="shared" si="13"/>
        <v>25</v>
      </c>
      <c r="AD19" s="148">
        <v>24</v>
      </c>
      <c r="AE19" s="149">
        <v>1</v>
      </c>
      <c r="AF19" s="150">
        <f t="shared" si="14"/>
        <v>25</v>
      </c>
      <c r="AG19" s="148">
        <v>24</v>
      </c>
      <c r="AH19" s="149">
        <v>1</v>
      </c>
      <c r="AI19" s="150">
        <f t="shared" si="15"/>
        <v>25</v>
      </c>
      <c r="AJ19" s="148">
        <v>24</v>
      </c>
      <c r="AK19" s="149">
        <v>1</v>
      </c>
      <c r="AL19" s="150">
        <f t="shared" si="16"/>
        <v>25</v>
      </c>
      <c r="AM19" s="148">
        <v>24</v>
      </c>
      <c r="AN19" s="149">
        <v>1</v>
      </c>
      <c r="AO19" s="150">
        <f t="shared" si="17"/>
        <v>25</v>
      </c>
    </row>
    <row r="20" spans="2:41">
      <c r="B20" s="7" t="s">
        <v>61</v>
      </c>
      <c r="C20" s="52">
        <f t="shared" ref="C20:AH20" si="30">SUM(C21:C27)</f>
        <v>156</v>
      </c>
      <c r="D20" s="51">
        <f t="shared" si="30"/>
        <v>6</v>
      </c>
      <c r="E20" s="50">
        <f t="shared" si="30"/>
        <v>162</v>
      </c>
      <c r="F20" s="52">
        <f t="shared" si="30"/>
        <v>163</v>
      </c>
      <c r="G20" s="51">
        <f t="shared" si="30"/>
        <v>6</v>
      </c>
      <c r="H20" s="50">
        <f t="shared" si="30"/>
        <v>169</v>
      </c>
      <c r="I20" s="52">
        <f t="shared" si="30"/>
        <v>168</v>
      </c>
      <c r="J20" s="51">
        <f t="shared" si="30"/>
        <v>6</v>
      </c>
      <c r="K20" s="50">
        <f t="shared" si="30"/>
        <v>174</v>
      </c>
      <c r="L20" s="52">
        <f t="shared" si="30"/>
        <v>169</v>
      </c>
      <c r="M20" s="51">
        <f t="shared" si="30"/>
        <v>6</v>
      </c>
      <c r="N20" s="50">
        <f t="shared" si="30"/>
        <v>175</v>
      </c>
      <c r="O20" s="52">
        <f t="shared" si="30"/>
        <v>174</v>
      </c>
      <c r="P20" s="51">
        <f t="shared" si="30"/>
        <v>6</v>
      </c>
      <c r="Q20" s="50">
        <f t="shared" si="30"/>
        <v>180</v>
      </c>
      <c r="R20" s="52">
        <f t="shared" si="30"/>
        <v>177</v>
      </c>
      <c r="S20" s="51">
        <f t="shared" si="30"/>
        <v>6</v>
      </c>
      <c r="T20" s="50">
        <f t="shared" si="30"/>
        <v>183</v>
      </c>
      <c r="U20" s="52">
        <f t="shared" si="30"/>
        <v>180</v>
      </c>
      <c r="V20" s="51">
        <f t="shared" si="30"/>
        <v>6</v>
      </c>
      <c r="W20" s="50">
        <f t="shared" si="30"/>
        <v>186</v>
      </c>
      <c r="X20" s="52">
        <f t="shared" si="30"/>
        <v>183</v>
      </c>
      <c r="Y20" s="51">
        <f t="shared" si="30"/>
        <v>6</v>
      </c>
      <c r="Z20" s="50">
        <f t="shared" si="12"/>
        <v>189</v>
      </c>
      <c r="AA20" s="52">
        <f t="shared" si="30"/>
        <v>183</v>
      </c>
      <c r="AB20" s="51">
        <f t="shared" si="30"/>
        <v>6</v>
      </c>
      <c r="AC20" s="50">
        <f t="shared" si="13"/>
        <v>189</v>
      </c>
      <c r="AD20" s="52">
        <f t="shared" si="30"/>
        <v>185</v>
      </c>
      <c r="AE20" s="51">
        <f t="shared" si="30"/>
        <v>6</v>
      </c>
      <c r="AF20" s="50">
        <f t="shared" si="14"/>
        <v>191</v>
      </c>
      <c r="AG20" s="52">
        <f t="shared" si="30"/>
        <v>188</v>
      </c>
      <c r="AH20" s="51">
        <f t="shared" si="30"/>
        <v>6</v>
      </c>
      <c r="AI20" s="50">
        <f t="shared" si="15"/>
        <v>194</v>
      </c>
      <c r="AJ20" s="52">
        <f t="shared" ref="AJ20:AK20" si="31">SUM(AJ21:AJ27)</f>
        <v>188</v>
      </c>
      <c r="AK20" s="51">
        <f t="shared" si="31"/>
        <v>6</v>
      </c>
      <c r="AL20" s="50">
        <f t="shared" si="16"/>
        <v>194</v>
      </c>
      <c r="AM20" s="52">
        <f t="shared" ref="AM20:AN20" si="32">SUM(AM21:AM27)</f>
        <v>196</v>
      </c>
      <c r="AN20" s="51">
        <f t="shared" si="32"/>
        <v>6</v>
      </c>
      <c r="AO20" s="50">
        <f t="shared" si="17"/>
        <v>202</v>
      </c>
    </row>
    <row r="21" spans="2:41">
      <c r="B21" s="6" t="s">
        <v>19</v>
      </c>
      <c r="C21" s="55">
        <v>1</v>
      </c>
      <c r="D21" s="54">
        <v>0</v>
      </c>
      <c r="E21" s="53">
        <f t="shared" ref="E21:E26" si="33">SUM(C21:D21)</f>
        <v>1</v>
      </c>
      <c r="F21" s="55">
        <v>1</v>
      </c>
      <c r="G21" s="54">
        <v>0</v>
      </c>
      <c r="H21" s="53">
        <f t="shared" ref="H21:H26" si="34">SUM(F21:G21)</f>
        <v>1</v>
      </c>
      <c r="I21" s="55">
        <v>1</v>
      </c>
      <c r="J21" s="54">
        <v>0</v>
      </c>
      <c r="K21" s="53">
        <f t="shared" ref="K21:K27" si="35">SUM(I21:J21)</f>
        <v>1</v>
      </c>
      <c r="L21" s="55">
        <v>1</v>
      </c>
      <c r="M21" s="54">
        <v>0</v>
      </c>
      <c r="N21" s="53">
        <f t="shared" ref="N21:N27" si="36">SUM(L21:M21)</f>
        <v>1</v>
      </c>
      <c r="O21" s="55">
        <v>1</v>
      </c>
      <c r="P21" s="54">
        <v>0</v>
      </c>
      <c r="Q21" s="53">
        <f t="shared" ref="Q21:Q27" si="37">SUM(O21:P21)</f>
        <v>1</v>
      </c>
      <c r="R21" s="55">
        <v>1</v>
      </c>
      <c r="S21" s="54">
        <v>0</v>
      </c>
      <c r="T21" s="53">
        <f t="shared" ref="T21:T27" si="38">SUM(R21:S21)</f>
        <v>1</v>
      </c>
      <c r="U21" s="55">
        <v>1</v>
      </c>
      <c r="V21" s="54">
        <v>0</v>
      </c>
      <c r="W21" s="53">
        <f t="shared" ref="W21:W27" si="39">SUM(U21:V21)</f>
        <v>1</v>
      </c>
      <c r="X21" s="55">
        <v>1</v>
      </c>
      <c r="Y21" s="54">
        <v>0</v>
      </c>
      <c r="Z21" s="53">
        <f t="shared" si="12"/>
        <v>1</v>
      </c>
      <c r="AA21" s="55">
        <v>1</v>
      </c>
      <c r="AB21" s="54">
        <v>0</v>
      </c>
      <c r="AC21" s="53">
        <f t="shared" si="13"/>
        <v>1</v>
      </c>
      <c r="AD21" s="55">
        <v>1</v>
      </c>
      <c r="AE21" s="54">
        <v>0</v>
      </c>
      <c r="AF21" s="53">
        <f t="shared" si="14"/>
        <v>1</v>
      </c>
      <c r="AG21" s="55">
        <v>1</v>
      </c>
      <c r="AH21" s="54">
        <v>0</v>
      </c>
      <c r="AI21" s="53">
        <f t="shared" si="15"/>
        <v>1</v>
      </c>
      <c r="AJ21" s="55">
        <v>1</v>
      </c>
      <c r="AK21" s="54">
        <v>0</v>
      </c>
      <c r="AL21" s="53">
        <f t="shared" si="16"/>
        <v>1</v>
      </c>
      <c r="AM21" s="55">
        <v>1</v>
      </c>
      <c r="AN21" s="54">
        <v>0</v>
      </c>
      <c r="AO21" s="53">
        <f t="shared" si="17"/>
        <v>1</v>
      </c>
    </row>
    <row r="22" spans="2:41">
      <c r="B22" s="6" t="s">
        <v>37</v>
      </c>
      <c r="C22" s="55">
        <v>132</v>
      </c>
      <c r="D22" s="54">
        <v>4</v>
      </c>
      <c r="E22" s="53">
        <f t="shared" si="33"/>
        <v>136</v>
      </c>
      <c r="F22" s="55">
        <v>139</v>
      </c>
      <c r="G22" s="54">
        <v>4</v>
      </c>
      <c r="H22" s="53">
        <f t="shared" si="34"/>
        <v>143</v>
      </c>
      <c r="I22" s="55">
        <v>143</v>
      </c>
      <c r="J22" s="54">
        <v>4</v>
      </c>
      <c r="K22" s="53">
        <f t="shared" si="35"/>
        <v>147</v>
      </c>
      <c r="L22" s="55">
        <v>144</v>
      </c>
      <c r="M22" s="54">
        <v>4</v>
      </c>
      <c r="N22" s="53">
        <f t="shared" si="36"/>
        <v>148</v>
      </c>
      <c r="O22" s="55">
        <v>149</v>
      </c>
      <c r="P22" s="54">
        <v>4</v>
      </c>
      <c r="Q22" s="53">
        <f t="shared" si="37"/>
        <v>153</v>
      </c>
      <c r="R22" s="55">
        <v>152</v>
      </c>
      <c r="S22" s="54">
        <v>4</v>
      </c>
      <c r="T22" s="53">
        <f t="shared" si="38"/>
        <v>156</v>
      </c>
      <c r="U22" s="55">
        <v>155</v>
      </c>
      <c r="V22" s="54">
        <v>4</v>
      </c>
      <c r="W22" s="53">
        <f t="shared" si="39"/>
        <v>159</v>
      </c>
      <c r="X22" s="55">
        <v>158</v>
      </c>
      <c r="Y22" s="54">
        <v>4</v>
      </c>
      <c r="Z22" s="53">
        <f t="shared" si="12"/>
        <v>162</v>
      </c>
      <c r="AA22" s="55">
        <v>158</v>
      </c>
      <c r="AB22" s="54">
        <v>4</v>
      </c>
      <c r="AC22" s="53">
        <f t="shared" si="13"/>
        <v>162</v>
      </c>
      <c r="AD22" s="55">
        <v>160</v>
      </c>
      <c r="AE22" s="54">
        <v>4</v>
      </c>
      <c r="AF22" s="53">
        <f t="shared" si="14"/>
        <v>164</v>
      </c>
      <c r="AG22" s="55">
        <v>163</v>
      </c>
      <c r="AH22" s="54">
        <v>4</v>
      </c>
      <c r="AI22" s="53">
        <f t="shared" si="15"/>
        <v>167</v>
      </c>
      <c r="AJ22" s="55">
        <v>163</v>
      </c>
      <c r="AK22" s="54">
        <v>4</v>
      </c>
      <c r="AL22" s="53">
        <f t="shared" si="16"/>
        <v>167</v>
      </c>
      <c r="AM22" s="55">
        <v>170</v>
      </c>
      <c r="AN22" s="54">
        <v>4</v>
      </c>
      <c r="AO22" s="53">
        <f t="shared" si="17"/>
        <v>174</v>
      </c>
    </row>
    <row r="23" spans="2:41">
      <c r="B23" s="6" t="s">
        <v>13</v>
      </c>
      <c r="C23" s="48">
        <v>20</v>
      </c>
      <c r="D23" s="47">
        <v>2</v>
      </c>
      <c r="E23" s="56">
        <f t="shared" si="33"/>
        <v>22</v>
      </c>
      <c r="F23" s="48">
        <v>20</v>
      </c>
      <c r="G23" s="47">
        <v>2</v>
      </c>
      <c r="H23" s="56">
        <f t="shared" si="34"/>
        <v>22</v>
      </c>
      <c r="I23" s="48">
        <v>20</v>
      </c>
      <c r="J23" s="47">
        <v>2</v>
      </c>
      <c r="K23" s="56">
        <f t="shared" si="35"/>
        <v>22</v>
      </c>
      <c r="L23" s="48">
        <v>20</v>
      </c>
      <c r="M23" s="47">
        <v>2</v>
      </c>
      <c r="N23" s="56">
        <f t="shared" si="36"/>
        <v>22</v>
      </c>
      <c r="O23" s="48">
        <v>20</v>
      </c>
      <c r="P23" s="47">
        <v>2</v>
      </c>
      <c r="Q23" s="56">
        <f t="shared" si="37"/>
        <v>22</v>
      </c>
      <c r="R23" s="55">
        <v>20</v>
      </c>
      <c r="S23" s="54">
        <v>2</v>
      </c>
      <c r="T23" s="56">
        <f t="shared" si="38"/>
        <v>22</v>
      </c>
      <c r="U23" s="55">
        <v>20</v>
      </c>
      <c r="V23" s="54">
        <v>2</v>
      </c>
      <c r="W23" s="56">
        <f t="shared" si="39"/>
        <v>22</v>
      </c>
      <c r="X23" s="55">
        <v>20</v>
      </c>
      <c r="Y23" s="54">
        <v>2</v>
      </c>
      <c r="Z23" s="56">
        <f t="shared" si="12"/>
        <v>22</v>
      </c>
      <c r="AA23" s="55">
        <v>20</v>
      </c>
      <c r="AB23" s="54">
        <v>2</v>
      </c>
      <c r="AC23" s="56">
        <f t="shared" si="13"/>
        <v>22</v>
      </c>
      <c r="AD23" s="55">
        <v>20</v>
      </c>
      <c r="AE23" s="54">
        <v>2</v>
      </c>
      <c r="AF23" s="56">
        <f t="shared" si="14"/>
        <v>22</v>
      </c>
      <c r="AG23" s="55">
        <v>20</v>
      </c>
      <c r="AH23" s="54">
        <v>2</v>
      </c>
      <c r="AI23" s="56">
        <f t="shared" si="15"/>
        <v>22</v>
      </c>
      <c r="AJ23" s="55">
        <v>20</v>
      </c>
      <c r="AK23" s="54">
        <v>2</v>
      </c>
      <c r="AL23" s="56">
        <f t="shared" si="16"/>
        <v>22</v>
      </c>
      <c r="AM23" s="55">
        <v>21</v>
      </c>
      <c r="AN23" s="54">
        <v>2</v>
      </c>
      <c r="AO23" s="56">
        <f t="shared" si="17"/>
        <v>23</v>
      </c>
    </row>
    <row r="24" spans="2:41">
      <c r="B24" s="6" t="s">
        <v>14</v>
      </c>
      <c r="C24" s="48">
        <v>1</v>
      </c>
      <c r="D24" s="47">
        <v>0</v>
      </c>
      <c r="E24" s="56">
        <f t="shared" si="33"/>
        <v>1</v>
      </c>
      <c r="F24" s="48">
        <v>1</v>
      </c>
      <c r="G24" s="47">
        <v>0</v>
      </c>
      <c r="H24" s="56">
        <f t="shared" si="34"/>
        <v>1</v>
      </c>
      <c r="I24" s="48">
        <v>1</v>
      </c>
      <c r="J24" s="47">
        <v>0</v>
      </c>
      <c r="K24" s="56">
        <f t="shared" si="35"/>
        <v>1</v>
      </c>
      <c r="L24" s="48">
        <v>1</v>
      </c>
      <c r="M24" s="47">
        <v>0</v>
      </c>
      <c r="N24" s="56">
        <f t="shared" si="36"/>
        <v>1</v>
      </c>
      <c r="O24" s="48">
        <v>1</v>
      </c>
      <c r="P24" s="47">
        <v>0</v>
      </c>
      <c r="Q24" s="56">
        <f t="shared" si="37"/>
        <v>1</v>
      </c>
      <c r="R24" s="48">
        <v>1</v>
      </c>
      <c r="S24" s="47">
        <v>0</v>
      </c>
      <c r="T24" s="56">
        <f t="shared" si="38"/>
        <v>1</v>
      </c>
      <c r="U24" s="48">
        <v>1</v>
      </c>
      <c r="V24" s="47">
        <v>0</v>
      </c>
      <c r="W24" s="56">
        <f t="shared" si="39"/>
        <v>1</v>
      </c>
      <c r="X24" s="48">
        <v>1</v>
      </c>
      <c r="Y24" s="47">
        <v>0</v>
      </c>
      <c r="Z24" s="56">
        <f t="shared" si="12"/>
        <v>1</v>
      </c>
      <c r="AA24" s="48">
        <v>1</v>
      </c>
      <c r="AB24" s="47">
        <v>0</v>
      </c>
      <c r="AC24" s="56">
        <f t="shared" si="13"/>
        <v>1</v>
      </c>
      <c r="AD24" s="48">
        <v>1</v>
      </c>
      <c r="AE24" s="47">
        <v>0</v>
      </c>
      <c r="AF24" s="56">
        <f t="shared" si="14"/>
        <v>1</v>
      </c>
      <c r="AG24" s="48">
        <v>1</v>
      </c>
      <c r="AH24" s="47">
        <v>0</v>
      </c>
      <c r="AI24" s="56">
        <f t="shared" si="15"/>
        <v>1</v>
      </c>
      <c r="AJ24" s="48">
        <v>1</v>
      </c>
      <c r="AK24" s="47">
        <v>0</v>
      </c>
      <c r="AL24" s="56">
        <f t="shared" si="16"/>
        <v>1</v>
      </c>
      <c r="AM24" s="48">
        <v>1</v>
      </c>
      <c r="AN24" s="47">
        <v>0</v>
      </c>
      <c r="AO24" s="56">
        <f t="shared" si="17"/>
        <v>1</v>
      </c>
    </row>
    <row r="25" spans="2:41">
      <c r="B25" s="6" t="s">
        <v>15</v>
      </c>
      <c r="C25" s="48">
        <v>1</v>
      </c>
      <c r="D25" s="47">
        <v>0</v>
      </c>
      <c r="E25" s="56">
        <f t="shared" si="33"/>
        <v>1</v>
      </c>
      <c r="F25" s="48">
        <v>1</v>
      </c>
      <c r="G25" s="47">
        <v>0</v>
      </c>
      <c r="H25" s="56">
        <f t="shared" si="34"/>
        <v>1</v>
      </c>
      <c r="I25" s="48">
        <v>1</v>
      </c>
      <c r="J25" s="47">
        <v>0</v>
      </c>
      <c r="K25" s="56">
        <f t="shared" si="35"/>
        <v>1</v>
      </c>
      <c r="L25" s="48">
        <v>1</v>
      </c>
      <c r="M25" s="47">
        <v>0</v>
      </c>
      <c r="N25" s="56">
        <f t="shared" si="36"/>
        <v>1</v>
      </c>
      <c r="O25" s="48">
        <v>1</v>
      </c>
      <c r="P25" s="47">
        <v>0</v>
      </c>
      <c r="Q25" s="56">
        <f t="shared" si="37"/>
        <v>1</v>
      </c>
      <c r="R25" s="48">
        <v>1</v>
      </c>
      <c r="S25" s="47">
        <v>0</v>
      </c>
      <c r="T25" s="56">
        <f t="shared" si="38"/>
        <v>1</v>
      </c>
      <c r="U25" s="48">
        <v>1</v>
      </c>
      <c r="V25" s="47">
        <v>0</v>
      </c>
      <c r="W25" s="56">
        <f t="shared" si="39"/>
        <v>1</v>
      </c>
      <c r="X25" s="48">
        <v>1</v>
      </c>
      <c r="Y25" s="47">
        <v>0</v>
      </c>
      <c r="Z25" s="56">
        <f t="shared" si="12"/>
        <v>1</v>
      </c>
      <c r="AA25" s="48">
        <v>1</v>
      </c>
      <c r="AB25" s="47">
        <v>0</v>
      </c>
      <c r="AC25" s="56">
        <f t="shared" si="13"/>
        <v>1</v>
      </c>
      <c r="AD25" s="48">
        <v>1</v>
      </c>
      <c r="AE25" s="47">
        <v>0</v>
      </c>
      <c r="AF25" s="56">
        <f t="shared" si="14"/>
        <v>1</v>
      </c>
      <c r="AG25" s="48">
        <v>1</v>
      </c>
      <c r="AH25" s="47">
        <v>0</v>
      </c>
      <c r="AI25" s="56">
        <f t="shared" si="15"/>
        <v>1</v>
      </c>
      <c r="AJ25" s="48">
        <v>1</v>
      </c>
      <c r="AK25" s="47">
        <v>0</v>
      </c>
      <c r="AL25" s="56">
        <f t="shared" si="16"/>
        <v>1</v>
      </c>
      <c r="AM25" s="48">
        <v>1</v>
      </c>
      <c r="AN25" s="47">
        <v>0</v>
      </c>
      <c r="AO25" s="56">
        <f t="shared" si="17"/>
        <v>1</v>
      </c>
    </row>
    <row r="26" spans="2:41">
      <c r="B26" s="21" t="s">
        <v>48</v>
      </c>
      <c r="C26" s="48">
        <v>1</v>
      </c>
      <c r="D26" s="47">
        <v>0</v>
      </c>
      <c r="E26" s="56">
        <f t="shared" si="33"/>
        <v>1</v>
      </c>
      <c r="F26" s="48">
        <v>1</v>
      </c>
      <c r="G26" s="47">
        <v>0</v>
      </c>
      <c r="H26" s="56">
        <f t="shared" si="34"/>
        <v>1</v>
      </c>
      <c r="I26" s="48">
        <v>1</v>
      </c>
      <c r="J26" s="47">
        <v>0</v>
      </c>
      <c r="K26" s="56">
        <f t="shared" si="35"/>
        <v>1</v>
      </c>
      <c r="L26" s="48">
        <v>1</v>
      </c>
      <c r="M26" s="47">
        <v>0</v>
      </c>
      <c r="N26" s="56">
        <f t="shared" si="36"/>
        <v>1</v>
      </c>
      <c r="O26" s="48">
        <v>1</v>
      </c>
      <c r="P26" s="47">
        <v>0</v>
      </c>
      <c r="Q26" s="56">
        <f t="shared" si="37"/>
        <v>1</v>
      </c>
      <c r="R26" s="48">
        <v>1</v>
      </c>
      <c r="S26" s="47">
        <v>0</v>
      </c>
      <c r="T26" s="56">
        <f t="shared" si="38"/>
        <v>1</v>
      </c>
      <c r="U26" s="48">
        <v>1</v>
      </c>
      <c r="V26" s="47">
        <v>0</v>
      </c>
      <c r="W26" s="56">
        <f t="shared" si="39"/>
        <v>1</v>
      </c>
      <c r="X26" s="48">
        <v>1</v>
      </c>
      <c r="Y26" s="47">
        <v>0</v>
      </c>
      <c r="Z26" s="56">
        <f t="shared" si="12"/>
        <v>1</v>
      </c>
      <c r="AA26" s="48">
        <v>1</v>
      </c>
      <c r="AB26" s="47">
        <v>0</v>
      </c>
      <c r="AC26" s="56">
        <f t="shared" si="13"/>
        <v>1</v>
      </c>
      <c r="AD26" s="48">
        <v>1</v>
      </c>
      <c r="AE26" s="47">
        <v>0</v>
      </c>
      <c r="AF26" s="56">
        <f t="shared" si="14"/>
        <v>1</v>
      </c>
      <c r="AG26" s="48">
        <v>1</v>
      </c>
      <c r="AH26" s="47">
        <v>0</v>
      </c>
      <c r="AI26" s="56">
        <f t="shared" si="15"/>
        <v>1</v>
      </c>
      <c r="AJ26" s="48">
        <v>1</v>
      </c>
      <c r="AK26" s="47">
        <v>0</v>
      </c>
      <c r="AL26" s="56">
        <f t="shared" si="16"/>
        <v>1</v>
      </c>
      <c r="AM26" s="48">
        <v>1</v>
      </c>
      <c r="AN26" s="47">
        <v>0</v>
      </c>
      <c r="AO26" s="56">
        <f t="shared" si="17"/>
        <v>1</v>
      </c>
    </row>
    <row r="27" spans="2:41">
      <c r="B27" s="21" t="s">
        <v>55</v>
      </c>
      <c r="C27" s="134"/>
      <c r="D27" s="131"/>
      <c r="E27" s="66"/>
      <c r="F27" s="134"/>
      <c r="G27" s="131"/>
      <c r="H27" s="66"/>
      <c r="I27" s="83">
        <v>1</v>
      </c>
      <c r="J27" s="84">
        <v>0</v>
      </c>
      <c r="K27" s="46">
        <f t="shared" si="35"/>
        <v>1</v>
      </c>
      <c r="L27" s="83">
        <v>1</v>
      </c>
      <c r="M27" s="84">
        <v>0</v>
      </c>
      <c r="N27" s="46">
        <f t="shared" si="36"/>
        <v>1</v>
      </c>
      <c r="O27" s="83">
        <v>1</v>
      </c>
      <c r="P27" s="84">
        <v>0</v>
      </c>
      <c r="Q27" s="46">
        <f t="shared" si="37"/>
        <v>1</v>
      </c>
      <c r="R27" s="83">
        <v>1</v>
      </c>
      <c r="S27" s="84">
        <v>0</v>
      </c>
      <c r="T27" s="46">
        <f t="shared" si="38"/>
        <v>1</v>
      </c>
      <c r="U27" s="83">
        <v>1</v>
      </c>
      <c r="V27" s="84">
        <v>0</v>
      </c>
      <c r="W27" s="46">
        <f t="shared" si="39"/>
        <v>1</v>
      </c>
      <c r="X27" s="148">
        <v>1</v>
      </c>
      <c r="Y27" s="149">
        <v>0</v>
      </c>
      <c r="Z27" s="150">
        <f t="shared" si="12"/>
        <v>1</v>
      </c>
      <c r="AA27" s="148">
        <v>1</v>
      </c>
      <c r="AB27" s="149">
        <v>0</v>
      </c>
      <c r="AC27" s="150">
        <f t="shared" si="13"/>
        <v>1</v>
      </c>
      <c r="AD27" s="148">
        <v>1</v>
      </c>
      <c r="AE27" s="149">
        <v>0</v>
      </c>
      <c r="AF27" s="150">
        <f t="shared" si="14"/>
        <v>1</v>
      </c>
      <c r="AG27" s="148">
        <v>1</v>
      </c>
      <c r="AH27" s="149">
        <v>0</v>
      </c>
      <c r="AI27" s="150">
        <f t="shared" si="15"/>
        <v>1</v>
      </c>
      <c r="AJ27" s="148">
        <v>1</v>
      </c>
      <c r="AK27" s="149">
        <v>0</v>
      </c>
      <c r="AL27" s="150">
        <f t="shared" si="16"/>
        <v>1</v>
      </c>
      <c r="AM27" s="148">
        <v>1</v>
      </c>
      <c r="AN27" s="149">
        <v>0</v>
      </c>
      <c r="AO27" s="150">
        <f t="shared" si="17"/>
        <v>1</v>
      </c>
    </row>
    <row r="28" spans="2:41">
      <c r="B28" s="7" t="s">
        <v>21</v>
      </c>
      <c r="C28" s="42">
        <f t="shared" ref="C28:W28" si="40">SUM(C29:C31)</f>
        <v>222</v>
      </c>
      <c r="D28" s="10">
        <f t="shared" si="40"/>
        <v>0</v>
      </c>
      <c r="E28" s="133">
        <f t="shared" si="40"/>
        <v>222</v>
      </c>
      <c r="F28" s="42">
        <f t="shared" si="40"/>
        <v>222</v>
      </c>
      <c r="G28" s="10">
        <f t="shared" si="40"/>
        <v>0</v>
      </c>
      <c r="H28" s="133">
        <f t="shared" si="40"/>
        <v>222</v>
      </c>
      <c r="I28" s="42">
        <f t="shared" si="40"/>
        <v>221</v>
      </c>
      <c r="J28" s="10">
        <f t="shared" si="40"/>
        <v>0</v>
      </c>
      <c r="K28" s="133">
        <f t="shared" si="40"/>
        <v>221</v>
      </c>
      <c r="L28" s="42">
        <f t="shared" si="40"/>
        <v>221</v>
      </c>
      <c r="M28" s="10">
        <f t="shared" si="40"/>
        <v>0</v>
      </c>
      <c r="N28" s="133">
        <f t="shared" si="40"/>
        <v>221</v>
      </c>
      <c r="O28" s="42">
        <f t="shared" si="40"/>
        <v>221</v>
      </c>
      <c r="P28" s="10">
        <f t="shared" si="40"/>
        <v>0</v>
      </c>
      <c r="Q28" s="133">
        <f t="shared" si="40"/>
        <v>221</v>
      </c>
      <c r="R28" s="42">
        <f t="shared" si="40"/>
        <v>220</v>
      </c>
      <c r="S28" s="10">
        <f t="shared" si="40"/>
        <v>0</v>
      </c>
      <c r="T28" s="133">
        <f t="shared" si="40"/>
        <v>220</v>
      </c>
      <c r="U28" s="42">
        <f t="shared" si="40"/>
        <v>220</v>
      </c>
      <c r="V28" s="10">
        <f t="shared" si="40"/>
        <v>0</v>
      </c>
      <c r="W28" s="133">
        <f t="shared" si="40"/>
        <v>220</v>
      </c>
      <c r="X28" s="42">
        <f>SUM(X29:X31)</f>
        <v>220</v>
      </c>
      <c r="Y28" s="10">
        <f>SUM(Y29:Y31)</f>
        <v>0</v>
      </c>
      <c r="Z28" s="45">
        <f t="shared" si="12"/>
        <v>220</v>
      </c>
      <c r="AA28" s="42">
        <f>SUM(AA29:AA31)</f>
        <v>220</v>
      </c>
      <c r="AB28" s="10">
        <f>SUM(AB29:AB31)</f>
        <v>0</v>
      </c>
      <c r="AC28" s="45">
        <f t="shared" si="13"/>
        <v>220</v>
      </c>
      <c r="AD28" s="42">
        <f>SUM(AD29:AD31)</f>
        <v>220</v>
      </c>
      <c r="AE28" s="10">
        <f>SUM(AE29:AE31)</f>
        <v>0</v>
      </c>
      <c r="AF28" s="45">
        <f t="shared" si="14"/>
        <v>220</v>
      </c>
      <c r="AG28" s="42">
        <f>SUM(AG29:AG31)</f>
        <v>220</v>
      </c>
      <c r="AH28" s="10">
        <f>SUM(AH29:AH31)</f>
        <v>0</v>
      </c>
      <c r="AI28" s="45">
        <f t="shared" si="15"/>
        <v>220</v>
      </c>
      <c r="AJ28" s="42">
        <f>SUM(AJ29:AJ31)</f>
        <v>220</v>
      </c>
      <c r="AK28" s="10">
        <f>SUM(AK29:AK31)</f>
        <v>0</v>
      </c>
      <c r="AL28" s="45">
        <f t="shared" si="16"/>
        <v>220</v>
      </c>
      <c r="AM28" s="42">
        <f>SUM(AM29:AM31)</f>
        <v>220</v>
      </c>
      <c r="AN28" s="10">
        <f>SUM(AN29:AN31)</f>
        <v>0</v>
      </c>
      <c r="AO28" s="45">
        <f t="shared" si="17"/>
        <v>220</v>
      </c>
    </row>
    <row r="29" spans="2:41">
      <c r="B29" s="6" t="s">
        <v>30</v>
      </c>
      <c r="C29" s="87">
        <v>154</v>
      </c>
      <c r="D29" s="85">
        <v>0</v>
      </c>
      <c r="E29" s="86">
        <f t="shared" ref="E29:E31" si="41">SUM(C29:D29)</f>
        <v>154</v>
      </c>
      <c r="F29" s="87">
        <v>154</v>
      </c>
      <c r="G29" s="85">
        <v>0</v>
      </c>
      <c r="H29" s="86">
        <f t="shared" ref="H29:H31" si="42">SUM(F29:G29)</f>
        <v>154</v>
      </c>
      <c r="I29" s="87">
        <v>152</v>
      </c>
      <c r="J29" s="85">
        <v>0</v>
      </c>
      <c r="K29" s="86">
        <f t="shared" ref="K29:K31" si="43">SUM(I29:J29)</f>
        <v>152</v>
      </c>
      <c r="L29" s="87">
        <v>152</v>
      </c>
      <c r="M29" s="85">
        <v>0</v>
      </c>
      <c r="N29" s="86">
        <f t="shared" ref="N29:N31" si="44">SUM(L29:M29)</f>
        <v>152</v>
      </c>
      <c r="O29" s="87">
        <v>152</v>
      </c>
      <c r="P29" s="85">
        <v>0</v>
      </c>
      <c r="Q29" s="86">
        <f t="shared" ref="Q29:Q31" si="45">SUM(O29:P29)</f>
        <v>152</v>
      </c>
      <c r="R29" s="87">
        <v>151</v>
      </c>
      <c r="S29" s="85">
        <v>0</v>
      </c>
      <c r="T29" s="86">
        <f t="shared" ref="T29:T31" si="46">SUM(R29:S29)</f>
        <v>151</v>
      </c>
      <c r="U29" s="113">
        <v>151</v>
      </c>
      <c r="V29" s="85">
        <v>0</v>
      </c>
      <c r="W29" s="86">
        <f t="shared" ref="W29:W31" si="47">SUM(U29:V29)</f>
        <v>151</v>
      </c>
      <c r="X29" s="151">
        <v>151</v>
      </c>
      <c r="Y29" s="85">
        <v>0</v>
      </c>
      <c r="Z29" s="86">
        <f t="shared" si="12"/>
        <v>151</v>
      </c>
      <c r="AA29" s="162">
        <v>151</v>
      </c>
      <c r="AB29" s="85">
        <v>0</v>
      </c>
      <c r="AC29" s="86">
        <f t="shared" si="13"/>
        <v>151</v>
      </c>
      <c r="AD29" s="167">
        <v>151</v>
      </c>
      <c r="AE29" s="85">
        <v>0</v>
      </c>
      <c r="AF29" s="86">
        <f t="shared" si="14"/>
        <v>151</v>
      </c>
      <c r="AG29" s="167">
        <v>151</v>
      </c>
      <c r="AH29" s="85">
        <v>0</v>
      </c>
      <c r="AI29" s="86">
        <f t="shared" si="15"/>
        <v>151</v>
      </c>
      <c r="AJ29" s="167">
        <v>151</v>
      </c>
      <c r="AK29" s="85">
        <v>0</v>
      </c>
      <c r="AL29" s="86">
        <f t="shared" si="16"/>
        <v>151</v>
      </c>
      <c r="AM29" s="167">
        <v>151</v>
      </c>
      <c r="AN29" s="85">
        <v>0</v>
      </c>
      <c r="AO29" s="86">
        <f t="shared" si="17"/>
        <v>151</v>
      </c>
    </row>
    <row r="30" spans="2:41">
      <c r="B30" s="6" t="s">
        <v>31</v>
      </c>
      <c r="C30" s="87">
        <v>41</v>
      </c>
      <c r="D30" s="85">
        <v>0</v>
      </c>
      <c r="E30" s="86">
        <f t="shared" si="41"/>
        <v>41</v>
      </c>
      <c r="F30" s="87">
        <v>41</v>
      </c>
      <c r="G30" s="85">
        <v>0</v>
      </c>
      <c r="H30" s="86">
        <f t="shared" si="42"/>
        <v>41</v>
      </c>
      <c r="I30" s="87">
        <v>41</v>
      </c>
      <c r="J30" s="85">
        <v>0</v>
      </c>
      <c r="K30" s="86">
        <f t="shared" si="43"/>
        <v>41</v>
      </c>
      <c r="L30" s="87">
        <v>41</v>
      </c>
      <c r="M30" s="85">
        <v>0</v>
      </c>
      <c r="N30" s="86">
        <f t="shared" si="44"/>
        <v>41</v>
      </c>
      <c r="O30" s="87">
        <v>41</v>
      </c>
      <c r="P30" s="85">
        <v>0</v>
      </c>
      <c r="Q30" s="86">
        <f t="shared" si="45"/>
        <v>41</v>
      </c>
      <c r="R30" s="87">
        <v>41</v>
      </c>
      <c r="S30" s="85">
        <v>0</v>
      </c>
      <c r="T30" s="86">
        <f t="shared" si="46"/>
        <v>41</v>
      </c>
      <c r="U30" s="113">
        <v>41</v>
      </c>
      <c r="V30" s="85">
        <v>0</v>
      </c>
      <c r="W30" s="86">
        <f t="shared" si="47"/>
        <v>41</v>
      </c>
      <c r="X30" s="152">
        <v>41</v>
      </c>
      <c r="Y30" s="85">
        <v>0</v>
      </c>
      <c r="Z30" s="86">
        <f t="shared" si="12"/>
        <v>41</v>
      </c>
      <c r="AA30" s="163">
        <v>41</v>
      </c>
      <c r="AB30" s="85">
        <v>0</v>
      </c>
      <c r="AC30" s="86">
        <f t="shared" si="13"/>
        <v>41</v>
      </c>
      <c r="AD30" s="168">
        <v>41</v>
      </c>
      <c r="AE30" s="85">
        <v>0</v>
      </c>
      <c r="AF30" s="86">
        <f t="shared" si="14"/>
        <v>41</v>
      </c>
      <c r="AG30" s="168">
        <v>41</v>
      </c>
      <c r="AH30" s="85">
        <v>0</v>
      </c>
      <c r="AI30" s="86">
        <f t="shared" si="15"/>
        <v>41</v>
      </c>
      <c r="AJ30" s="168">
        <v>41</v>
      </c>
      <c r="AK30" s="85">
        <v>0</v>
      </c>
      <c r="AL30" s="86">
        <f t="shared" si="16"/>
        <v>41</v>
      </c>
      <c r="AM30" s="168">
        <v>41</v>
      </c>
      <c r="AN30" s="85">
        <v>0</v>
      </c>
      <c r="AO30" s="86">
        <f t="shared" si="17"/>
        <v>41</v>
      </c>
    </row>
    <row r="31" spans="2:41">
      <c r="B31" s="6" t="s">
        <v>32</v>
      </c>
      <c r="C31" s="87">
        <v>27</v>
      </c>
      <c r="D31" s="85">
        <v>0</v>
      </c>
      <c r="E31" s="86">
        <f t="shared" si="41"/>
        <v>27</v>
      </c>
      <c r="F31" s="87">
        <v>27</v>
      </c>
      <c r="G31" s="85">
        <v>0</v>
      </c>
      <c r="H31" s="86">
        <f t="shared" si="42"/>
        <v>27</v>
      </c>
      <c r="I31" s="87">
        <v>28</v>
      </c>
      <c r="J31" s="85">
        <v>0</v>
      </c>
      <c r="K31" s="86">
        <f t="shared" si="43"/>
        <v>28</v>
      </c>
      <c r="L31" s="87">
        <v>28</v>
      </c>
      <c r="M31" s="85">
        <v>0</v>
      </c>
      <c r="N31" s="86">
        <f t="shared" si="44"/>
        <v>28</v>
      </c>
      <c r="O31" s="87">
        <v>28</v>
      </c>
      <c r="P31" s="85">
        <v>0</v>
      </c>
      <c r="Q31" s="86">
        <f t="shared" si="45"/>
        <v>28</v>
      </c>
      <c r="R31" s="87">
        <v>28</v>
      </c>
      <c r="S31" s="85">
        <v>0</v>
      </c>
      <c r="T31" s="86">
        <f t="shared" si="46"/>
        <v>28</v>
      </c>
      <c r="U31" s="113">
        <v>28</v>
      </c>
      <c r="V31" s="85">
        <v>0</v>
      </c>
      <c r="W31" s="86">
        <f t="shared" si="47"/>
        <v>28</v>
      </c>
      <c r="X31" s="152">
        <v>28</v>
      </c>
      <c r="Y31" s="85">
        <v>0</v>
      </c>
      <c r="Z31" s="86">
        <f t="shared" si="12"/>
        <v>28</v>
      </c>
      <c r="AA31" s="163">
        <v>28</v>
      </c>
      <c r="AB31" s="85">
        <v>0</v>
      </c>
      <c r="AC31" s="86">
        <f t="shared" si="13"/>
        <v>28</v>
      </c>
      <c r="AD31" s="168">
        <v>28</v>
      </c>
      <c r="AE31" s="85">
        <v>0</v>
      </c>
      <c r="AF31" s="86">
        <f t="shared" si="14"/>
        <v>28</v>
      </c>
      <c r="AG31" s="168">
        <v>28</v>
      </c>
      <c r="AH31" s="85">
        <v>0</v>
      </c>
      <c r="AI31" s="86">
        <f t="shared" si="15"/>
        <v>28</v>
      </c>
      <c r="AJ31" s="168">
        <v>28</v>
      </c>
      <c r="AK31" s="85">
        <v>0</v>
      </c>
      <c r="AL31" s="86">
        <f t="shared" si="16"/>
        <v>28</v>
      </c>
      <c r="AM31" s="168">
        <v>28</v>
      </c>
      <c r="AN31" s="85">
        <v>0</v>
      </c>
      <c r="AO31" s="86">
        <f t="shared" si="17"/>
        <v>28</v>
      </c>
    </row>
    <row r="32" spans="2:41">
      <c r="B32" s="9" t="s">
        <v>16</v>
      </c>
      <c r="C32" s="41">
        <f t="shared" ref="C32:W32" si="48">SUM(C33:C33)</f>
        <v>160</v>
      </c>
      <c r="D32" s="13">
        <f t="shared" si="48"/>
        <v>80</v>
      </c>
      <c r="E32" s="45">
        <f t="shared" si="48"/>
        <v>240</v>
      </c>
      <c r="F32" s="41">
        <f t="shared" si="48"/>
        <v>160</v>
      </c>
      <c r="G32" s="13">
        <f t="shared" si="48"/>
        <v>80</v>
      </c>
      <c r="H32" s="45">
        <f t="shared" si="48"/>
        <v>240</v>
      </c>
      <c r="I32" s="41">
        <f t="shared" si="48"/>
        <v>163</v>
      </c>
      <c r="J32" s="13">
        <f t="shared" si="48"/>
        <v>80</v>
      </c>
      <c r="K32" s="45">
        <f t="shared" si="48"/>
        <v>243</v>
      </c>
      <c r="L32" s="41">
        <f t="shared" si="48"/>
        <v>163</v>
      </c>
      <c r="M32" s="13">
        <f t="shared" si="48"/>
        <v>80</v>
      </c>
      <c r="N32" s="45">
        <f t="shared" si="48"/>
        <v>243</v>
      </c>
      <c r="O32" s="41">
        <f t="shared" si="48"/>
        <v>163</v>
      </c>
      <c r="P32" s="13">
        <f t="shared" si="48"/>
        <v>80</v>
      </c>
      <c r="Q32" s="45">
        <f t="shared" si="48"/>
        <v>243</v>
      </c>
      <c r="R32" s="41">
        <f t="shared" si="48"/>
        <v>163</v>
      </c>
      <c r="S32" s="13">
        <f t="shared" si="48"/>
        <v>80</v>
      </c>
      <c r="T32" s="45">
        <f t="shared" si="48"/>
        <v>243</v>
      </c>
      <c r="U32" s="41">
        <f t="shared" si="48"/>
        <v>166</v>
      </c>
      <c r="V32" s="13">
        <f t="shared" si="48"/>
        <v>80</v>
      </c>
      <c r="W32" s="45">
        <f t="shared" si="48"/>
        <v>246</v>
      </c>
      <c r="X32" s="42">
        <f>SUM(X33:X33)</f>
        <v>167</v>
      </c>
      <c r="Y32" s="10">
        <f>SUM(Y33:Y33)</f>
        <v>79</v>
      </c>
      <c r="Z32" s="45">
        <f t="shared" si="12"/>
        <v>246</v>
      </c>
      <c r="AA32" s="42">
        <f>SUM(AA33:AA33)</f>
        <v>168</v>
      </c>
      <c r="AB32" s="10">
        <f>SUM(AB33:AB33)</f>
        <v>79</v>
      </c>
      <c r="AC32" s="45">
        <f t="shared" si="13"/>
        <v>247</v>
      </c>
      <c r="AD32" s="42">
        <f>SUM(AD33:AD33)</f>
        <v>168</v>
      </c>
      <c r="AE32" s="10">
        <f>SUM(AE33:AE33)</f>
        <v>79</v>
      </c>
      <c r="AF32" s="45">
        <f t="shared" si="14"/>
        <v>247</v>
      </c>
      <c r="AG32" s="42">
        <f>SUM(AG33:AG33)</f>
        <v>170</v>
      </c>
      <c r="AH32" s="10">
        <f>SUM(AH33:AH33)</f>
        <v>79</v>
      </c>
      <c r="AI32" s="45">
        <f t="shared" si="15"/>
        <v>249</v>
      </c>
      <c r="AJ32" s="42">
        <f>SUM(AJ33:AJ33)</f>
        <v>170</v>
      </c>
      <c r="AK32" s="10">
        <f>SUM(AK33:AK33)</f>
        <v>79</v>
      </c>
      <c r="AL32" s="45">
        <f t="shared" si="16"/>
        <v>249</v>
      </c>
      <c r="AM32" s="42">
        <f>SUM(AM33:AM33)</f>
        <v>171</v>
      </c>
      <c r="AN32" s="10">
        <f>SUM(AN33:AN33)</f>
        <v>79</v>
      </c>
      <c r="AO32" s="45">
        <f t="shared" si="17"/>
        <v>250</v>
      </c>
    </row>
    <row r="33" spans="1:59">
      <c r="B33" s="12" t="s">
        <v>29</v>
      </c>
      <c r="C33" s="43">
        <v>160</v>
      </c>
      <c r="D33" s="19">
        <v>80</v>
      </c>
      <c r="E33" s="53">
        <f t="shared" ref="E33" si="49">SUM(C33:D33)</f>
        <v>240</v>
      </c>
      <c r="F33" s="43">
        <v>160</v>
      </c>
      <c r="G33" s="19">
        <v>80</v>
      </c>
      <c r="H33" s="53">
        <f t="shared" ref="H33" si="50">SUM(F33:G33)</f>
        <v>240</v>
      </c>
      <c r="I33" s="43">
        <v>163</v>
      </c>
      <c r="J33" s="19">
        <v>80</v>
      </c>
      <c r="K33" s="53">
        <f t="shared" ref="K33" si="51">SUM(I33:J33)</f>
        <v>243</v>
      </c>
      <c r="L33" s="43">
        <v>163</v>
      </c>
      <c r="M33" s="19">
        <v>80</v>
      </c>
      <c r="N33" s="53">
        <f t="shared" ref="N33" si="52">SUM(L33:M33)</f>
        <v>243</v>
      </c>
      <c r="O33" s="43">
        <v>163</v>
      </c>
      <c r="P33" s="19">
        <v>80</v>
      </c>
      <c r="Q33" s="53">
        <f t="shared" ref="Q33" si="53">SUM(O33:P33)</f>
        <v>243</v>
      </c>
      <c r="R33" s="43">
        <v>163</v>
      </c>
      <c r="S33" s="19">
        <v>80</v>
      </c>
      <c r="T33" s="53">
        <f t="shared" ref="T33" si="54">SUM(R33:S33)</f>
        <v>243</v>
      </c>
      <c r="U33" s="43">
        <v>166</v>
      </c>
      <c r="V33" s="19">
        <v>80</v>
      </c>
      <c r="W33" s="53">
        <f t="shared" ref="W33" si="55">SUM(U33:V33)</f>
        <v>246</v>
      </c>
      <c r="X33" s="43">
        <v>167</v>
      </c>
      <c r="Y33" s="19">
        <v>79</v>
      </c>
      <c r="Z33" s="53">
        <f t="shared" si="12"/>
        <v>246</v>
      </c>
      <c r="AA33" s="43">
        <v>168</v>
      </c>
      <c r="AB33" s="19">
        <v>79</v>
      </c>
      <c r="AC33" s="53">
        <f t="shared" si="13"/>
        <v>247</v>
      </c>
      <c r="AD33" s="43">
        <v>168</v>
      </c>
      <c r="AE33" s="19">
        <v>79</v>
      </c>
      <c r="AF33" s="53">
        <f t="shared" si="14"/>
        <v>247</v>
      </c>
      <c r="AG33" s="43">
        <v>170</v>
      </c>
      <c r="AH33" s="19">
        <v>79</v>
      </c>
      <c r="AI33" s="53">
        <f t="shared" si="15"/>
        <v>249</v>
      </c>
      <c r="AJ33" s="43">
        <v>170</v>
      </c>
      <c r="AK33" s="19">
        <v>79</v>
      </c>
      <c r="AL33" s="53">
        <f t="shared" si="16"/>
        <v>249</v>
      </c>
      <c r="AM33" s="43">
        <v>171</v>
      </c>
      <c r="AN33" s="19">
        <v>79</v>
      </c>
      <c r="AO33" s="53">
        <f t="shared" si="17"/>
        <v>250</v>
      </c>
    </row>
    <row r="34" spans="1:59">
      <c r="B34" s="39" t="s">
        <v>27</v>
      </c>
      <c r="C34" s="41">
        <f t="shared" ref="C34:W34" si="56">SUM(C35:C35)</f>
        <v>95</v>
      </c>
      <c r="D34" s="13">
        <f t="shared" si="56"/>
        <v>7</v>
      </c>
      <c r="E34" s="45">
        <f t="shared" si="56"/>
        <v>102</v>
      </c>
      <c r="F34" s="41">
        <f t="shared" si="56"/>
        <v>94</v>
      </c>
      <c r="G34" s="13">
        <f t="shared" si="56"/>
        <v>7</v>
      </c>
      <c r="H34" s="45">
        <f t="shared" si="56"/>
        <v>101</v>
      </c>
      <c r="I34" s="41">
        <f t="shared" si="56"/>
        <v>94</v>
      </c>
      <c r="J34" s="13">
        <f t="shared" si="56"/>
        <v>7</v>
      </c>
      <c r="K34" s="45">
        <f t="shared" si="56"/>
        <v>101</v>
      </c>
      <c r="L34" s="41">
        <f t="shared" si="56"/>
        <v>94</v>
      </c>
      <c r="M34" s="13">
        <f t="shared" si="56"/>
        <v>7</v>
      </c>
      <c r="N34" s="45">
        <f t="shared" si="56"/>
        <v>101</v>
      </c>
      <c r="O34" s="41">
        <f t="shared" si="56"/>
        <v>94</v>
      </c>
      <c r="P34" s="13">
        <f t="shared" si="56"/>
        <v>7</v>
      </c>
      <c r="Q34" s="45">
        <f t="shared" si="56"/>
        <v>101</v>
      </c>
      <c r="R34" s="41">
        <f t="shared" si="56"/>
        <v>94</v>
      </c>
      <c r="S34" s="13">
        <f t="shared" si="56"/>
        <v>7</v>
      </c>
      <c r="T34" s="45">
        <f t="shared" si="56"/>
        <v>101</v>
      </c>
      <c r="U34" s="41">
        <f t="shared" si="56"/>
        <v>94</v>
      </c>
      <c r="V34" s="13">
        <f t="shared" si="56"/>
        <v>7</v>
      </c>
      <c r="W34" s="45">
        <f t="shared" si="56"/>
        <v>101</v>
      </c>
      <c r="X34" s="41">
        <f>SUM(X35:X35)</f>
        <v>94</v>
      </c>
      <c r="Y34" s="13">
        <f>SUM(Y35:Y35)</f>
        <v>7</v>
      </c>
      <c r="Z34" s="45">
        <f t="shared" si="12"/>
        <v>101</v>
      </c>
      <c r="AA34" s="41">
        <f>SUM(AA35:AA35)</f>
        <v>94</v>
      </c>
      <c r="AB34" s="13">
        <f>SUM(AB35:AB35)</f>
        <v>7</v>
      </c>
      <c r="AC34" s="45">
        <f t="shared" si="13"/>
        <v>101</v>
      </c>
      <c r="AD34" s="41">
        <f>SUM(AD35:AD35)</f>
        <v>94</v>
      </c>
      <c r="AE34" s="13">
        <f>SUM(AE35:AE35)</f>
        <v>7</v>
      </c>
      <c r="AF34" s="45">
        <f t="shared" si="14"/>
        <v>101</v>
      </c>
      <c r="AG34" s="41">
        <f>SUM(AG35:AG35)</f>
        <v>93</v>
      </c>
      <c r="AH34" s="13">
        <f>SUM(AH35:AH35)</f>
        <v>7</v>
      </c>
      <c r="AI34" s="45">
        <f t="shared" si="15"/>
        <v>100</v>
      </c>
      <c r="AJ34" s="41">
        <f>SUM(AJ35:AJ35)</f>
        <v>93</v>
      </c>
      <c r="AK34" s="13">
        <f>SUM(AK35:AK35)</f>
        <v>7</v>
      </c>
      <c r="AL34" s="45">
        <f t="shared" si="16"/>
        <v>100</v>
      </c>
      <c r="AM34" s="41">
        <f>SUM(AM35:AM35)</f>
        <v>91</v>
      </c>
      <c r="AN34" s="13">
        <f>SUM(AN35:AN35)</f>
        <v>7</v>
      </c>
      <c r="AO34" s="45">
        <f t="shared" si="17"/>
        <v>98</v>
      </c>
    </row>
    <row r="35" spans="1:59">
      <c r="B35" s="12" t="s">
        <v>28</v>
      </c>
      <c r="C35" s="43">
        <v>95</v>
      </c>
      <c r="D35" s="19">
        <v>7</v>
      </c>
      <c r="E35" s="56">
        <f t="shared" ref="E35" si="57">SUM(C35:D35)</f>
        <v>102</v>
      </c>
      <c r="F35" s="43">
        <v>94</v>
      </c>
      <c r="G35" s="19">
        <v>7</v>
      </c>
      <c r="H35" s="56">
        <f t="shared" ref="H35:H36" si="58">SUM(F35:G35)</f>
        <v>101</v>
      </c>
      <c r="I35" s="43">
        <v>94</v>
      </c>
      <c r="J35" s="19">
        <v>7</v>
      </c>
      <c r="K35" s="56">
        <f t="shared" ref="K35:K36" si="59">SUM(I35:J35)</f>
        <v>101</v>
      </c>
      <c r="L35" s="43">
        <v>94</v>
      </c>
      <c r="M35" s="19">
        <v>7</v>
      </c>
      <c r="N35" s="56">
        <f t="shared" ref="N35:N36" si="60">SUM(L35:M35)</f>
        <v>101</v>
      </c>
      <c r="O35" s="43">
        <v>94</v>
      </c>
      <c r="P35" s="19">
        <v>7</v>
      </c>
      <c r="Q35" s="56">
        <f t="shared" ref="Q35:Q36" si="61">SUM(O35:P35)</f>
        <v>101</v>
      </c>
      <c r="R35" s="43">
        <v>94</v>
      </c>
      <c r="S35" s="19">
        <v>7</v>
      </c>
      <c r="T35" s="56">
        <f t="shared" ref="T35:T36" si="62">SUM(R35:S35)</f>
        <v>101</v>
      </c>
      <c r="U35" s="43">
        <v>94</v>
      </c>
      <c r="V35" s="19">
        <v>7</v>
      </c>
      <c r="W35" s="56">
        <f t="shared" ref="W35:W36" si="63">SUM(U35:V35)</f>
        <v>101</v>
      </c>
      <c r="X35" s="43">
        <v>94</v>
      </c>
      <c r="Y35" s="19">
        <v>7</v>
      </c>
      <c r="Z35" s="56">
        <f t="shared" si="12"/>
        <v>101</v>
      </c>
      <c r="AA35" s="43">
        <v>94</v>
      </c>
      <c r="AB35" s="19">
        <v>7</v>
      </c>
      <c r="AC35" s="56">
        <f t="shared" si="13"/>
        <v>101</v>
      </c>
      <c r="AD35" s="43">
        <v>94</v>
      </c>
      <c r="AE35" s="19">
        <v>7</v>
      </c>
      <c r="AF35" s="56">
        <f t="shared" si="14"/>
        <v>101</v>
      </c>
      <c r="AG35" s="43">
        <v>93</v>
      </c>
      <c r="AH35" s="19">
        <v>7</v>
      </c>
      <c r="AI35" s="56">
        <f t="shared" si="15"/>
        <v>100</v>
      </c>
      <c r="AJ35" s="43">
        <v>93</v>
      </c>
      <c r="AK35" s="19">
        <v>7</v>
      </c>
      <c r="AL35" s="56">
        <f t="shared" si="16"/>
        <v>100</v>
      </c>
      <c r="AM35" s="43">
        <v>91</v>
      </c>
      <c r="AN35" s="19">
        <v>7</v>
      </c>
      <c r="AO35" s="56">
        <f t="shared" si="17"/>
        <v>98</v>
      </c>
    </row>
    <row r="36" spans="1:59" ht="15" thickBot="1">
      <c r="B36" s="40" t="s">
        <v>58</v>
      </c>
      <c r="C36" s="44">
        <f>C20+C16+C12+C6+C32+C28+C34</f>
        <v>1160</v>
      </c>
      <c r="D36" s="3">
        <f>D20+D16+D12+D6+D32+D28+D34</f>
        <v>122</v>
      </c>
      <c r="E36" s="18">
        <f>SUM(C36:D36)</f>
        <v>1282</v>
      </c>
      <c r="F36" s="44">
        <f>F20+F16+F12+F6+F32+F28+F34</f>
        <v>1166</v>
      </c>
      <c r="G36" s="3">
        <f>G20+G16+G12+G6+G32+G28+G34</f>
        <v>123</v>
      </c>
      <c r="H36" s="18">
        <f t="shared" si="58"/>
        <v>1289</v>
      </c>
      <c r="I36" s="44">
        <f>I20+I16+I12+I6+I32+I28+I34</f>
        <v>1170</v>
      </c>
      <c r="J36" s="3">
        <f>J20+J16+J12+J6+J32+J28+J34</f>
        <v>123</v>
      </c>
      <c r="K36" s="18">
        <f t="shared" si="59"/>
        <v>1293</v>
      </c>
      <c r="L36" s="44">
        <f>L20+L16+L12+L6+L32+L28+L34</f>
        <v>1168</v>
      </c>
      <c r="M36" s="3">
        <f>M20+M16+M12+M6+M32+M28+M34</f>
        <v>122</v>
      </c>
      <c r="N36" s="18">
        <f t="shared" si="60"/>
        <v>1290</v>
      </c>
      <c r="O36" s="44">
        <f>O20+O16+O12+O6+O32+O28+O34</f>
        <v>1172</v>
      </c>
      <c r="P36" s="3">
        <f>P20+P16+P12+P6+P32+P28+P34</f>
        <v>122</v>
      </c>
      <c r="Q36" s="18">
        <f t="shared" si="61"/>
        <v>1294</v>
      </c>
      <c r="R36" s="44">
        <f>R20+R16+R12+R6+R32+R28+R34</f>
        <v>1174</v>
      </c>
      <c r="S36" s="3">
        <f>S20+S16+S12+S6+S32+S28+S34</f>
        <v>122</v>
      </c>
      <c r="T36" s="18">
        <f t="shared" si="62"/>
        <v>1296</v>
      </c>
      <c r="U36" s="44">
        <f>U20+U16+U12+U6+U32+U28+U34</f>
        <v>1179</v>
      </c>
      <c r="V36" s="3">
        <f>V20+V16+V12+V6+V32+V28+V34</f>
        <v>122</v>
      </c>
      <c r="W36" s="18">
        <f t="shared" si="63"/>
        <v>1301</v>
      </c>
      <c r="X36" s="44">
        <f>X20+X16+X12+X6+X32+X28+X34</f>
        <v>1183</v>
      </c>
      <c r="Y36" s="3">
        <f>Y20+Y16+Y12+Y6+Y32+Y28+Y34</f>
        <v>121</v>
      </c>
      <c r="Z36" s="18">
        <f t="shared" si="12"/>
        <v>1304</v>
      </c>
      <c r="AA36" s="44">
        <f>AA20+AA16+AA12+AA6+AA32+AA28+AA34</f>
        <v>1183</v>
      </c>
      <c r="AB36" s="3">
        <f>AB20+AB16+AB12+AB6+AB32+AB28+AB34</f>
        <v>121</v>
      </c>
      <c r="AC36" s="18">
        <f t="shared" si="13"/>
        <v>1304</v>
      </c>
      <c r="AD36" s="44">
        <f>AD20+AD16+AD12+AD6+AD32+AD28+AD34</f>
        <v>1185</v>
      </c>
      <c r="AE36" s="3">
        <f>AE20+AE16+AE12+AE6+AE32+AE28+AE34</f>
        <v>121</v>
      </c>
      <c r="AF36" s="18">
        <f t="shared" si="14"/>
        <v>1306</v>
      </c>
      <c r="AG36" s="44">
        <f>AG20+AG16+AG12+AG6+AG32+AG28+AG34</f>
        <v>1189</v>
      </c>
      <c r="AH36" s="3">
        <f>AH20+AH16+AH12+AH6+AH32+AH28+AH34</f>
        <v>122</v>
      </c>
      <c r="AI36" s="18">
        <f t="shared" si="15"/>
        <v>1311</v>
      </c>
      <c r="AJ36" s="44">
        <f>AJ20+AJ16+AJ12+AJ6+AJ32+AJ28+AJ34</f>
        <v>1183</v>
      </c>
      <c r="AK36" s="3">
        <f>AK20+AK16+AK12+AK6+AK32+AK28+AK34</f>
        <v>122</v>
      </c>
      <c r="AL36" s="18">
        <f t="shared" si="16"/>
        <v>1305</v>
      </c>
      <c r="AM36" s="44">
        <f>AM20+AM16+AM12+AM6+AM32+AM28+AM34</f>
        <v>1190</v>
      </c>
      <c r="AN36" s="3">
        <f>AN20+AN16+AN12+AN6+AN32+AN28+AN34</f>
        <v>122</v>
      </c>
      <c r="AO36" s="18">
        <f t="shared" si="17"/>
        <v>1312</v>
      </c>
    </row>
    <row r="37" spans="1:59">
      <c r="C37" s="57"/>
      <c r="D37" s="57"/>
      <c r="E37" s="57"/>
      <c r="F37" s="57"/>
      <c r="G37" s="57"/>
      <c r="H37" s="57"/>
      <c r="I37" s="57"/>
      <c r="J37" s="57"/>
      <c r="K37" s="57"/>
    </row>
    <row r="38" spans="1:59">
      <c r="B38" s="5" t="s">
        <v>26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</row>
    <row r="39" spans="1:59">
      <c r="B39" s="90" t="s">
        <v>57</v>
      </c>
    </row>
    <row r="41" spans="1:59">
      <c r="B41" s="90"/>
    </row>
    <row r="43" spans="1:59" ht="15" thickBot="1"/>
    <row r="44" spans="1:59">
      <c r="C44" s="75">
        <v>45108</v>
      </c>
      <c r="D44" s="75">
        <v>45139</v>
      </c>
      <c r="E44" s="75">
        <v>45170</v>
      </c>
      <c r="F44" s="75">
        <v>45230</v>
      </c>
      <c r="G44" s="75">
        <v>45231</v>
      </c>
      <c r="H44" s="75">
        <v>45261</v>
      </c>
      <c r="I44" s="75">
        <v>45292</v>
      </c>
      <c r="J44" s="75">
        <v>45323</v>
      </c>
      <c r="K44" s="75">
        <v>45352</v>
      </c>
      <c r="L44" s="75">
        <v>45383</v>
      </c>
      <c r="M44" s="75">
        <v>45413</v>
      </c>
      <c r="N44" s="75">
        <v>45444</v>
      </c>
      <c r="O44" s="169">
        <v>45474</v>
      </c>
    </row>
    <row r="45" spans="1:59" s="26" customFormat="1">
      <c r="B45" s="135" t="s">
        <v>22</v>
      </c>
      <c r="C45" s="138">
        <f>C36</f>
        <v>1160</v>
      </c>
      <c r="D45" s="138">
        <f>F36</f>
        <v>1166</v>
      </c>
      <c r="E45" s="138">
        <f>I36</f>
        <v>1170</v>
      </c>
      <c r="F45" s="138">
        <f>L36</f>
        <v>1168</v>
      </c>
      <c r="G45" s="138">
        <f>O36</f>
        <v>1172</v>
      </c>
      <c r="H45" s="138">
        <f>R36</f>
        <v>1174</v>
      </c>
      <c r="I45" s="138">
        <f>U36</f>
        <v>1179</v>
      </c>
      <c r="J45" s="138">
        <f>X36</f>
        <v>1183</v>
      </c>
      <c r="K45" s="138">
        <f>AA36</f>
        <v>1183</v>
      </c>
      <c r="L45" s="138">
        <f>AD36</f>
        <v>1185</v>
      </c>
      <c r="M45" s="138">
        <f>AG36</f>
        <v>1189</v>
      </c>
      <c r="N45" s="138">
        <f>AJ36</f>
        <v>1183</v>
      </c>
      <c r="O45" s="172">
        <f>AM36</f>
        <v>1190</v>
      </c>
    </row>
    <row r="46" spans="1:59" s="26" customFormat="1">
      <c r="B46" s="135" t="s">
        <v>1</v>
      </c>
      <c r="C46" s="138">
        <f>D36</f>
        <v>122</v>
      </c>
      <c r="D46" s="138">
        <f>G36</f>
        <v>123</v>
      </c>
      <c r="E46" s="138">
        <f>J36</f>
        <v>123</v>
      </c>
      <c r="F46" s="138">
        <f>M36</f>
        <v>122</v>
      </c>
      <c r="G46" s="138">
        <f>P36</f>
        <v>122</v>
      </c>
      <c r="H46" s="138">
        <f>S36</f>
        <v>122</v>
      </c>
      <c r="I46" s="138">
        <f>V36</f>
        <v>122</v>
      </c>
      <c r="J46" s="138">
        <f>Y36</f>
        <v>121</v>
      </c>
      <c r="K46" s="138">
        <f>AB36</f>
        <v>121</v>
      </c>
      <c r="L46" s="138">
        <f>AE36</f>
        <v>121</v>
      </c>
      <c r="M46" s="138">
        <f>AH36</f>
        <v>122</v>
      </c>
      <c r="N46" s="138">
        <f>AK36</f>
        <v>122</v>
      </c>
      <c r="O46" s="172">
        <f>AN36</f>
        <v>122</v>
      </c>
    </row>
    <row r="47" spans="1:59" s="26" customFormat="1" ht="15" thickBot="1">
      <c r="A47" s="36"/>
      <c r="B47" s="38" t="s">
        <v>17</v>
      </c>
      <c r="C47" s="139">
        <f t="shared" ref="C47:E47" si="64">C45+C46</f>
        <v>1282</v>
      </c>
      <c r="D47" s="139">
        <f t="shared" si="64"/>
        <v>1289</v>
      </c>
      <c r="E47" s="139">
        <f t="shared" si="64"/>
        <v>1293</v>
      </c>
      <c r="F47" s="139">
        <f t="shared" ref="F47:G47" si="65">F45+F46</f>
        <v>1290</v>
      </c>
      <c r="G47" s="139">
        <f t="shared" si="65"/>
        <v>1294</v>
      </c>
      <c r="H47" s="139">
        <f t="shared" ref="H47:I47" si="66">H45+H46</f>
        <v>1296</v>
      </c>
      <c r="I47" s="139">
        <f t="shared" si="66"/>
        <v>1301</v>
      </c>
      <c r="J47" s="139">
        <f t="shared" ref="J47:L47" si="67">J45+J46</f>
        <v>1304</v>
      </c>
      <c r="K47" s="139">
        <f t="shared" si="67"/>
        <v>1304</v>
      </c>
      <c r="L47" s="139">
        <f t="shared" si="67"/>
        <v>1306</v>
      </c>
      <c r="M47" s="139">
        <f>AI36</f>
        <v>1311</v>
      </c>
      <c r="N47" s="139">
        <f>AL36</f>
        <v>1305</v>
      </c>
      <c r="O47" s="173">
        <f>AO36</f>
        <v>1312</v>
      </c>
    </row>
  </sheetData>
  <mergeCells count="27">
    <mergeCell ref="AM4:AN4"/>
    <mergeCell ref="AO4:AO5"/>
    <mergeCell ref="B4:B5"/>
    <mergeCell ref="X4:Y4"/>
    <mergeCell ref="F4:G4"/>
    <mergeCell ref="C4:D4"/>
    <mergeCell ref="I4:J4"/>
    <mergeCell ref="U4:V4"/>
    <mergeCell ref="R4:S4"/>
    <mergeCell ref="L4:M4"/>
    <mergeCell ref="O4:P4"/>
    <mergeCell ref="E4:E5"/>
    <mergeCell ref="W4:W5"/>
    <mergeCell ref="H4:H5"/>
    <mergeCell ref="K4:K5"/>
    <mergeCell ref="N4:N5"/>
    <mergeCell ref="Q4:Q5"/>
    <mergeCell ref="T4:T5"/>
    <mergeCell ref="AJ4:AK4"/>
    <mergeCell ref="AL4:AL5"/>
    <mergeCell ref="AG4:AH4"/>
    <mergeCell ref="AI4:AI5"/>
    <mergeCell ref="AA4:AB4"/>
    <mergeCell ref="AD4:AE4"/>
    <mergeCell ref="AF4:AF5"/>
    <mergeCell ref="AC4:AC5"/>
    <mergeCell ref="Z4:Z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2024-09-26T11:17:44Z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