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16EF9495-2616-4A56-A800-CD794AACD2FA}" xr6:coauthVersionLast="36" xr6:coauthVersionMax="36" xr10:uidLastSave="{00000000-0000-0000-0000-000000000000}"/>
  <bookViews>
    <workbookView xWindow="0" yWindow="0" windowWidth="19180" windowHeight="1080" tabRatio="586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24" r:id="rId16"/>
    <sheet name="Page 5-en" sheetId="25" r:id="rId17"/>
    <sheet name="Hal 6-id" sheetId="34" r:id="rId18"/>
    <sheet name="Page 6-en" sheetId="35" r:id="rId19"/>
    <sheet name="Hal 7-id" sheetId="12" r:id="rId20"/>
    <sheet name="Page 7-en" sheetId="13" r:id="rId21"/>
    <sheet name="Hal 8-id" sheetId="14" r:id="rId22"/>
    <sheet name="Page 8-en" sheetId="15" r:id="rId23"/>
    <sheet name="Hal 9-id" sheetId="16" r:id="rId24"/>
    <sheet name="Page 9-en" sheetId="17" r:id="rId25"/>
    <sheet name="Hal 10-id" sheetId="26" r:id="rId26"/>
    <sheet name="Page 10-en" sheetId="27" r:id="rId27"/>
    <sheet name="Hal 11-id" sheetId="36" r:id="rId28"/>
    <sheet name="Page 11-en" sheetId="3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  <externalReference r:id="rId43"/>
  </externalReferences>
  <definedNames>
    <definedName name="_xlnm._FilterDatabase" localSheetId="33" hidden="1">'Hal 14-id'!$B$29:$U$35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11-id'!$A$1:$K$61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14-id'!$A$1:$U$47</definedName>
    <definedName name="_xlnm.Print_Area" localSheetId="35">'Hal 15-id'!$A$1:$U$52</definedName>
    <definedName name="_xlnm.Print_Area" localSheetId="37">'Hal 16-id'!$A$1:$U$27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11-en'!$A$1:$K$61</definedName>
    <definedName name="_xlnm.Print_Area" localSheetId="34">'Page 14-en'!$A$1:$U$47</definedName>
    <definedName name="_xlnm.Print_Area" localSheetId="36">'Page 15-en'!$A$1:$U$53</definedName>
    <definedName name="_xlnm.Print_Area" localSheetId="38">'Page 16-en'!$A$1:$U$25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8-en'!$A$1:$J$85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3" i="39" l="1"/>
  <c r="Q13" i="39"/>
  <c r="P15" i="39" s="1"/>
  <c r="O12" i="39"/>
  <c r="O11" i="39"/>
  <c r="O10" i="39"/>
  <c r="O15" i="39" s="1"/>
  <c r="O46" i="38"/>
  <c r="O45" i="38"/>
  <c r="O44" i="38"/>
  <c r="O43" i="38"/>
  <c r="O42" i="38"/>
  <c r="O41" i="38"/>
  <c r="O40" i="38"/>
  <c r="O39" i="38"/>
  <c r="O38" i="38"/>
  <c r="O37" i="38"/>
  <c r="Q36" i="38"/>
  <c r="O35" i="38"/>
  <c r="O34" i="38"/>
  <c r="O33" i="38"/>
  <c r="O32" i="38"/>
  <c r="O31" i="38"/>
  <c r="O30" i="38"/>
  <c r="O29" i="38"/>
  <c r="O28" i="38"/>
  <c r="O27" i="38"/>
  <c r="O26" i="38"/>
  <c r="O25" i="38"/>
  <c r="O24" i="38"/>
  <c r="O23" i="38"/>
  <c r="O22" i="38"/>
  <c r="N15" i="38"/>
  <c r="P15" i="38"/>
  <c r="Q13" i="38"/>
  <c r="O12" i="38"/>
  <c r="O11" i="38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<sst xmlns="http://schemas.openxmlformats.org/spreadsheetml/2006/main" count="1916" uniqueCount="769">
  <si>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</si>
  <si>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</si>
  <si>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</si>
  <si>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</si>
  <si>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</si>
  <si>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</si>
  <si>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</si>
  <si>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</si>
  <si>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</si>
  <si>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</si>
  <si>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</si>
  <si>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</si>
  <si>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</si>
  <si>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</si>
  <si>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</si>
  <si>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</si>
  <si>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</si>
  <si>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</si>
  <si>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</si>
  <si>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</si>
  <si>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</si>
  <si>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</si>
  <si>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</si>
  <si>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</si>
  <si>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</si>
  <si>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</si>
  <si>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</si>
  <si>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</si>
  <si>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</si>
  <si>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</si>
  <si>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</si>
  <si>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</si>
  <si>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</si>
  <si>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</si>
  <si>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</si>
  <si>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</si>
  <si>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</si>
  <si>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</si>
  <si>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</si>
  <si>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27 Maret 2025 Rp16.588,-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</si>
  <si>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</si>
  <si>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</si>
  <si>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</si>
  <si>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</si>
  <si>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</si>
  <si>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</si>
  <si>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</si>
  <si>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</si>
  <si>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</si>
  <si>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</si>
  <si>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</si>
  <si>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</si>
  <si>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</si>
  <si>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</si>
  <si>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</si>
  <si>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</si>
  <si>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</si>
  <si>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</si>
  <si>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</si>
  <si>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</si>
  <si>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</si>
  <si>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</si>
  <si>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</si>
  <si>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</si>
  <si>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</si>
  <si>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</si>
  <si>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</si>
  <si>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</si>
  <si>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</si>
  <si>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</si>
  <si>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</si>
  <si>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</si>
  <si>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</si>
  <si>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</si>
  <si>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</si>
  <si>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</si>
  <si>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</si>
  <si>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</si>
  <si>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March 27, 2025 Rp16.588,-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</si>
  <si>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</si>
  <si>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</si>
  <si>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</si>
  <si>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</si>
  <si>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</si>
  <si>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</si>
  <si>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</si>
  <si>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</si>
  <si>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</si>
  <si>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</si>
  <si>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</si>
  <si>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</si>
  <si>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</si>
  <si>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</si>
  <si>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</si>
  <si>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</si>
  <si>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</si>
  <si>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</si>
  <si>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</si>
  <si>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</si>
  <si>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</si>
  <si>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</si>
  <si>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</si>
  <si>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</si>
  <si>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</si>
  <si>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</si>
  <si>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</si>
  <si>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</si>
  <si>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</si>
  <si>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</si>
  <si>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</si>
  <si>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</si>
  <si>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</si>
  <si>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</si>
  <si>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</si>
  <si>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</si>
  <si>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</si>
  <si>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</si>
  <si>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</si>
  <si>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</si>
  <si>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</si>
  <si>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</si>
  <si>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</si>
  <si>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</si>
  <si>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</si>
  <si>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</si>
  <si>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</si>
  <si>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</si>
  <si>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</si>
  <si>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</si>
  <si>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</si>
  <si>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</si>
  <si>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</si>
  <si>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</si>
  <si>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</si>
  <si>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</si>
  <si>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</si>
  <si>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</si>
  <si>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</si>
  <si>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</si>
  <si>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</si>
  <si>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</si>
  <si>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</si>
  <si>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</si>
  <si>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</si>
  <si>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</si>
  <si>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</si>
  <si>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</si>
  <si>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</si>
  <si>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</si>
  <si>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</si>
  <si>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</si>
  <si>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</si>
  <si>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</si>
  <si>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</si>
  <si>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</si>
  <si>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</si>
  <si>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</si>
  <si>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</si>
  <si>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</si>
  <si>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</si>
  <si>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</si>
  <si>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</si>
  <si>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</si>
  <si>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</si>
  <si>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</si>
  <si>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</si>
  <si>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</si>
  <si>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</si>
  <si>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</si>
  <si>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</si>
  <si>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</si>
  <si>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</si>
  <si>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</si>
  <si>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</si>
  <si>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</si>
  <si>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</si>
  <si>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</si>
  <si>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</si>
  <si>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</si>
  <si>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</si>
  <si>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</si>
  <si>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</si>
  <si>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</si>
  <si>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</si>
  <si>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</si>
  <si>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</si>
  <si>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</si>
  <si>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</si>
  <si>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</si>
  <si>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</si>
  <si>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</si>
  <si>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</si>
  <si>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</si>
  <si>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</si>
  <si>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</si>
  <si>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</si>
  <si>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</si>
  <si>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</si>
  <si>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</si>
  <si>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</si>
  <si>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</si>
  <si>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</si>
  <si>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</si>
  <si>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</si>
  <si>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</si>
  <si>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</si>
  <si>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</si>
  <si>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</si>
  <si>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</si>
  <si>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</si>
  <si>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</si>
  <si>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</si>
  <si>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</si>
  <si>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</si>
  <si>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</si>
  <si>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</si>
  <si>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</si>
  <si>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</si>
  <si>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</si>
  <si>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</si>
  <si>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</si>
  <si>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</si>
  <si>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</si>
  <si>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</si>
  <si>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</si>
  <si>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</si>
  <si>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</si>
  <si>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</si>
  <si>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</si>
  <si>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</si>
  <si>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</si>
  <si>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</si>
  <si>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</si>
  <si>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</si>
  <si>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</si>
  <si>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</si>
  <si>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</si>
  <si>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</si>
  <si>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</si>
  <si>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</si>
  <si>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</si>
  <si>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</si>
  <si>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</si>
  <si>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</si>
  <si>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</si>
  <si>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</si>
  <si>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</si>
  <si>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</si>
  <si>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</si>
  <si>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</si>
  <si>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</si>
  <si>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</si>
  <si>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</si>
  <si>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</si>
  <si>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</si>
  <si>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</si>
  <si>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</si>
  <si>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</si>
  <si>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</si>
  <si>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</si>
  <si>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</si>
  <si>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</si>
  <si>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</si>
  <si>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</si>
  <si>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</si>
  <si>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</si>
  <si>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</si>
  <si>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</si>
  <si>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</si>
  <si>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</si>
  <si>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</si>
  <si>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</si>
  <si>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</si>
  <si>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</si>
  <si>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</si>
  <si>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</si>
  <si>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</si>
  <si>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</si>
  <si>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</si>
  <si>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</si>
  <si>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</si>
  <si>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</si>
  <si>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</si>
  <si>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</si>
  <si>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</si>
  <si>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</si>
  <si>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</si>
  <si>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</si>
  <si>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</si>
  <si>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</si>
  <si>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</si>
  <si>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</si>
  <si>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</si>
  <si>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</si>
  <si>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</si>
  <si>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</si>
  <si>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</si>
  <si>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</si>
  <si>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</si>
  <si>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</si>
  <si>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</si>
  <si>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</si>
  <si>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</si>
  <si>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</si>
  <si>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</si>
  <si>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</si>
  <si>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</si>
  <si>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</si>
  <si>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</si>
  <si>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</si>
  <si>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</si>
  <si>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</si>
  <si>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</si>
  <si>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</si>
  <si>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</si>
  <si>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</si>
  <si>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</si>
  <si>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</si>
  <si>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</si>
  <si>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</si>
  <si>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</si>
  <si>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</si>
  <si>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</si>
  <si>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</si>
  <si>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</si>
  <si>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</si>
  <si>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</si>
  <si>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</si>
  <si>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</si>
  <si>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</si>
  <si>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</si>
  <si>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</si>
  <si>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</si>
  <si>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</si>
  <si>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</si>
  <si>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</si>
  <si>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</si>
  <si>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</si>
  <si>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</si>
  <si>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</si>
  <si>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</si>
  <si>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</si>
  <si>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</si>
  <si>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</si>
  <si>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</si>
  <si>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</si>
  <si>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</si>
  <si>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</si>
  <si>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</si>
  <si>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</si>
  <si>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</si>
  <si>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</si>
  <si>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</si>
  <si>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</si>
  <si>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</si>
  <si>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</si>
  <si>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</si>
  <si>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</si>
  <si>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</si>
  <si>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</si>
  <si>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</si>
  <si>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</si>
  <si>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</si>
  <si>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</si>
  <si>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</si>
  <si>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</si>
  <si>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</si>
  <si>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</si>
  <si>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</si>
  <si>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</si>
  <si>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</si>
  <si>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</si>
  <si>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</si>
  <si>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</si>
  <si>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</si>
  <si>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</si>
  <si>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</si>
  <si>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</si>
  <si>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</si>
  <si>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</si>
  <si>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</si>
  <si>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</si>
  <si>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</si>
  <si>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</si>
  <si>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</si>
  <si>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</si>
  <si>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</si>
  <si>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</si>
  <si>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</si>
  <si>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</si>
  <si>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</si>
  <si>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</si>
  <si>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</si>
  <si>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</si>
  <si>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</si>
  <si>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</si>
  <si>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</si>
  <si>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</si>
  <si>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</si>
  <si>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</si>
  <si>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</si>
  <si>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27 Maret 2025 terdapat PE yang memiliki izin PPE &amp; PEE, PPE &amp; MI, dan PPE &amp; PEE &amp; MI sebanyak 80</t>
  </si>
  <si>
    <t>EQ-S</t>
  </si>
  <si>
    <t>**per tanggal 27 Maret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</si>
  <si>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</si>
  <si>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</si>
  <si>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</si>
  <si>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</si>
  <si>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</si>
  <si>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</si>
  <si>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</si>
  <si>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</si>
  <si>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</si>
  <si>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</si>
  <si>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</si>
  <si>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</si>
  <si>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</si>
  <si>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</si>
  <si>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</si>
  <si>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</si>
  <si>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</si>
  <si>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</si>
  <si>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</si>
  <si>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</si>
  <si>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</si>
  <si>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</si>
  <si>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</si>
  <si>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</si>
  <si>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</si>
  <si>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</si>
  <si>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</si>
  <si>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</si>
  <si>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</si>
  <si>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</si>
  <si>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</si>
  <si>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</si>
  <si>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</si>
  <si>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</si>
  <si>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</si>
  <si>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</si>
  <si>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</si>
  <si>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</si>
  <si>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</si>
  <si>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</si>
  <si>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</si>
  <si>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</si>
  <si>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</si>
  <si>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</si>
  <si>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</si>
  <si>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</si>
  <si>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</si>
  <si>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</si>
  <si>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</si>
  <si>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</si>
  <si>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</si>
  <si>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</si>
  <si>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</si>
  <si>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</si>
  <si>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</si>
  <si>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</si>
  <si>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</si>
  <si>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</si>
  <si>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</si>
  <si>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</si>
  <si>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</si>
  <si>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</si>
  <si>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</si>
  <si>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</si>
  <si>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</si>
  <si>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March 27, 2025, there are 80 Securities Companies holding Broker-Dealer &amp; Underwriter, Broker-Dealer &amp; Investment Manager, and Broker-Dealer, Underwriter &amp; Investment Manager licenses</t>
  </si>
  <si>
    <t>Global Funds</t>
  </si>
  <si>
    <t>**as of March 27,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</si>
  <si>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</si>
  <si>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</si>
  <si>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</si>
  <si>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</si>
  <si>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</si>
  <si>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</si>
  <si>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(27 MARET 2025)</t>
  </si>
  <si>
    <t>(dalam Rp Miliar)</t>
  </si>
  <si>
    <t>KOMPOSISI KEPEMILIKAN EFEK USD YANG TERCATAT DI KSEI (27 MARET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</si>
  <si>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</si>
  <si>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</si>
  <si>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</si>
  <si>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</si>
  <si>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</si>
  <si>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</si>
  <si>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</si>
  <si>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</si>
  <si>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</si>
  <si>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</si>
  <si>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</si>
  <si>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</si>
  <si>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</si>
  <si>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</si>
  <si>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</si>
  <si>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</si>
  <si>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</si>
  <si>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</si>
  <si>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</si>
  <si>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</si>
  <si>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</si>
  <si>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</si>
  <si>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</si>
  <si>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</si>
  <si>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</si>
  <si>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</si>
  <si>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</si>
  <si>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</si>
  <si>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</si>
  <si>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</si>
  <si>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</si>
  <si>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</si>
  <si>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</si>
  <si>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MARCH 27, 2025)</t>
  </si>
  <si>
    <t>(in IDR Billion)</t>
  </si>
  <si>
    <t>USD SECURITIES OWNERSHIP COMPOSITION LISTED ON THE INDONESIA CENTRAL SECURITIES DEPOSITORY (MARCH 27,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</si>
  <si>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</si>
  <si>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</si>
  <si>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</si>
  <si>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</si>
  <si>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</si>
  <si>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</si>
  <si>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</si>
  <si>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</si>
  <si>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</si>
  <si>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</si>
  <si>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</si>
  <si>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</si>
  <si>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</si>
  <si>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</si>
  <si>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</si>
  <si>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</si>
  <si>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</si>
  <si>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</si>
  <si>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</si>
  <si>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</si>
  <si>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</si>
  <si>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</si>
  <si>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</si>
  <si>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</si>
  <si>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</si>
  <si>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</si>
  <si>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</si>
  <si>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</si>
  <si>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</si>
  <si>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</si>
  <si>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</si>
  <si>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</si>
  <si>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</si>
  <si>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</si>
  <si>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</si>
  <si>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</si>
  <si>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</si>
  <si>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</si>
  <si>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</si>
  <si>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</si>
  <si>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</si>
  <si>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</si>
  <si>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</si>
  <si>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</si>
  <si>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</si>
  <si>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</si>
  <si>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</si>
  <si>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</si>
  <si>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</si>
  <si>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</si>
  <si>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</si>
  <si>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</si>
  <si>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</si>
  <si>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</si>
  <si>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</si>
  <si>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</si>
  <si>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</si>
  <si>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</si>
  <si>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</si>
  <si>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</si>
  <si>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</si>
  <si>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</si>
  <si>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</si>
  <si>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</si>
  <si>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</si>
  <si>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</si>
  <si>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</si>
  <si>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</si>
  <si>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</si>
  <si>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</si>
  <si>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</si>
  <si>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</si>
  <si>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</si>
  <si>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</si>
  <si>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</si>
  <si>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</si>
  <si>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</si>
  <si>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</si>
  <si>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</si>
  <si>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</si>
  <si>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</si>
  <si>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</si>
  <si>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</si>
  <si>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</si>
  <si>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</si>
  <si>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</si>
  <si>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</si>
  <si>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</si>
  <si>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</si>
  <si>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</si>
  <si>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</si>
  <si>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</si>
  <si>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</si>
  <si>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</si>
  <si>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</si>
  <si>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</si>
  <si>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</si>
  <si>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</si>
  <si>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</si>
  <si>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</si>
  <si>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</si>
  <si>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</si>
  <si>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</si>
  <si>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</si>
  <si>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</si>
  <si>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</si>
  <si>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</si>
  <si>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</si>
  <si>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</si>
  <si>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</si>
  <si>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</si>
  <si>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</si>
  <si>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</si>
  <si>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</si>
  <si>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</si>
  <si>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</si>
  <si>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</si>
  <si>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</si>
  <si>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</si>
  <si>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</si>
  <si>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</si>
  <si>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</si>
  <si>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Oto Multiartha</t>
  </si>
  <si>
    <t>25 Mar-25</t>
  </si>
  <si>
    <t>PT Federal International Finance</t>
  </si>
  <si>
    <t>27 Mar-25 – 10 Apr-25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</si>
  <si>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</si>
  <si>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</si>
  <si>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</si>
  <si>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</si>
  <si>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</si>
  <si>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</si>
  <si>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</si>
  <si>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</si>
  <si>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</si>
  <si>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</si>
  <si>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</si>
  <si>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</si>
  <si>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</si>
  <si>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</si>
  <si>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</si>
  <si>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</si>
  <si>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</si>
  <si>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</si>
  <si>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</si>
  <si>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</si>
  <si>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</si>
  <si>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</si>
  <si>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</si>
  <si>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</si>
  <si>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</si>
  <si>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</si>
  <si>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</si>
  <si>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</si>
  <si>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</si>
  <si>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</si>
  <si>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</si>
  <si>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</si>
  <si>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</si>
  <si>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</si>
  <si>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</si>
  <si>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</si>
  <si>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</si>
  <si>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</si>
  <si>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</si>
  <si>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</si>
  <si>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</si>
  <si>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</si>
  <si>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</si>
  <si>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</si>
  <si>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</si>
  <si>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</si>
  <si>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</si>
  <si>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</si>
  <si>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</si>
  <si>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</si>
  <si>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</si>
  <si>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</si>
  <si>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</si>
  <si>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</si>
  <si>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</si>
  <si>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</si>
  <si>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</si>
  <si>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</si>
  <si>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</si>
  <si>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</si>
  <si>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</si>
  <si>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</si>
  <si>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</si>
  <si>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</si>
  <si>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</si>
  <si>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</si>
  <si>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</si>
  <si>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</si>
  <si>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</si>
  <si>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</si>
  <si>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</si>
  <si>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</si>
  <si>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</si>
  <si>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</si>
  <si>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</si>
  <si>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</si>
  <si>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</si>
  <si>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</si>
  <si>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</si>
  <si>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</si>
  <si>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</si>
  <si>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</si>
  <si>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</si>
  <si>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</si>
  <si>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</si>
  <si>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</si>
  <si>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</si>
  <si>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</si>
  <si>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</si>
  <si>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</si>
  <si>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</si>
  <si>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</si>
  <si>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</si>
  <si>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</si>
  <si>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</si>
  <si>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</si>
  <si>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</si>
  <si>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</si>
  <si>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Mar</t>
  </si>
  <si>
    <t>10 - 14 Mar</t>
  </si>
  <si>
    <t>17 - 21 Mar</t>
  </si>
  <si>
    <t>24 - 27 Mar</t>
  </si>
  <si>
    <t>24 Mar</t>
  </si>
  <si>
    <t>25 Mar</t>
  </si>
  <si>
    <t>26 Mar</t>
  </si>
  <si>
    <t>27 Mar</t>
  </si>
  <si>
    <t>PT XL Axiata Tbk</t>
  </si>
  <si>
    <t>Penggabungan Usaha</t>
  </si>
  <si>
    <t>PT Pakuan</t>
  </si>
  <si>
    <t>Merger</t>
  </si>
  <si>
    <t>PT OKI Pulp &amp; Paper Mills</t>
  </si>
  <si>
    <t>PUB Obligasi II Tahap I</t>
  </si>
  <si>
    <t>PUB Sukuk Mudharabah II Tahap I</t>
  </si>
  <si>
    <t>PUB Obligasi USD II Tahap I</t>
  </si>
  <si>
    <t>PT Sarana Multi Infrastruktur (Persero)</t>
  </si>
  <si>
    <t>PUB Obligasi IV Tahap III</t>
  </si>
  <si>
    <t>PT Toyota Astra Financial Services</t>
  </si>
  <si>
    <t>26 Feb-25</t>
  </si>
  <si>
    <t>PUB Obligasi IV Tahap V</t>
  </si>
  <si>
    <t>Bond Shelf Registration II Phase I</t>
  </si>
  <si>
    <t>Sukuk Mudharabah Shelf Registration II Phase I</t>
  </si>
  <si>
    <t>USD Bond Shelf Registration II Phase I</t>
  </si>
  <si>
    <t>Bond Shelf Registration IV Phase V</t>
  </si>
  <si>
    <t>Bond Shelf Registration IV Phase III</t>
  </si>
  <si>
    <t>PT Merck Tbk</t>
  </si>
  <si>
    <t>PT Multi Medika Internasional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</si>
</sst>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6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16" fontId="31" fillId="0" borderId="0" xfId="0" applyNumberFormat="1" applyFont="1" applyFill="1" applyAlignment="1">
      <alignment horizontal="center"/>
    </xf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8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0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176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70" fillId="14" borderId="0" xfId="1" applyFont="1" applyFill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326571</xdr:colOff>
      <xdr:row>42</xdr:row>
      <xdr:rowOff>223297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9321" cy="8268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424246</xdr:colOff>
      <xdr:row>42</xdr:row>
      <xdr:rowOff>178890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16996" cy="82243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304800</xdr:colOff>
      <xdr:row>48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582650" y="178308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9386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52</xdr:row>
      <xdr:rowOff>0</xdr:rowOff>
    </xdr:from>
    <xdr:to>
      <xdr:col>16</xdr:col>
      <xdr:colOff>304800</xdr:colOff>
      <xdr:row>53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582650" y="178308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9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93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582650" y="178308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66451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185208</xdr:colOff>
      <xdr:row>3</xdr:row>
      <xdr:rowOff>36190</xdr:rowOff>
    </xdr:from>
    <xdr:to>
      <xdr:col>7</xdr:col>
      <xdr:colOff>390261</xdr:colOff>
      <xdr:row>15</xdr:row>
      <xdr:rowOff>178594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208" y="467990"/>
          <a:ext cx="4796103" cy="232680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12843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582650" y="178308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10891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368708</xdr:colOff>
      <xdr:row>3</xdr:row>
      <xdr:rowOff>35141</xdr:rowOff>
    </xdr:from>
    <xdr:to>
      <xdr:col>7</xdr:col>
      <xdr:colOff>157043</xdr:colOff>
      <xdr:row>16</xdr:row>
      <xdr:rowOff>61452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708" y="466941"/>
          <a:ext cx="4754035" cy="22615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PDS/Laporan%20Statistik%20Mingguan%20Pasar%20Modal/19.%20Maret%202025/3.%2017%20-%2021%20Maret%202025/LapStatistik%20Minggu%20Ke-3%20Maret%202025-rumus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-id"/>
      <sheetName val="Cover-en"/>
      <sheetName val="Disclaimer "/>
      <sheetName val="Summary-id"/>
      <sheetName val="Summary-en"/>
      <sheetName val="Daftar Isi-id"/>
      <sheetName val="TableofContents-en"/>
      <sheetName val="Hal 1-3-id"/>
      <sheetName val="Page 1-3-en"/>
      <sheetName val="Hal 4-id"/>
      <sheetName val="Page 4-en"/>
      <sheetName val="Hal 5 - 7-id"/>
      <sheetName val="Page 5 - 7-en"/>
      <sheetName val="Hal 8-id"/>
      <sheetName val="Page 8-en"/>
      <sheetName val="Hal 9 - 11-id"/>
      <sheetName val="Page 9 - 11-en"/>
      <sheetName val="Hal 12 - 13-id"/>
      <sheetName val="Page 12 - 13-en"/>
      <sheetName val="Hal 14 - 17-id"/>
      <sheetName val="Page 14 - 17-en"/>
      <sheetName val="input"/>
      <sheetName val="Data khusus"/>
      <sheetName val="Kepemilikan Efek"/>
      <sheetName val="Data Kepemilikan Efek"/>
      <sheetName val="chart data summary"/>
      <sheetName val="PEE,PPE,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9">
          <cell r="Q29"/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E1" zoomScale="140" zoomScaleNormal="55" zoomScaleSheetLayoutView="140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>
        <v>8</v>
      </c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zoomScale="65" zoomScaleNormal="130" zoomScaleSheetLayoutView="99" workbookViewId="0">
      <selection activeCell="O44" sqref="O4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1"/>
      <c r="J2" s="121"/>
      <c r="K2" s="121"/>
      <c r="L2" s="10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2">
      <c r="A5" s="123"/>
      <c r="B5" s="463" t="s">
        <v>148</v>
      </c>
      <c r="C5" s="463"/>
      <c r="D5" s="463"/>
      <c r="E5" s="463"/>
      <c r="F5" s="463"/>
      <c r="G5" s="463"/>
      <c r="H5" s="463"/>
      <c r="I5" s="463"/>
      <c r="J5" s="463"/>
      <c r="K5" s="463"/>
      <c r="L5" s="124"/>
    </row>
    <row r="6" spans="1:12">
      <c r="A6" s="123"/>
      <c r="B6" s="1"/>
    </row>
    <row r="7" spans="1:12">
      <c r="A7" s="123"/>
      <c r="B7" s="475" t="s">
        <v>150</v>
      </c>
      <c r="C7" s="472" t="s">
        <v>154</v>
      </c>
      <c r="D7" s="473"/>
      <c r="E7" s="474"/>
      <c r="F7" s="472" t="s">
        <v>155</v>
      </c>
      <c r="G7" s="473"/>
      <c r="H7" s="474"/>
      <c r="I7" s="472" t="s">
        <v>156</v>
      </c>
      <c r="J7" s="473"/>
      <c r="K7" s="474"/>
    </row>
    <row r="8" spans="1:12">
      <c r="A8" s="123"/>
      <c r="B8" s="476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</row>
    <row r="9" spans="1:12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2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2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2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12" s="2" customFormat="1">
      <c r="A20" s="123"/>
      <c r="B20" s="136">
        <v>2025</v>
      </c>
      <c r="C20" s="142">
        <v>909795.05029999977</v>
      </c>
      <c r="D20" s="142">
        <v>599820.03047620005</v>
      </c>
      <c r="E20" s="142">
        <v>68391.811000000002</v>
      </c>
      <c r="F20" s="142">
        <v>4.7543000000000006</v>
      </c>
      <c r="G20" s="145">
        <v>5.7296185999999985</v>
      </c>
      <c r="H20" s="145">
        <v>0.48200000000000026</v>
      </c>
      <c r="I20" s="142">
        <v>177790.21226900001</v>
      </c>
      <c r="J20" s="142">
        <v>115743.30243826201</v>
      </c>
      <c r="K20" s="142">
        <v>41.952999999999996</v>
      </c>
      <c r="L20" s="141"/>
    </row>
    <row r="21" spans="1:12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3"/>
      <c r="B22" s="148" t="s">
        <v>170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12" s="2" customFormat="1">
      <c r="A23" s="123"/>
      <c r="B23" s="148" t="s">
        <v>171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12" s="2" customFormat="1">
      <c r="A24" s="123"/>
      <c r="B24" s="106" t="s">
        <v>172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12" s="2" customFormat="1">
      <c r="A25" s="123"/>
      <c r="B25" s="146"/>
      <c r="C25" s="146"/>
      <c r="D25" s="146"/>
      <c r="E25" s="146"/>
      <c r="F25" s="147"/>
      <c r="G25" s="147"/>
      <c r="H25" s="147"/>
      <c r="I25" s="146"/>
      <c r="J25" s="146"/>
      <c r="K25" s="146"/>
    </row>
    <row r="26" spans="1:12" s="2" customFormat="1">
      <c r="A26" s="123"/>
      <c r="B26" s="136" t="s">
        <v>741</v>
      </c>
      <c r="C26" s="142">
        <v>80075.880600000004</v>
      </c>
      <c r="D26" s="142">
        <v>56275.507343799996</v>
      </c>
      <c r="E26" s="142">
        <v>5523.0090000000009</v>
      </c>
      <c r="F26" s="142">
        <v>0.30619999999999997</v>
      </c>
      <c r="G26" s="142">
        <v>6.7790000000000003E-2</v>
      </c>
      <c r="H26" s="142">
        <v>5.2999999999999999E-2</v>
      </c>
      <c r="I26" s="142">
        <v>19337.042415999997</v>
      </c>
      <c r="J26" s="142">
        <v>9402.0356251550002</v>
      </c>
      <c r="K26" s="142">
        <v>3.3320000000000003</v>
      </c>
    </row>
    <row r="27" spans="1:12" s="2" customFormat="1">
      <c r="A27" s="123"/>
      <c r="B27" s="136" t="s">
        <v>742</v>
      </c>
      <c r="C27" s="142">
        <v>70609.253599999996</v>
      </c>
      <c r="D27" s="142">
        <v>40253.001178000006</v>
      </c>
      <c r="E27" s="142">
        <v>5441.5409999999993</v>
      </c>
      <c r="F27" s="142">
        <v>1.2570999999999999</v>
      </c>
      <c r="G27" s="145">
        <v>6.7849699999999999E-2</v>
      </c>
      <c r="H27" s="142">
        <v>3.2000000000000001E-2</v>
      </c>
      <c r="I27" s="142">
        <v>15943.337314</v>
      </c>
      <c r="J27" s="142">
        <v>6755.6276561039995</v>
      </c>
      <c r="K27" s="142">
        <v>3.0910000000000002</v>
      </c>
    </row>
    <row r="28" spans="1:12" s="2" customFormat="1">
      <c r="A28" s="123"/>
      <c r="B28" s="136" t="s">
        <v>743</v>
      </c>
      <c r="C28" s="139">
        <v>82258.037899999996</v>
      </c>
      <c r="D28" s="139">
        <v>61380.755263300001</v>
      </c>
      <c r="E28" s="139">
        <v>6044.7719999999999</v>
      </c>
      <c r="F28" s="139">
        <v>3.7599999999999995E-2</v>
      </c>
      <c r="G28" s="139">
        <v>6.807450000000001E-2</v>
      </c>
      <c r="H28" s="139">
        <v>2.5999999999999999E-2</v>
      </c>
      <c r="I28" s="139">
        <v>20417.773053999998</v>
      </c>
      <c r="J28" s="139">
        <v>14693.7707214</v>
      </c>
      <c r="K28" s="139">
        <v>7.0849999999999991</v>
      </c>
    </row>
    <row r="29" spans="1:12" s="2" customFormat="1">
      <c r="A29" s="123"/>
      <c r="B29" s="136" t="s">
        <v>744</v>
      </c>
      <c r="C29" s="139">
        <v>51707.318299999999</v>
      </c>
      <c r="D29" s="139">
        <v>44691.908654700004</v>
      </c>
      <c r="E29" s="139">
        <v>4054.0590000000002</v>
      </c>
      <c r="F29" s="139">
        <v>0.25980000000000003</v>
      </c>
      <c r="G29" s="139">
        <v>5.48902E-2</v>
      </c>
      <c r="H29" s="139">
        <v>2.4999999999999998E-2</v>
      </c>
      <c r="I29" s="139">
        <v>23366.725758999997</v>
      </c>
      <c r="J29" s="139">
        <v>29713.629284471001</v>
      </c>
      <c r="K29" s="139">
        <v>4.7969999999999997</v>
      </c>
    </row>
    <row r="30" spans="1:12" s="2" customFormat="1">
      <c r="A30" s="123"/>
      <c r="B30" s="146"/>
      <c r="C30" s="146"/>
      <c r="D30" s="146"/>
      <c r="E30" s="146"/>
      <c r="F30" s="147"/>
      <c r="G30" s="147"/>
      <c r="H30" s="147"/>
      <c r="I30" s="146"/>
      <c r="J30" s="146"/>
      <c r="K30" s="146"/>
    </row>
    <row r="31" spans="1:12" s="2" customFormat="1" ht="14.5" customHeight="1">
      <c r="A31" s="123"/>
      <c r="B31" s="136" t="s">
        <v>745</v>
      </c>
      <c r="C31" s="139">
        <v>12418.7927</v>
      </c>
      <c r="D31" s="139">
        <v>11519.379979699999</v>
      </c>
      <c r="E31" s="139">
        <v>1060.2860000000001</v>
      </c>
      <c r="F31" s="151">
        <v>1.0500000000000001E-2</v>
      </c>
      <c r="G31" s="151">
        <v>9.5899999999999996E-3</v>
      </c>
      <c r="H31" s="150">
        <v>6.0000000000000001E-3</v>
      </c>
      <c r="I31" s="139">
        <v>1751.0884329999999</v>
      </c>
      <c r="J31" s="139">
        <v>2822.5676691049998</v>
      </c>
      <c r="K31" s="139">
        <v>0.73</v>
      </c>
    </row>
    <row r="32" spans="1:12" s="2" customFormat="1" ht="14.5" customHeight="1">
      <c r="A32" s="123"/>
      <c r="B32" s="136" t="s">
        <v>746</v>
      </c>
      <c r="C32" s="139">
        <v>11126.7016</v>
      </c>
      <c r="D32" s="139">
        <v>9247.3911188999991</v>
      </c>
      <c r="E32" s="139">
        <v>949.92600000000004</v>
      </c>
      <c r="F32" s="150">
        <v>0</v>
      </c>
      <c r="G32" s="151">
        <v>0</v>
      </c>
      <c r="H32" s="150">
        <v>0</v>
      </c>
      <c r="I32" s="139">
        <v>5506.0506759999998</v>
      </c>
      <c r="J32" s="139">
        <v>5383.492141881</v>
      </c>
      <c r="K32" s="139">
        <v>2.6179999999999999</v>
      </c>
    </row>
    <row r="33" spans="1:11" s="2" customFormat="1" ht="14.5" customHeight="1">
      <c r="A33" s="123"/>
      <c r="B33" s="136" t="s">
        <v>747</v>
      </c>
      <c r="C33" s="139">
        <v>15976.272300000001</v>
      </c>
      <c r="D33" s="139">
        <v>14254.9759491</v>
      </c>
      <c r="E33" s="139">
        <v>1108.3969999999999</v>
      </c>
      <c r="F33" s="151">
        <v>0.2387</v>
      </c>
      <c r="G33" s="151">
        <v>2.78582E-2</v>
      </c>
      <c r="H33" s="151">
        <v>1.6E-2</v>
      </c>
      <c r="I33" s="139">
        <v>14405.393179999999</v>
      </c>
      <c r="J33" s="139">
        <v>20158.651316542</v>
      </c>
      <c r="K33" s="139">
        <v>0.94599999999999995</v>
      </c>
    </row>
    <row r="34" spans="1:11" s="2" customFormat="1" ht="14.15" customHeight="1">
      <c r="A34" s="157"/>
      <c r="B34" s="136" t="s">
        <v>748</v>
      </c>
      <c r="C34" s="139">
        <v>12185.5517</v>
      </c>
      <c r="D34" s="139">
        <v>9670.161607</v>
      </c>
      <c r="E34" s="139">
        <v>935.45</v>
      </c>
      <c r="F34" s="151">
        <v>1.06E-2</v>
      </c>
      <c r="G34" s="151">
        <v>1.7441999999999999E-2</v>
      </c>
      <c r="H34" s="150">
        <v>3.0000000000000001E-3</v>
      </c>
      <c r="I34" s="139">
        <v>1704.1934699999999</v>
      </c>
      <c r="J34" s="139">
        <v>1348.918156943</v>
      </c>
      <c r="K34" s="139">
        <v>0.503</v>
      </c>
    </row>
    <row r="35" spans="1:11" ht="14.25" customHeight="1">
      <c r="A35" s="123"/>
      <c r="H35" s="158"/>
    </row>
    <row r="36" spans="1:11">
      <c r="A36" s="123"/>
      <c r="B36" s="90" t="s">
        <v>182</v>
      </c>
    </row>
    <row r="37" spans="1:11">
      <c r="A37" s="123"/>
      <c r="B37" s="90" t="s">
        <v>183</v>
      </c>
    </row>
    <row r="38" spans="1:11">
      <c r="A38" s="123"/>
      <c r="B38" s="90" t="s">
        <v>184</v>
      </c>
    </row>
    <row r="39" spans="1:11">
      <c r="A39" s="123"/>
      <c r="B39" s="159"/>
    </row>
    <row r="40" spans="1:11">
      <c r="A40" s="123"/>
      <c r="B40" s="159"/>
    </row>
    <row r="41" spans="1:11">
      <c r="A41" s="123"/>
      <c r="B41" s="159"/>
    </row>
    <row r="42" spans="1:11">
      <c r="A42" s="123"/>
      <c r="B42" s="159"/>
    </row>
    <row r="43" spans="1:11"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>
      <c r="B54" s="159"/>
    </row>
    <row r="55" spans="1:12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</row>
    <row r="56" spans="1:12" s="12" customFormat="1">
      <c r="A56" s="43"/>
      <c r="B56" s="43"/>
      <c r="C56" s="161"/>
      <c r="D56" s="161"/>
      <c r="E56" s="161"/>
      <c r="F56" s="161"/>
      <c r="G56" s="161"/>
      <c r="H56" s="161"/>
      <c r="I56" s="161"/>
      <c r="J56" s="161"/>
      <c r="K56" s="44"/>
      <c r="L56" s="119" t="s">
        <v>186</v>
      </c>
    </row>
    <row r="63" spans="1:12">
      <c r="I63" s="31"/>
    </row>
    <row r="64" spans="1:12">
      <c r="E64" s="164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3"/>
  <sheetViews>
    <sheetView view="pageBreakPreview" zoomScale="49" zoomScaleNormal="55" zoomScaleSheetLayoutView="92" workbookViewId="0">
      <selection activeCell="Q40" sqref="Q4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1"/>
      <c r="J2" s="121"/>
      <c r="K2" s="121"/>
      <c r="L2" s="9" t="s">
        <v>42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2"/>
      <c r="N3" s="12"/>
      <c r="O3" s="12"/>
    </row>
    <row r="4" spans="1:15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5">
      <c r="A5" s="123"/>
      <c r="B5" s="463" t="s">
        <v>189</v>
      </c>
      <c r="C5" s="463"/>
      <c r="D5" s="463"/>
      <c r="E5" s="463"/>
      <c r="F5" s="463"/>
      <c r="G5" s="463"/>
      <c r="H5" s="463"/>
      <c r="I5" s="463"/>
      <c r="J5" s="463"/>
      <c r="K5" s="463"/>
      <c r="L5" s="124"/>
    </row>
    <row r="6" spans="1:15">
      <c r="A6" s="123"/>
      <c r="B6" s="1"/>
    </row>
    <row r="7" spans="1:15">
      <c r="A7" s="123"/>
      <c r="B7" s="475" t="s">
        <v>191</v>
      </c>
      <c r="C7" s="472" t="s">
        <v>194</v>
      </c>
      <c r="D7" s="473"/>
      <c r="E7" s="474"/>
      <c r="F7" s="472" t="s">
        <v>195</v>
      </c>
      <c r="G7" s="473"/>
      <c r="H7" s="474"/>
      <c r="I7" s="472" t="s">
        <v>196</v>
      </c>
      <c r="J7" s="473"/>
      <c r="K7" s="474"/>
    </row>
    <row r="8" spans="1:15">
      <c r="A8" s="123"/>
      <c r="B8" s="476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</row>
    <row r="9" spans="1:15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58" s="2" customFormat="1">
      <c r="A20" s="123"/>
      <c r="B20" s="136">
        <v>2025</v>
      </c>
      <c r="C20" s="142">
        <v>909795.05029999977</v>
      </c>
      <c r="D20" s="142">
        <v>599820.03047620005</v>
      </c>
      <c r="E20" s="142">
        <v>68391.811000000002</v>
      </c>
      <c r="F20" s="142">
        <v>4.7543000000000006</v>
      </c>
      <c r="G20" s="145">
        <v>5.7296185999999985</v>
      </c>
      <c r="H20" s="145">
        <v>0.48200000000000026</v>
      </c>
      <c r="I20" s="142">
        <v>177790.21226900001</v>
      </c>
      <c r="J20" s="142">
        <v>115743.30243826201</v>
      </c>
      <c r="K20" s="142">
        <v>41.952999999999996</v>
      </c>
      <c r="L20" s="141"/>
    </row>
    <row r="21" spans="1:58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3"/>
      <c r="B22" s="148" t="s">
        <v>205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58" s="2" customFormat="1">
      <c r="A23" s="123"/>
      <c r="B23" s="148" t="s">
        <v>206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58" s="2" customFormat="1">
      <c r="A24" s="123"/>
      <c r="B24" s="106" t="s">
        <v>207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58" s="2" customFormat="1">
      <c r="A25" s="123"/>
      <c r="B25" s="146"/>
      <c r="C25" s="146"/>
      <c r="D25" s="146"/>
      <c r="E25" s="146"/>
      <c r="F25" s="147"/>
      <c r="G25" s="147"/>
      <c r="H25" s="147"/>
      <c r="I25" s="146"/>
      <c r="J25" s="146"/>
      <c r="K25" s="146"/>
      <c r="P25" s="136"/>
      <c r="Q25" s="137"/>
      <c r="R25" s="137"/>
      <c r="S25" s="141"/>
      <c r="T25" s="138"/>
      <c r="U25" s="141"/>
      <c r="V25" s="141"/>
      <c r="W25" s="141"/>
      <c r="X25" s="141"/>
      <c r="Y25" s="141"/>
      <c r="Z25" s="141"/>
      <c r="AA25" s="123"/>
      <c r="AB25" s="136"/>
      <c r="AC25" s="142"/>
      <c r="AD25" s="142"/>
      <c r="AE25" s="142"/>
      <c r="AF25" s="142"/>
      <c r="AG25" s="142"/>
      <c r="AH25" s="142"/>
      <c r="AI25" s="142"/>
      <c r="AJ25" s="142"/>
      <c r="AK25" s="142"/>
      <c r="AN25" s="136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4"/>
      <c r="BB25" s="142"/>
      <c r="BC25" s="142"/>
      <c r="BD25" s="142"/>
      <c r="BE25" s="142"/>
      <c r="BF25" s="142"/>
    </row>
    <row r="26" spans="1:58" s="2" customFormat="1">
      <c r="A26" s="123"/>
      <c r="B26" s="136" t="s">
        <v>741</v>
      </c>
      <c r="C26" s="142">
        <v>80075.880600000004</v>
      </c>
      <c r="D26" s="142">
        <v>56275.507343799996</v>
      </c>
      <c r="E26" s="142">
        <v>5523.0090000000009</v>
      </c>
      <c r="F26" s="142">
        <v>0.30619999999999997</v>
      </c>
      <c r="G26" s="142">
        <v>6.7790000000000003E-2</v>
      </c>
      <c r="H26" s="142">
        <v>5.2999999999999999E-2</v>
      </c>
      <c r="I26" s="142">
        <v>19337.042415999997</v>
      </c>
      <c r="J26" s="142">
        <v>9402.0356251550002</v>
      </c>
      <c r="K26" s="142">
        <v>3.3320000000000003</v>
      </c>
      <c r="P26" s="136"/>
      <c r="Q26" s="137"/>
      <c r="R26" s="137"/>
      <c r="S26" s="141"/>
      <c r="T26" s="138"/>
      <c r="U26" s="141"/>
      <c r="V26" s="141"/>
      <c r="W26" s="141"/>
      <c r="X26" s="141"/>
      <c r="Y26" s="141"/>
      <c r="Z26" s="141"/>
      <c r="AA26" s="123"/>
      <c r="AB26" s="136"/>
      <c r="AC26" s="142"/>
      <c r="AD26" s="142"/>
      <c r="AE26" s="142"/>
      <c r="AF26" s="142"/>
      <c r="AG26" s="142"/>
      <c r="AH26" s="142"/>
      <c r="AI26" s="142"/>
      <c r="AJ26" s="142"/>
      <c r="AK26" s="142"/>
      <c r="AN26" s="136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4"/>
      <c r="BB26" s="142"/>
      <c r="BC26" s="142"/>
      <c r="BD26" s="142"/>
      <c r="BE26" s="142"/>
      <c r="BF26" s="142"/>
    </row>
    <row r="27" spans="1:58" s="2" customFormat="1">
      <c r="A27" s="123"/>
      <c r="B27" s="136" t="s">
        <v>742</v>
      </c>
      <c r="C27" s="142">
        <v>70609.253599999996</v>
      </c>
      <c r="D27" s="142">
        <v>40253.001178000006</v>
      </c>
      <c r="E27" s="142">
        <v>5441.5409999999993</v>
      </c>
      <c r="F27" s="142">
        <v>1.2570999999999999</v>
      </c>
      <c r="G27" s="145">
        <v>6.7849699999999999E-2</v>
      </c>
      <c r="H27" s="142">
        <v>3.2000000000000001E-2</v>
      </c>
      <c r="I27" s="142">
        <v>15943.337314</v>
      </c>
      <c r="J27" s="142">
        <v>6755.6276561039995</v>
      </c>
      <c r="K27" s="142">
        <v>3.0910000000000002</v>
      </c>
      <c r="P27" s="146"/>
      <c r="Q27" s="147"/>
      <c r="R27" s="147"/>
      <c r="S27" s="147"/>
      <c r="T27" s="146"/>
      <c r="U27" s="146"/>
      <c r="V27" s="146"/>
      <c r="W27" s="146"/>
      <c r="X27" s="146"/>
      <c r="Y27" s="146"/>
      <c r="Z27" s="146"/>
      <c r="AA27" s="123"/>
      <c r="AB27" s="146"/>
      <c r="AC27" s="146"/>
      <c r="AD27" s="146"/>
      <c r="AE27" s="146"/>
      <c r="AF27" s="147"/>
      <c r="AG27" s="147"/>
      <c r="AH27" s="147"/>
      <c r="AI27" s="146"/>
      <c r="AJ27" s="146"/>
      <c r="AK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</row>
    <row r="28" spans="1:58" s="2" customFormat="1">
      <c r="A28" s="123"/>
      <c r="B28" s="136" t="s">
        <v>743</v>
      </c>
      <c r="C28" s="139">
        <v>82258.037899999996</v>
      </c>
      <c r="D28" s="139">
        <v>61380.755263300001</v>
      </c>
      <c r="E28" s="139">
        <v>6044.7719999999999</v>
      </c>
      <c r="F28" s="139">
        <v>3.7599999999999995E-2</v>
      </c>
      <c r="G28" s="139">
        <v>6.807450000000001E-2</v>
      </c>
      <c r="H28" s="139">
        <v>2.5999999999999999E-2</v>
      </c>
      <c r="I28" s="139">
        <v>20417.773053999998</v>
      </c>
      <c r="J28" s="139">
        <v>14693.7707214</v>
      </c>
      <c r="K28" s="139">
        <v>7.0849999999999991</v>
      </c>
      <c r="P28" s="148"/>
      <c r="Q28" s="137"/>
      <c r="R28" s="137"/>
      <c r="S28" s="137"/>
      <c r="T28" s="138"/>
      <c r="U28" s="141"/>
      <c r="V28" s="141"/>
      <c r="W28" s="141"/>
      <c r="X28" s="141"/>
      <c r="Y28" s="141"/>
      <c r="Z28" s="141"/>
      <c r="AA28" s="123"/>
      <c r="AB28" s="148"/>
      <c r="AC28" s="142"/>
      <c r="AD28" s="142"/>
      <c r="AE28" s="142"/>
      <c r="AF28" s="142"/>
      <c r="AG28" s="142"/>
      <c r="AH28" s="142"/>
      <c r="AI28" s="142"/>
      <c r="AJ28" s="142"/>
      <c r="AK28" s="142"/>
      <c r="AN28" s="148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39"/>
      <c r="AZ28" s="139"/>
      <c r="BA28" s="149"/>
      <c r="BB28" s="139"/>
      <c r="BC28" s="139"/>
      <c r="BD28" s="139"/>
      <c r="BE28" s="139"/>
      <c r="BF28" s="139"/>
    </row>
    <row r="29" spans="1:58" s="2" customFormat="1" ht="14" customHeight="1">
      <c r="A29" s="123"/>
      <c r="B29" s="136" t="s">
        <v>744</v>
      </c>
      <c r="C29" s="139">
        <v>51707.318299999999</v>
      </c>
      <c r="D29" s="139">
        <v>44691.908654700004</v>
      </c>
      <c r="E29" s="139">
        <v>4054.0590000000002</v>
      </c>
      <c r="F29" s="139">
        <v>0.25980000000000003</v>
      </c>
      <c r="G29" s="139">
        <v>5.48902E-2</v>
      </c>
      <c r="H29" s="139">
        <v>2.4999999999999998E-2</v>
      </c>
      <c r="I29" s="139">
        <v>23366.725758999997</v>
      </c>
      <c r="J29" s="139">
        <v>29713.629284471001</v>
      </c>
      <c r="K29" s="139">
        <v>4.7969999999999997</v>
      </c>
      <c r="P29" s="148"/>
      <c r="Q29" s="137"/>
      <c r="R29" s="137"/>
      <c r="S29" s="137"/>
      <c r="T29" s="138"/>
      <c r="U29" s="141"/>
      <c r="V29" s="141"/>
      <c r="W29" s="141"/>
      <c r="X29" s="141"/>
      <c r="Y29" s="141"/>
      <c r="Z29" s="141"/>
      <c r="AA29" s="123"/>
      <c r="AB29" s="148"/>
      <c r="AC29" s="142"/>
      <c r="AD29" s="142"/>
      <c r="AE29" s="142"/>
      <c r="AF29" s="142"/>
      <c r="AG29" s="142"/>
      <c r="AH29" s="142"/>
      <c r="AI29" s="142"/>
      <c r="AJ29" s="142"/>
      <c r="AK29" s="142"/>
      <c r="AN29" s="148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39"/>
      <c r="AZ29" s="139"/>
      <c r="BA29" s="149"/>
      <c r="BB29" s="139"/>
      <c r="BC29" s="139"/>
      <c r="BD29" s="139"/>
      <c r="BE29" s="139"/>
      <c r="BF29" s="139"/>
    </row>
    <row r="30" spans="1:58" s="2" customFormat="1">
      <c r="A30" s="123"/>
      <c r="B30" s="146"/>
      <c r="C30" s="146"/>
      <c r="D30" s="146"/>
      <c r="E30" s="146"/>
      <c r="F30" s="147"/>
      <c r="G30" s="147"/>
      <c r="H30" s="147"/>
      <c r="I30" s="146"/>
      <c r="J30" s="146"/>
      <c r="K30" s="146"/>
      <c r="P30" s="106"/>
      <c r="Q30" s="137"/>
      <c r="R30" s="137"/>
      <c r="S30" s="137"/>
      <c r="T30" s="138"/>
      <c r="U30" s="137"/>
      <c r="V30" s="137"/>
      <c r="W30" s="137"/>
      <c r="X30" s="141"/>
      <c r="Y30" s="137"/>
      <c r="Z30" s="137"/>
      <c r="AA30" s="123"/>
      <c r="AB30" s="106"/>
      <c r="AC30" s="139"/>
      <c r="AD30" s="139"/>
      <c r="AE30" s="139"/>
      <c r="AF30" s="139"/>
      <c r="AG30" s="139"/>
      <c r="AH30" s="139"/>
      <c r="AI30" s="139"/>
      <c r="AJ30" s="139"/>
      <c r="AK30" s="139"/>
      <c r="AN30" s="106"/>
      <c r="AO30" s="139"/>
      <c r="AP30" s="139"/>
      <c r="AQ30" s="139"/>
      <c r="AR30" s="139"/>
      <c r="AS30" s="139"/>
      <c r="AT30" s="139"/>
      <c r="AU30" s="139"/>
      <c r="AV30" s="139"/>
      <c r="AW30" s="139"/>
      <c r="AX30" s="142"/>
      <c r="AY30" s="139"/>
      <c r="AZ30" s="139"/>
      <c r="BA30" s="149"/>
      <c r="BB30" s="139"/>
      <c r="BC30" s="139"/>
      <c r="BD30" s="139"/>
      <c r="BE30" s="139"/>
      <c r="BF30" s="139"/>
    </row>
    <row r="31" spans="1:58" s="2" customFormat="1">
      <c r="A31" s="123"/>
      <c r="B31" s="136" t="s">
        <v>745</v>
      </c>
      <c r="C31" s="139">
        <v>12418.7927</v>
      </c>
      <c r="D31" s="139">
        <v>11519.379979699999</v>
      </c>
      <c r="E31" s="139">
        <v>1060.2860000000001</v>
      </c>
      <c r="F31" s="151">
        <v>1.0500000000000001E-2</v>
      </c>
      <c r="G31" s="151">
        <v>9.5899999999999996E-3</v>
      </c>
      <c r="H31" s="150">
        <v>6.0000000000000001E-3</v>
      </c>
      <c r="I31" s="139">
        <v>1751.0884329999999</v>
      </c>
      <c r="J31" s="139">
        <v>2822.5676691049998</v>
      </c>
      <c r="K31" s="139">
        <v>0.73</v>
      </c>
      <c r="P31" s="106"/>
      <c r="Q31" s="137"/>
      <c r="R31" s="137"/>
      <c r="S31" s="137"/>
      <c r="T31" s="138"/>
      <c r="U31" s="137"/>
      <c r="V31" s="141"/>
      <c r="W31" s="141"/>
      <c r="X31" s="141"/>
      <c r="Y31" s="141"/>
      <c r="Z31" s="141"/>
      <c r="AA31" s="123"/>
      <c r="AB31" s="106"/>
      <c r="AC31" s="142"/>
      <c r="AD31" s="142"/>
      <c r="AE31" s="142"/>
      <c r="AF31" s="142"/>
      <c r="AG31" s="142"/>
      <c r="AH31" s="142"/>
      <c r="AI31" s="142"/>
      <c r="AJ31" s="142"/>
      <c r="AK31" s="142"/>
      <c r="AN31" s="106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39"/>
      <c r="AZ31" s="139"/>
      <c r="BA31" s="149"/>
      <c r="BB31" s="139"/>
      <c r="BC31" s="139"/>
      <c r="BD31" s="139"/>
      <c r="BE31" s="139"/>
      <c r="BF31" s="139"/>
    </row>
    <row r="32" spans="1:58" s="2" customFormat="1">
      <c r="A32" s="123"/>
      <c r="B32" s="136" t="s">
        <v>746</v>
      </c>
      <c r="C32" s="139">
        <v>11126.7016</v>
      </c>
      <c r="D32" s="139">
        <v>9247.3911188999991</v>
      </c>
      <c r="E32" s="139">
        <v>949.92600000000004</v>
      </c>
      <c r="F32" s="150">
        <v>0</v>
      </c>
      <c r="G32" s="151">
        <v>0</v>
      </c>
      <c r="H32" s="150">
        <v>0</v>
      </c>
      <c r="I32" s="139">
        <v>5506.0506759999998</v>
      </c>
      <c r="J32" s="139">
        <v>5383.492141881</v>
      </c>
      <c r="K32" s="139">
        <v>2.6179999999999999</v>
      </c>
      <c r="P32" s="106"/>
      <c r="Q32" s="137"/>
      <c r="R32" s="137"/>
      <c r="S32" s="137"/>
      <c r="T32" s="138"/>
      <c r="U32" s="137"/>
      <c r="V32" s="141"/>
      <c r="W32" s="141"/>
      <c r="X32" s="141"/>
      <c r="Y32" s="141"/>
      <c r="Z32" s="141"/>
      <c r="AA32" s="123"/>
      <c r="AB32" s="106"/>
      <c r="AC32" s="142"/>
      <c r="AD32" s="142"/>
      <c r="AE32" s="142"/>
      <c r="AF32" s="142"/>
      <c r="AG32" s="142"/>
      <c r="AH32" s="142"/>
      <c r="AI32" s="142"/>
      <c r="AJ32" s="142"/>
      <c r="AK32" s="142"/>
      <c r="AN32" s="106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39"/>
      <c r="AZ32" s="139"/>
      <c r="BA32" s="149"/>
      <c r="BB32" s="139"/>
      <c r="BC32" s="139"/>
      <c r="BD32" s="139"/>
      <c r="BE32" s="139"/>
      <c r="BF32" s="139"/>
    </row>
    <row r="33" spans="1:58" s="2" customFormat="1">
      <c r="A33" s="123"/>
      <c r="B33" s="136" t="s">
        <v>747</v>
      </c>
      <c r="C33" s="139">
        <v>15976.272300000001</v>
      </c>
      <c r="D33" s="139">
        <v>14254.9759491</v>
      </c>
      <c r="E33" s="139">
        <v>1108.3969999999999</v>
      </c>
      <c r="F33" s="151">
        <v>0.2387</v>
      </c>
      <c r="G33" s="151">
        <v>2.78582E-2</v>
      </c>
      <c r="H33" s="151">
        <v>1.6E-2</v>
      </c>
      <c r="I33" s="139">
        <v>14405.393179999999</v>
      </c>
      <c r="J33" s="139">
        <v>20158.651316542</v>
      </c>
      <c r="K33" s="139">
        <v>0.94599999999999995</v>
      </c>
      <c r="P33" s="106"/>
      <c r="Q33" s="137"/>
      <c r="R33" s="137"/>
      <c r="S33" s="137"/>
      <c r="T33" s="138"/>
      <c r="U33" s="137"/>
      <c r="V33" s="137"/>
      <c r="W33" s="137"/>
      <c r="X33" s="141"/>
      <c r="Y33" s="137"/>
      <c r="Z33" s="137"/>
      <c r="AA33" s="123"/>
      <c r="AB33" s="106"/>
      <c r="AC33" s="139"/>
      <c r="AD33" s="139"/>
      <c r="AE33" s="139"/>
      <c r="AF33" s="139"/>
      <c r="AG33" s="139"/>
      <c r="AH33" s="139"/>
      <c r="AI33" s="139"/>
      <c r="AJ33" s="139"/>
      <c r="AK33" s="139"/>
      <c r="AN33" s="106"/>
      <c r="AO33" s="139"/>
      <c r="AP33" s="139"/>
      <c r="AQ33" s="139"/>
      <c r="AR33" s="139"/>
      <c r="AS33" s="139"/>
      <c r="AT33" s="139"/>
      <c r="AU33" s="139"/>
      <c r="AV33" s="139"/>
      <c r="AW33" s="139"/>
      <c r="AX33" s="142"/>
      <c r="AY33" s="139"/>
      <c r="AZ33" s="139"/>
      <c r="BA33" s="149"/>
      <c r="BB33" s="139"/>
      <c r="BC33" s="139"/>
      <c r="BD33" s="139"/>
      <c r="BE33" s="139"/>
      <c r="BF33" s="139"/>
    </row>
    <row r="34" spans="1:58" s="2" customFormat="1">
      <c r="A34" s="157"/>
      <c r="B34" s="136" t="s">
        <v>748</v>
      </c>
      <c r="C34" s="139">
        <v>12185.5517</v>
      </c>
      <c r="D34" s="139">
        <v>9670.161607</v>
      </c>
      <c r="E34" s="139">
        <v>935.45</v>
      </c>
      <c r="F34" s="151">
        <v>1.06E-2</v>
      </c>
      <c r="G34" s="151">
        <v>1.7441999999999999E-2</v>
      </c>
      <c r="H34" s="150">
        <v>3.0000000000000001E-3</v>
      </c>
      <c r="I34" s="139">
        <v>1704.1934699999999</v>
      </c>
      <c r="J34" s="139">
        <v>1348.918156943</v>
      </c>
      <c r="K34" s="139">
        <v>0.503</v>
      </c>
      <c r="P34" s="106"/>
      <c r="Q34" s="137"/>
      <c r="R34" s="137"/>
      <c r="S34" s="137"/>
      <c r="T34" s="138"/>
      <c r="U34" s="137"/>
      <c r="V34" s="137"/>
      <c r="W34" s="137"/>
      <c r="X34" s="141"/>
      <c r="Y34" s="137"/>
      <c r="Z34" s="137"/>
      <c r="AA34" s="123"/>
      <c r="AB34" s="106"/>
      <c r="AC34" s="139"/>
      <c r="AD34" s="139"/>
      <c r="AE34" s="139"/>
      <c r="AF34" s="150"/>
      <c r="AG34" s="139"/>
      <c r="AH34" s="151"/>
      <c r="AI34" s="139"/>
      <c r="AJ34" s="139"/>
      <c r="AK34" s="139"/>
      <c r="AN34" s="106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9"/>
      <c r="BB34" s="151"/>
      <c r="BC34" s="151"/>
      <c r="BD34" s="139"/>
      <c r="BE34" s="139"/>
      <c r="BF34" s="139"/>
    </row>
    <row r="35" spans="1:58" ht="14.25" customHeight="1">
      <c r="A35" s="123"/>
      <c r="P35" s="106"/>
      <c r="Q35" s="137"/>
      <c r="R35" s="137"/>
      <c r="S35" s="137"/>
      <c r="T35" s="138"/>
      <c r="U35" s="137"/>
      <c r="V35" s="137"/>
      <c r="W35" s="137"/>
      <c r="X35" s="137"/>
      <c r="Y35" s="137"/>
      <c r="Z35" s="137"/>
      <c r="AA35" s="123"/>
      <c r="AB35" s="106"/>
      <c r="AC35" s="139"/>
      <c r="AD35" s="139"/>
      <c r="AE35" s="139"/>
      <c r="AF35" s="139"/>
      <c r="AG35" s="139"/>
      <c r="AH35" s="139"/>
      <c r="AI35" s="139"/>
      <c r="AJ35" s="139"/>
      <c r="AK35" s="139"/>
      <c r="AL35" s="2"/>
      <c r="AM35" s="2"/>
      <c r="AN35" s="106"/>
      <c r="AO35" s="139"/>
      <c r="AP35" s="139"/>
      <c r="AQ35" s="139"/>
      <c r="AR35" s="139"/>
      <c r="AS35" s="139"/>
      <c r="AT35" s="139"/>
      <c r="AU35" s="139"/>
      <c r="AV35" s="139"/>
      <c r="AW35" s="139"/>
      <c r="AX35" s="142"/>
      <c r="AY35" s="139"/>
      <c r="AZ35" s="139"/>
      <c r="BA35" s="165"/>
      <c r="BB35" s="151"/>
      <c r="BC35" s="139"/>
      <c r="BD35" s="139"/>
      <c r="BE35" s="139"/>
      <c r="BF35" s="139"/>
    </row>
    <row r="36" spans="1:58">
      <c r="A36" s="123"/>
      <c r="B36" s="90" t="s">
        <v>214</v>
      </c>
      <c r="P36" s="106"/>
      <c r="Q36" s="137"/>
      <c r="R36" s="137"/>
      <c r="S36" s="137"/>
      <c r="T36" s="138"/>
      <c r="U36" s="137"/>
      <c r="V36" s="137"/>
      <c r="W36" s="137"/>
      <c r="X36" s="137"/>
      <c r="Y36" s="137"/>
      <c r="Z36" s="137"/>
      <c r="AA36" s="123"/>
      <c r="AB36" s="106"/>
      <c r="AC36" s="139"/>
      <c r="AD36" s="139"/>
      <c r="AE36" s="139"/>
      <c r="AF36" s="139"/>
      <c r="AG36" s="139"/>
      <c r="AH36" s="139"/>
      <c r="AI36" s="139"/>
      <c r="AJ36" s="139"/>
      <c r="AK36" s="139"/>
      <c r="AL36" s="2"/>
      <c r="AM36" s="2"/>
      <c r="AN36" s="106"/>
      <c r="AO36" s="139"/>
      <c r="AP36" s="139"/>
      <c r="AQ36" s="139"/>
      <c r="AR36" s="139"/>
      <c r="AS36" s="139"/>
      <c r="AT36" s="139"/>
      <c r="AU36" s="139"/>
      <c r="AV36" s="139"/>
      <c r="AW36" s="139"/>
      <c r="AX36" s="142"/>
      <c r="AY36" s="139"/>
      <c r="AZ36" s="139"/>
      <c r="BA36" s="149"/>
      <c r="BB36" s="139"/>
      <c r="BC36" s="139"/>
      <c r="BD36" s="139"/>
      <c r="BE36" s="139"/>
      <c r="BF36" s="139"/>
    </row>
    <row r="37" spans="1:58">
      <c r="A37" s="123"/>
      <c r="B37" s="90" t="s">
        <v>215</v>
      </c>
      <c r="P37" s="106"/>
      <c r="Q37" s="137"/>
      <c r="R37" s="137"/>
      <c r="S37" s="137"/>
      <c r="T37" s="138"/>
      <c r="U37" s="137"/>
      <c r="V37" s="137"/>
      <c r="W37" s="137"/>
      <c r="X37" s="137"/>
      <c r="Y37" s="137"/>
      <c r="Z37" s="137"/>
      <c r="AA37" s="123"/>
      <c r="AB37" s="106"/>
      <c r="AC37" s="139"/>
      <c r="AD37" s="139"/>
      <c r="AE37" s="139"/>
      <c r="AF37" s="139"/>
      <c r="AG37" s="139"/>
      <c r="AH37" s="139"/>
      <c r="AI37" s="139"/>
      <c r="AJ37" s="139"/>
      <c r="AK37" s="139"/>
      <c r="AL37" s="2"/>
      <c r="AM37" s="2"/>
      <c r="AN37" s="106"/>
      <c r="AO37" s="139"/>
      <c r="AP37" s="139"/>
      <c r="AQ37" s="139"/>
      <c r="AR37" s="139"/>
      <c r="AS37" s="139"/>
      <c r="AT37" s="139"/>
      <c r="AU37" s="139"/>
      <c r="AV37" s="139"/>
      <c r="AW37" s="139"/>
      <c r="AX37" s="142"/>
      <c r="AY37" s="139"/>
      <c r="AZ37" s="139"/>
      <c r="BA37" s="149"/>
      <c r="BB37" s="139"/>
      <c r="BC37" s="139"/>
      <c r="BD37" s="139"/>
      <c r="BE37" s="139"/>
      <c r="BF37" s="139"/>
    </row>
    <row r="38" spans="1:58">
      <c r="A38" s="123"/>
      <c r="B38" s="90" t="s">
        <v>216</v>
      </c>
      <c r="P38" s="146"/>
      <c r="Q38" s="147"/>
      <c r="R38" s="147"/>
      <c r="S38" s="147"/>
      <c r="T38" s="146"/>
      <c r="U38" s="146"/>
      <c r="V38" s="146"/>
      <c r="W38" s="146"/>
      <c r="X38" s="146"/>
      <c r="Y38" s="146"/>
      <c r="Z38" s="146"/>
      <c r="AA38" s="123"/>
      <c r="AB38" s="146"/>
      <c r="AC38" s="146"/>
      <c r="AD38" s="146"/>
      <c r="AE38" s="146"/>
      <c r="AF38" s="147"/>
      <c r="AG38" s="147"/>
      <c r="AH38" s="147"/>
      <c r="AI38" s="146"/>
      <c r="AJ38" s="146"/>
      <c r="AK38" s="146"/>
      <c r="AL38" s="2"/>
      <c r="AM38" s="2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</row>
    <row r="39" spans="1:58">
      <c r="A39" s="123"/>
      <c r="B39" s="159"/>
      <c r="P39" s="136"/>
      <c r="Q39" s="137"/>
      <c r="R39" s="137"/>
      <c r="S39" s="141"/>
      <c r="T39" s="138"/>
      <c r="U39" s="141"/>
      <c r="V39" s="141"/>
      <c r="W39" s="141"/>
      <c r="X39" s="141"/>
      <c r="Y39" s="141"/>
      <c r="Z39" s="141"/>
      <c r="AA39" s="123"/>
      <c r="AB39" s="136"/>
      <c r="AC39" s="142"/>
      <c r="AD39" s="142"/>
      <c r="AE39" s="142"/>
      <c r="AF39" s="142"/>
      <c r="AG39" s="142"/>
      <c r="AH39" s="142"/>
      <c r="AI39" s="142"/>
      <c r="AJ39" s="142"/>
      <c r="AK39" s="142"/>
      <c r="AL39" s="2"/>
      <c r="AM39" s="2"/>
      <c r="AN39" s="136"/>
      <c r="AO39" s="142"/>
      <c r="AP39" s="145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52"/>
      <c r="BB39" s="142"/>
      <c r="BC39" s="145"/>
      <c r="BD39" s="142"/>
      <c r="BE39" s="142"/>
      <c r="BF39" s="142"/>
    </row>
    <row r="40" spans="1:58">
      <c r="A40" s="123"/>
      <c r="B40" s="159"/>
      <c r="P40" s="136"/>
      <c r="Q40" s="137"/>
      <c r="R40" s="137"/>
      <c r="S40" s="141"/>
      <c r="T40" s="138"/>
      <c r="U40" s="141"/>
      <c r="V40" s="141"/>
      <c r="W40" s="141"/>
      <c r="X40" s="141"/>
      <c r="Y40" s="141"/>
      <c r="Z40" s="141"/>
      <c r="AA40" s="123"/>
      <c r="AB40" s="136"/>
      <c r="AC40" s="142"/>
      <c r="AD40" s="142"/>
      <c r="AE40" s="142"/>
      <c r="AF40" s="142"/>
      <c r="AG40" s="145"/>
      <c r="AH40" s="142"/>
      <c r="AI40" s="142"/>
      <c r="AJ40" s="142"/>
      <c r="AK40" s="142"/>
      <c r="AL40" s="2"/>
      <c r="AM40" s="2"/>
      <c r="AN40" s="136"/>
      <c r="AO40" s="142"/>
      <c r="AP40" s="145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52"/>
      <c r="BB40" s="142"/>
      <c r="BC40" s="143"/>
      <c r="BD40" s="142"/>
      <c r="BE40" s="142"/>
      <c r="BF40" s="142"/>
    </row>
    <row r="41" spans="1:58">
      <c r="A41" s="123"/>
      <c r="B41" s="159"/>
      <c r="P41" s="136"/>
      <c r="Q41" s="137"/>
      <c r="R41" s="137"/>
      <c r="S41" s="137"/>
      <c r="T41" s="138"/>
      <c r="U41" s="137"/>
      <c r="V41" s="137"/>
      <c r="W41" s="137"/>
      <c r="X41" s="137"/>
      <c r="Y41" s="137"/>
      <c r="Z41" s="137"/>
      <c r="AA41" s="123"/>
      <c r="AB41" s="136"/>
      <c r="AC41" s="139"/>
      <c r="AD41" s="139"/>
      <c r="AE41" s="139"/>
      <c r="AF41" s="139"/>
      <c r="AG41" s="139"/>
      <c r="AH41" s="139"/>
      <c r="AI41" s="139"/>
      <c r="AJ41" s="139"/>
      <c r="AK41" s="139"/>
      <c r="AL41" s="2"/>
      <c r="AM41" s="2"/>
      <c r="AN41" s="136"/>
      <c r="AO41" s="139"/>
      <c r="AP41" s="151"/>
      <c r="AQ41" s="139"/>
      <c r="AR41" s="139"/>
      <c r="AS41" s="139"/>
      <c r="AT41" s="139"/>
      <c r="AU41" s="139"/>
      <c r="AV41" s="139"/>
      <c r="AW41" s="139"/>
      <c r="AX41" s="142"/>
      <c r="AY41" s="142"/>
      <c r="AZ41" s="142"/>
      <c r="BA41" s="152"/>
      <c r="BB41" s="142"/>
      <c r="BC41" s="143"/>
      <c r="BD41" s="142"/>
      <c r="BE41" s="142"/>
      <c r="BF41" s="142"/>
    </row>
    <row r="42" spans="1:58">
      <c r="A42" s="123"/>
      <c r="B42" s="159"/>
      <c r="P42" s="136"/>
      <c r="Q42" s="137"/>
      <c r="R42" s="137"/>
      <c r="S42" s="137"/>
      <c r="T42" s="138"/>
      <c r="U42" s="137"/>
      <c r="V42" s="137"/>
      <c r="W42" s="137"/>
      <c r="X42" s="137"/>
      <c r="Y42" s="137"/>
      <c r="Z42" s="137"/>
      <c r="AA42" s="123"/>
      <c r="AB42" s="136"/>
      <c r="AC42" s="139"/>
      <c r="AD42" s="139"/>
      <c r="AE42" s="139"/>
      <c r="AF42" s="139"/>
      <c r="AG42" s="139"/>
      <c r="AH42" s="139"/>
      <c r="AI42" s="139"/>
      <c r="AJ42" s="139"/>
      <c r="AK42" s="139"/>
      <c r="AL42" s="2"/>
      <c r="AM42" s="2"/>
      <c r="AN42" s="136"/>
      <c r="AO42" s="139"/>
      <c r="AP42" s="150"/>
      <c r="AQ42" s="139"/>
      <c r="AR42" s="139"/>
      <c r="AS42" s="139"/>
      <c r="AT42" s="139"/>
      <c r="AU42" s="139"/>
      <c r="AV42" s="139"/>
      <c r="AW42" s="139"/>
      <c r="AX42" s="142"/>
      <c r="AY42" s="142"/>
      <c r="AZ42" s="142"/>
      <c r="BA42" s="152"/>
      <c r="BB42" s="142"/>
      <c r="BC42" s="143"/>
      <c r="BD42" s="142"/>
      <c r="BE42" s="142"/>
      <c r="BF42" s="142"/>
    </row>
    <row r="43" spans="1:58">
      <c r="B43" s="159"/>
      <c r="P43" s="136"/>
      <c r="Q43" s="137"/>
      <c r="R43" s="137"/>
      <c r="S43" s="137"/>
      <c r="T43" s="138"/>
      <c r="U43" s="137"/>
      <c r="V43" s="137"/>
      <c r="W43" s="137"/>
      <c r="X43" s="137"/>
      <c r="Y43" s="137"/>
      <c r="Z43" s="137"/>
      <c r="AA43" s="123"/>
      <c r="AB43" s="136"/>
      <c r="AC43" s="139"/>
      <c r="AD43" s="139"/>
      <c r="AE43" s="139"/>
      <c r="AF43" s="139"/>
      <c r="AG43" s="139"/>
      <c r="AH43" s="139"/>
      <c r="AI43" s="139"/>
      <c r="AJ43" s="139"/>
      <c r="AK43" s="139"/>
      <c r="AL43" s="2"/>
      <c r="AM43" s="2"/>
      <c r="AN43" s="136"/>
      <c r="AO43" s="139"/>
      <c r="AP43" s="150"/>
      <c r="AQ43" s="139"/>
      <c r="AR43" s="139"/>
      <c r="AS43" s="139"/>
      <c r="AT43" s="139"/>
      <c r="AU43" s="139"/>
      <c r="AV43" s="139"/>
      <c r="AW43" s="139"/>
      <c r="AX43" s="142"/>
      <c r="AY43" s="142"/>
      <c r="AZ43" s="142"/>
      <c r="BA43" s="152"/>
      <c r="BB43" s="145"/>
      <c r="BC43" s="143"/>
      <c r="BD43" s="142"/>
      <c r="BE43" s="142"/>
      <c r="BF43" s="142"/>
    </row>
    <row r="44" spans="1:58">
      <c r="B44" s="159"/>
      <c r="P44" s="146"/>
      <c r="Q44" s="147"/>
      <c r="R44" s="147"/>
      <c r="S44" s="147"/>
      <c r="T44" s="146"/>
      <c r="U44" s="146"/>
      <c r="V44" s="146"/>
      <c r="W44" s="146"/>
      <c r="X44" s="146"/>
      <c r="Y44" s="146"/>
      <c r="Z44" s="146"/>
      <c r="AA44" s="123"/>
      <c r="AB44" s="146"/>
      <c r="AC44" s="146"/>
      <c r="AD44" s="146"/>
      <c r="AE44" s="146"/>
      <c r="AF44" s="147"/>
      <c r="AG44" s="147"/>
      <c r="AH44" s="147"/>
      <c r="AI44" s="146"/>
      <c r="AJ44" s="146"/>
      <c r="AK44" s="146"/>
      <c r="AL44" s="2"/>
      <c r="AM44" s="2"/>
      <c r="AN44" s="146"/>
      <c r="AO44" s="146"/>
      <c r="AP44" s="154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56"/>
      <c r="BB44" s="146"/>
      <c r="BC44" s="146"/>
      <c r="BD44" s="146"/>
      <c r="BE44" s="146"/>
      <c r="BF44" s="146"/>
    </row>
    <row r="45" spans="1:58">
      <c r="B45" s="159"/>
      <c r="P45" s="136"/>
      <c r="Q45" s="141"/>
      <c r="R45" s="141"/>
      <c r="S45" s="141"/>
      <c r="T45" s="138"/>
      <c r="U45" s="141"/>
      <c r="V45" s="141"/>
      <c r="W45" s="141"/>
      <c r="X45" s="141"/>
      <c r="Y45" s="141"/>
      <c r="Z45" s="141"/>
      <c r="AA45" s="123"/>
      <c r="AB45" s="136"/>
      <c r="AC45" s="139"/>
      <c r="AD45" s="139"/>
      <c r="AE45" s="139"/>
      <c r="AF45" s="151"/>
      <c r="AG45" s="151"/>
      <c r="AH45" s="151"/>
      <c r="AI45" s="139"/>
      <c r="AJ45" s="139"/>
      <c r="AK45" s="139"/>
      <c r="AL45" s="2"/>
      <c r="AM45" s="2"/>
      <c r="AN45" s="136"/>
      <c r="AO45" s="142"/>
      <c r="AP45" s="149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52"/>
      <c r="BB45" s="145"/>
      <c r="BC45" s="143"/>
      <c r="BD45" s="142"/>
      <c r="BE45" s="142"/>
      <c r="BF45" s="142"/>
    </row>
    <row r="46" spans="1:58">
      <c r="B46" s="159"/>
      <c r="P46" s="136"/>
      <c r="Q46" s="141"/>
      <c r="R46" s="141"/>
      <c r="S46" s="141"/>
      <c r="T46" s="138"/>
      <c r="U46" s="141"/>
      <c r="V46" s="141"/>
      <c r="W46" s="141"/>
      <c r="X46" s="141"/>
      <c r="Y46" s="141"/>
      <c r="Z46" s="141"/>
      <c r="AA46" s="123"/>
      <c r="AB46" s="136"/>
      <c r="AC46" s="139"/>
      <c r="AD46" s="139"/>
      <c r="AE46" s="139"/>
      <c r="AF46" s="151"/>
      <c r="AG46" s="151"/>
      <c r="AH46" s="151"/>
      <c r="AI46" s="139"/>
      <c r="AJ46" s="139"/>
      <c r="AK46" s="139"/>
      <c r="AL46" s="2"/>
      <c r="AM46" s="2"/>
      <c r="AN46" s="136"/>
      <c r="AO46" s="142"/>
      <c r="AP46" s="144"/>
      <c r="AQ46" s="143"/>
      <c r="AR46" s="142"/>
      <c r="AS46" s="142"/>
      <c r="AT46" s="142"/>
      <c r="AU46" s="142"/>
      <c r="AV46" s="142"/>
      <c r="AW46" s="142"/>
      <c r="AX46" s="142"/>
      <c r="AY46" s="142"/>
      <c r="AZ46" s="142"/>
      <c r="BA46" s="153"/>
      <c r="BB46" s="144"/>
      <c r="BC46" s="143"/>
      <c r="BD46" s="142"/>
      <c r="BE46" s="142"/>
      <c r="BF46" s="142"/>
    </row>
    <row r="47" spans="1:58">
      <c r="B47" s="159"/>
      <c r="P47" s="136"/>
      <c r="Q47" s="137"/>
      <c r="R47" s="137"/>
      <c r="S47" s="137"/>
      <c r="T47" s="138"/>
      <c r="U47" s="137"/>
      <c r="V47" s="137"/>
      <c r="W47" s="137"/>
      <c r="X47" s="137"/>
      <c r="Y47" s="137"/>
      <c r="Z47" s="137"/>
      <c r="AA47" s="123"/>
      <c r="AB47" s="136"/>
      <c r="AC47" s="139"/>
      <c r="AD47" s="139"/>
      <c r="AE47" s="139"/>
      <c r="AF47" s="151"/>
      <c r="AG47" s="151"/>
      <c r="AH47" s="151"/>
      <c r="AI47" s="139"/>
      <c r="AJ47" s="139"/>
      <c r="AK47" s="139"/>
      <c r="AL47" s="2"/>
      <c r="AM47" s="2"/>
      <c r="AN47" s="136"/>
      <c r="AO47" s="139"/>
      <c r="AP47" s="149"/>
      <c r="AQ47" s="139"/>
      <c r="AR47" s="139"/>
      <c r="AS47" s="139"/>
      <c r="AT47" s="139"/>
      <c r="AU47" s="139"/>
      <c r="AV47" s="139"/>
      <c r="AW47" s="139"/>
      <c r="AX47" s="142"/>
      <c r="AY47" s="142"/>
      <c r="AZ47" s="142"/>
      <c r="BA47" s="152"/>
      <c r="BB47" s="143"/>
      <c r="BC47" s="145"/>
      <c r="BD47" s="142"/>
      <c r="BE47" s="142"/>
      <c r="BF47" s="142"/>
    </row>
    <row r="48" spans="1:58">
      <c r="B48" s="159"/>
      <c r="P48" s="136"/>
      <c r="Q48" s="137"/>
      <c r="R48" s="137"/>
      <c r="S48" s="137"/>
      <c r="T48" s="138"/>
      <c r="U48" s="137"/>
      <c r="V48" s="137"/>
      <c r="W48" s="137"/>
      <c r="X48" s="137"/>
      <c r="Y48" s="137"/>
      <c r="Z48" s="137"/>
      <c r="AA48" s="157"/>
      <c r="AB48" s="136"/>
      <c r="AC48" s="139"/>
      <c r="AD48" s="139"/>
      <c r="AE48" s="139"/>
      <c r="AF48" s="151"/>
      <c r="AG48" s="151"/>
      <c r="AH48" s="151"/>
      <c r="AI48" s="139"/>
      <c r="AJ48" s="139"/>
      <c r="AK48" s="139"/>
      <c r="AL48" s="2"/>
      <c r="AM48" s="2"/>
      <c r="AN48" s="136"/>
      <c r="AO48" s="139"/>
      <c r="AP48" s="150"/>
      <c r="AQ48" s="139"/>
      <c r="AR48" s="139"/>
      <c r="AS48" s="139"/>
      <c r="AT48" s="139"/>
      <c r="AU48" s="139"/>
      <c r="AV48" s="139"/>
      <c r="AW48" s="139"/>
      <c r="AX48" s="142"/>
      <c r="AY48" s="142"/>
      <c r="AZ48" s="142"/>
      <c r="BA48" s="153"/>
      <c r="BB48" s="143"/>
      <c r="BC48" s="143"/>
      <c r="BD48" s="142"/>
      <c r="BE48" s="142"/>
      <c r="BF48" s="142"/>
    </row>
    <row r="49" spans="1:58">
      <c r="B49" s="159"/>
      <c r="P49" s="136"/>
      <c r="Q49" s="137"/>
      <c r="R49" s="137"/>
      <c r="S49" s="137"/>
      <c r="T49" s="138"/>
      <c r="U49" s="137"/>
      <c r="V49" s="137"/>
      <c r="W49" s="137"/>
      <c r="X49" s="137"/>
      <c r="Y49" s="137"/>
      <c r="Z49" s="137"/>
      <c r="AA49" s="157"/>
      <c r="AB49" s="136"/>
      <c r="AC49" s="139"/>
      <c r="AD49" s="139"/>
      <c r="AE49" s="139"/>
      <c r="AF49" s="151"/>
      <c r="AG49" s="149"/>
      <c r="AH49" s="150"/>
      <c r="AI49" s="139"/>
      <c r="AJ49" s="139"/>
      <c r="AK49" s="139"/>
      <c r="AL49" s="2"/>
      <c r="AM49" s="2"/>
      <c r="AN49" s="136"/>
      <c r="AO49" s="139"/>
      <c r="AP49" s="150"/>
      <c r="AQ49" s="151"/>
      <c r="AR49" s="139"/>
      <c r="AS49" s="139"/>
      <c r="AT49" s="139"/>
      <c r="AU49" s="139"/>
      <c r="AV49" s="139"/>
      <c r="AW49" s="139"/>
      <c r="AX49" s="142"/>
      <c r="AY49" s="142"/>
      <c r="AZ49" s="142"/>
      <c r="BA49" s="152"/>
      <c r="BB49" s="145"/>
      <c r="BC49" s="143"/>
      <c r="BD49" s="142"/>
      <c r="BE49" s="142"/>
      <c r="BF49" s="142"/>
    </row>
    <row r="50" spans="1:58">
      <c r="B50" s="159"/>
    </row>
    <row r="51" spans="1:58">
      <c r="B51" s="159"/>
    </row>
    <row r="52" spans="1:58">
      <c r="B52" s="159"/>
    </row>
    <row r="53" spans="1:58">
      <c r="B53" s="159"/>
    </row>
    <row r="54" spans="1:58">
      <c r="B54" s="159"/>
    </row>
    <row r="55" spans="1:58">
      <c r="B55" s="159"/>
    </row>
    <row r="56" spans="1:58">
      <c r="B56" s="159"/>
    </row>
    <row r="57" spans="1:58">
      <c r="B57" s="159"/>
    </row>
    <row r="58" spans="1:58">
      <c r="B58" s="159"/>
    </row>
    <row r="59" spans="1:58">
      <c r="B59" s="159"/>
    </row>
    <row r="60" spans="1:58">
      <c r="B60" s="159"/>
    </row>
    <row r="61" spans="1:58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</row>
    <row r="62" spans="1:58" s="12" customFormat="1">
      <c r="A62" s="43"/>
      <c r="B62" s="43"/>
      <c r="C62" s="161"/>
      <c r="D62" s="161"/>
      <c r="E62" s="161"/>
      <c r="F62" s="161"/>
      <c r="G62" s="161"/>
      <c r="H62" s="161"/>
      <c r="I62" s="161"/>
      <c r="J62" s="161"/>
      <c r="K62" s="44"/>
      <c r="L62" s="119" t="s">
        <v>218</v>
      </c>
      <c r="M62"/>
      <c r="N62"/>
      <c r="O62"/>
    </row>
    <row r="69" spans="5:9">
      <c r="I69" s="31"/>
    </row>
    <row r="70" spans="5:9">
      <c r="E70" s="164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2" zoomScale="65" zoomScaleNormal="130" zoomScaleSheetLayoutView="99" workbookViewId="0">
      <selection activeCell="Z19" sqref="Z19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0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3"/>
    </row>
    <row r="5" spans="1:20">
      <c r="A5" s="124"/>
      <c r="B5" s="463" t="s">
        <v>149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7" spans="1:20">
      <c r="B7" s="475" t="s">
        <v>150</v>
      </c>
      <c r="C7" s="477" t="s">
        <v>157</v>
      </c>
      <c r="D7" s="473"/>
      <c r="E7" s="474"/>
      <c r="F7" s="477" t="s">
        <v>158</v>
      </c>
      <c r="G7" s="473"/>
      <c r="H7" s="474"/>
      <c r="I7" s="472" t="s">
        <v>159</v>
      </c>
      <c r="J7" s="473"/>
      <c r="K7" s="474"/>
      <c r="L7" s="477" t="s">
        <v>160</v>
      </c>
      <c r="M7" s="478"/>
      <c r="N7" s="479"/>
      <c r="O7" s="472" t="s">
        <v>161</v>
      </c>
      <c r="P7" s="473"/>
      <c r="Q7" s="474"/>
      <c r="R7" s="472" t="s">
        <v>162</v>
      </c>
      <c r="S7" s="473"/>
      <c r="T7" s="474"/>
    </row>
    <row r="8" spans="1:20">
      <c r="B8" s="476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  <c r="L8" s="130" t="s">
        <v>167</v>
      </c>
      <c r="M8" s="130" t="s">
        <v>168</v>
      </c>
      <c r="N8" s="131" t="s">
        <v>169</v>
      </c>
      <c r="O8" s="130" t="s">
        <v>167</v>
      </c>
      <c r="P8" s="130" t="s">
        <v>168</v>
      </c>
      <c r="Q8" s="131" t="s">
        <v>169</v>
      </c>
      <c r="R8" s="130" t="s">
        <v>167</v>
      </c>
      <c r="S8" s="130" t="s">
        <v>168</v>
      </c>
      <c r="T8" s="131" t="s">
        <v>169</v>
      </c>
    </row>
    <row r="9" spans="1:20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20" s="2" customFormat="1">
      <c r="B20" s="136">
        <v>2025</v>
      </c>
      <c r="C20" s="142">
        <v>132.32538600000001</v>
      </c>
      <c r="D20" s="145">
        <v>0.13232568600000003</v>
      </c>
      <c r="E20" s="142">
        <v>0.189</v>
      </c>
      <c r="F20" s="142">
        <v>34991.809910999997</v>
      </c>
      <c r="G20" s="142">
        <v>368.90219827299984</v>
      </c>
      <c r="H20" s="142">
        <v>724.23599999999999</v>
      </c>
      <c r="I20" s="142">
        <v>717.96979999999996</v>
      </c>
      <c r="J20" s="142">
        <v>290.43980929999998</v>
      </c>
      <c r="K20" s="142">
        <v>9.3979999999999997</v>
      </c>
      <c r="L20" s="142">
        <v>3833.9996999999998</v>
      </c>
      <c r="M20" s="142">
        <v>147.7479171</v>
      </c>
      <c r="N20" s="142">
        <v>83.284999999999997</v>
      </c>
      <c r="O20" s="143">
        <v>1.196E-3</v>
      </c>
      <c r="P20" s="145">
        <v>0.62026750000000008</v>
      </c>
      <c r="Q20" s="145">
        <v>0.23899999999999999</v>
      </c>
      <c r="R20" s="142">
        <v>0</v>
      </c>
      <c r="S20" s="142">
        <v>0</v>
      </c>
      <c r="T20" s="142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170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20" s="2" customFormat="1">
      <c r="B23" s="148" t="s">
        <v>171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20" s="2" customFormat="1">
      <c r="B24" s="106" t="s">
        <v>172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20" s="2" customFormat="1"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</row>
    <row r="26" spans="2:20" s="2" customFormat="1">
      <c r="B26" s="136" t="s">
        <v>741</v>
      </c>
      <c r="C26" s="142">
        <v>1.4359</v>
      </c>
      <c r="D26" s="143">
        <v>1.4358999999999999E-3</v>
      </c>
      <c r="E26" s="142">
        <v>3.1E-2</v>
      </c>
      <c r="F26" s="142">
        <v>1848.9396999999999</v>
      </c>
      <c r="G26" s="142">
        <v>26.536744899999999</v>
      </c>
      <c r="H26" s="142">
        <v>33.009</v>
      </c>
      <c r="I26" s="142">
        <v>54.4285</v>
      </c>
      <c r="J26" s="142">
        <v>13.442019699999999</v>
      </c>
      <c r="K26" s="142">
        <v>1.0429999999999999</v>
      </c>
      <c r="L26" s="142">
        <v>436.32470000000001</v>
      </c>
      <c r="M26" s="142">
        <v>12.8329916</v>
      </c>
      <c r="N26" s="142">
        <v>5.7709999999999999</v>
      </c>
      <c r="O26" s="144">
        <v>1.8699999999999999E-4</v>
      </c>
      <c r="P26" s="145">
        <v>8.3757999999999999E-2</v>
      </c>
      <c r="Q26" s="145">
        <v>3.3000000000000002E-2</v>
      </c>
      <c r="R26" s="142">
        <v>0</v>
      </c>
      <c r="S26" s="142">
        <v>0</v>
      </c>
      <c r="T26" s="142">
        <v>0</v>
      </c>
    </row>
    <row r="27" spans="2:20" s="2" customFormat="1">
      <c r="B27" s="136" t="s">
        <v>742</v>
      </c>
      <c r="C27" s="142">
        <v>1.3214999999999999</v>
      </c>
      <c r="D27" s="143">
        <v>1.3215000000000002E-3</v>
      </c>
      <c r="E27" s="142">
        <v>0.03</v>
      </c>
      <c r="F27" s="142">
        <v>2705.2215999999999</v>
      </c>
      <c r="G27" s="142">
        <v>28.595575699999998</v>
      </c>
      <c r="H27" s="142">
        <v>46.238999999999997</v>
      </c>
      <c r="I27" s="142">
        <v>9.0876999999999999</v>
      </c>
      <c r="J27" s="142">
        <v>4.3090707999999998</v>
      </c>
      <c r="K27" s="142">
        <v>0.86799999999999999</v>
      </c>
      <c r="L27" s="142">
        <v>374.13900000000001</v>
      </c>
      <c r="M27" s="142">
        <v>13.267383599999999</v>
      </c>
      <c r="N27" s="142">
        <v>3.5739999999999998</v>
      </c>
      <c r="O27" s="152">
        <v>9.3999999999999994E-5</v>
      </c>
      <c r="P27" s="145">
        <v>3.1549000000000001E-2</v>
      </c>
      <c r="Q27" s="145">
        <v>1.7000000000000001E-2</v>
      </c>
      <c r="R27" s="142">
        <v>0</v>
      </c>
      <c r="S27" s="142">
        <v>0</v>
      </c>
      <c r="T27" s="142">
        <v>0</v>
      </c>
    </row>
    <row r="28" spans="2:20" s="2" customFormat="1">
      <c r="B28" s="136" t="s">
        <v>743</v>
      </c>
      <c r="C28" s="139">
        <v>0</v>
      </c>
      <c r="D28" s="151">
        <v>0</v>
      </c>
      <c r="E28" s="139">
        <v>0</v>
      </c>
      <c r="F28" s="139">
        <v>2613.199979</v>
      </c>
      <c r="G28" s="139">
        <v>27.182475817</v>
      </c>
      <c r="H28" s="139">
        <v>50.94</v>
      </c>
      <c r="I28" s="139">
        <v>281.02199999999999</v>
      </c>
      <c r="J28" s="139">
        <v>93.456049099999987</v>
      </c>
      <c r="K28" s="139">
        <v>2.1520000000000001</v>
      </c>
      <c r="L28" s="142">
        <v>574.43709999999999</v>
      </c>
      <c r="M28" s="142">
        <v>20.625308300000004</v>
      </c>
      <c r="N28" s="142">
        <v>6.8</v>
      </c>
      <c r="O28" s="144">
        <v>1.2E-4</v>
      </c>
      <c r="P28" s="142">
        <v>5.2629500000000003E-2</v>
      </c>
      <c r="Q28" s="145">
        <v>2.8000000000000001E-2</v>
      </c>
      <c r="R28" s="142">
        <v>0</v>
      </c>
      <c r="S28" s="142">
        <v>0</v>
      </c>
      <c r="T28" s="142">
        <v>0</v>
      </c>
    </row>
    <row r="29" spans="2:20" s="2" customFormat="1">
      <c r="B29" s="136" t="s">
        <v>744</v>
      </c>
      <c r="C29" s="139">
        <v>0</v>
      </c>
      <c r="D29" s="150">
        <v>0</v>
      </c>
      <c r="E29" s="139">
        <v>0</v>
      </c>
      <c r="F29" s="139">
        <v>1339.6240580000001</v>
      </c>
      <c r="G29" s="139">
        <v>9.0590537879999999</v>
      </c>
      <c r="H29" s="139">
        <v>19.041</v>
      </c>
      <c r="I29" s="139">
        <v>149.4579</v>
      </c>
      <c r="J29" s="139">
        <v>66.203410900000009</v>
      </c>
      <c r="K29" s="139">
        <v>1.1759999999999999</v>
      </c>
      <c r="L29" s="142">
        <v>393.721</v>
      </c>
      <c r="M29" s="142">
        <v>11.163508799999999</v>
      </c>
      <c r="N29" s="142">
        <v>5.19</v>
      </c>
      <c r="O29" s="152">
        <v>5.7000000000000003E-5</v>
      </c>
      <c r="P29" s="142">
        <v>2.3125E-2</v>
      </c>
      <c r="Q29" s="145">
        <v>1.0999999999999999E-2</v>
      </c>
      <c r="R29" s="142">
        <v>0</v>
      </c>
      <c r="S29" s="142">
        <v>0</v>
      </c>
      <c r="T29" s="142">
        <v>0</v>
      </c>
    </row>
    <row r="30" spans="2:20" s="2" customFormat="1">
      <c r="B30" s="146"/>
      <c r="C30" s="146"/>
      <c r="D30" s="154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55"/>
      <c r="P30" s="156"/>
      <c r="Q30" s="154"/>
      <c r="R30" s="146"/>
      <c r="S30" s="146"/>
      <c r="T30" s="146"/>
    </row>
    <row r="31" spans="2:20" s="2" customFormat="1" ht="14.5" customHeight="1">
      <c r="B31" s="136" t="s">
        <v>745</v>
      </c>
      <c r="C31" s="142">
        <v>0</v>
      </c>
      <c r="D31" s="149">
        <v>0</v>
      </c>
      <c r="E31" s="145">
        <v>0</v>
      </c>
      <c r="F31" s="142">
        <v>374.57254</v>
      </c>
      <c r="G31" s="142">
        <v>3.4379280199999998</v>
      </c>
      <c r="H31" s="142">
        <v>4.9850000000000003</v>
      </c>
      <c r="I31" s="142">
        <v>48.762599999999999</v>
      </c>
      <c r="J31" s="142">
        <v>20.3467786</v>
      </c>
      <c r="K31" s="142">
        <v>0.35299999999999998</v>
      </c>
      <c r="L31" s="142">
        <v>108.9413</v>
      </c>
      <c r="M31" s="142">
        <v>4.3332416</v>
      </c>
      <c r="N31" s="142">
        <v>1.478</v>
      </c>
      <c r="O31" s="152">
        <v>2.3E-5</v>
      </c>
      <c r="P31" s="143">
        <v>9.2609999999999984E-3</v>
      </c>
      <c r="Q31" s="143">
        <v>5.0000000000000001E-3</v>
      </c>
      <c r="R31" s="142">
        <v>0</v>
      </c>
      <c r="S31" s="142">
        <v>0</v>
      </c>
      <c r="T31" s="142">
        <v>0</v>
      </c>
    </row>
    <row r="32" spans="2:20" s="2" customFormat="1" ht="14.5" customHeight="1">
      <c r="B32" s="136" t="s">
        <v>746</v>
      </c>
      <c r="C32" s="142">
        <v>0</v>
      </c>
      <c r="D32" s="144">
        <v>0</v>
      </c>
      <c r="E32" s="145">
        <v>0</v>
      </c>
      <c r="F32" s="142">
        <v>575.29281800000001</v>
      </c>
      <c r="G32" s="142">
        <v>2.0381462679999998</v>
      </c>
      <c r="H32" s="142">
        <v>4.3239999999999998</v>
      </c>
      <c r="I32" s="142">
        <v>1.8482000000000001</v>
      </c>
      <c r="J32" s="142">
        <v>0.75338050000000001</v>
      </c>
      <c r="K32" s="142">
        <v>0.183</v>
      </c>
      <c r="L32" s="142">
        <v>87.472399999999993</v>
      </c>
      <c r="M32" s="142">
        <v>2.0047325000000003</v>
      </c>
      <c r="N32" s="142">
        <v>1.5960000000000001</v>
      </c>
      <c r="O32" s="152">
        <v>2.0999999999999999E-5</v>
      </c>
      <c r="P32" s="143">
        <v>7.9400000000000009E-3</v>
      </c>
      <c r="Q32" s="143">
        <v>3.0000000000000001E-3</v>
      </c>
      <c r="R32" s="142">
        <v>0</v>
      </c>
      <c r="S32" s="142">
        <v>0</v>
      </c>
      <c r="T32" s="142">
        <v>0</v>
      </c>
    </row>
    <row r="33" spans="2:20" s="2" customFormat="1" ht="14.5" customHeight="1">
      <c r="B33" s="136" t="s">
        <v>747</v>
      </c>
      <c r="C33" s="139">
        <v>0</v>
      </c>
      <c r="D33" s="149">
        <v>0</v>
      </c>
      <c r="E33" s="150">
        <v>0</v>
      </c>
      <c r="F33" s="139">
        <v>250.00739999999999</v>
      </c>
      <c r="G33" s="139">
        <v>2.1927602999999998</v>
      </c>
      <c r="H33" s="139">
        <v>6.0570000000000004</v>
      </c>
      <c r="I33" s="139">
        <v>97.1691</v>
      </c>
      <c r="J33" s="139">
        <v>44.475981300000001</v>
      </c>
      <c r="K33" s="139">
        <v>0.36</v>
      </c>
      <c r="L33" s="142">
        <v>113.316</v>
      </c>
      <c r="M33" s="142">
        <v>2.8465349999999998</v>
      </c>
      <c r="N33" s="142">
        <v>1.2250000000000001</v>
      </c>
      <c r="O33" s="152">
        <v>1.0000000000000001E-5</v>
      </c>
      <c r="P33" s="143">
        <v>4.7999999999999996E-3</v>
      </c>
      <c r="Q33" s="143">
        <v>1E-3</v>
      </c>
      <c r="R33" s="142">
        <v>0</v>
      </c>
      <c r="S33" s="142">
        <v>0</v>
      </c>
      <c r="T33" s="142">
        <v>0</v>
      </c>
    </row>
    <row r="34" spans="2:20" s="2" customFormat="1" ht="14.15" customHeight="1">
      <c r="B34" s="136" t="s">
        <v>748</v>
      </c>
      <c r="C34" s="139">
        <v>0</v>
      </c>
      <c r="D34" s="149">
        <v>0</v>
      </c>
      <c r="E34" s="151">
        <v>0</v>
      </c>
      <c r="F34" s="139">
        <v>139.75129999999999</v>
      </c>
      <c r="G34" s="139">
        <v>1.3902192</v>
      </c>
      <c r="H34" s="139">
        <v>3.6749999999999998</v>
      </c>
      <c r="I34" s="139">
        <v>1.6779999999999999</v>
      </c>
      <c r="J34" s="139">
        <v>0.62727049999999995</v>
      </c>
      <c r="K34" s="139">
        <v>0.28000000000000003</v>
      </c>
      <c r="L34" s="142">
        <v>83.991299999999995</v>
      </c>
      <c r="M34" s="142">
        <v>1.9789997000000001</v>
      </c>
      <c r="N34" s="142">
        <v>0.89100000000000001</v>
      </c>
      <c r="O34" s="153">
        <v>3.0000000000000001E-6</v>
      </c>
      <c r="P34" s="143">
        <v>1.1240000000000002E-3</v>
      </c>
      <c r="Q34" s="143">
        <v>2E-3</v>
      </c>
      <c r="R34" s="142">
        <v>0</v>
      </c>
      <c r="S34" s="142">
        <v>0</v>
      </c>
      <c r="T34" s="142">
        <v>0</v>
      </c>
    </row>
    <row r="35" spans="2:20" ht="14.25" customHeight="1"/>
    <row r="36" spans="2:20">
      <c r="B36" s="90" t="s">
        <v>182</v>
      </c>
    </row>
    <row r="37" spans="2:20">
      <c r="B37" s="90" t="s">
        <v>183</v>
      </c>
    </row>
    <row r="38" spans="2:20">
      <c r="B38" s="90" t="s">
        <v>184</v>
      </c>
    </row>
    <row r="39" spans="2:20">
      <c r="B39" s="159"/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>
      <c r="B54" s="159"/>
    </row>
    <row r="55" spans="1:20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</row>
    <row r="56" spans="1:20" s="12" customFormat="1">
      <c r="A56" s="43"/>
      <c r="B56" s="43"/>
      <c r="C56" s="43"/>
      <c r="D56" s="161"/>
      <c r="E56" s="161"/>
      <c r="F56" s="161"/>
      <c r="G56" s="161"/>
      <c r="H56" s="161"/>
      <c r="I56" s="161"/>
      <c r="J56" s="161"/>
      <c r="K56" s="44"/>
      <c r="L56" s="44"/>
      <c r="M56" s="44"/>
      <c r="N56" s="44"/>
      <c r="O56" s="44"/>
      <c r="P56" s="44"/>
      <c r="Q56" s="44"/>
      <c r="R56" s="44"/>
      <c r="S56" s="44"/>
      <c r="T56" s="119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2"/>
  <sheetViews>
    <sheetView view="pageBreakPreview" zoomScale="65" zoomScaleNormal="55" zoomScaleSheetLayoutView="92" workbookViewId="0">
      <selection activeCell="L46" sqref="L4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9" t="s">
        <v>42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2"/>
      <c r="V3" s="12"/>
      <c r="W3" s="12"/>
    </row>
    <row r="4" spans="1:23">
      <c r="A4" s="123"/>
    </row>
    <row r="5" spans="1:23">
      <c r="A5" s="124"/>
      <c r="B5" s="463" t="s">
        <v>190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123"/>
    </row>
    <row r="7" spans="1:23">
      <c r="B7" s="475" t="s">
        <v>191</v>
      </c>
      <c r="C7" s="472" t="s">
        <v>157</v>
      </c>
      <c r="D7" s="473"/>
      <c r="E7" s="474"/>
      <c r="F7" s="472" t="s">
        <v>158</v>
      </c>
      <c r="G7" s="473"/>
      <c r="H7" s="474"/>
      <c r="I7" s="472" t="s">
        <v>197</v>
      </c>
      <c r="J7" s="473"/>
      <c r="K7" s="474"/>
      <c r="L7" s="472" t="s">
        <v>198</v>
      </c>
      <c r="M7" s="473"/>
      <c r="N7" s="474"/>
      <c r="O7" s="472" t="s">
        <v>199</v>
      </c>
      <c r="P7" s="473"/>
      <c r="Q7" s="474"/>
      <c r="R7" s="472" t="s">
        <v>200</v>
      </c>
      <c r="S7" s="473"/>
      <c r="T7" s="474"/>
    </row>
    <row r="8" spans="1:23">
      <c r="B8" s="476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  <c r="L8" s="130" t="s">
        <v>167</v>
      </c>
      <c r="M8" s="130" t="s">
        <v>204</v>
      </c>
      <c r="N8" s="131" t="s">
        <v>169</v>
      </c>
      <c r="O8" s="130" t="s">
        <v>167</v>
      </c>
      <c r="P8" s="130" t="s">
        <v>204</v>
      </c>
      <c r="Q8" s="131" t="s">
        <v>169</v>
      </c>
      <c r="R8" s="130" t="s">
        <v>167</v>
      </c>
      <c r="S8" s="130" t="s">
        <v>204</v>
      </c>
      <c r="T8" s="131" t="s">
        <v>169</v>
      </c>
    </row>
    <row r="9" spans="1:23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66" s="2" customFormat="1">
      <c r="B20" s="136">
        <v>2025</v>
      </c>
      <c r="C20" s="142">
        <v>132.32538600000001</v>
      </c>
      <c r="D20" s="145">
        <v>0.13232568600000003</v>
      </c>
      <c r="E20" s="142">
        <v>0.189</v>
      </c>
      <c r="F20" s="142">
        <v>34991.809910999997</v>
      </c>
      <c r="G20" s="142">
        <v>368.90219827299984</v>
      </c>
      <c r="H20" s="142">
        <v>724.23599999999999</v>
      </c>
      <c r="I20" s="142">
        <v>717.96979999999996</v>
      </c>
      <c r="J20" s="142">
        <v>290.43980929999998</v>
      </c>
      <c r="K20" s="142">
        <v>9.3979999999999997</v>
      </c>
      <c r="L20" s="142">
        <v>3833.9996999999998</v>
      </c>
      <c r="M20" s="142">
        <v>147.7479171</v>
      </c>
      <c r="N20" s="142">
        <v>83.284999999999997</v>
      </c>
      <c r="O20" s="143">
        <v>1.196E-3</v>
      </c>
      <c r="P20" s="145">
        <v>0.62026750000000008</v>
      </c>
      <c r="Q20" s="145">
        <v>0.23899999999999999</v>
      </c>
      <c r="R20" s="142">
        <v>0</v>
      </c>
      <c r="S20" s="142">
        <v>0</v>
      </c>
      <c r="T20" s="142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205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66" s="2" customFormat="1">
      <c r="B23" s="148" t="s">
        <v>206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66" s="2" customFormat="1">
      <c r="B24" s="106" t="s">
        <v>207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66" s="2" customFormat="1"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X25" s="136"/>
      <c r="Y25" s="137"/>
      <c r="Z25" s="137"/>
      <c r="AA25" s="141"/>
      <c r="AB25" s="138"/>
      <c r="AC25" s="141"/>
      <c r="AD25" s="141"/>
      <c r="AE25" s="141"/>
      <c r="AF25" s="141"/>
      <c r="AG25" s="141"/>
      <c r="AH25" s="141"/>
      <c r="AI25" s="123"/>
      <c r="AJ25" s="136"/>
      <c r="AK25" s="142"/>
      <c r="AL25" s="142"/>
      <c r="AM25" s="142"/>
      <c r="AN25" s="142"/>
      <c r="AO25" s="142"/>
      <c r="AP25" s="142"/>
      <c r="AQ25" s="142"/>
      <c r="AR25" s="142"/>
      <c r="AS25" s="142"/>
      <c r="AV25" s="136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4"/>
      <c r="BJ25" s="142"/>
      <c r="BK25" s="142"/>
      <c r="BL25" s="142"/>
      <c r="BM25" s="142"/>
      <c r="BN25" s="142"/>
    </row>
    <row r="26" spans="2:66" s="2" customFormat="1">
      <c r="B26" s="136" t="s">
        <v>741</v>
      </c>
      <c r="C26" s="142">
        <v>1.4359</v>
      </c>
      <c r="D26" s="143">
        <v>1.4358999999999999E-3</v>
      </c>
      <c r="E26" s="142">
        <v>3.1E-2</v>
      </c>
      <c r="F26" s="142">
        <v>1848.9396999999999</v>
      </c>
      <c r="G26" s="142">
        <v>26.536744899999999</v>
      </c>
      <c r="H26" s="142">
        <v>33.009</v>
      </c>
      <c r="I26" s="142">
        <v>54.4285</v>
      </c>
      <c r="J26" s="142">
        <v>13.442019699999999</v>
      </c>
      <c r="K26" s="142">
        <v>1.0429999999999999</v>
      </c>
      <c r="L26" s="142">
        <v>436.32470000000001</v>
      </c>
      <c r="M26" s="142">
        <v>12.8329916</v>
      </c>
      <c r="N26" s="142">
        <v>5.7709999999999999</v>
      </c>
      <c r="O26" s="144">
        <v>1.8699999999999999E-4</v>
      </c>
      <c r="P26" s="145">
        <v>8.3757999999999999E-2</v>
      </c>
      <c r="Q26" s="145">
        <v>3.3000000000000002E-2</v>
      </c>
      <c r="R26" s="142">
        <v>0</v>
      </c>
      <c r="S26" s="142">
        <v>0</v>
      </c>
      <c r="T26" s="142">
        <v>0</v>
      </c>
      <c r="X26" s="136"/>
      <c r="Y26" s="137"/>
      <c r="Z26" s="137"/>
      <c r="AA26" s="141"/>
      <c r="AB26" s="138"/>
      <c r="AC26" s="141"/>
      <c r="AD26" s="141"/>
      <c r="AE26" s="141"/>
      <c r="AF26" s="141"/>
      <c r="AG26" s="141"/>
      <c r="AH26" s="141"/>
      <c r="AI26" s="123"/>
      <c r="AJ26" s="136"/>
      <c r="AK26" s="142"/>
      <c r="AL26" s="142"/>
      <c r="AM26" s="142"/>
      <c r="AN26" s="142"/>
      <c r="AO26" s="142"/>
      <c r="AP26" s="142"/>
      <c r="AQ26" s="142"/>
      <c r="AR26" s="142"/>
      <c r="AS26" s="142"/>
      <c r="AV26" s="136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4"/>
      <c r="BJ26" s="142"/>
      <c r="BK26" s="142"/>
      <c r="BL26" s="142"/>
      <c r="BM26" s="142"/>
      <c r="BN26" s="142"/>
    </row>
    <row r="27" spans="2:66" s="2" customFormat="1">
      <c r="B27" s="136" t="s">
        <v>742</v>
      </c>
      <c r="C27" s="142">
        <v>1.3214999999999999</v>
      </c>
      <c r="D27" s="143">
        <v>1.3215000000000002E-3</v>
      </c>
      <c r="E27" s="142">
        <v>0.03</v>
      </c>
      <c r="F27" s="142">
        <v>2705.2215999999999</v>
      </c>
      <c r="G27" s="142">
        <v>28.595575699999998</v>
      </c>
      <c r="H27" s="142">
        <v>46.238999999999997</v>
      </c>
      <c r="I27" s="142">
        <v>9.0876999999999999</v>
      </c>
      <c r="J27" s="142">
        <v>4.3090707999999998</v>
      </c>
      <c r="K27" s="142">
        <v>0.86799999999999999</v>
      </c>
      <c r="L27" s="142">
        <v>374.13900000000001</v>
      </c>
      <c r="M27" s="142">
        <v>13.267383599999999</v>
      </c>
      <c r="N27" s="142">
        <v>3.5739999999999998</v>
      </c>
      <c r="O27" s="152">
        <v>9.3999999999999994E-5</v>
      </c>
      <c r="P27" s="145">
        <v>3.1549000000000001E-2</v>
      </c>
      <c r="Q27" s="145">
        <v>1.7000000000000001E-2</v>
      </c>
      <c r="R27" s="142">
        <v>0</v>
      </c>
      <c r="S27" s="142">
        <v>0</v>
      </c>
      <c r="T27" s="142">
        <v>0</v>
      </c>
      <c r="X27" s="146"/>
      <c r="Y27" s="147"/>
      <c r="Z27" s="147"/>
      <c r="AA27" s="147"/>
      <c r="AB27" s="146"/>
      <c r="AC27" s="146"/>
      <c r="AD27" s="146"/>
      <c r="AE27" s="146"/>
      <c r="AF27" s="146"/>
      <c r="AG27" s="146"/>
      <c r="AH27" s="146"/>
      <c r="AI27" s="123"/>
      <c r="AJ27" s="146"/>
      <c r="AK27" s="146"/>
      <c r="AL27" s="146"/>
      <c r="AM27" s="146"/>
      <c r="AN27" s="147"/>
      <c r="AO27" s="147"/>
      <c r="AP27" s="147"/>
      <c r="AQ27" s="146"/>
      <c r="AR27" s="146"/>
      <c r="AS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</row>
    <row r="28" spans="2:66" s="2" customFormat="1">
      <c r="B28" s="136" t="s">
        <v>743</v>
      </c>
      <c r="C28" s="139">
        <v>0</v>
      </c>
      <c r="D28" s="151">
        <v>0</v>
      </c>
      <c r="E28" s="139">
        <v>0</v>
      </c>
      <c r="F28" s="139">
        <v>2613.199979</v>
      </c>
      <c r="G28" s="139">
        <v>27.182475817</v>
      </c>
      <c r="H28" s="139">
        <v>50.94</v>
      </c>
      <c r="I28" s="139">
        <v>281.02199999999999</v>
      </c>
      <c r="J28" s="139">
        <v>93.456049099999987</v>
      </c>
      <c r="K28" s="139">
        <v>2.1520000000000001</v>
      </c>
      <c r="L28" s="142">
        <v>574.43709999999999</v>
      </c>
      <c r="M28" s="142">
        <v>20.625308300000004</v>
      </c>
      <c r="N28" s="142">
        <v>6.8</v>
      </c>
      <c r="O28" s="144">
        <v>1.2E-4</v>
      </c>
      <c r="P28" s="142">
        <v>5.2629500000000003E-2</v>
      </c>
      <c r="Q28" s="145">
        <v>2.8000000000000001E-2</v>
      </c>
      <c r="R28" s="142">
        <v>0</v>
      </c>
      <c r="S28" s="142">
        <v>0</v>
      </c>
      <c r="T28" s="142">
        <v>0</v>
      </c>
      <c r="X28" s="148"/>
      <c r="Y28" s="137"/>
      <c r="Z28" s="137"/>
      <c r="AA28" s="137"/>
      <c r="AB28" s="138"/>
      <c r="AC28" s="141"/>
      <c r="AD28" s="141"/>
      <c r="AE28" s="141"/>
      <c r="AF28" s="141"/>
      <c r="AG28" s="141"/>
      <c r="AH28" s="141"/>
      <c r="AI28" s="123"/>
      <c r="AJ28" s="148"/>
      <c r="AK28" s="142"/>
      <c r="AL28" s="142"/>
      <c r="AM28" s="142"/>
      <c r="AN28" s="142"/>
      <c r="AO28" s="142"/>
      <c r="AP28" s="142"/>
      <c r="AQ28" s="142"/>
      <c r="AR28" s="142"/>
      <c r="AS28" s="142"/>
      <c r="AV28" s="148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39"/>
      <c r="BH28" s="139"/>
      <c r="BI28" s="149"/>
      <c r="BJ28" s="139"/>
      <c r="BK28" s="139"/>
      <c r="BL28" s="139"/>
      <c r="BM28" s="139"/>
      <c r="BN28" s="139"/>
    </row>
    <row r="29" spans="2:66" s="2" customFormat="1" ht="14" customHeight="1">
      <c r="B29" s="136" t="s">
        <v>744</v>
      </c>
      <c r="C29" s="139">
        <v>0</v>
      </c>
      <c r="D29" s="150">
        <v>0</v>
      </c>
      <c r="E29" s="139">
        <v>0</v>
      </c>
      <c r="F29" s="139">
        <v>1339.6240580000001</v>
      </c>
      <c r="G29" s="139">
        <v>9.0590537879999999</v>
      </c>
      <c r="H29" s="139">
        <v>19.041</v>
      </c>
      <c r="I29" s="139">
        <v>149.4579</v>
      </c>
      <c r="J29" s="139">
        <v>66.203410900000009</v>
      </c>
      <c r="K29" s="139">
        <v>1.1759999999999999</v>
      </c>
      <c r="L29" s="142">
        <v>393.721</v>
      </c>
      <c r="M29" s="142">
        <v>11.163508799999999</v>
      </c>
      <c r="N29" s="142">
        <v>5.19</v>
      </c>
      <c r="O29" s="152">
        <v>5.7000000000000003E-5</v>
      </c>
      <c r="P29" s="142">
        <v>2.3125E-2</v>
      </c>
      <c r="Q29" s="145">
        <v>1.0999999999999999E-2</v>
      </c>
      <c r="R29" s="142">
        <v>0</v>
      </c>
      <c r="S29" s="142">
        <v>0</v>
      </c>
      <c r="T29" s="142">
        <v>0</v>
      </c>
      <c r="X29" s="148"/>
      <c r="Y29" s="137"/>
      <c r="Z29" s="137"/>
      <c r="AA29" s="137"/>
      <c r="AB29" s="138"/>
      <c r="AC29" s="141"/>
      <c r="AD29" s="141"/>
      <c r="AE29" s="141"/>
      <c r="AF29" s="141"/>
      <c r="AG29" s="141"/>
      <c r="AH29" s="141"/>
      <c r="AI29" s="123"/>
      <c r="AJ29" s="148"/>
      <c r="AK29" s="142"/>
      <c r="AL29" s="142"/>
      <c r="AM29" s="142"/>
      <c r="AN29" s="142"/>
      <c r="AO29" s="142"/>
      <c r="AP29" s="142"/>
      <c r="AQ29" s="142"/>
      <c r="AR29" s="142"/>
      <c r="AS29" s="142"/>
      <c r="AV29" s="148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39"/>
      <c r="BH29" s="139"/>
      <c r="BI29" s="149"/>
      <c r="BJ29" s="139"/>
      <c r="BK29" s="139"/>
      <c r="BL29" s="139"/>
      <c r="BM29" s="139"/>
      <c r="BN29" s="139"/>
    </row>
    <row r="30" spans="2:66" s="2" customFormat="1">
      <c r="B30" s="146"/>
      <c r="C30" s="146"/>
      <c r="D30" s="154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55"/>
      <c r="P30" s="156"/>
      <c r="Q30" s="154"/>
      <c r="R30" s="146"/>
      <c r="S30" s="146"/>
      <c r="T30" s="146"/>
      <c r="X30" s="106"/>
      <c r="Y30" s="137"/>
      <c r="Z30" s="137"/>
      <c r="AA30" s="137"/>
      <c r="AB30" s="138"/>
      <c r="AC30" s="137"/>
      <c r="AD30" s="137"/>
      <c r="AE30" s="137"/>
      <c r="AF30" s="141"/>
      <c r="AG30" s="137"/>
      <c r="AH30" s="137"/>
      <c r="AI30" s="123"/>
      <c r="AJ30" s="106"/>
      <c r="AK30" s="139"/>
      <c r="AL30" s="139"/>
      <c r="AM30" s="139"/>
      <c r="AN30" s="139"/>
      <c r="AO30" s="139"/>
      <c r="AP30" s="139"/>
      <c r="AQ30" s="139"/>
      <c r="AR30" s="139"/>
      <c r="AS30" s="139"/>
      <c r="AV30" s="106"/>
      <c r="AW30" s="139"/>
      <c r="AX30" s="139"/>
      <c r="AY30" s="139"/>
      <c r="AZ30" s="139"/>
      <c r="BA30" s="139"/>
      <c r="BB30" s="139"/>
      <c r="BC30" s="139"/>
      <c r="BD30" s="139"/>
      <c r="BE30" s="139"/>
      <c r="BF30" s="142"/>
      <c r="BG30" s="139"/>
      <c r="BH30" s="139"/>
      <c r="BI30" s="149"/>
      <c r="BJ30" s="139"/>
      <c r="BK30" s="139"/>
      <c r="BL30" s="139"/>
      <c r="BM30" s="139"/>
      <c r="BN30" s="139"/>
    </row>
    <row r="31" spans="2:66" s="2" customFormat="1">
      <c r="B31" s="136" t="s">
        <v>745</v>
      </c>
      <c r="C31" s="142">
        <v>0</v>
      </c>
      <c r="D31" s="149">
        <v>0</v>
      </c>
      <c r="E31" s="145">
        <v>0</v>
      </c>
      <c r="F31" s="142">
        <v>374.57254</v>
      </c>
      <c r="G31" s="142">
        <v>3.4379280199999998</v>
      </c>
      <c r="H31" s="142">
        <v>4.9850000000000003</v>
      </c>
      <c r="I31" s="142">
        <v>48.762599999999999</v>
      </c>
      <c r="J31" s="142">
        <v>20.3467786</v>
      </c>
      <c r="K31" s="142">
        <v>0.35299999999999998</v>
      </c>
      <c r="L31" s="142">
        <v>108.9413</v>
      </c>
      <c r="M31" s="142">
        <v>4.3332416</v>
      </c>
      <c r="N31" s="142">
        <v>1.478</v>
      </c>
      <c r="O31" s="152">
        <v>2.3E-5</v>
      </c>
      <c r="P31" s="143">
        <v>9.2609999999999984E-3</v>
      </c>
      <c r="Q31" s="143">
        <v>5.0000000000000001E-3</v>
      </c>
      <c r="R31" s="142">
        <v>0</v>
      </c>
      <c r="S31" s="142">
        <v>0</v>
      </c>
      <c r="T31" s="142">
        <v>0</v>
      </c>
      <c r="X31" s="106"/>
      <c r="Y31" s="137"/>
      <c r="Z31" s="137"/>
      <c r="AA31" s="137"/>
      <c r="AB31" s="138"/>
      <c r="AC31" s="137"/>
      <c r="AD31" s="141"/>
      <c r="AE31" s="141"/>
      <c r="AF31" s="141"/>
      <c r="AG31" s="141"/>
      <c r="AH31" s="141"/>
      <c r="AI31" s="123"/>
      <c r="AJ31" s="106"/>
      <c r="AK31" s="142"/>
      <c r="AL31" s="142"/>
      <c r="AM31" s="142"/>
      <c r="AN31" s="142"/>
      <c r="AO31" s="142"/>
      <c r="AP31" s="142"/>
      <c r="AQ31" s="142"/>
      <c r="AR31" s="142"/>
      <c r="AS31" s="142"/>
      <c r="AV31" s="106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39"/>
      <c r="BH31" s="139"/>
      <c r="BI31" s="149"/>
      <c r="BJ31" s="139"/>
      <c r="BK31" s="139"/>
      <c r="BL31" s="139"/>
      <c r="BM31" s="139"/>
      <c r="BN31" s="139"/>
    </row>
    <row r="32" spans="2:66" s="2" customFormat="1">
      <c r="B32" s="136" t="s">
        <v>746</v>
      </c>
      <c r="C32" s="142">
        <v>0</v>
      </c>
      <c r="D32" s="144">
        <v>0</v>
      </c>
      <c r="E32" s="145">
        <v>0</v>
      </c>
      <c r="F32" s="142">
        <v>575.29281800000001</v>
      </c>
      <c r="G32" s="142">
        <v>2.0381462679999998</v>
      </c>
      <c r="H32" s="142">
        <v>4.3239999999999998</v>
      </c>
      <c r="I32" s="142">
        <v>1.8482000000000001</v>
      </c>
      <c r="J32" s="142">
        <v>0.75338050000000001</v>
      </c>
      <c r="K32" s="142">
        <v>0.183</v>
      </c>
      <c r="L32" s="142">
        <v>87.472399999999993</v>
      </c>
      <c r="M32" s="142">
        <v>2.0047325000000003</v>
      </c>
      <c r="N32" s="142">
        <v>1.5960000000000001</v>
      </c>
      <c r="O32" s="152">
        <v>2.0999999999999999E-5</v>
      </c>
      <c r="P32" s="143">
        <v>7.9400000000000009E-3</v>
      </c>
      <c r="Q32" s="143">
        <v>3.0000000000000001E-3</v>
      </c>
      <c r="R32" s="142">
        <v>0</v>
      </c>
      <c r="S32" s="142">
        <v>0</v>
      </c>
      <c r="T32" s="142">
        <v>0</v>
      </c>
      <c r="X32" s="106"/>
      <c r="Y32" s="137"/>
      <c r="Z32" s="137"/>
      <c r="AA32" s="137"/>
      <c r="AB32" s="138"/>
      <c r="AC32" s="137"/>
      <c r="AD32" s="141"/>
      <c r="AE32" s="141"/>
      <c r="AF32" s="141"/>
      <c r="AG32" s="141"/>
      <c r="AH32" s="141"/>
      <c r="AI32" s="123"/>
      <c r="AJ32" s="106"/>
      <c r="AK32" s="142"/>
      <c r="AL32" s="142"/>
      <c r="AM32" s="142"/>
      <c r="AN32" s="142"/>
      <c r="AO32" s="142"/>
      <c r="AP32" s="142"/>
      <c r="AQ32" s="142"/>
      <c r="AR32" s="142"/>
      <c r="AS32" s="142"/>
      <c r="AV32" s="106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39"/>
      <c r="BH32" s="139"/>
      <c r="BI32" s="149"/>
      <c r="BJ32" s="139"/>
      <c r="BK32" s="139"/>
      <c r="BL32" s="139"/>
      <c r="BM32" s="139"/>
      <c r="BN32" s="139"/>
    </row>
    <row r="33" spans="2:66" s="2" customFormat="1">
      <c r="B33" s="136" t="s">
        <v>747</v>
      </c>
      <c r="C33" s="139">
        <v>0</v>
      </c>
      <c r="D33" s="149">
        <v>0</v>
      </c>
      <c r="E33" s="150">
        <v>0</v>
      </c>
      <c r="F33" s="139">
        <v>250.00739999999999</v>
      </c>
      <c r="G33" s="139">
        <v>2.1927602999999998</v>
      </c>
      <c r="H33" s="139">
        <v>6.0570000000000004</v>
      </c>
      <c r="I33" s="139">
        <v>97.1691</v>
      </c>
      <c r="J33" s="139">
        <v>44.475981300000001</v>
      </c>
      <c r="K33" s="139">
        <v>0.36</v>
      </c>
      <c r="L33" s="142">
        <v>113.316</v>
      </c>
      <c r="M33" s="142">
        <v>2.8465349999999998</v>
      </c>
      <c r="N33" s="142">
        <v>1.2250000000000001</v>
      </c>
      <c r="O33" s="152">
        <v>1.0000000000000001E-5</v>
      </c>
      <c r="P33" s="143">
        <v>4.7999999999999996E-3</v>
      </c>
      <c r="Q33" s="143">
        <v>1E-3</v>
      </c>
      <c r="R33" s="142">
        <v>0</v>
      </c>
      <c r="S33" s="142">
        <v>0</v>
      </c>
      <c r="T33" s="142">
        <v>0</v>
      </c>
      <c r="X33" s="106"/>
      <c r="Y33" s="137"/>
      <c r="Z33" s="137"/>
      <c r="AA33" s="137"/>
      <c r="AB33" s="138"/>
      <c r="AC33" s="137"/>
      <c r="AD33" s="137"/>
      <c r="AE33" s="137"/>
      <c r="AF33" s="141"/>
      <c r="AG33" s="137"/>
      <c r="AH33" s="137"/>
      <c r="AI33" s="123"/>
      <c r="AJ33" s="106"/>
      <c r="AK33" s="139"/>
      <c r="AL33" s="139"/>
      <c r="AM33" s="139"/>
      <c r="AN33" s="139"/>
      <c r="AO33" s="139"/>
      <c r="AP33" s="139"/>
      <c r="AQ33" s="139"/>
      <c r="AR33" s="139"/>
      <c r="AS33" s="139"/>
      <c r="AV33" s="106"/>
      <c r="AW33" s="139"/>
      <c r="AX33" s="139"/>
      <c r="AY33" s="139"/>
      <c r="AZ33" s="139"/>
      <c r="BA33" s="139"/>
      <c r="BB33" s="139"/>
      <c r="BC33" s="139"/>
      <c r="BD33" s="139"/>
      <c r="BE33" s="139"/>
      <c r="BF33" s="142"/>
      <c r="BG33" s="139"/>
      <c r="BH33" s="139"/>
      <c r="BI33" s="149"/>
      <c r="BJ33" s="139"/>
      <c r="BK33" s="139"/>
      <c r="BL33" s="139"/>
      <c r="BM33" s="139"/>
      <c r="BN33" s="139"/>
    </row>
    <row r="34" spans="2:66" s="2" customFormat="1">
      <c r="B34" s="136" t="s">
        <v>748</v>
      </c>
      <c r="C34" s="139">
        <v>0</v>
      </c>
      <c r="D34" s="149">
        <v>0</v>
      </c>
      <c r="E34" s="151">
        <v>0</v>
      </c>
      <c r="F34" s="139">
        <v>139.75129999999999</v>
      </c>
      <c r="G34" s="139">
        <v>1.3902192</v>
      </c>
      <c r="H34" s="139">
        <v>3.6749999999999998</v>
      </c>
      <c r="I34" s="139">
        <v>1.6779999999999999</v>
      </c>
      <c r="J34" s="139">
        <v>0.62727049999999995</v>
      </c>
      <c r="K34" s="139">
        <v>0.28000000000000003</v>
      </c>
      <c r="L34" s="142">
        <v>83.991299999999995</v>
      </c>
      <c r="M34" s="142">
        <v>1.9789997000000001</v>
      </c>
      <c r="N34" s="142">
        <v>0.89100000000000001</v>
      </c>
      <c r="O34" s="153">
        <v>3.0000000000000001E-6</v>
      </c>
      <c r="P34" s="143">
        <v>1.1240000000000002E-3</v>
      </c>
      <c r="Q34" s="143">
        <v>2E-3</v>
      </c>
      <c r="R34" s="142">
        <v>0</v>
      </c>
      <c r="S34" s="142">
        <v>0</v>
      </c>
      <c r="T34" s="142">
        <v>0</v>
      </c>
      <c r="X34" s="106"/>
      <c r="Y34" s="137"/>
      <c r="Z34" s="137"/>
      <c r="AA34" s="137"/>
      <c r="AB34" s="138"/>
      <c r="AC34" s="137"/>
      <c r="AD34" s="137"/>
      <c r="AE34" s="137"/>
      <c r="AF34" s="141"/>
      <c r="AG34" s="137"/>
      <c r="AH34" s="137"/>
      <c r="AI34" s="123"/>
      <c r="AJ34" s="106"/>
      <c r="AK34" s="139"/>
      <c r="AL34" s="139"/>
      <c r="AM34" s="139"/>
      <c r="AN34" s="150"/>
      <c r="AO34" s="139"/>
      <c r="AP34" s="151"/>
      <c r="AQ34" s="139"/>
      <c r="AR34" s="139"/>
      <c r="AS34" s="139"/>
      <c r="AV34" s="106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9"/>
      <c r="BJ34" s="151"/>
      <c r="BK34" s="151"/>
      <c r="BL34" s="139"/>
      <c r="BM34" s="139"/>
      <c r="BN34" s="139"/>
    </row>
    <row r="35" spans="2:66" ht="14.25" customHeight="1">
      <c r="X35" s="106"/>
      <c r="Y35" s="137"/>
      <c r="Z35" s="137"/>
      <c r="AA35" s="137"/>
      <c r="AB35" s="138"/>
      <c r="AC35" s="137"/>
      <c r="AD35" s="137"/>
      <c r="AE35" s="137"/>
      <c r="AF35" s="137"/>
      <c r="AG35" s="137"/>
      <c r="AH35" s="137"/>
      <c r="AI35" s="123"/>
      <c r="AJ35" s="106"/>
      <c r="AK35" s="139"/>
      <c r="AL35" s="139"/>
      <c r="AM35" s="139"/>
      <c r="AN35" s="139"/>
      <c r="AO35" s="139"/>
      <c r="AP35" s="139"/>
      <c r="AQ35" s="139"/>
      <c r="AR35" s="139"/>
      <c r="AS35" s="139"/>
      <c r="AT35" s="2"/>
      <c r="AU35" s="2"/>
      <c r="AV35" s="106"/>
      <c r="AW35" s="139"/>
      <c r="AX35" s="139"/>
      <c r="AY35" s="139"/>
      <c r="AZ35" s="139"/>
      <c r="BA35" s="139"/>
      <c r="BB35" s="139"/>
      <c r="BC35" s="139"/>
      <c r="BD35" s="139"/>
      <c r="BE35" s="139"/>
      <c r="BF35" s="142"/>
      <c r="BG35" s="139"/>
      <c r="BH35" s="139"/>
      <c r="BI35" s="165"/>
      <c r="BJ35" s="151"/>
      <c r="BK35" s="139"/>
      <c r="BL35" s="139"/>
      <c r="BM35" s="139"/>
      <c r="BN35" s="139"/>
    </row>
    <row r="36" spans="2:66">
      <c r="B36" s="90" t="s">
        <v>214</v>
      </c>
      <c r="X36" s="106"/>
      <c r="Y36" s="137"/>
      <c r="Z36" s="137"/>
      <c r="AA36" s="137"/>
      <c r="AB36" s="138"/>
      <c r="AC36" s="137"/>
      <c r="AD36" s="137"/>
      <c r="AE36" s="137"/>
      <c r="AF36" s="137"/>
      <c r="AG36" s="137"/>
      <c r="AH36" s="137"/>
      <c r="AI36" s="123"/>
      <c r="AJ36" s="106"/>
      <c r="AK36" s="139"/>
      <c r="AL36" s="139"/>
      <c r="AM36" s="139"/>
      <c r="AN36" s="139"/>
      <c r="AO36" s="139"/>
      <c r="AP36" s="139"/>
      <c r="AQ36" s="139"/>
      <c r="AR36" s="139"/>
      <c r="AS36" s="139"/>
      <c r="AT36" s="2"/>
      <c r="AU36" s="2"/>
      <c r="AV36" s="106"/>
      <c r="AW36" s="139"/>
      <c r="AX36" s="139"/>
      <c r="AY36" s="139"/>
      <c r="AZ36" s="139"/>
      <c r="BA36" s="139"/>
      <c r="BB36" s="139"/>
      <c r="BC36" s="139"/>
      <c r="BD36" s="139"/>
      <c r="BE36" s="139"/>
      <c r="BF36" s="142"/>
      <c r="BG36" s="139"/>
      <c r="BH36" s="139"/>
      <c r="BI36" s="149"/>
      <c r="BJ36" s="139"/>
      <c r="BK36" s="139"/>
      <c r="BL36" s="139"/>
      <c r="BM36" s="139"/>
      <c r="BN36" s="139"/>
    </row>
    <row r="37" spans="2:66">
      <c r="B37" s="90" t="s">
        <v>215</v>
      </c>
      <c r="X37" s="106"/>
      <c r="Y37" s="137"/>
      <c r="Z37" s="137"/>
      <c r="AA37" s="137"/>
      <c r="AB37" s="138"/>
      <c r="AC37" s="137"/>
      <c r="AD37" s="137"/>
      <c r="AE37" s="137"/>
      <c r="AF37" s="137"/>
      <c r="AG37" s="137"/>
      <c r="AH37" s="137"/>
      <c r="AI37" s="123"/>
      <c r="AJ37" s="106"/>
      <c r="AK37" s="139"/>
      <c r="AL37" s="139"/>
      <c r="AM37" s="139"/>
      <c r="AN37" s="139"/>
      <c r="AO37" s="139"/>
      <c r="AP37" s="139"/>
      <c r="AQ37" s="139"/>
      <c r="AR37" s="139"/>
      <c r="AS37" s="139"/>
      <c r="AT37" s="2"/>
      <c r="AU37" s="2"/>
      <c r="AV37" s="106"/>
      <c r="AW37" s="139"/>
      <c r="AX37" s="139"/>
      <c r="AY37" s="139"/>
      <c r="AZ37" s="139"/>
      <c r="BA37" s="139"/>
      <c r="BB37" s="139"/>
      <c r="BC37" s="139"/>
      <c r="BD37" s="139"/>
      <c r="BE37" s="139"/>
      <c r="BF37" s="142"/>
      <c r="BG37" s="139"/>
      <c r="BH37" s="139"/>
      <c r="BI37" s="149"/>
      <c r="BJ37" s="139"/>
      <c r="BK37" s="139"/>
      <c r="BL37" s="139"/>
      <c r="BM37" s="139"/>
      <c r="BN37" s="139"/>
    </row>
    <row r="38" spans="2:66">
      <c r="B38" s="90" t="s">
        <v>216</v>
      </c>
      <c r="X38" s="146"/>
      <c r="Y38" s="147"/>
      <c r="Z38" s="147"/>
      <c r="AA38" s="147"/>
      <c r="AB38" s="146"/>
      <c r="AC38" s="146"/>
      <c r="AD38" s="146"/>
      <c r="AE38" s="146"/>
      <c r="AF38" s="146"/>
      <c r="AG38" s="146"/>
      <c r="AH38" s="146"/>
      <c r="AI38" s="123"/>
      <c r="AJ38" s="146"/>
      <c r="AK38" s="146"/>
      <c r="AL38" s="146"/>
      <c r="AM38" s="146"/>
      <c r="AN38" s="147"/>
      <c r="AO38" s="147"/>
      <c r="AP38" s="147"/>
      <c r="AQ38" s="146"/>
      <c r="AR38" s="146"/>
      <c r="AS38" s="146"/>
      <c r="AT38" s="2"/>
      <c r="AU38" s="2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</row>
    <row r="39" spans="2:66">
      <c r="B39" s="159"/>
      <c r="X39" s="136"/>
      <c r="Y39" s="137"/>
      <c r="Z39" s="137"/>
      <c r="AA39" s="141"/>
      <c r="AB39" s="138"/>
      <c r="AC39" s="141"/>
      <c r="AD39" s="141"/>
      <c r="AE39" s="141"/>
      <c r="AF39" s="141"/>
      <c r="AG39" s="141"/>
      <c r="AH39" s="141"/>
      <c r="AI39" s="123"/>
      <c r="AJ39" s="136"/>
      <c r="AK39" s="142"/>
      <c r="AL39" s="142"/>
      <c r="AM39" s="142"/>
      <c r="AN39" s="142"/>
      <c r="AO39" s="142"/>
      <c r="AP39" s="142"/>
      <c r="AQ39" s="142"/>
      <c r="AR39" s="142"/>
      <c r="AS39" s="142"/>
      <c r="AT39" s="2"/>
      <c r="AU39" s="2"/>
      <c r="AV39" s="136"/>
      <c r="AW39" s="142"/>
      <c r="AX39" s="145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52"/>
      <c r="BJ39" s="142"/>
      <c r="BK39" s="145"/>
      <c r="BL39" s="142"/>
      <c r="BM39" s="142"/>
      <c r="BN39" s="142"/>
    </row>
    <row r="40" spans="2:66">
      <c r="B40" s="159"/>
      <c r="X40" s="136"/>
      <c r="Y40" s="137"/>
      <c r="Z40" s="137"/>
      <c r="AA40" s="141"/>
      <c r="AB40" s="138"/>
      <c r="AC40" s="141"/>
      <c r="AD40" s="141"/>
      <c r="AE40" s="141"/>
      <c r="AF40" s="141"/>
      <c r="AG40" s="141"/>
      <c r="AH40" s="141"/>
      <c r="AI40" s="123"/>
      <c r="AJ40" s="136"/>
      <c r="AK40" s="142"/>
      <c r="AL40" s="142"/>
      <c r="AM40" s="142"/>
      <c r="AN40" s="142"/>
      <c r="AO40" s="145"/>
      <c r="AP40" s="142"/>
      <c r="AQ40" s="142"/>
      <c r="AR40" s="142"/>
      <c r="AS40" s="142"/>
      <c r="AT40" s="2"/>
      <c r="AU40" s="2"/>
      <c r="AV40" s="136"/>
      <c r="AW40" s="142"/>
      <c r="AX40" s="145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52"/>
      <c r="BJ40" s="142"/>
      <c r="BK40" s="143"/>
      <c r="BL40" s="142"/>
      <c r="BM40" s="142"/>
      <c r="BN40" s="142"/>
    </row>
    <row r="41" spans="2:66">
      <c r="B41" s="159"/>
      <c r="X41" s="136"/>
      <c r="Y41" s="137"/>
      <c r="Z41" s="137"/>
      <c r="AA41" s="137"/>
      <c r="AB41" s="138"/>
      <c r="AC41" s="137"/>
      <c r="AD41" s="137"/>
      <c r="AE41" s="137"/>
      <c r="AF41" s="137"/>
      <c r="AG41" s="137"/>
      <c r="AH41" s="137"/>
      <c r="AI41" s="123"/>
      <c r="AJ41" s="136"/>
      <c r="AK41" s="139"/>
      <c r="AL41" s="139"/>
      <c r="AM41" s="139"/>
      <c r="AN41" s="139"/>
      <c r="AO41" s="139"/>
      <c r="AP41" s="139"/>
      <c r="AQ41" s="139"/>
      <c r="AR41" s="139"/>
      <c r="AS41" s="139"/>
      <c r="AT41" s="2"/>
      <c r="AU41" s="2"/>
      <c r="AV41" s="136"/>
      <c r="AW41" s="139"/>
      <c r="AX41" s="151"/>
      <c r="AY41" s="139"/>
      <c r="AZ41" s="139"/>
      <c r="BA41" s="139"/>
      <c r="BB41" s="139"/>
      <c r="BC41" s="139"/>
      <c r="BD41" s="139"/>
      <c r="BE41" s="139"/>
      <c r="BF41" s="142"/>
      <c r="BG41" s="142"/>
      <c r="BH41" s="142"/>
      <c r="BI41" s="152"/>
      <c r="BJ41" s="142"/>
      <c r="BK41" s="143"/>
      <c r="BL41" s="142"/>
      <c r="BM41" s="142"/>
      <c r="BN41" s="142"/>
    </row>
    <row r="42" spans="2:66">
      <c r="B42" s="159"/>
      <c r="X42" s="136"/>
      <c r="Y42" s="137"/>
      <c r="Z42" s="137"/>
      <c r="AA42" s="137"/>
      <c r="AB42" s="138"/>
      <c r="AC42" s="137"/>
      <c r="AD42" s="137"/>
      <c r="AE42" s="137"/>
      <c r="AF42" s="137"/>
      <c r="AG42" s="137"/>
      <c r="AH42" s="137"/>
      <c r="AI42" s="123"/>
      <c r="AJ42" s="136"/>
      <c r="AK42" s="139"/>
      <c r="AL42" s="139"/>
      <c r="AM42" s="139"/>
      <c r="AN42" s="139"/>
      <c r="AO42" s="139"/>
      <c r="AP42" s="139"/>
      <c r="AQ42" s="139"/>
      <c r="AR42" s="139"/>
      <c r="AS42" s="139"/>
      <c r="AT42" s="2"/>
      <c r="AU42" s="2"/>
      <c r="AV42" s="136"/>
      <c r="AW42" s="139"/>
      <c r="AX42" s="150"/>
      <c r="AY42" s="139"/>
      <c r="AZ42" s="139"/>
      <c r="BA42" s="139"/>
      <c r="BB42" s="139"/>
      <c r="BC42" s="139"/>
      <c r="BD42" s="139"/>
      <c r="BE42" s="139"/>
      <c r="BF42" s="142"/>
      <c r="BG42" s="142"/>
      <c r="BH42" s="142"/>
      <c r="BI42" s="152"/>
      <c r="BJ42" s="142"/>
      <c r="BK42" s="143"/>
      <c r="BL42" s="142"/>
      <c r="BM42" s="142"/>
      <c r="BN42" s="142"/>
    </row>
    <row r="43" spans="2:66">
      <c r="B43" s="159"/>
      <c r="X43" s="136"/>
      <c r="Y43" s="137"/>
      <c r="Z43" s="137"/>
      <c r="AA43" s="137"/>
      <c r="AB43" s="138"/>
      <c r="AC43" s="137"/>
      <c r="AD43" s="137"/>
      <c r="AE43" s="137"/>
      <c r="AF43" s="137"/>
      <c r="AG43" s="137"/>
      <c r="AH43" s="137"/>
      <c r="AI43" s="123"/>
      <c r="AJ43" s="136"/>
      <c r="AK43" s="139"/>
      <c r="AL43" s="139"/>
      <c r="AM43" s="139"/>
      <c r="AN43" s="139"/>
      <c r="AO43" s="139"/>
      <c r="AP43" s="139"/>
      <c r="AQ43" s="139"/>
      <c r="AR43" s="139"/>
      <c r="AS43" s="139"/>
      <c r="AT43" s="2"/>
      <c r="AU43" s="2"/>
      <c r="AV43" s="136"/>
      <c r="AW43" s="139"/>
      <c r="AX43" s="150"/>
      <c r="AY43" s="139"/>
      <c r="AZ43" s="139"/>
      <c r="BA43" s="139"/>
      <c r="BB43" s="139"/>
      <c r="BC43" s="139"/>
      <c r="BD43" s="139"/>
      <c r="BE43" s="139"/>
      <c r="BF43" s="142"/>
      <c r="BG43" s="142"/>
      <c r="BH43" s="142"/>
      <c r="BI43" s="152"/>
      <c r="BJ43" s="145"/>
      <c r="BK43" s="143"/>
      <c r="BL43" s="142"/>
      <c r="BM43" s="142"/>
      <c r="BN43" s="142"/>
    </row>
    <row r="44" spans="2:66">
      <c r="B44" s="159"/>
      <c r="X44" s="146"/>
      <c r="Y44" s="147"/>
      <c r="Z44" s="147"/>
      <c r="AA44" s="147"/>
      <c r="AB44" s="146"/>
      <c r="AC44" s="146"/>
      <c r="AD44" s="146"/>
      <c r="AE44" s="146"/>
      <c r="AF44" s="146"/>
      <c r="AG44" s="146"/>
      <c r="AH44" s="146"/>
      <c r="AI44" s="123"/>
      <c r="AJ44" s="146"/>
      <c r="AK44" s="146"/>
      <c r="AL44" s="146"/>
      <c r="AM44" s="146"/>
      <c r="AN44" s="147"/>
      <c r="AO44" s="147"/>
      <c r="AP44" s="147"/>
      <c r="AQ44" s="146"/>
      <c r="AR44" s="146"/>
      <c r="AS44" s="146"/>
      <c r="AT44" s="2"/>
      <c r="AU44" s="2"/>
      <c r="AV44" s="146"/>
      <c r="AW44" s="146"/>
      <c r="AX44" s="154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56"/>
      <c r="BJ44" s="146"/>
      <c r="BK44" s="146"/>
      <c r="BL44" s="146"/>
      <c r="BM44" s="146"/>
      <c r="BN44" s="146"/>
    </row>
    <row r="45" spans="2:66">
      <c r="B45" s="159"/>
      <c r="X45" s="136"/>
      <c r="Y45" s="141"/>
      <c r="Z45" s="141"/>
      <c r="AA45" s="141"/>
      <c r="AB45" s="138"/>
      <c r="AC45" s="141"/>
      <c r="AD45" s="141"/>
      <c r="AE45" s="141"/>
      <c r="AF45" s="141"/>
      <c r="AG45" s="141"/>
      <c r="AH45" s="141"/>
      <c r="AI45" s="123"/>
      <c r="AJ45" s="136"/>
      <c r="AK45" s="139"/>
      <c r="AL45" s="139"/>
      <c r="AM45" s="139"/>
      <c r="AN45" s="151"/>
      <c r="AO45" s="151"/>
      <c r="AP45" s="151"/>
      <c r="AQ45" s="139"/>
      <c r="AR45" s="139"/>
      <c r="AS45" s="139"/>
      <c r="AT45" s="2"/>
      <c r="AU45" s="2"/>
      <c r="AV45" s="136"/>
      <c r="AW45" s="142"/>
      <c r="AX45" s="149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52"/>
      <c r="BJ45" s="145"/>
      <c r="BK45" s="143"/>
      <c r="BL45" s="142"/>
      <c r="BM45" s="142"/>
      <c r="BN45" s="142"/>
    </row>
    <row r="46" spans="2:66">
      <c r="B46" s="159"/>
      <c r="X46" s="136"/>
      <c r="Y46" s="141"/>
      <c r="Z46" s="141"/>
      <c r="AA46" s="141"/>
      <c r="AB46" s="138"/>
      <c r="AC46" s="141"/>
      <c r="AD46" s="141"/>
      <c r="AE46" s="141"/>
      <c r="AF46" s="141"/>
      <c r="AG46" s="141"/>
      <c r="AH46" s="141"/>
      <c r="AI46" s="123"/>
      <c r="AJ46" s="136"/>
      <c r="AK46" s="139"/>
      <c r="AL46" s="139"/>
      <c r="AM46" s="139"/>
      <c r="AN46" s="151"/>
      <c r="AO46" s="151"/>
      <c r="AP46" s="151"/>
      <c r="AQ46" s="139"/>
      <c r="AR46" s="139"/>
      <c r="AS46" s="139"/>
      <c r="AT46" s="2"/>
      <c r="AU46" s="2"/>
      <c r="AV46" s="136"/>
      <c r="AW46" s="142"/>
      <c r="AX46" s="144"/>
      <c r="AY46" s="143"/>
      <c r="AZ46" s="142"/>
      <c r="BA46" s="142"/>
      <c r="BB46" s="142"/>
      <c r="BC46" s="142"/>
      <c r="BD46" s="142"/>
      <c r="BE46" s="142"/>
      <c r="BF46" s="142"/>
      <c r="BG46" s="142"/>
      <c r="BH46" s="142"/>
      <c r="BI46" s="153"/>
      <c r="BJ46" s="144"/>
      <c r="BK46" s="143"/>
      <c r="BL46" s="142"/>
      <c r="BM46" s="142"/>
      <c r="BN46" s="142"/>
    </row>
    <row r="47" spans="2:66">
      <c r="B47" s="159"/>
      <c r="X47" s="136"/>
      <c r="Y47" s="137"/>
      <c r="Z47" s="137"/>
      <c r="AA47" s="137"/>
      <c r="AB47" s="138"/>
      <c r="AC47" s="137"/>
      <c r="AD47" s="137"/>
      <c r="AE47" s="137"/>
      <c r="AF47" s="137"/>
      <c r="AG47" s="137"/>
      <c r="AH47" s="137"/>
      <c r="AI47" s="123"/>
      <c r="AJ47" s="136"/>
      <c r="AK47" s="139"/>
      <c r="AL47" s="139"/>
      <c r="AM47" s="139"/>
      <c r="AN47" s="151"/>
      <c r="AO47" s="151"/>
      <c r="AP47" s="151"/>
      <c r="AQ47" s="139"/>
      <c r="AR47" s="139"/>
      <c r="AS47" s="139"/>
      <c r="AT47" s="2"/>
      <c r="AU47" s="2"/>
      <c r="AV47" s="136"/>
      <c r="AW47" s="139"/>
      <c r="AX47" s="149"/>
      <c r="AY47" s="139"/>
      <c r="AZ47" s="139"/>
      <c r="BA47" s="139"/>
      <c r="BB47" s="139"/>
      <c r="BC47" s="139"/>
      <c r="BD47" s="139"/>
      <c r="BE47" s="139"/>
      <c r="BF47" s="142"/>
      <c r="BG47" s="142"/>
      <c r="BH47" s="142"/>
      <c r="BI47" s="152"/>
      <c r="BJ47" s="143"/>
      <c r="BK47" s="145"/>
      <c r="BL47" s="142"/>
      <c r="BM47" s="142"/>
      <c r="BN47" s="142"/>
    </row>
    <row r="48" spans="2:66">
      <c r="B48" s="159"/>
      <c r="X48" s="136"/>
      <c r="Y48" s="137"/>
      <c r="Z48" s="137"/>
      <c r="AA48" s="137"/>
      <c r="AB48" s="138"/>
      <c r="AC48" s="137"/>
      <c r="AD48" s="137"/>
      <c r="AE48" s="137"/>
      <c r="AF48" s="137"/>
      <c r="AG48" s="137"/>
      <c r="AH48" s="137"/>
      <c r="AI48" s="157"/>
      <c r="AJ48" s="136"/>
      <c r="AK48" s="139"/>
      <c r="AL48" s="139"/>
      <c r="AM48" s="139"/>
      <c r="AN48" s="151"/>
      <c r="AO48" s="151"/>
      <c r="AP48" s="151"/>
      <c r="AQ48" s="139"/>
      <c r="AR48" s="139"/>
      <c r="AS48" s="139"/>
      <c r="AT48" s="2"/>
      <c r="AU48" s="2"/>
      <c r="AV48" s="136"/>
      <c r="AW48" s="139"/>
      <c r="AX48" s="150"/>
      <c r="AY48" s="139"/>
      <c r="AZ48" s="139"/>
      <c r="BA48" s="139"/>
      <c r="BB48" s="139"/>
      <c r="BC48" s="139"/>
      <c r="BD48" s="139"/>
      <c r="BE48" s="139"/>
      <c r="BF48" s="142"/>
      <c r="BG48" s="142"/>
      <c r="BH48" s="142"/>
      <c r="BI48" s="153"/>
      <c r="BJ48" s="143"/>
      <c r="BK48" s="143"/>
      <c r="BL48" s="142"/>
      <c r="BM48" s="142"/>
      <c r="BN48" s="142"/>
    </row>
    <row r="49" spans="1:66">
      <c r="B49" s="159"/>
      <c r="X49" s="136"/>
      <c r="Y49" s="137"/>
      <c r="Z49" s="137"/>
      <c r="AA49" s="137"/>
      <c r="AB49" s="138"/>
      <c r="AC49" s="137"/>
      <c r="AD49" s="137"/>
      <c r="AE49" s="137"/>
      <c r="AF49" s="137"/>
      <c r="AG49" s="137"/>
      <c r="AH49" s="137"/>
      <c r="AI49" s="157"/>
      <c r="AJ49" s="136"/>
      <c r="AK49" s="139"/>
      <c r="AL49" s="139"/>
      <c r="AM49" s="139"/>
      <c r="AN49" s="151"/>
      <c r="AO49" s="149"/>
      <c r="AP49" s="150"/>
      <c r="AQ49" s="139"/>
      <c r="AR49" s="139"/>
      <c r="AS49" s="139"/>
      <c r="AT49" s="2"/>
      <c r="AU49" s="2"/>
      <c r="AV49" s="136"/>
      <c r="AW49" s="139"/>
      <c r="AX49" s="150"/>
      <c r="AY49" s="151"/>
      <c r="AZ49" s="139"/>
      <c r="BA49" s="139"/>
      <c r="BB49" s="139"/>
      <c r="BC49" s="139"/>
      <c r="BD49" s="139"/>
      <c r="BE49" s="139"/>
      <c r="BF49" s="142"/>
      <c r="BG49" s="142"/>
      <c r="BH49" s="142"/>
      <c r="BI49" s="152"/>
      <c r="BJ49" s="145"/>
      <c r="BK49" s="143"/>
      <c r="BL49" s="142"/>
      <c r="BM49" s="142"/>
      <c r="BN49" s="142"/>
    </row>
    <row r="50" spans="1:66">
      <c r="B50" s="159"/>
    </row>
    <row r="51" spans="1:66">
      <c r="B51" s="159"/>
    </row>
    <row r="52" spans="1:66">
      <c r="B52" s="159"/>
    </row>
    <row r="53" spans="1:66">
      <c r="B53" s="159"/>
    </row>
    <row r="54" spans="1:66">
      <c r="B54" s="159"/>
    </row>
    <row r="55" spans="1:66">
      <c r="B55" s="159"/>
    </row>
    <row r="56" spans="1:66">
      <c r="B56" s="159"/>
    </row>
    <row r="57" spans="1:66">
      <c r="B57" s="159"/>
    </row>
    <row r="58" spans="1:66">
      <c r="B58" s="159"/>
    </row>
    <row r="59" spans="1:66">
      <c r="B59" s="159"/>
    </row>
    <row r="60" spans="1:66">
      <c r="B60" s="159"/>
    </row>
    <row r="61" spans="1:66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</row>
    <row r="62" spans="1:66" s="12" customFormat="1">
      <c r="A62" s="43"/>
      <c r="B62" s="43"/>
      <c r="C62" s="43"/>
      <c r="D62" s="161"/>
      <c r="E62" s="161"/>
      <c r="F62" s="161"/>
      <c r="G62" s="161"/>
      <c r="H62" s="161"/>
      <c r="I62" s="161"/>
      <c r="J62" s="161"/>
      <c r="K62" s="44"/>
      <c r="L62" s="44"/>
      <c r="M62" s="44"/>
      <c r="N62" s="44"/>
      <c r="O62" s="44"/>
      <c r="P62" s="44"/>
      <c r="Q62" s="44"/>
      <c r="R62" s="44"/>
      <c r="S62" s="44"/>
      <c r="T62" s="119" t="s">
        <v>219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16" zoomScale="83" zoomScaleNormal="145" zoomScaleSheetLayoutView="55" workbookViewId="0">
      <selection activeCell="H18" sqref="H1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40" t="s">
        <v>220</v>
      </c>
      <c r="C5" s="440"/>
      <c r="D5" s="440"/>
      <c r="E5" s="440"/>
      <c r="F5" s="440"/>
      <c r="G5" s="440"/>
      <c r="H5" s="440"/>
      <c r="I5" s="440"/>
      <c r="J5" s="122"/>
      <c r="K5" s="122"/>
      <c r="AD5" s="122"/>
    </row>
    <row r="6" spans="1:30">
      <c r="D6" s="167"/>
      <c r="F6" s="125"/>
    </row>
    <row r="7" spans="1:30" ht="15" customHeight="1">
      <c r="B7" s="475" t="s">
        <v>221</v>
      </c>
      <c r="C7" s="481" t="s">
        <v>222</v>
      </c>
      <c r="D7" s="482"/>
      <c r="E7" s="482"/>
      <c r="F7" s="483"/>
      <c r="G7" s="481" t="s">
        <v>223</v>
      </c>
      <c r="H7" s="482"/>
      <c r="I7" s="482"/>
      <c r="M7" s="166"/>
      <c r="N7" s="31"/>
    </row>
    <row r="8" spans="1:30">
      <c r="B8" s="476"/>
      <c r="C8" s="168">
        <v>2024</v>
      </c>
      <c r="D8" s="169">
        <v>45716</v>
      </c>
      <c r="E8" s="169">
        <v>45737</v>
      </c>
      <c r="F8" s="170">
        <v>45743</v>
      </c>
      <c r="G8" s="171" t="s">
        <v>224</v>
      </c>
      <c r="H8" s="171" t="s">
        <v>225</v>
      </c>
      <c r="I8" s="171" t="s">
        <v>226</v>
      </c>
      <c r="M8" s="166"/>
      <c r="N8" s="31"/>
    </row>
    <row r="9" spans="1:30">
      <c r="B9" s="172" t="s">
        <v>151</v>
      </c>
      <c r="C9" s="141">
        <v>7079.9049999999997</v>
      </c>
      <c r="D9" s="141">
        <v>6270.5969999999998</v>
      </c>
      <c r="E9" s="173">
        <v>6258.1790000000001</v>
      </c>
      <c r="F9" s="141">
        <v>6510.62</v>
      </c>
      <c r="G9" s="174">
        <v>4.0337772377555803</v>
      </c>
      <c r="H9" s="174">
        <v>3.8277535615827349</v>
      </c>
      <c r="I9" s="174">
        <v>-8.0408564804188742</v>
      </c>
      <c r="K9" s="175"/>
      <c r="M9" s="166"/>
      <c r="N9" s="31"/>
    </row>
    <row r="10" spans="1:30">
      <c r="B10" s="176" t="s">
        <v>227</v>
      </c>
      <c r="C10" s="177">
        <v>2689.2689999999998</v>
      </c>
      <c r="D10" s="177">
        <v>2405.982</v>
      </c>
      <c r="E10" s="141">
        <v>2359.9720000000002</v>
      </c>
      <c r="F10" s="141">
        <v>2375.8049999999998</v>
      </c>
      <c r="G10" s="174">
        <v>0.67089779031275065</v>
      </c>
      <c r="H10" s="174">
        <v>-1.2542487849036335</v>
      </c>
      <c r="I10" s="174">
        <v>-11.656104316823642</v>
      </c>
    </row>
    <row r="11" spans="1:30">
      <c r="B11" s="176" t="s">
        <v>228</v>
      </c>
      <c r="C11" s="177">
        <v>1251.874</v>
      </c>
      <c r="D11" s="177">
        <v>1052.7180000000001</v>
      </c>
      <c r="E11" s="141">
        <v>1009.422</v>
      </c>
      <c r="F11" s="141">
        <v>1038.4829999999999</v>
      </c>
      <c r="G11" s="174">
        <v>2.8789743041066984</v>
      </c>
      <c r="H11" s="174">
        <v>-1.3522139832319888</v>
      </c>
      <c r="I11" s="174">
        <v>-17.045725049006535</v>
      </c>
      <c r="M11" s="178"/>
    </row>
    <row r="12" spans="1:30">
      <c r="B12" s="176" t="s">
        <v>229</v>
      </c>
      <c r="C12" s="177">
        <v>1035.568</v>
      </c>
      <c r="D12" s="177">
        <v>922.83100000000002</v>
      </c>
      <c r="E12" s="141">
        <v>938.78300000000002</v>
      </c>
      <c r="F12" s="141">
        <v>962.40700000000004</v>
      </c>
      <c r="G12" s="174">
        <v>2.5164494883269111</v>
      </c>
      <c r="H12" s="174">
        <v>4.2885425392081569</v>
      </c>
      <c r="I12" s="174">
        <v>-7.0648185343695395</v>
      </c>
    </row>
    <row r="13" spans="1:30">
      <c r="B13" s="176" t="s">
        <v>230</v>
      </c>
      <c r="C13" s="177">
        <v>729.49199999999996</v>
      </c>
      <c r="D13" s="177">
        <v>636.85500000000002</v>
      </c>
      <c r="E13" s="141">
        <v>629.06500000000005</v>
      </c>
      <c r="F13" s="141">
        <v>642.45799999999997</v>
      </c>
      <c r="G13" s="174">
        <v>2.1290327708583239</v>
      </c>
      <c r="H13" s="174">
        <v>0.87979210338302305</v>
      </c>
      <c r="I13" s="174">
        <v>-11.930768260652618</v>
      </c>
      <c r="N13" s="31"/>
    </row>
    <row r="14" spans="1:30">
      <c r="B14" s="176" t="s">
        <v>231</v>
      </c>
      <c r="C14" s="177">
        <v>834.91399999999999</v>
      </c>
      <c r="D14" s="177">
        <v>770.08600000000001</v>
      </c>
      <c r="E14" s="141">
        <v>707.79200000000003</v>
      </c>
      <c r="F14" s="141">
        <v>713.02200000000005</v>
      </c>
      <c r="G14" s="174">
        <v>0.73891764812261485</v>
      </c>
      <c r="H14" s="174">
        <v>-7.41008147142007</v>
      </c>
      <c r="I14" s="174">
        <v>-14.599347956795544</v>
      </c>
      <c r="N14" s="31"/>
    </row>
    <row r="15" spans="1:30">
      <c r="B15" s="176" t="s">
        <v>232</v>
      </c>
      <c r="C15" s="177">
        <v>1456.501</v>
      </c>
      <c r="D15" s="177">
        <v>1320.26</v>
      </c>
      <c r="E15" s="141">
        <v>1239.2550000000001</v>
      </c>
      <c r="F15" s="141">
        <v>1243.875</v>
      </c>
      <c r="G15" s="174">
        <v>0.37280462858732794</v>
      </c>
      <c r="H15" s="174">
        <v>-5.7856028358050686</v>
      </c>
      <c r="I15" s="174">
        <v>-14.598410849014176</v>
      </c>
    </row>
    <row r="16" spans="1:30">
      <c r="B16" s="176" t="s">
        <v>233</v>
      </c>
      <c r="C16" s="177">
        <v>1392.5809999999999</v>
      </c>
      <c r="D16" s="177">
        <v>1289.518</v>
      </c>
      <c r="E16" s="141">
        <v>1258.8900000000001</v>
      </c>
      <c r="F16" s="141">
        <v>1341.7170000000001</v>
      </c>
      <c r="G16" s="174">
        <v>6.5793675380692518</v>
      </c>
      <c r="H16" s="174">
        <v>4.0479465971006272</v>
      </c>
      <c r="I16" s="174">
        <v>-3.6524984902134823</v>
      </c>
    </row>
    <row r="17" spans="2:20">
      <c r="B17" s="176" t="s">
        <v>234</v>
      </c>
      <c r="C17" s="177">
        <v>756.84299999999996</v>
      </c>
      <c r="D17" s="177">
        <v>700.35599999999999</v>
      </c>
      <c r="E17" s="141">
        <v>666.83199999999999</v>
      </c>
      <c r="F17" s="141">
        <v>682.63900000000001</v>
      </c>
      <c r="G17" s="174">
        <v>2.3704621253929048</v>
      </c>
      <c r="H17" s="174">
        <v>-2.529713460011763</v>
      </c>
      <c r="I17" s="174">
        <v>-9.8044112187071768</v>
      </c>
      <c r="N17" s="31"/>
    </row>
    <row r="18" spans="2:20">
      <c r="B18" s="176" t="s">
        <v>235</v>
      </c>
      <c r="C18" s="177">
        <v>3997.8220000000001</v>
      </c>
      <c r="D18" s="177">
        <v>6240.5649999999996</v>
      </c>
      <c r="E18" s="141">
        <v>7114.8890000000001</v>
      </c>
      <c r="F18" s="141">
        <v>7581.2479999999996</v>
      </c>
      <c r="G18" s="174">
        <v>6.5546911554066334</v>
      </c>
      <c r="H18" s="174">
        <v>21.483359279167832</v>
      </c>
      <c r="I18" s="174">
        <v>89.634455961270902</v>
      </c>
      <c r="J18" s="179"/>
      <c r="T18" s="36"/>
    </row>
    <row r="19" spans="2:20">
      <c r="B19" s="176" t="s">
        <v>236</v>
      </c>
      <c r="C19" s="177">
        <v>1478.8910000000001</v>
      </c>
      <c r="D19" s="177">
        <v>1248.9480000000001</v>
      </c>
      <c r="E19" s="141">
        <v>1216.769</v>
      </c>
      <c r="F19" s="141">
        <v>1237.4259999999999</v>
      </c>
      <c r="G19" s="174">
        <v>1.697692824192589</v>
      </c>
      <c r="H19" s="174">
        <v>-0.92253640663984093</v>
      </c>
      <c r="I19" s="174">
        <v>-16.327437248586957</v>
      </c>
      <c r="J19" s="179"/>
      <c r="N19" s="31"/>
      <c r="T19" s="36"/>
    </row>
    <row r="20" spans="2:20">
      <c r="B20" s="176" t="s">
        <v>237</v>
      </c>
      <c r="C20" s="177">
        <v>1300.7159999999999</v>
      </c>
      <c r="D20" s="177">
        <v>1158.248</v>
      </c>
      <c r="E20" s="141">
        <v>1111.877</v>
      </c>
      <c r="F20" s="141">
        <v>1139.1869999999999</v>
      </c>
      <c r="G20" s="174">
        <v>2.4562069365586257</v>
      </c>
      <c r="H20" s="174">
        <v>-1.6456751921868331</v>
      </c>
      <c r="I20" s="174">
        <v>-12.418467982249776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20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20">
      <c r="B24" s="440" t="s">
        <v>238</v>
      </c>
      <c r="C24" s="440"/>
      <c r="D24" s="440"/>
      <c r="E24" s="440"/>
      <c r="F24" s="440"/>
      <c r="G24" s="440"/>
      <c r="H24" s="440"/>
      <c r="I24" s="440"/>
      <c r="J24" s="179"/>
      <c r="K24" s="179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79"/>
      <c r="K25" s="179"/>
    </row>
    <row r="26" spans="2:20">
      <c r="B26" s="475" t="s">
        <v>221</v>
      </c>
      <c r="C26" s="481" t="s">
        <v>239</v>
      </c>
      <c r="D26" s="482"/>
      <c r="E26" s="482"/>
      <c r="F26" s="481" t="s">
        <v>240</v>
      </c>
      <c r="G26" s="482"/>
      <c r="H26" s="482"/>
      <c r="J26" s="179"/>
      <c r="K26" s="179"/>
      <c r="M26" s="31"/>
    </row>
    <row r="27" spans="2:20">
      <c r="B27" s="484"/>
      <c r="C27" s="182" t="s">
        <v>241</v>
      </c>
      <c r="D27" s="183" t="s">
        <v>242</v>
      </c>
      <c r="E27" s="183" t="s">
        <v>243</v>
      </c>
      <c r="F27" s="485" t="s">
        <v>244</v>
      </c>
      <c r="G27" s="486"/>
      <c r="H27" s="183" t="s">
        <v>223</v>
      </c>
      <c r="J27" s="179"/>
      <c r="K27" s="179"/>
    </row>
    <row r="28" spans="2:20">
      <c r="B28" s="172" t="s">
        <v>245</v>
      </c>
      <c r="C28" s="184">
        <v>18197.854537396553</v>
      </c>
      <c r="D28" s="184">
        <v>12270.315661437704</v>
      </c>
      <c r="E28" s="184">
        <v>1164.5628620689656</v>
      </c>
      <c r="F28" s="480">
        <v>1.1112503575942014E+16</v>
      </c>
      <c r="G28" s="480"/>
      <c r="H28" s="184">
        <v>100</v>
      </c>
      <c r="J28" s="179"/>
      <c r="K28" s="179"/>
    </row>
    <row r="29" spans="2:20">
      <c r="B29" s="176" t="s">
        <v>227</v>
      </c>
      <c r="C29" s="184">
        <v>2865.916740327586</v>
      </c>
      <c r="D29" s="184">
        <v>1810.9974298406553</v>
      </c>
      <c r="E29" s="184">
        <v>176.63579310344829</v>
      </c>
      <c r="F29" s="480">
        <v>1662621911378460</v>
      </c>
      <c r="G29" s="480"/>
      <c r="H29" s="184">
        <v>14.961722171932065</v>
      </c>
      <c r="J29" s="179"/>
      <c r="K29" s="179"/>
    </row>
    <row r="30" spans="2:20">
      <c r="B30" s="176" t="s">
        <v>228</v>
      </c>
      <c r="C30" s="184">
        <v>1852.8095553275862</v>
      </c>
      <c r="D30" s="184">
        <v>1279.6496213637067</v>
      </c>
      <c r="E30" s="184">
        <v>158.57951724137931</v>
      </c>
      <c r="F30" s="487">
        <v>1559226576820790</v>
      </c>
      <c r="G30" s="487"/>
      <c r="H30" s="184">
        <v>14.031280765537241</v>
      </c>
    </row>
    <row r="31" spans="2:20">
      <c r="B31" s="176" t="s">
        <v>229</v>
      </c>
      <c r="C31" s="184">
        <v>618.0459494137931</v>
      </c>
      <c r="D31" s="184">
        <v>374.79159365841383</v>
      </c>
      <c r="E31" s="184">
        <v>48.686120689655176</v>
      </c>
      <c r="F31" s="487">
        <v>356635114879881</v>
      </c>
      <c r="G31" s="487"/>
      <c r="H31" s="184">
        <v>3.2093138368205096</v>
      </c>
    </row>
    <row r="32" spans="2:20">
      <c r="B32" s="176" t="s">
        <v>230</v>
      </c>
      <c r="C32" s="184">
        <v>1498.0750927413792</v>
      </c>
      <c r="D32" s="184">
        <v>1057.4794676983277</v>
      </c>
      <c r="E32" s="184">
        <v>111.9620172413793</v>
      </c>
      <c r="F32" s="487">
        <v>925112518870363</v>
      </c>
      <c r="G32" s="487"/>
      <c r="H32" s="184">
        <v>8.3249693693973956</v>
      </c>
    </row>
    <row r="33" spans="2:24">
      <c r="B33" s="176" t="s">
        <v>231</v>
      </c>
      <c r="C33" s="184">
        <v>1838.8662725172414</v>
      </c>
      <c r="D33" s="184">
        <v>489.59040324137931</v>
      </c>
      <c r="E33" s="184">
        <v>134.67791379310344</v>
      </c>
      <c r="F33" s="487">
        <v>423203829674721</v>
      </c>
      <c r="G33" s="487"/>
      <c r="H33" s="184">
        <v>3.8083571967610883</v>
      </c>
    </row>
    <row r="34" spans="2:24">
      <c r="B34" s="176" t="s">
        <v>232</v>
      </c>
      <c r="C34" s="184">
        <v>420.02575818965516</v>
      </c>
      <c r="D34" s="184">
        <v>255.4324313579138</v>
      </c>
      <c r="E34" s="184">
        <v>34.89925862068965</v>
      </c>
      <c r="F34" s="487">
        <v>244097465608296</v>
      </c>
      <c r="G34" s="487"/>
      <c r="H34" s="184">
        <v>2.1966019082932329</v>
      </c>
    </row>
    <row r="35" spans="2:24">
      <c r="B35" s="176" t="s">
        <v>233</v>
      </c>
      <c r="C35" s="184">
        <v>1627.0477474482759</v>
      </c>
      <c r="D35" s="184">
        <v>4773.6787266352067</v>
      </c>
      <c r="E35" s="184">
        <v>191.15725862068965</v>
      </c>
      <c r="F35" s="487">
        <v>3344371572948370</v>
      </c>
      <c r="G35" s="487"/>
      <c r="H35" s="184">
        <v>30.095572524167807</v>
      </c>
      <c r="U35" s="2"/>
      <c r="V35" s="2"/>
      <c r="W35" s="2"/>
      <c r="X35" s="2"/>
    </row>
    <row r="36" spans="2:24">
      <c r="B36" s="176" t="s">
        <v>234</v>
      </c>
      <c r="C36" s="184">
        <v>890.1862686034483</v>
      </c>
      <c r="D36" s="184">
        <v>561.4806230220172</v>
      </c>
      <c r="E36" s="184">
        <v>73.619275862068974</v>
      </c>
      <c r="F36" s="487">
        <v>435870967965133</v>
      </c>
      <c r="G36" s="487"/>
      <c r="H36" s="184">
        <v>3.9223471559439651</v>
      </c>
    </row>
    <row r="37" spans="2:24">
      <c r="B37" s="176" t="s">
        <v>235</v>
      </c>
      <c r="C37" s="184">
        <v>5334.0997906724142</v>
      </c>
      <c r="D37" s="184">
        <v>771.73073772884482</v>
      </c>
      <c r="E37" s="184">
        <v>120.23701724137931</v>
      </c>
      <c r="F37" s="487">
        <v>721149740664198</v>
      </c>
      <c r="G37" s="487"/>
      <c r="H37" s="184">
        <v>6.4895343856216998</v>
      </c>
    </row>
    <row r="38" spans="2:24">
      <c r="B38" s="176" t="s">
        <v>236</v>
      </c>
      <c r="C38" s="184">
        <v>1048.0465284482757</v>
      </c>
      <c r="D38" s="184">
        <v>856.19194014943105</v>
      </c>
      <c r="E38" s="184">
        <v>94.52660344827585</v>
      </c>
      <c r="F38" s="487">
        <v>1407331510843850</v>
      </c>
      <c r="G38" s="487"/>
      <c r="H38" s="184">
        <v>12.664396472192358</v>
      </c>
    </row>
    <row r="39" spans="2:24">
      <c r="B39" s="176" t="s">
        <v>237</v>
      </c>
      <c r="C39" s="184">
        <v>204.73483370689655</v>
      </c>
      <c r="D39" s="184">
        <v>39.29268674181035</v>
      </c>
      <c r="E39" s="184">
        <v>19.582086206896552</v>
      </c>
      <c r="F39" s="487">
        <v>32882366287952</v>
      </c>
      <c r="G39" s="487"/>
      <c r="H39" s="184">
        <v>0.29590421333263361</v>
      </c>
    </row>
    <row r="40" spans="2:24">
      <c r="B40" s="172"/>
      <c r="C40" s="137"/>
      <c r="D40" s="137"/>
      <c r="E40" s="137"/>
      <c r="F40" s="185"/>
      <c r="G40" s="185"/>
      <c r="H40" s="137"/>
    </row>
    <row r="41" spans="2:24">
      <c r="B41" s="172"/>
      <c r="C41" s="137"/>
      <c r="D41" s="137"/>
      <c r="E41" s="137"/>
      <c r="F41" s="185"/>
      <c r="G41" s="185"/>
      <c r="H41" s="137"/>
    </row>
    <row r="42" spans="2:24">
      <c r="B42" s="172"/>
      <c r="C42" s="137"/>
      <c r="D42" s="137"/>
      <c r="E42" s="137"/>
      <c r="F42" s="185"/>
      <c r="G42" s="185"/>
      <c r="H42" s="137"/>
    </row>
    <row r="43" spans="2:24">
      <c r="B43" s="186"/>
      <c r="C43" s="186"/>
      <c r="D43" s="186"/>
      <c r="E43" s="186"/>
      <c r="F43" s="186"/>
      <c r="G43" s="186"/>
      <c r="H43" s="186"/>
      <c r="I43" s="186"/>
    </row>
    <row r="44" spans="2:24">
      <c r="B44" s="186"/>
      <c r="C44" s="186"/>
      <c r="D44" s="186"/>
      <c r="E44" s="186"/>
      <c r="F44" s="186"/>
      <c r="G44" s="186"/>
      <c r="H44" s="186"/>
      <c r="I44" s="186"/>
    </row>
    <row r="47" spans="2:24">
      <c r="B47" s="172"/>
      <c r="C47" s="141"/>
      <c r="D47" s="141"/>
      <c r="E47" s="141"/>
      <c r="F47" s="187"/>
      <c r="G47" s="187"/>
      <c r="H47" s="141"/>
    </row>
    <row r="48" spans="2:24">
      <c r="B48" s="172"/>
      <c r="C48" s="141"/>
      <c r="D48" s="141"/>
      <c r="E48" s="141"/>
      <c r="F48" s="187"/>
      <c r="G48" s="187"/>
      <c r="H48" s="141"/>
    </row>
    <row r="49" spans="2:8">
      <c r="B49" s="172"/>
      <c r="C49" s="141"/>
      <c r="D49" s="141"/>
      <c r="E49" s="141"/>
      <c r="F49" s="187"/>
      <c r="G49" s="187"/>
      <c r="H49" s="141"/>
    </row>
    <row r="50" spans="2:8">
      <c r="B50" s="172"/>
      <c r="C50" s="141"/>
      <c r="D50" s="141"/>
      <c r="E50" s="141"/>
      <c r="F50" s="187"/>
      <c r="G50" s="187"/>
      <c r="H50" s="141"/>
    </row>
    <row r="51" spans="2:8">
      <c r="B51" s="172"/>
      <c r="C51" s="141"/>
      <c r="D51" s="141"/>
      <c r="E51" s="141"/>
      <c r="F51" s="187"/>
      <c r="G51" s="187"/>
      <c r="H51" s="141"/>
    </row>
    <row r="52" spans="2:8">
      <c r="B52" s="172"/>
      <c r="C52" s="141"/>
      <c r="D52" s="141"/>
      <c r="E52" s="141"/>
      <c r="F52" s="187"/>
      <c r="G52" s="187"/>
      <c r="H52" s="141"/>
    </row>
    <row r="53" spans="2:8">
      <c r="B53" s="172"/>
      <c r="C53" s="141"/>
      <c r="D53" s="141"/>
      <c r="E53" s="141"/>
      <c r="F53" s="187"/>
      <c r="G53" s="187"/>
      <c r="H53" s="141"/>
    </row>
    <row r="54" spans="2:8">
      <c r="B54" s="172"/>
      <c r="C54" s="141"/>
      <c r="D54" s="141"/>
      <c r="E54" s="141"/>
      <c r="F54" s="187"/>
      <c r="G54" s="187"/>
      <c r="H54" s="141"/>
    </row>
    <row r="55" spans="2:8">
      <c r="B55" s="172"/>
      <c r="C55" s="141"/>
      <c r="D55" s="141"/>
      <c r="E55" s="141"/>
      <c r="F55" s="187"/>
      <c r="G55" s="187"/>
      <c r="H55" s="141"/>
    </row>
    <row r="56" spans="2:8">
      <c r="B56" s="172"/>
      <c r="C56" s="141"/>
      <c r="D56" s="141"/>
      <c r="E56" s="141"/>
      <c r="F56" s="187"/>
      <c r="G56" s="187"/>
      <c r="H56" s="141"/>
    </row>
    <row r="57" spans="2:8">
      <c r="B57" s="172"/>
      <c r="C57" s="141"/>
      <c r="D57" s="141"/>
      <c r="E57" s="141"/>
      <c r="F57" s="187"/>
      <c r="G57" s="187"/>
      <c r="H57" s="141"/>
    </row>
    <row r="58" spans="2:8">
      <c r="B58" s="172"/>
      <c r="C58" s="141"/>
      <c r="D58" s="141"/>
      <c r="E58" s="141"/>
      <c r="F58" s="187"/>
      <c r="G58" s="187"/>
      <c r="H58" s="141"/>
    </row>
    <row r="59" spans="2:8">
      <c r="B59" s="172"/>
      <c r="C59" s="141"/>
      <c r="D59" s="141"/>
      <c r="E59" s="141"/>
      <c r="F59" s="187"/>
      <c r="G59" s="187"/>
      <c r="H59" s="141"/>
    </row>
    <row r="60" spans="2:8">
      <c r="B60" s="172"/>
      <c r="C60" s="141"/>
      <c r="D60" s="141"/>
      <c r="E60" s="141"/>
      <c r="F60" s="187"/>
      <c r="G60" s="187"/>
      <c r="H60" s="141"/>
    </row>
    <row r="61" spans="2:8">
      <c r="B61" s="172"/>
      <c r="C61" s="141"/>
      <c r="D61" s="141"/>
      <c r="E61" s="141"/>
      <c r="F61" s="187"/>
      <c r="G61" s="187"/>
      <c r="H61" s="141"/>
    </row>
    <row r="62" spans="2:8">
      <c r="B62" s="172"/>
      <c r="C62" s="141"/>
      <c r="D62" s="141"/>
      <c r="E62" s="141"/>
      <c r="F62" s="187"/>
      <c r="G62" s="187"/>
      <c r="H62" s="141"/>
    </row>
    <row r="63" spans="2:8">
      <c r="B63" s="172"/>
      <c r="C63" s="141"/>
      <c r="D63" s="141"/>
      <c r="E63" s="141"/>
      <c r="F63" s="187"/>
      <c r="G63" s="187"/>
      <c r="H63" s="141"/>
    </row>
    <row r="64" spans="2:8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246</v>
      </c>
      <c r="K69" s="16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34" zoomScale="81" zoomScaleNormal="145" zoomScaleSheetLayoutView="55" workbookViewId="0">
      <selection activeCell="H14" sqref="H1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40" t="s">
        <v>247</v>
      </c>
      <c r="C5" s="440"/>
      <c r="D5" s="440"/>
      <c r="E5" s="440"/>
      <c r="F5" s="440"/>
      <c r="G5" s="440"/>
      <c r="H5" s="440"/>
      <c r="I5" s="440"/>
      <c r="J5" s="122"/>
      <c r="K5" s="122"/>
      <c r="AD5" s="122"/>
    </row>
    <row r="6" spans="1:30">
      <c r="B6" s="440"/>
      <c r="C6" s="440"/>
      <c r="D6" s="440"/>
      <c r="E6" s="440"/>
      <c r="F6" s="440"/>
      <c r="G6" s="440"/>
      <c r="H6" s="440"/>
      <c r="I6" s="440"/>
    </row>
    <row r="7" spans="1:30" ht="15" customHeight="1">
      <c r="B7" s="475" t="s">
        <v>248</v>
      </c>
      <c r="C7" s="481" t="s">
        <v>249</v>
      </c>
      <c r="D7" s="482"/>
      <c r="E7" s="482"/>
      <c r="F7" s="483"/>
      <c r="G7" s="481" t="s">
        <v>223</v>
      </c>
      <c r="H7" s="482"/>
      <c r="I7" s="482"/>
      <c r="M7" s="166"/>
      <c r="N7" s="31"/>
    </row>
    <row r="8" spans="1:30">
      <c r="B8" s="476"/>
      <c r="C8" s="168">
        <v>2024</v>
      </c>
      <c r="D8" s="169">
        <v>45716</v>
      </c>
      <c r="E8" s="169">
        <v>45737</v>
      </c>
      <c r="F8" s="169">
        <v>45743</v>
      </c>
      <c r="G8" s="188" t="s">
        <v>224</v>
      </c>
      <c r="H8" s="188" t="s">
        <v>225</v>
      </c>
      <c r="I8" s="188" t="s">
        <v>226</v>
      </c>
      <c r="M8" s="166"/>
      <c r="N8" s="31"/>
    </row>
    <row r="9" spans="1:30">
      <c r="B9" s="172" t="s">
        <v>128</v>
      </c>
      <c r="C9" s="141">
        <v>7079.9049999999997</v>
      </c>
      <c r="D9" s="141">
        <v>6270.5969999999998</v>
      </c>
      <c r="E9" s="173">
        <v>6258.1790000000001</v>
      </c>
      <c r="F9" s="141">
        <v>6510.62</v>
      </c>
      <c r="G9" s="174">
        <v>4.0337772377555803</v>
      </c>
      <c r="H9" s="174">
        <v>3.8277535615827349</v>
      </c>
      <c r="I9" s="174">
        <v>-8.0408564804188742</v>
      </c>
      <c r="M9" s="166"/>
      <c r="N9" s="31"/>
    </row>
    <row r="10" spans="1:30">
      <c r="B10" s="172" t="s">
        <v>227</v>
      </c>
      <c r="C10" s="177">
        <v>2689.2689999999998</v>
      </c>
      <c r="D10" s="177">
        <v>2405.982</v>
      </c>
      <c r="E10" s="141">
        <v>2359.9720000000002</v>
      </c>
      <c r="F10" s="141">
        <v>2375.8049999999998</v>
      </c>
      <c r="G10" s="174">
        <v>0.67089779031275065</v>
      </c>
      <c r="H10" s="174">
        <v>-1.2542487849036335</v>
      </c>
      <c r="I10" s="174">
        <v>-11.656104316823642</v>
      </c>
    </row>
    <row r="11" spans="1:30">
      <c r="B11" s="172" t="s">
        <v>228</v>
      </c>
      <c r="C11" s="177">
        <v>1251.874</v>
      </c>
      <c r="D11" s="177">
        <v>1052.7180000000001</v>
      </c>
      <c r="E11" s="141">
        <v>1009.422</v>
      </c>
      <c r="F11" s="141">
        <v>1038.4829999999999</v>
      </c>
      <c r="G11" s="174">
        <v>2.8789743041066984</v>
      </c>
      <c r="H11" s="174">
        <v>-1.3522139832319888</v>
      </c>
      <c r="I11" s="174">
        <v>-17.045725049006535</v>
      </c>
      <c r="M11" s="178"/>
    </row>
    <row r="12" spans="1:30">
      <c r="B12" s="172" t="s">
        <v>229</v>
      </c>
      <c r="C12" s="177">
        <v>1035.568</v>
      </c>
      <c r="D12" s="177">
        <v>922.83100000000002</v>
      </c>
      <c r="E12" s="141">
        <v>938.78300000000002</v>
      </c>
      <c r="F12" s="141">
        <v>962.40700000000004</v>
      </c>
      <c r="G12" s="174">
        <v>2.5164494883269111</v>
      </c>
      <c r="H12" s="174">
        <v>4.2885425392081569</v>
      </c>
      <c r="I12" s="174">
        <v>-7.0648185343695395</v>
      </c>
    </row>
    <row r="13" spans="1:30">
      <c r="B13" s="172" t="s">
        <v>230</v>
      </c>
      <c r="C13" s="177">
        <v>729.49199999999996</v>
      </c>
      <c r="D13" s="177">
        <v>636.85500000000002</v>
      </c>
      <c r="E13" s="141">
        <v>629.06500000000005</v>
      </c>
      <c r="F13" s="141">
        <v>642.45799999999997</v>
      </c>
      <c r="G13" s="174">
        <v>2.1290327708583239</v>
      </c>
      <c r="H13" s="174">
        <v>0.87979210338302305</v>
      </c>
      <c r="I13" s="174">
        <v>-11.930768260652618</v>
      </c>
      <c r="N13" s="31"/>
    </row>
    <row r="14" spans="1:30">
      <c r="B14" s="172" t="s">
        <v>231</v>
      </c>
      <c r="C14" s="177">
        <v>834.91399999999999</v>
      </c>
      <c r="D14" s="177">
        <v>770.08600000000001</v>
      </c>
      <c r="E14" s="141">
        <v>707.79200000000003</v>
      </c>
      <c r="F14" s="141">
        <v>713.02200000000005</v>
      </c>
      <c r="G14" s="174">
        <v>0.73891764812261485</v>
      </c>
      <c r="H14" s="174">
        <v>-7.41008147142007</v>
      </c>
      <c r="I14" s="174">
        <v>-14.599347956795544</v>
      </c>
      <c r="N14" s="31"/>
    </row>
    <row r="15" spans="1:30">
      <c r="B15" s="172" t="s">
        <v>232</v>
      </c>
      <c r="C15" s="177">
        <v>1456.501</v>
      </c>
      <c r="D15" s="177">
        <v>1320.26</v>
      </c>
      <c r="E15" s="141">
        <v>1239.2550000000001</v>
      </c>
      <c r="F15" s="141">
        <v>1243.875</v>
      </c>
      <c r="G15" s="174">
        <v>0.37280462858732794</v>
      </c>
      <c r="H15" s="174">
        <v>-5.7856028358050686</v>
      </c>
      <c r="I15" s="174">
        <v>-14.598410849014176</v>
      </c>
    </row>
    <row r="16" spans="1:30">
      <c r="B16" s="172" t="s">
        <v>233</v>
      </c>
      <c r="C16" s="177">
        <v>1392.5809999999999</v>
      </c>
      <c r="D16" s="177">
        <v>1289.518</v>
      </c>
      <c r="E16" s="141">
        <v>1258.8900000000001</v>
      </c>
      <c r="F16" s="141">
        <v>1341.7170000000001</v>
      </c>
      <c r="G16" s="174">
        <v>6.5793675380692518</v>
      </c>
      <c r="H16" s="174">
        <v>4.0479465971006272</v>
      </c>
      <c r="I16" s="174">
        <v>-3.6524984902134823</v>
      </c>
    </row>
    <row r="17" spans="2:55">
      <c r="B17" s="172" t="s">
        <v>234</v>
      </c>
      <c r="C17" s="177">
        <v>756.84299999999996</v>
      </c>
      <c r="D17" s="177">
        <v>700.35599999999999</v>
      </c>
      <c r="E17" s="141">
        <v>666.83199999999999</v>
      </c>
      <c r="F17" s="141">
        <v>682.63900000000001</v>
      </c>
      <c r="G17" s="174">
        <v>2.3704621253929048</v>
      </c>
      <c r="H17" s="174">
        <v>-2.529713460011763</v>
      </c>
      <c r="I17" s="174">
        <v>-9.8044112187071768</v>
      </c>
      <c r="N17" s="31"/>
    </row>
    <row r="18" spans="2:55">
      <c r="B18" s="172" t="s">
        <v>235</v>
      </c>
      <c r="C18" s="177">
        <v>3997.8220000000001</v>
      </c>
      <c r="D18" s="177">
        <v>6240.5649999999996</v>
      </c>
      <c r="E18" s="141">
        <v>7114.8890000000001</v>
      </c>
      <c r="F18" s="141">
        <v>7581.2479999999996</v>
      </c>
      <c r="G18" s="174">
        <v>6.5546911554066334</v>
      </c>
      <c r="H18" s="174">
        <v>21.483359279167832</v>
      </c>
      <c r="I18" s="174">
        <v>89.634455961270902</v>
      </c>
      <c r="J18" s="179"/>
      <c r="K18" s="179"/>
      <c r="T18" s="36"/>
    </row>
    <row r="19" spans="2:55">
      <c r="B19" s="172" t="s">
        <v>236</v>
      </c>
      <c r="C19" s="177">
        <v>1478.8910000000001</v>
      </c>
      <c r="D19" s="177">
        <v>1248.9480000000001</v>
      </c>
      <c r="E19" s="141">
        <v>1216.769</v>
      </c>
      <c r="F19" s="141">
        <v>1237.4259999999999</v>
      </c>
      <c r="G19" s="174">
        <v>1.697692824192589</v>
      </c>
      <c r="H19" s="174">
        <v>-0.92253640663984093</v>
      </c>
      <c r="I19" s="174">
        <v>-16.327437248586957</v>
      </c>
      <c r="J19" s="179"/>
      <c r="K19" s="179"/>
      <c r="N19" s="31"/>
      <c r="T19" s="36"/>
    </row>
    <row r="20" spans="2:55">
      <c r="B20" s="172" t="s">
        <v>237</v>
      </c>
      <c r="C20" s="177">
        <v>1300.7159999999999</v>
      </c>
      <c r="D20" s="177">
        <v>1158.248</v>
      </c>
      <c r="E20" s="141">
        <v>1111.877</v>
      </c>
      <c r="F20" s="141">
        <v>1139.1869999999999</v>
      </c>
      <c r="G20" s="174">
        <v>2.4562069365586257</v>
      </c>
      <c r="H20" s="174">
        <v>-1.6456751921868331</v>
      </c>
      <c r="I20" s="174">
        <v>-12.418467982249776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55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55">
      <c r="B24" s="440" t="s">
        <v>250</v>
      </c>
      <c r="C24" s="440"/>
      <c r="D24" s="440"/>
      <c r="E24" s="440"/>
      <c r="F24" s="440"/>
      <c r="G24" s="440"/>
      <c r="H24" s="440"/>
      <c r="I24" s="440"/>
      <c r="J24" s="179"/>
      <c r="K24" s="179"/>
    </row>
    <row r="25" spans="2:55">
      <c r="B25" s="440"/>
      <c r="C25" s="440"/>
      <c r="D25" s="440"/>
      <c r="E25" s="440"/>
      <c r="F25" s="440"/>
      <c r="G25" s="440"/>
      <c r="H25" s="440"/>
      <c r="I25" s="440"/>
      <c r="J25" s="179"/>
      <c r="K25" s="179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3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75" t="s">
        <v>248</v>
      </c>
      <c r="C26" s="481" t="s">
        <v>251</v>
      </c>
      <c r="D26" s="482"/>
      <c r="E26" s="482"/>
      <c r="F26" s="481" t="s">
        <v>252</v>
      </c>
      <c r="G26" s="482"/>
      <c r="H26" s="482"/>
      <c r="J26" s="179"/>
      <c r="K26" s="179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3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6" customFormat="1" ht="24">
      <c r="B27" s="484"/>
      <c r="C27" s="189" t="s">
        <v>253</v>
      </c>
      <c r="D27" s="190" t="s">
        <v>254</v>
      </c>
      <c r="E27" s="190" t="s">
        <v>255</v>
      </c>
      <c r="F27" s="488" t="s">
        <v>256</v>
      </c>
      <c r="G27" s="489"/>
      <c r="H27" s="190" t="s">
        <v>223</v>
      </c>
      <c r="J27" s="191"/>
      <c r="K27" s="191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3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257</v>
      </c>
      <c r="C28" s="184">
        <v>18197.854537396553</v>
      </c>
      <c r="D28" s="184">
        <v>12270.315661437704</v>
      </c>
      <c r="E28" s="184">
        <v>1164.5628620689656</v>
      </c>
      <c r="F28" s="480">
        <v>1.1112503575942014E+16</v>
      </c>
      <c r="G28" s="480">
        <v>0</v>
      </c>
      <c r="H28" s="184">
        <v>100</v>
      </c>
      <c r="J28" s="179"/>
      <c r="K28" s="179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3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72" t="s">
        <v>227</v>
      </c>
      <c r="C29" s="184">
        <v>2865.916740327586</v>
      </c>
      <c r="D29" s="184">
        <v>1810.9974298406553</v>
      </c>
      <c r="E29" s="184">
        <v>176.63579310344829</v>
      </c>
      <c r="F29" s="480">
        <v>1662621911378460</v>
      </c>
      <c r="G29" s="480">
        <v>0</v>
      </c>
      <c r="H29" s="184">
        <v>14.961722171932065</v>
      </c>
      <c r="J29" s="179"/>
      <c r="K29" s="179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3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72" t="s">
        <v>228</v>
      </c>
      <c r="C30" s="184">
        <v>1852.8095553275862</v>
      </c>
      <c r="D30" s="184">
        <v>1279.6496213637067</v>
      </c>
      <c r="E30" s="184">
        <v>158.57951724137931</v>
      </c>
      <c r="F30" s="480">
        <v>1559226576820790</v>
      </c>
      <c r="G30" s="480">
        <v>0</v>
      </c>
      <c r="H30" s="184">
        <v>14.031280765537241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3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72" t="s">
        <v>229</v>
      </c>
      <c r="C31" s="184">
        <v>618.0459494137931</v>
      </c>
      <c r="D31" s="184">
        <v>374.79159365841383</v>
      </c>
      <c r="E31" s="184">
        <v>48.686120689655176</v>
      </c>
      <c r="F31" s="480">
        <v>356635114879881</v>
      </c>
      <c r="G31" s="480">
        <v>0</v>
      </c>
      <c r="H31" s="184">
        <v>3.2093138368205096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2" t="s">
        <v>230</v>
      </c>
      <c r="C32" s="184">
        <v>1498.0750927413792</v>
      </c>
      <c r="D32" s="184">
        <v>1057.4794676983277</v>
      </c>
      <c r="E32" s="184">
        <v>111.9620172413793</v>
      </c>
      <c r="F32" s="480">
        <v>925112518870363</v>
      </c>
      <c r="G32" s="480">
        <v>0</v>
      </c>
      <c r="H32" s="184">
        <v>8.3249693693973956</v>
      </c>
      <c r="M32" s="148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3"/>
      <c r="Y32" s="148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8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9"/>
      <c r="AY32" s="139"/>
      <c r="AZ32" s="139"/>
      <c r="BA32" s="139"/>
      <c r="BB32" s="139"/>
      <c r="BC32" s="139"/>
    </row>
    <row r="33" spans="2:55">
      <c r="B33" s="172" t="s">
        <v>231</v>
      </c>
      <c r="C33" s="184">
        <v>1838.8662725172414</v>
      </c>
      <c r="D33" s="184">
        <v>489.59040324137931</v>
      </c>
      <c r="E33" s="184">
        <v>134.67791379310344</v>
      </c>
      <c r="F33" s="480">
        <v>423203829674721</v>
      </c>
      <c r="G33" s="480">
        <v>0</v>
      </c>
      <c r="H33" s="184">
        <v>3.8083571967610883</v>
      </c>
      <c r="M33" s="148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3"/>
      <c r="Y33" s="148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8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9"/>
      <c r="AY33" s="139"/>
      <c r="AZ33" s="139"/>
      <c r="BA33" s="139"/>
      <c r="BB33" s="139"/>
      <c r="BC33" s="139"/>
    </row>
    <row r="34" spans="2:55">
      <c r="B34" s="172" t="s">
        <v>232</v>
      </c>
      <c r="C34" s="184">
        <v>420.02575818965516</v>
      </c>
      <c r="D34" s="184">
        <v>255.4324313579138</v>
      </c>
      <c r="E34" s="184">
        <v>34.89925862068965</v>
      </c>
      <c r="F34" s="480">
        <v>244097465608296</v>
      </c>
      <c r="G34" s="480">
        <v>0</v>
      </c>
      <c r="H34" s="184">
        <v>2.1966019082932329</v>
      </c>
      <c r="M34" s="106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3"/>
      <c r="Y34" s="106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6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9"/>
      <c r="AY34" s="139"/>
      <c r="AZ34" s="139"/>
      <c r="BA34" s="139"/>
      <c r="BB34" s="139"/>
      <c r="BC34" s="139"/>
    </row>
    <row r="35" spans="2:55">
      <c r="B35" s="172" t="s">
        <v>233</v>
      </c>
      <c r="C35" s="184">
        <v>1627.0477474482759</v>
      </c>
      <c r="D35" s="184">
        <v>4773.6787266352067</v>
      </c>
      <c r="E35" s="184">
        <v>191.15725862068965</v>
      </c>
      <c r="F35" s="480">
        <v>3344371572948370</v>
      </c>
      <c r="G35" s="480">
        <v>0</v>
      </c>
      <c r="H35" s="184">
        <v>30.095572524167807</v>
      </c>
      <c r="M35" s="106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3"/>
      <c r="Y35" s="106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6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9"/>
      <c r="AY35" s="139"/>
      <c r="AZ35" s="139"/>
      <c r="BA35" s="139"/>
      <c r="BB35" s="139"/>
      <c r="BC35" s="139"/>
    </row>
    <row r="36" spans="2:55">
      <c r="B36" s="172" t="s">
        <v>234</v>
      </c>
      <c r="C36" s="184">
        <v>890.1862686034483</v>
      </c>
      <c r="D36" s="184">
        <v>561.4806230220172</v>
      </c>
      <c r="E36" s="184">
        <v>73.619275862068974</v>
      </c>
      <c r="F36" s="480">
        <v>435870967965133</v>
      </c>
      <c r="G36" s="480">
        <v>0</v>
      </c>
      <c r="H36" s="184">
        <v>3.9223471559439651</v>
      </c>
      <c r="M36" s="106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3"/>
      <c r="Y36" s="106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6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9"/>
      <c r="AY36" s="139"/>
      <c r="AZ36" s="139"/>
      <c r="BA36" s="139"/>
      <c r="BB36" s="139"/>
      <c r="BC36" s="139"/>
    </row>
    <row r="37" spans="2:55">
      <c r="B37" s="172" t="s">
        <v>235</v>
      </c>
      <c r="C37" s="184">
        <v>5334.0997906724142</v>
      </c>
      <c r="D37" s="184">
        <v>771.73073772884482</v>
      </c>
      <c r="E37" s="184">
        <v>120.23701724137931</v>
      </c>
      <c r="F37" s="480">
        <v>721149740664198</v>
      </c>
      <c r="G37" s="480">
        <v>0</v>
      </c>
      <c r="H37" s="184">
        <v>6.4895343856216998</v>
      </c>
      <c r="M37" s="106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3"/>
      <c r="Y37" s="106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6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9"/>
      <c r="AY37" s="139"/>
      <c r="AZ37" s="139"/>
      <c r="BA37" s="139"/>
      <c r="BB37" s="139"/>
      <c r="BC37" s="139"/>
    </row>
    <row r="38" spans="2:55">
      <c r="B38" s="172" t="s">
        <v>236</v>
      </c>
      <c r="C38" s="184">
        <v>1048.0465284482757</v>
      </c>
      <c r="D38" s="184">
        <v>856.19194014943105</v>
      </c>
      <c r="E38" s="184">
        <v>94.52660344827585</v>
      </c>
      <c r="F38" s="480">
        <v>1407331510843850</v>
      </c>
      <c r="G38" s="480">
        <v>0</v>
      </c>
      <c r="H38" s="184">
        <v>12.664396472192358</v>
      </c>
      <c r="M38" s="106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3"/>
      <c r="Y38" s="106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6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9"/>
      <c r="AY38" s="139"/>
      <c r="AZ38" s="139"/>
      <c r="BA38" s="139"/>
      <c r="BB38" s="139"/>
      <c r="BC38" s="139"/>
    </row>
    <row r="39" spans="2:55">
      <c r="B39" s="172" t="s">
        <v>237</v>
      </c>
      <c r="C39" s="184">
        <v>204.73483370689655</v>
      </c>
      <c r="D39" s="184">
        <v>39.29268674181035</v>
      </c>
      <c r="E39" s="184">
        <v>19.582086206896552</v>
      </c>
      <c r="F39" s="480">
        <v>32882366287952</v>
      </c>
      <c r="G39" s="480">
        <v>0</v>
      </c>
      <c r="H39" s="184">
        <v>0.29590421333263361</v>
      </c>
      <c r="M39" s="106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3"/>
      <c r="Y39" s="106"/>
      <c r="Z39" s="139"/>
      <c r="AA39" s="139"/>
      <c r="AB39" s="139"/>
      <c r="AC39" s="150"/>
      <c r="AD39" s="139"/>
      <c r="AE39" s="151"/>
      <c r="AF39" s="139"/>
      <c r="AG39" s="139"/>
      <c r="AH39" s="139"/>
      <c r="AI39" s="2"/>
      <c r="AJ39" s="2"/>
      <c r="AK39" s="106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9"/>
      <c r="AY39" s="151"/>
      <c r="AZ39" s="151"/>
      <c r="BA39" s="139"/>
      <c r="BB39" s="139"/>
      <c r="BC39" s="139"/>
    </row>
    <row r="40" spans="2:55">
      <c r="B40" s="172"/>
      <c r="C40" s="137"/>
      <c r="D40" s="137"/>
      <c r="E40" s="137"/>
      <c r="F40" s="185"/>
      <c r="G40" s="185"/>
      <c r="H40" s="137"/>
      <c r="M40" s="106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3"/>
      <c r="Y40" s="106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6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9"/>
      <c r="AY40" s="139"/>
      <c r="AZ40" s="151"/>
      <c r="BA40" s="139"/>
      <c r="BB40" s="139"/>
      <c r="BC40" s="139"/>
    </row>
    <row r="41" spans="2:55">
      <c r="B41" s="172"/>
      <c r="C41" s="137"/>
      <c r="D41" s="137"/>
      <c r="E41" s="137"/>
      <c r="F41" s="185"/>
      <c r="G41" s="185"/>
      <c r="H41" s="137"/>
      <c r="M41" s="106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3"/>
      <c r="Y41" s="106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6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65"/>
      <c r="AY41" s="151"/>
      <c r="AZ41" s="139"/>
      <c r="BA41" s="139"/>
      <c r="BB41" s="139"/>
      <c r="BC41" s="139"/>
    </row>
    <row r="42" spans="2:55">
      <c r="B42" s="172"/>
      <c r="C42" s="137"/>
      <c r="D42" s="137"/>
      <c r="E42" s="137"/>
      <c r="F42" s="185"/>
      <c r="G42" s="185"/>
      <c r="H42" s="137"/>
      <c r="M42" s="106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3"/>
      <c r="Y42" s="106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6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9"/>
      <c r="AY42" s="139"/>
      <c r="AZ42" s="139"/>
      <c r="BA42" s="139"/>
      <c r="BB42" s="139"/>
      <c r="BC42" s="139"/>
    </row>
    <row r="43" spans="2:55">
      <c r="B43" s="172"/>
      <c r="C43" s="137"/>
      <c r="D43" s="137"/>
      <c r="E43" s="137"/>
      <c r="F43" s="185"/>
      <c r="G43" s="185"/>
      <c r="H43" s="137"/>
      <c r="I43" s="186"/>
      <c r="M43" s="106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3"/>
      <c r="Y43" s="106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6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9"/>
      <c r="AY43" s="139"/>
      <c r="AZ43" s="139"/>
      <c r="BA43" s="139"/>
      <c r="BB43" s="139"/>
      <c r="BC43" s="139"/>
    </row>
    <row r="44" spans="2:55">
      <c r="B44" s="172"/>
      <c r="C44" s="137"/>
      <c r="D44" s="137"/>
      <c r="E44" s="137"/>
      <c r="F44" s="185"/>
      <c r="G44" s="185"/>
      <c r="H44" s="137"/>
      <c r="I44" s="186"/>
      <c r="M44" s="146"/>
      <c r="N44" s="147"/>
      <c r="O44" s="147"/>
      <c r="P44" s="147"/>
      <c r="Q44" s="146"/>
      <c r="R44" s="146"/>
      <c r="S44" s="146"/>
      <c r="T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2"/>
      <c r="C45" s="137"/>
      <c r="D45" s="137"/>
      <c r="E45" s="137"/>
      <c r="F45" s="185"/>
      <c r="G45" s="185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3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5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2"/>
      <c r="AY45" s="142"/>
      <c r="AZ45" s="145"/>
      <c r="BA45" s="142"/>
      <c r="BB45" s="142"/>
      <c r="BC45" s="142"/>
    </row>
    <row r="46" spans="2:55">
      <c r="B46" s="172"/>
      <c r="C46" s="137"/>
      <c r="D46" s="137"/>
      <c r="E46" s="137"/>
      <c r="F46" s="185"/>
      <c r="G46" s="185"/>
      <c r="H46" s="137"/>
      <c r="I46" s="16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3"/>
      <c r="Y46" s="136"/>
      <c r="Z46" s="142"/>
      <c r="AA46" s="142"/>
      <c r="AB46" s="142"/>
      <c r="AC46" s="142"/>
      <c r="AD46" s="145"/>
      <c r="AE46" s="142"/>
      <c r="AF46" s="142"/>
      <c r="AG46" s="142"/>
      <c r="AH46" s="142"/>
      <c r="AI46" s="2"/>
      <c r="AJ46" s="2"/>
      <c r="AK46" s="136"/>
      <c r="AL46" s="142"/>
      <c r="AM46" s="145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2"/>
      <c r="AY46" s="142"/>
      <c r="AZ46" s="143"/>
      <c r="BA46" s="142"/>
      <c r="BB46" s="142"/>
      <c r="BC46" s="142"/>
    </row>
    <row r="47" spans="2:55">
      <c r="B47" s="172"/>
      <c r="C47" s="137"/>
      <c r="D47" s="137"/>
      <c r="E47" s="137"/>
      <c r="F47" s="185"/>
      <c r="G47" s="185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3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51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2"/>
      <c r="AY47" s="142"/>
      <c r="AZ47" s="143"/>
      <c r="BA47" s="142"/>
      <c r="BB47" s="142"/>
      <c r="BC47" s="142"/>
    </row>
    <row r="48" spans="2:55">
      <c r="B48" s="172"/>
      <c r="C48" s="137"/>
      <c r="D48" s="137"/>
      <c r="E48" s="137"/>
      <c r="F48" s="185"/>
      <c r="G48" s="185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3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50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2"/>
      <c r="AY48" s="142"/>
      <c r="AZ48" s="143"/>
      <c r="BA48" s="142"/>
      <c r="BB48" s="142"/>
      <c r="BC48" s="142"/>
    </row>
    <row r="49" spans="2:55">
      <c r="B49" s="172"/>
      <c r="C49" s="137"/>
      <c r="D49" s="137"/>
      <c r="E49" s="137"/>
      <c r="F49" s="185"/>
      <c r="G49" s="185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3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50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2"/>
      <c r="AY49" s="145"/>
      <c r="AZ49" s="143"/>
      <c r="BA49" s="142"/>
      <c r="BB49" s="142"/>
      <c r="BC49" s="142"/>
    </row>
    <row r="50" spans="2:55">
      <c r="B50" s="172"/>
      <c r="C50" s="137"/>
      <c r="D50" s="137"/>
      <c r="E50" s="137"/>
      <c r="F50" s="185"/>
      <c r="G50" s="185"/>
      <c r="H50" s="137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4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6"/>
      <c r="AY50" s="146"/>
      <c r="AZ50" s="146"/>
      <c r="BA50" s="146"/>
      <c r="BB50" s="146"/>
      <c r="BC50" s="146"/>
    </row>
    <row r="51" spans="2:55">
      <c r="B51" s="172"/>
      <c r="C51" s="137"/>
      <c r="D51" s="137"/>
      <c r="E51" s="137"/>
      <c r="F51" s="185"/>
      <c r="G51" s="185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3"/>
      <c r="Y51" s="136"/>
      <c r="Z51" s="139"/>
      <c r="AA51" s="139"/>
      <c r="AB51" s="139"/>
      <c r="AC51" s="151"/>
      <c r="AD51" s="151"/>
      <c r="AE51" s="151"/>
      <c r="AF51" s="139"/>
      <c r="AG51" s="139"/>
      <c r="AH51" s="139"/>
      <c r="AI51" s="2"/>
      <c r="AJ51" s="2"/>
      <c r="AK51" s="136"/>
      <c r="AL51" s="142"/>
      <c r="AM51" s="149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2"/>
      <c r="AY51" s="145"/>
      <c r="AZ51" s="143"/>
      <c r="BA51" s="142"/>
      <c r="BB51" s="142"/>
      <c r="BC51" s="142"/>
    </row>
    <row r="52" spans="2:55">
      <c r="B52" s="172"/>
      <c r="C52" s="137"/>
      <c r="D52" s="137"/>
      <c r="E52" s="137"/>
      <c r="F52" s="185"/>
      <c r="G52" s="185"/>
      <c r="H52" s="137"/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3"/>
      <c r="Y52" s="136"/>
      <c r="Z52" s="139"/>
      <c r="AA52" s="139"/>
      <c r="AB52" s="139"/>
      <c r="AC52" s="151"/>
      <c r="AD52" s="151"/>
      <c r="AE52" s="151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53"/>
      <c r="AY52" s="144"/>
      <c r="AZ52" s="143"/>
      <c r="BA52" s="142"/>
      <c r="BB52" s="142"/>
      <c r="BC52" s="142"/>
    </row>
    <row r="53" spans="2:55">
      <c r="B53" s="172"/>
      <c r="C53" s="137"/>
      <c r="D53" s="137"/>
      <c r="E53" s="137"/>
      <c r="F53" s="185"/>
      <c r="G53" s="185"/>
      <c r="H53" s="137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3"/>
      <c r="Y53" s="136"/>
      <c r="Z53" s="139"/>
      <c r="AA53" s="139"/>
      <c r="AB53" s="139"/>
      <c r="AC53" s="151"/>
      <c r="AD53" s="151"/>
      <c r="AE53" s="151"/>
      <c r="AF53" s="139"/>
      <c r="AG53" s="139"/>
      <c r="AH53" s="139"/>
      <c r="AI53" s="2"/>
      <c r="AJ53" s="2"/>
      <c r="AK53" s="136"/>
      <c r="AL53" s="139"/>
      <c r="AM53" s="149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2"/>
      <c r="AY53" s="143"/>
      <c r="AZ53" s="145"/>
      <c r="BA53" s="142"/>
      <c r="BB53" s="142"/>
      <c r="BC53" s="142"/>
    </row>
    <row r="54" spans="2:55">
      <c r="B54" s="172"/>
      <c r="C54" s="137"/>
      <c r="D54" s="137"/>
      <c r="E54" s="137"/>
      <c r="F54" s="185"/>
      <c r="G54" s="185"/>
      <c r="H54" s="137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7"/>
      <c r="Y54" s="136"/>
      <c r="Z54" s="139"/>
      <c r="AA54" s="139"/>
      <c r="AB54" s="139"/>
      <c r="AC54" s="151"/>
      <c r="AD54" s="151"/>
      <c r="AE54" s="151"/>
      <c r="AF54" s="139"/>
      <c r="AG54" s="139"/>
      <c r="AH54" s="139"/>
      <c r="AI54" s="2"/>
      <c r="AJ54" s="2"/>
      <c r="AK54" s="136"/>
      <c r="AL54" s="139"/>
      <c r="AM54" s="150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53"/>
      <c r="AY54" s="143"/>
      <c r="AZ54" s="143"/>
      <c r="BA54" s="142"/>
      <c r="BB54" s="142"/>
      <c r="BC54" s="142"/>
    </row>
    <row r="55" spans="2:55">
      <c r="B55" s="172"/>
      <c r="C55" s="137"/>
      <c r="D55" s="137"/>
      <c r="E55" s="137"/>
      <c r="F55" s="185"/>
      <c r="G55" s="185"/>
      <c r="H55" s="137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7"/>
      <c r="Y55" s="136"/>
      <c r="Z55" s="139"/>
      <c r="AA55" s="139"/>
      <c r="AB55" s="139"/>
      <c r="AC55" s="151"/>
      <c r="AD55" s="149"/>
      <c r="AE55" s="150"/>
      <c r="AF55" s="139"/>
      <c r="AG55" s="139"/>
      <c r="AH55" s="139"/>
      <c r="AI55" s="2"/>
      <c r="AJ55" s="2"/>
      <c r="AK55" s="136"/>
      <c r="AL55" s="139"/>
      <c r="AM55" s="150"/>
      <c r="AN55" s="151"/>
      <c r="AO55" s="139"/>
      <c r="AP55" s="139"/>
      <c r="AQ55" s="139"/>
      <c r="AR55" s="139"/>
      <c r="AS55" s="139"/>
      <c r="AT55" s="139"/>
      <c r="AU55" s="142"/>
      <c r="AV55" s="142"/>
      <c r="AW55" s="142"/>
      <c r="AX55" s="152"/>
      <c r="AY55" s="145"/>
      <c r="AZ55" s="143"/>
      <c r="BA55" s="142"/>
      <c r="BB55" s="142"/>
      <c r="BC55" s="142"/>
    </row>
    <row r="56" spans="2:55">
      <c r="B56" s="172"/>
      <c r="C56" s="137"/>
      <c r="D56" s="137"/>
      <c r="E56" s="137"/>
      <c r="F56" s="185"/>
      <c r="G56" s="185"/>
      <c r="H56" s="137"/>
    </row>
    <row r="57" spans="2:55">
      <c r="B57" s="172"/>
      <c r="C57" s="137"/>
      <c r="D57" s="137"/>
      <c r="E57" s="137"/>
      <c r="F57" s="185"/>
      <c r="G57" s="185"/>
      <c r="H57" s="137"/>
    </row>
    <row r="58" spans="2:55">
      <c r="B58" s="172"/>
      <c r="C58" s="137"/>
      <c r="D58" s="137"/>
      <c r="E58" s="137"/>
      <c r="F58" s="185"/>
      <c r="G58" s="185"/>
      <c r="H58" s="137"/>
    </row>
    <row r="59" spans="2:55">
      <c r="B59" s="172"/>
      <c r="C59" s="141"/>
      <c r="D59" s="141"/>
      <c r="E59" s="141"/>
      <c r="F59" s="187"/>
      <c r="G59" s="187"/>
      <c r="H59" s="141"/>
    </row>
    <row r="60" spans="2:55">
      <c r="B60" s="172"/>
      <c r="C60" s="141"/>
      <c r="D60" s="141"/>
      <c r="E60" s="141"/>
      <c r="F60" s="187"/>
      <c r="G60" s="187"/>
      <c r="H60" s="141"/>
    </row>
    <row r="61" spans="2:55">
      <c r="B61" s="172"/>
      <c r="C61" s="141"/>
      <c r="D61" s="141"/>
      <c r="E61" s="141"/>
      <c r="F61" s="187"/>
      <c r="G61" s="187"/>
      <c r="H61" s="141"/>
    </row>
    <row r="62" spans="2:55">
      <c r="B62" s="172"/>
      <c r="C62" s="141"/>
      <c r="D62" s="141"/>
      <c r="E62" s="141"/>
      <c r="F62" s="187"/>
      <c r="G62" s="187"/>
      <c r="H62" s="141"/>
    </row>
    <row r="63" spans="2:55">
      <c r="B63" s="172"/>
      <c r="C63" s="141"/>
      <c r="D63" s="141"/>
      <c r="E63" s="141"/>
      <c r="F63" s="187"/>
      <c r="G63" s="187"/>
      <c r="H63" s="141"/>
    </row>
    <row r="64" spans="2:55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258</v>
      </c>
      <c r="K69" s="163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7"/>
  <sheetViews>
    <sheetView view="pageBreakPreview" zoomScale="57" zoomScaleNormal="145" zoomScaleSheetLayoutView="55" workbookViewId="0">
      <selection activeCell="S1" sqref="S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0" t="s">
        <v>259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14.25" customHeight="1">
      <c r="B7" s="464" t="s">
        <v>150</v>
      </c>
      <c r="C7" s="490" t="s">
        <v>151</v>
      </c>
      <c r="D7" s="490" t="s">
        <v>264</v>
      </c>
      <c r="E7" s="490" t="s">
        <v>265</v>
      </c>
      <c r="F7" s="492" t="s">
        <v>266</v>
      </c>
      <c r="G7" s="492" t="s">
        <v>267</v>
      </c>
      <c r="H7" s="492" t="s">
        <v>268</v>
      </c>
      <c r="I7" s="492" t="s">
        <v>269</v>
      </c>
      <c r="J7" s="492" t="s">
        <v>270</v>
      </c>
      <c r="K7" s="492" t="s">
        <v>271</v>
      </c>
      <c r="L7" s="492" t="s">
        <v>272</v>
      </c>
      <c r="M7" s="492" t="s">
        <v>273</v>
      </c>
      <c r="N7" s="493" t="s">
        <v>274</v>
      </c>
      <c r="O7" s="492" t="s">
        <v>275</v>
      </c>
      <c r="P7" s="492" t="s">
        <v>276</v>
      </c>
      <c r="Q7" s="492" t="s">
        <v>277</v>
      </c>
    </row>
    <row r="8" spans="1:17" ht="16" customHeight="1">
      <c r="B8" s="465"/>
      <c r="C8" s="491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7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7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7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2:17" s="2" customFormat="1" ht="14.25" customHeight="1">
      <c r="B20" s="136">
        <v>2025</v>
      </c>
      <c r="C20" s="141">
        <v>6510.62</v>
      </c>
      <c r="D20" s="141">
        <v>734.51300000000003</v>
      </c>
      <c r="E20" s="141">
        <v>411.54300000000001</v>
      </c>
      <c r="F20" s="141">
        <v>3981.57</v>
      </c>
      <c r="G20" s="141">
        <v>1535.73</v>
      </c>
      <c r="H20" s="141">
        <v>1187.9000000000001</v>
      </c>
      <c r="I20" s="141">
        <v>6139.51</v>
      </c>
      <c r="J20" s="141">
        <v>2607.15</v>
      </c>
      <c r="K20" s="141">
        <v>23578.799999999999</v>
      </c>
      <c r="L20" s="141">
        <v>37799.97</v>
      </c>
      <c r="M20" s="141">
        <v>21951.759999999998</v>
      </c>
      <c r="N20" s="141">
        <v>42299.7</v>
      </c>
      <c r="O20" s="141">
        <v>8666.1200000000008</v>
      </c>
      <c r="P20" s="141">
        <v>8185.4530000000004</v>
      </c>
      <c r="Q20" s="141">
        <v>3373.7489999999998</v>
      </c>
    </row>
    <row r="21" spans="2:17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2:17" s="2" customFormat="1" ht="13.5" customHeight="1">
      <c r="B22" s="148" t="s">
        <v>170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2:17" s="2" customFormat="1" ht="14.25" customHeight="1">
      <c r="B23" s="148" t="s">
        <v>171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2:17" s="2" customFormat="1">
      <c r="B24" s="106" t="s">
        <v>172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2:17" ht="9.75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2:17" s="2" customFormat="1" ht="13.5" customHeight="1">
      <c r="B26" s="196" t="s">
        <v>741</v>
      </c>
      <c r="C26" s="141">
        <v>6636</v>
      </c>
      <c r="D26" s="141">
        <v>750.39200000000005</v>
      </c>
      <c r="E26" s="141">
        <v>432.63</v>
      </c>
      <c r="F26" s="141">
        <v>3914.48</v>
      </c>
      <c r="G26" s="141">
        <v>1547.27</v>
      </c>
      <c r="H26" s="141">
        <v>1202.03</v>
      </c>
      <c r="I26" s="141">
        <v>6298.29</v>
      </c>
      <c r="J26" s="141">
        <v>2563.48</v>
      </c>
      <c r="K26" s="141">
        <v>24231.3</v>
      </c>
      <c r="L26" s="141">
        <v>36887.17</v>
      </c>
      <c r="M26" s="141">
        <v>22576.07</v>
      </c>
      <c r="N26" s="141">
        <v>42801.72</v>
      </c>
      <c r="O26" s="141">
        <v>8679.8799999999992</v>
      </c>
      <c r="P26" s="141">
        <v>8178.5020000000004</v>
      </c>
      <c r="Q26" s="141">
        <v>3372.5459999999998</v>
      </c>
    </row>
    <row r="27" spans="2:17" s="2" customFormat="1">
      <c r="B27" s="196" t="s">
        <v>742</v>
      </c>
      <c r="C27" s="141">
        <v>6515.6310000000003</v>
      </c>
      <c r="D27" s="141">
        <v>726.97500000000002</v>
      </c>
      <c r="E27" s="141">
        <v>413.10899999999998</v>
      </c>
      <c r="F27" s="141">
        <v>3836.02</v>
      </c>
      <c r="G27" s="141">
        <v>1512.15</v>
      </c>
      <c r="H27" s="141">
        <v>1173.76</v>
      </c>
      <c r="I27" s="141">
        <v>6294.11</v>
      </c>
      <c r="J27" s="141">
        <v>2566.36</v>
      </c>
      <c r="K27" s="141">
        <v>23959.98</v>
      </c>
      <c r="L27" s="141">
        <v>37053.1</v>
      </c>
      <c r="M27" s="141">
        <v>21968.05</v>
      </c>
      <c r="N27" s="141">
        <v>41488.19</v>
      </c>
      <c r="O27" s="141">
        <v>8632.33</v>
      </c>
      <c r="P27" s="141">
        <v>8013.35</v>
      </c>
      <c r="Q27" s="141">
        <v>3419.5619999999999</v>
      </c>
    </row>
    <row r="28" spans="2:17" s="2" customFormat="1">
      <c r="B28" s="196" t="s">
        <v>743</v>
      </c>
      <c r="C28" s="137">
        <v>6258.1790000000001</v>
      </c>
      <c r="D28" s="137">
        <v>692.02200000000005</v>
      </c>
      <c r="E28" s="137">
        <v>406.49200000000002</v>
      </c>
      <c r="F28" s="137">
        <v>3926.45</v>
      </c>
      <c r="G28" s="137">
        <v>1505.45</v>
      </c>
      <c r="H28" s="137">
        <v>1186.6099999999999</v>
      </c>
      <c r="I28" s="137">
        <v>6266.75</v>
      </c>
      <c r="J28" s="137">
        <v>2643.13</v>
      </c>
      <c r="K28" s="137">
        <v>23689.72</v>
      </c>
      <c r="L28" s="137">
        <v>37677.06</v>
      </c>
      <c r="M28" s="137">
        <v>22209.1</v>
      </c>
      <c r="N28" s="137">
        <v>41985.35</v>
      </c>
      <c r="O28" s="137">
        <v>8646.7900000000009</v>
      </c>
      <c r="P28" s="137">
        <v>8158.6880000000001</v>
      </c>
      <c r="Q28" s="137">
        <v>3364.8310000000001</v>
      </c>
    </row>
    <row r="29" spans="2:17" s="2" customFormat="1" ht="15" customHeight="1">
      <c r="B29" s="196" t="s">
        <v>744</v>
      </c>
      <c r="C29" s="137">
        <v>6510.62</v>
      </c>
      <c r="D29" s="137">
        <v>734.51300000000003</v>
      </c>
      <c r="E29" s="137">
        <v>411.54300000000001</v>
      </c>
      <c r="F29" s="137">
        <v>3981.57</v>
      </c>
      <c r="G29" s="137">
        <v>1535.73</v>
      </c>
      <c r="H29" s="137">
        <v>1187.9000000000001</v>
      </c>
      <c r="I29" s="137">
        <v>6139.51</v>
      </c>
      <c r="J29" s="137">
        <v>2607.15</v>
      </c>
      <c r="K29" s="137">
        <v>23578.799999999999</v>
      </c>
      <c r="L29" s="137">
        <v>37799.97</v>
      </c>
      <c r="M29" s="137">
        <v>21951.759999999998</v>
      </c>
      <c r="N29" s="137">
        <v>42299.7</v>
      </c>
      <c r="O29" s="137">
        <v>8666.1200000000008</v>
      </c>
      <c r="P29" s="137">
        <v>8185.4530000000004</v>
      </c>
      <c r="Q29" s="137">
        <v>3373.7489999999998</v>
      </c>
    </row>
    <row r="30" spans="2:17" ht="9.7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</row>
    <row r="31" spans="2:17" s="2" customFormat="1" ht="14.15" customHeight="1">
      <c r="B31" s="136" t="s">
        <v>745</v>
      </c>
      <c r="C31" s="141">
        <v>6161.2179999999998</v>
      </c>
      <c r="D31" s="141">
        <v>681.024</v>
      </c>
      <c r="E31" s="141">
        <v>394.45600000000002</v>
      </c>
      <c r="F31" s="141">
        <v>3936.33</v>
      </c>
      <c r="G31" s="141">
        <v>1503.82</v>
      </c>
      <c r="H31" s="141">
        <v>1190.06</v>
      </c>
      <c r="I31" s="141">
        <v>6192.02</v>
      </c>
      <c r="J31" s="141">
        <v>2632.07</v>
      </c>
      <c r="K31" s="141">
        <v>23905.56</v>
      </c>
      <c r="L31" s="141">
        <v>37608.49</v>
      </c>
      <c r="M31" s="141">
        <v>22106.639999999999</v>
      </c>
      <c r="N31" s="141">
        <v>42583.32</v>
      </c>
      <c r="O31" s="141">
        <v>8638.01</v>
      </c>
      <c r="P31" s="141">
        <v>8157.9089999999997</v>
      </c>
      <c r="Q31" s="141">
        <v>3370.0279999999998</v>
      </c>
    </row>
    <row r="32" spans="2:17" s="2" customFormat="1" ht="14.15" customHeight="1">
      <c r="B32" s="136" t="s">
        <v>746</v>
      </c>
      <c r="C32" s="141">
        <v>6235.6189999999997</v>
      </c>
      <c r="D32" s="141">
        <v>697.01400000000001</v>
      </c>
      <c r="E32" s="141">
        <v>396.47199999999998</v>
      </c>
      <c r="F32" s="141">
        <v>3954.53</v>
      </c>
      <c r="G32" s="141">
        <v>1513.6</v>
      </c>
      <c r="H32" s="141">
        <v>1184.93</v>
      </c>
      <c r="I32" s="141">
        <v>6159.85</v>
      </c>
      <c r="J32" s="141">
        <v>2615.81</v>
      </c>
      <c r="K32" s="141">
        <v>23344.25</v>
      </c>
      <c r="L32" s="141">
        <v>37780.54</v>
      </c>
      <c r="M32" s="141">
        <v>22273.19</v>
      </c>
      <c r="N32" s="141">
        <v>42587.5</v>
      </c>
      <c r="O32" s="141">
        <v>8663.7999999999993</v>
      </c>
      <c r="P32" s="141">
        <v>8166.6880000000001</v>
      </c>
      <c r="Q32" s="141">
        <v>3369.9760000000001</v>
      </c>
    </row>
    <row r="33" spans="1:17" s="2" customFormat="1" ht="14.25" customHeight="1">
      <c r="B33" s="136" t="s">
        <v>747</v>
      </c>
      <c r="C33" s="141">
        <v>6472.3559999999998</v>
      </c>
      <c r="D33" s="141">
        <v>731.13599999999997</v>
      </c>
      <c r="E33" s="141">
        <v>408.76799999999997</v>
      </c>
      <c r="F33" s="141">
        <v>3963.71</v>
      </c>
      <c r="G33" s="141">
        <v>1518.05</v>
      </c>
      <c r="H33" s="141">
        <v>1190.3599999999999</v>
      </c>
      <c r="I33" s="141">
        <v>6166.05</v>
      </c>
      <c r="J33" s="141">
        <v>2643.94</v>
      </c>
      <c r="K33" s="141">
        <v>23483.32</v>
      </c>
      <c r="L33" s="141">
        <v>38027.29</v>
      </c>
      <c r="M33" s="141">
        <v>22260.29</v>
      </c>
      <c r="N33" s="141">
        <v>42454.79</v>
      </c>
      <c r="O33" s="141">
        <v>8689.59</v>
      </c>
      <c r="P33" s="141">
        <v>8225.0779999999995</v>
      </c>
      <c r="Q33" s="141">
        <v>3368.6970000000001</v>
      </c>
    </row>
    <row r="34" spans="1:17" s="2" customFormat="1" ht="13.5" customHeight="1">
      <c r="B34" s="136" t="s">
        <v>748</v>
      </c>
      <c r="C34" s="141">
        <v>6510.62</v>
      </c>
      <c r="D34" s="141">
        <v>734.51300000000003</v>
      </c>
      <c r="E34" s="141">
        <v>411.54300000000001</v>
      </c>
      <c r="F34" s="141">
        <v>3981.57</v>
      </c>
      <c r="G34" s="141">
        <v>1535.73</v>
      </c>
      <c r="H34" s="141">
        <v>1187.9000000000001</v>
      </c>
      <c r="I34" s="141">
        <v>6139.51</v>
      </c>
      <c r="J34" s="141">
        <v>2607.15</v>
      </c>
      <c r="K34" s="141">
        <v>23578.799999999999</v>
      </c>
      <c r="L34" s="141">
        <v>37799.97</v>
      </c>
      <c r="M34" s="141">
        <v>21951.759999999998</v>
      </c>
      <c r="N34" s="141">
        <v>42299.7</v>
      </c>
      <c r="O34" s="141">
        <v>8666.1200000000008</v>
      </c>
      <c r="P34" s="141">
        <v>8185.4530000000004</v>
      </c>
      <c r="Q34" s="141">
        <v>3373.7489999999998</v>
      </c>
    </row>
    <row r="35" spans="1:17" ht="14.1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 t="s">
        <v>287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 t="s">
        <v>289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2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2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2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292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7"/>
  <sheetViews>
    <sheetView view="pageBreakPreview" zoomScale="69" zoomScaleNormal="145" zoomScaleSheetLayoutView="55" workbookViewId="0">
      <selection activeCell="X21" sqref="X2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0" t="s">
        <v>295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22" customHeight="1">
      <c r="B7" s="464" t="s">
        <v>191</v>
      </c>
      <c r="C7" s="492" t="s">
        <v>128</v>
      </c>
      <c r="D7" s="490" t="s">
        <v>264</v>
      </c>
      <c r="E7" s="490" t="s">
        <v>265</v>
      </c>
      <c r="F7" s="492" t="s">
        <v>300</v>
      </c>
      <c r="G7" s="492" t="s">
        <v>267</v>
      </c>
      <c r="H7" s="492" t="s">
        <v>268</v>
      </c>
      <c r="I7" s="492" t="s">
        <v>301</v>
      </c>
      <c r="J7" s="492" t="s">
        <v>302</v>
      </c>
      <c r="K7" s="492" t="s">
        <v>271</v>
      </c>
      <c r="L7" s="492" t="s">
        <v>303</v>
      </c>
      <c r="M7" s="492" t="s">
        <v>273</v>
      </c>
      <c r="N7" s="493" t="s">
        <v>304</v>
      </c>
      <c r="O7" s="492" t="s">
        <v>275</v>
      </c>
      <c r="P7" s="492" t="s">
        <v>276</v>
      </c>
      <c r="Q7" s="492" t="s">
        <v>277</v>
      </c>
    </row>
    <row r="8" spans="1:17" ht="21.65" customHeight="1">
      <c r="B8" s="465"/>
      <c r="C8" s="495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1:24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1:24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1:24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1:24" s="2" customFormat="1" ht="14.25" customHeight="1">
      <c r="B20" s="136">
        <v>2025</v>
      </c>
      <c r="C20" s="141">
        <v>6510.62</v>
      </c>
      <c r="D20" s="141">
        <v>734.51300000000003</v>
      </c>
      <c r="E20" s="141">
        <v>411.54300000000001</v>
      </c>
      <c r="F20" s="141">
        <v>3981.57</v>
      </c>
      <c r="G20" s="141">
        <v>1535.73</v>
      </c>
      <c r="H20" s="141">
        <v>1187.9000000000001</v>
      </c>
      <c r="I20" s="141">
        <v>6139.51</v>
      </c>
      <c r="J20" s="141">
        <v>2607.15</v>
      </c>
      <c r="K20" s="141">
        <v>23578.799999999999</v>
      </c>
      <c r="L20" s="141">
        <v>37799.97</v>
      </c>
      <c r="M20" s="141">
        <v>21951.759999999998</v>
      </c>
      <c r="N20" s="141">
        <v>42299.7</v>
      </c>
      <c r="O20" s="141">
        <v>8666.1200000000008</v>
      </c>
      <c r="P20" s="141">
        <v>8185.4530000000004</v>
      </c>
      <c r="Q20" s="141">
        <v>3373.7489999999998</v>
      </c>
    </row>
    <row r="21" spans="1:24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24" s="2" customFormat="1" ht="13.5" customHeight="1">
      <c r="B22" s="148" t="s">
        <v>205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1:24" s="2" customFormat="1" ht="14.25" customHeight="1">
      <c r="B23" s="148" t="s">
        <v>206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1:24" s="2" customFormat="1">
      <c r="B24" s="106" t="s">
        <v>207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1:24" ht="9.75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1:24" s="2" customFormat="1" ht="13.5" customHeight="1">
      <c r="B26" s="196" t="s">
        <v>741</v>
      </c>
      <c r="C26" s="141">
        <v>6636</v>
      </c>
      <c r="D26" s="141">
        <v>750.39200000000005</v>
      </c>
      <c r="E26" s="141">
        <v>432.63</v>
      </c>
      <c r="F26" s="141">
        <v>3914.48</v>
      </c>
      <c r="G26" s="141">
        <v>1547.27</v>
      </c>
      <c r="H26" s="141">
        <v>1202.03</v>
      </c>
      <c r="I26" s="141">
        <v>6298.29</v>
      </c>
      <c r="J26" s="141">
        <v>2563.48</v>
      </c>
      <c r="K26" s="141">
        <v>24231.3</v>
      </c>
      <c r="L26" s="141">
        <v>36887.17</v>
      </c>
      <c r="M26" s="141">
        <v>22576.07</v>
      </c>
      <c r="N26" s="141">
        <v>42801.72</v>
      </c>
      <c r="O26" s="141">
        <v>8679.8799999999992</v>
      </c>
      <c r="P26" s="141">
        <v>8178.5020000000004</v>
      </c>
      <c r="Q26" s="141">
        <v>3372.5459999999998</v>
      </c>
      <c r="R26"/>
      <c r="S26"/>
      <c r="T26"/>
      <c r="U26"/>
      <c r="V26"/>
      <c r="W26"/>
      <c r="X26"/>
    </row>
    <row r="27" spans="1:24" s="2" customFormat="1">
      <c r="B27" s="196" t="s">
        <v>742</v>
      </c>
      <c r="C27" s="141">
        <v>6515.6310000000003</v>
      </c>
      <c r="D27" s="141">
        <v>726.97500000000002</v>
      </c>
      <c r="E27" s="141">
        <v>413.10899999999998</v>
      </c>
      <c r="F27" s="141">
        <v>3836.02</v>
      </c>
      <c r="G27" s="141">
        <v>1512.15</v>
      </c>
      <c r="H27" s="141">
        <v>1173.76</v>
      </c>
      <c r="I27" s="141">
        <v>6294.11</v>
      </c>
      <c r="J27" s="141">
        <v>2566.36</v>
      </c>
      <c r="K27" s="141">
        <v>23959.98</v>
      </c>
      <c r="L27" s="141">
        <v>37053.1</v>
      </c>
      <c r="M27" s="141">
        <v>21968.05</v>
      </c>
      <c r="N27" s="141">
        <v>41488.19</v>
      </c>
      <c r="O27" s="141">
        <v>8632.33</v>
      </c>
      <c r="P27" s="141">
        <v>8013.35</v>
      </c>
      <c r="Q27" s="141">
        <v>3419.5619999999999</v>
      </c>
      <c r="R27"/>
      <c r="S27"/>
      <c r="T27"/>
      <c r="U27"/>
      <c r="V27"/>
      <c r="W27"/>
      <c r="X27"/>
    </row>
    <row r="28" spans="1:24" s="2" customFormat="1">
      <c r="B28" s="196" t="s">
        <v>743</v>
      </c>
      <c r="C28" s="137">
        <v>6258.1790000000001</v>
      </c>
      <c r="D28" s="137">
        <v>692.02200000000005</v>
      </c>
      <c r="E28" s="137">
        <v>406.49200000000002</v>
      </c>
      <c r="F28" s="137">
        <v>3926.45</v>
      </c>
      <c r="G28" s="137">
        <v>1505.45</v>
      </c>
      <c r="H28" s="137">
        <v>1186.6099999999999</v>
      </c>
      <c r="I28" s="137">
        <v>6266.75</v>
      </c>
      <c r="J28" s="137">
        <v>2643.13</v>
      </c>
      <c r="K28" s="137">
        <v>23689.72</v>
      </c>
      <c r="L28" s="137">
        <v>37677.06</v>
      </c>
      <c r="M28" s="137">
        <v>22209.1</v>
      </c>
      <c r="N28" s="137">
        <v>41985.35</v>
      </c>
      <c r="O28" s="137">
        <v>8646.7900000000009</v>
      </c>
      <c r="P28" s="137">
        <v>8158.6880000000001</v>
      </c>
      <c r="Q28" s="137">
        <v>3364.8310000000001</v>
      </c>
      <c r="R28"/>
      <c r="S28"/>
      <c r="T28"/>
      <c r="U28"/>
      <c r="V28"/>
      <c r="W28"/>
      <c r="X28"/>
    </row>
    <row r="29" spans="1:24" s="2" customFormat="1">
      <c r="B29" s="196" t="s">
        <v>744</v>
      </c>
      <c r="C29" s="137">
        <v>6510.62</v>
      </c>
      <c r="D29" s="137">
        <v>734.51300000000003</v>
      </c>
      <c r="E29" s="137">
        <v>411.54300000000001</v>
      </c>
      <c r="F29" s="137">
        <v>3981.57</v>
      </c>
      <c r="G29" s="137">
        <v>1535.73</v>
      </c>
      <c r="H29" s="137">
        <v>1187.9000000000001</v>
      </c>
      <c r="I29" s="137">
        <v>6139.51</v>
      </c>
      <c r="J29" s="137">
        <v>2607.15</v>
      </c>
      <c r="K29" s="137">
        <v>23578.799999999999</v>
      </c>
      <c r="L29" s="137">
        <v>37799.97</v>
      </c>
      <c r="M29" s="137">
        <v>21951.759999999998</v>
      </c>
      <c r="N29" s="137">
        <v>42299.7</v>
      </c>
      <c r="O29" s="137">
        <v>8666.1200000000008</v>
      </c>
      <c r="P29" s="137">
        <v>8185.4530000000004</v>
      </c>
      <c r="Q29" s="137">
        <v>3373.7489999999998</v>
      </c>
      <c r="R29"/>
      <c r="S29"/>
      <c r="T29"/>
      <c r="U29"/>
      <c r="V29"/>
      <c r="W29"/>
      <c r="X29"/>
    </row>
    <row r="30" spans="1:24" ht="9.75" customHeight="1">
      <c r="A30" s="195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</row>
    <row r="31" spans="1:24" s="2" customFormat="1" ht="14.25" customHeight="1">
      <c r="B31" s="136" t="s">
        <v>745</v>
      </c>
      <c r="C31" s="141">
        <v>6161.2179999999998</v>
      </c>
      <c r="D31" s="141">
        <v>681.024</v>
      </c>
      <c r="E31" s="141">
        <v>394.45600000000002</v>
      </c>
      <c r="F31" s="141">
        <v>3936.33</v>
      </c>
      <c r="G31" s="141">
        <v>1503.82</v>
      </c>
      <c r="H31" s="141">
        <v>1190.06</v>
      </c>
      <c r="I31" s="141">
        <v>6192.02</v>
      </c>
      <c r="J31" s="141">
        <v>2632.07</v>
      </c>
      <c r="K31" s="141">
        <v>23905.56</v>
      </c>
      <c r="L31" s="141">
        <v>37608.49</v>
      </c>
      <c r="M31" s="141">
        <v>22106.639999999999</v>
      </c>
      <c r="N31" s="141">
        <v>42583.32</v>
      </c>
      <c r="O31" s="141">
        <v>8638.01</v>
      </c>
      <c r="P31" s="141">
        <v>8157.9089999999997</v>
      </c>
      <c r="Q31" s="141">
        <v>3370.0279999999998</v>
      </c>
      <c r="R31"/>
      <c r="S31"/>
      <c r="T31"/>
      <c r="U31"/>
      <c r="V31"/>
      <c r="W31"/>
      <c r="X31"/>
    </row>
    <row r="32" spans="1:24" s="2" customFormat="1" ht="14.25" customHeight="1">
      <c r="B32" s="136" t="s">
        <v>746</v>
      </c>
      <c r="C32" s="141">
        <v>6235.6189999999997</v>
      </c>
      <c r="D32" s="141">
        <v>697.01400000000001</v>
      </c>
      <c r="E32" s="141">
        <v>396.47199999999998</v>
      </c>
      <c r="F32" s="141">
        <v>3954.53</v>
      </c>
      <c r="G32" s="141">
        <v>1513.6</v>
      </c>
      <c r="H32" s="141">
        <v>1184.93</v>
      </c>
      <c r="I32" s="141">
        <v>6159.85</v>
      </c>
      <c r="J32" s="141">
        <v>2615.81</v>
      </c>
      <c r="K32" s="141">
        <v>23344.25</v>
      </c>
      <c r="L32" s="141">
        <v>37780.54</v>
      </c>
      <c r="M32" s="141">
        <v>22273.19</v>
      </c>
      <c r="N32" s="141">
        <v>42587.5</v>
      </c>
      <c r="O32" s="141">
        <v>8663.7999999999993</v>
      </c>
      <c r="P32" s="141">
        <v>8166.6880000000001</v>
      </c>
      <c r="Q32" s="141">
        <v>3369.9760000000001</v>
      </c>
    </row>
    <row r="33" spans="1:17" s="2" customFormat="1" ht="14.25" customHeight="1">
      <c r="B33" s="136" t="s">
        <v>747</v>
      </c>
      <c r="C33" s="141">
        <v>6472.3559999999998</v>
      </c>
      <c r="D33" s="141">
        <v>731.13599999999997</v>
      </c>
      <c r="E33" s="141">
        <v>408.76799999999997</v>
      </c>
      <c r="F33" s="141">
        <v>3963.71</v>
      </c>
      <c r="G33" s="141">
        <v>1518.05</v>
      </c>
      <c r="H33" s="141">
        <v>1190.3599999999999</v>
      </c>
      <c r="I33" s="141">
        <v>6166.05</v>
      </c>
      <c r="J33" s="141">
        <v>2643.94</v>
      </c>
      <c r="K33" s="141">
        <v>23483.32</v>
      </c>
      <c r="L33" s="141">
        <v>38027.29</v>
      </c>
      <c r="M33" s="141">
        <v>22260.29</v>
      </c>
      <c r="N33" s="141">
        <v>42454.79</v>
      </c>
      <c r="O33" s="141">
        <v>8689.59</v>
      </c>
      <c r="P33" s="141">
        <v>8225.0779999999995</v>
      </c>
      <c r="Q33" s="141">
        <v>3368.6970000000001</v>
      </c>
    </row>
    <row r="34" spans="1:17" s="2" customFormat="1" ht="13.5" customHeight="1">
      <c r="B34" s="136" t="s">
        <v>748</v>
      </c>
      <c r="C34" s="141">
        <v>6510.62</v>
      </c>
      <c r="D34" s="141">
        <v>734.51300000000003</v>
      </c>
      <c r="E34" s="141">
        <v>411.54300000000001</v>
      </c>
      <c r="F34" s="141">
        <v>3981.57</v>
      </c>
      <c r="G34" s="141">
        <v>1535.73</v>
      </c>
      <c r="H34" s="141">
        <v>1187.9000000000001</v>
      </c>
      <c r="I34" s="141">
        <v>6139.51</v>
      </c>
      <c r="J34" s="141">
        <v>2607.15</v>
      </c>
      <c r="K34" s="141">
        <v>23578.799999999999</v>
      </c>
      <c r="L34" s="141">
        <v>37799.97</v>
      </c>
      <c r="M34" s="141">
        <v>21951.759999999998</v>
      </c>
      <c r="N34" s="141">
        <v>42299.7</v>
      </c>
      <c r="O34" s="141">
        <v>8666.1200000000008</v>
      </c>
      <c r="P34" s="141">
        <v>8185.4530000000004</v>
      </c>
      <c r="Q34" s="141">
        <v>3373.7489999999998</v>
      </c>
    </row>
    <row r="35" spans="1:17" ht="14.2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 t="s">
        <v>313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 t="s">
        <v>315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2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2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2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318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topLeftCell="A2" zoomScale="81" zoomScaleNormal="145" zoomScaleSheetLayoutView="55" workbookViewId="0">
      <selection activeCell="Q1" sqref="Q1:Z104857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40" t="s">
        <v>260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92" t="s">
        <v>261</v>
      </c>
    </row>
    <row r="6" spans="1:16" ht="7.5" customHeight="1"/>
    <row r="7" spans="1:16" ht="14.25" customHeight="1">
      <c r="A7" s="464" t="s">
        <v>150</v>
      </c>
      <c r="B7" s="490" t="s">
        <v>278</v>
      </c>
      <c r="C7" s="490" t="s">
        <v>264</v>
      </c>
      <c r="D7" s="490" t="s">
        <v>265</v>
      </c>
      <c r="E7" s="492" t="s">
        <v>266</v>
      </c>
      <c r="F7" s="492" t="s">
        <v>267</v>
      </c>
      <c r="G7" s="492" t="s">
        <v>268</v>
      </c>
      <c r="H7" s="492" t="s">
        <v>269</v>
      </c>
      <c r="I7" s="492" t="s">
        <v>270</v>
      </c>
      <c r="J7" s="492" t="s">
        <v>271</v>
      </c>
      <c r="K7" s="492" t="s">
        <v>272</v>
      </c>
      <c r="L7" s="492" t="s">
        <v>273</v>
      </c>
      <c r="M7" s="493" t="s">
        <v>274</v>
      </c>
      <c r="N7" s="492" t="s">
        <v>275</v>
      </c>
      <c r="O7" s="492" t="s">
        <v>276</v>
      </c>
      <c r="P7" s="492" t="s">
        <v>277</v>
      </c>
    </row>
    <row r="8" spans="1:16" ht="16" customHeight="1">
      <c r="A8" s="465"/>
      <c r="B8" s="491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6"/>
      <c r="N8" s="491"/>
      <c r="O8" s="491"/>
      <c r="P8" s="491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6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6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6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16" s="2" customFormat="1" ht="14.25" customHeight="1">
      <c r="A20" s="136">
        <v>2025</v>
      </c>
      <c r="B20" s="137">
        <v>11126.3617538814</v>
      </c>
      <c r="C20" s="137">
        <v>4632.87491047609</v>
      </c>
      <c r="D20" s="137">
        <v>2740.33237882814</v>
      </c>
      <c r="E20" s="137">
        <v>0.599458104597</v>
      </c>
      <c r="F20" s="137">
        <v>1.071177499237</v>
      </c>
      <c r="G20" s="137">
        <v>14.846838043105</v>
      </c>
      <c r="H20" s="137">
        <v>8.7921275111020005</v>
      </c>
      <c r="I20" s="137">
        <v>2077.1799999999998</v>
      </c>
      <c r="J20" s="137">
        <v>27.109377006051002</v>
      </c>
      <c r="K20" s="137">
        <v>717.80320968943295</v>
      </c>
      <c r="L20" s="137">
        <v>70.349938359729023</v>
      </c>
      <c r="M20" s="137">
        <v>18.143258363280001</v>
      </c>
      <c r="N20" s="137">
        <v>2.2571844444865401</v>
      </c>
      <c r="O20" s="137">
        <v>3.0002990555400002</v>
      </c>
      <c r="P20" s="137">
        <v>52.508927147066998</v>
      </c>
    </row>
    <row r="21" spans="1:16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6" s="2" customFormat="1" ht="13.5" customHeight="1">
      <c r="A22" s="148" t="s">
        <v>170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16" s="2" customFormat="1" ht="14.25" customHeight="1">
      <c r="A23" s="148" t="s">
        <v>171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16" s="2" customFormat="1">
      <c r="A24" s="106" t="s">
        <v>172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16" ht="9.75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16" s="2" customFormat="1" ht="13.5" customHeight="1">
      <c r="A26" s="196" t="s">
        <v>741</v>
      </c>
      <c r="B26" s="137">
        <v>11449.8073660808</v>
      </c>
      <c r="C26" s="137">
        <v>4803.0501375211097</v>
      </c>
      <c r="D26" s="137">
        <v>2915.8899747497699</v>
      </c>
      <c r="E26" s="141">
        <v>0.58864778241100002</v>
      </c>
      <c r="F26" s="141">
        <v>1.075063046426</v>
      </c>
      <c r="G26" s="141">
        <v>15.024669412564</v>
      </c>
      <c r="H26" s="141">
        <v>8.9975151950830003</v>
      </c>
      <c r="I26" s="141">
        <v>2040.35</v>
      </c>
      <c r="J26" s="141">
        <v>27.810759162164</v>
      </c>
      <c r="K26" s="141">
        <v>693.49896297031501</v>
      </c>
      <c r="L26" s="141">
        <v>72.335268409647995</v>
      </c>
      <c r="M26" s="141">
        <v>18.515718641759001</v>
      </c>
      <c r="N26" s="141">
        <v>2.2403202495399901</v>
      </c>
      <c r="O26" s="141">
        <v>2.980012301755</v>
      </c>
      <c r="P26" s="141">
        <v>52.348895385704999</v>
      </c>
    </row>
    <row r="27" spans="1:16" s="2" customFormat="1">
      <c r="A27" s="196" t="s">
        <v>742</v>
      </c>
      <c r="B27" s="137">
        <v>11235.2429125939</v>
      </c>
      <c r="C27" s="141">
        <v>4658.0696665179103</v>
      </c>
      <c r="D27" s="141">
        <v>2766.4401112135401</v>
      </c>
      <c r="E27" s="141">
        <v>0.57807101807000005</v>
      </c>
      <c r="F27" s="141">
        <v>1.0534416980279999</v>
      </c>
      <c r="G27" s="141">
        <v>14.673166197481001</v>
      </c>
      <c r="H27" s="141">
        <v>8.9705008565930004</v>
      </c>
      <c r="I27" s="141">
        <v>2042.44</v>
      </c>
      <c r="J27" s="141">
        <v>27.524133305492001</v>
      </c>
      <c r="K27" s="141">
        <v>693.62563167339704</v>
      </c>
      <c r="L27" s="141">
        <v>70.397999794152</v>
      </c>
      <c r="M27" s="141">
        <v>18.034373242299001</v>
      </c>
      <c r="N27" s="141">
        <v>2.2257370471465898</v>
      </c>
      <c r="O27" s="141">
        <v>2.924898886157</v>
      </c>
      <c r="P27" s="141">
        <v>53.081750731280998</v>
      </c>
    </row>
    <row r="28" spans="1:16" s="2" customFormat="1">
      <c r="A28" s="196" t="s">
        <v>743</v>
      </c>
      <c r="B28" s="137">
        <v>10821.8042113345</v>
      </c>
      <c r="C28" s="137">
        <v>4394.8453016268304</v>
      </c>
      <c r="D28" s="137">
        <v>2720.5599194094302</v>
      </c>
      <c r="E28" s="137">
        <v>0.59168329134200004</v>
      </c>
      <c r="F28" s="137">
        <v>1.049604140285</v>
      </c>
      <c r="G28" s="137">
        <v>14.832556689086999</v>
      </c>
      <c r="H28" s="137">
        <v>8.9657289435980001</v>
      </c>
      <c r="I28" s="137">
        <v>2106.16</v>
      </c>
      <c r="J28" s="137">
        <v>27.196190636082001</v>
      </c>
      <c r="K28" s="137">
        <v>715.68062283920699</v>
      </c>
      <c r="L28" s="137">
        <v>71.166471654841999</v>
      </c>
      <c r="M28" s="137">
        <v>18.097114254446002</v>
      </c>
      <c r="N28" s="137">
        <v>2.2285325407190202</v>
      </c>
      <c r="O28" s="137">
        <v>2.9815987483359998</v>
      </c>
      <c r="P28" s="137">
        <v>52.367867187096003</v>
      </c>
    </row>
    <row r="29" spans="1:16" s="2" customFormat="1" ht="15" customHeight="1">
      <c r="A29" s="196" t="s">
        <v>744</v>
      </c>
      <c r="B29" s="137">
        <v>11126.3617538814</v>
      </c>
      <c r="C29" s="137">
        <v>4632.87491047609</v>
      </c>
      <c r="D29" s="137">
        <v>2740.33237882814</v>
      </c>
      <c r="E29" s="137">
        <v>0.599458104597</v>
      </c>
      <c r="F29" s="137">
        <v>1.071177499237</v>
      </c>
      <c r="G29" s="137">
        <v>14.846838043105</v>
      </c>
      <c r="H29" s="137">
        <v>8.7921275111020005</v>
      </c>
      <c r="I29" s="137">
        <v>2077.1799999999998</v>
      </c>
      <c r="J29" s="137">
        <v>27.109377006051002</v>
      </c>
      <c r="K29" s="137">
        <v>717.80320968943295</v>
      </c>
      <c r="L29" s="137">
        <v>70.349938359729023</v>
      </c>
      <c r="M29" s="137">
        <v>18.143258363280001</v>
      </c>
      <c r="N29" s="137">
        <v>2.2571844444865401</v>
      </c>
      <c r="O29" s="137">
        <v>3.0002990555400002</v>
      </c>
      <c r="P29" s="137">
        <v>52.508927147066998</v>
      </c>
    </row>
    <row r="30" spans="1:16" ht="9.75" customHeight="1">
      <c r="A30" s="195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</row>
    <row r="31" spans="1:16" s="2" customFormat="1" ht="14.15" customHeight="1">
      <c r="A31" s="136" t="s">
        <v>745</v>
      </c>
      <c r="B31" s="137">
        <v>10606.4915600073</v>
      </c>
      <c r="C31" s="137">
        <v>4310.22317888213</v>
      </c>
      <c r="D31" s="137">
        <v>2618.5132819933701</v>
      </c>
      <c r="E31" s="141">
        <v>0.59309743985300001</v>
      </c>
      <c r="F31" s="141">
        <v>1.047895164377</v>
      </c>
      <c r="G31" s="141">
        <v>14.875505292450001</v>
      </c>
      <c r="H31" s="141">
        <v>8.8614799088599998</v>
      </c>
      <c r="I31" s="141">
        <v>2097.1999999999998</v>
      </c>
      <c r="J31" s="141">
        <v>27.393960377868002</v>
      </c>
      <c r="K31" s="141">
        <v>712.32537070075796</v>
      </c>
      <c r="L31" s="141">
        <v>70.837886722427001</v>
      </c>
      <c r="M31" s="141">
        <v>18.395913358584998</v>
      </c>
      <c r="N31" s="141">
        <v>2.2515310143972798</v>
      </c>
      <c r="O31" s="141">
        <v>2.9928301140109999</v>
      </c>
      <c r="P31" s="141">
        <v>52.450160706858</v>
      </c>
    </row>
    <row r="32" spans="1:16" s="2" customFormat="1" ht="14.15" customHeight="1">
      <c r="A32" s="136" t="s">
        <v>746</v>
      </c>
      <c r="B32" s="137">
        <v>10677.3338691472</v>
      </c>
      <c r="C32" s="137">
        <v>4411.2801664540202</v>
      </c>
      <c r="D32" s="137">
        <v>2623.9492084411499</v>
      </c>
      <c r="E32" s="141">
        <v>0.59520099597700005</v>
      </c>
      <c r="F32" s="141">
        <v>1.0554339952559999</v>
      </c>
      <c r="G32" s="141">
        <v>14.811137179715001</v>
      </c>
      <c r="H32" s="141">
        <v>8.8168491791460006</v>
      </c>
      <c r="I32" s="141">
        <v>2084.2399999999998</v>
      </c>
      <c r="J32" s="141">
        <v>26.815951914924</v>
      </c>
      <c r="K32" s="141">
        <v>714.51938613952598</v>
      </c>
      <c r="L32" s="141">
        <v>71.370154137558004</v>
      </c>
      <c r="M32" s="141">
        <v>18.431938491158999</v>
      </c>
      <c r="N32" s="141">
        <v>2.2581230848042702</v>
      </c>
      <c r="O32" s="141">
        <v>2.9967712786080001</v>
      </c>
      <c r="P32" s="141">
        <v>52.449650129395003</v>
      </c>
    </row>
    <row r="33" spans="1:16" s="2" customFormat="1" ht="14.25" customHeight="1">
      <c r="A33" s="136" t="s">
        <v>747</v>
      </c>
      <c r="B33" s="137">
        <v>11047.3085127988</v>
      </c>
      <c r="C33" s="137">
        <v>4615.9210509223303</v>
      </c>
      <c r="D33" s="137">
        <v>2711.9894433665099</v>
      </c>
      <c r="E33" s="141">
        <v>0.59705218122899995</v>
      </c>
      <c r="F33" s="141">
        <v>1.058956644367</v>
      </c>
      <c r="G33" s="141">
        <v>14.877866925564</v>
      </c>
      <c r="H33" s="141">
        <v>8.8272883784729999</v>
      </c>
      <c r="I33" s="141">
        <v>2106.4699999999998</v>
      </c>
      <c r="J33" s="141">
        <v>26.977575833843002</v>
      </c>
      <c r="K33" s="141">
        <v>718.62932198159501</v>
      </c>
      <c r="L33" s="141">
        <v>71.330311168706004</v>
      </c>
      <c r="M33" s="141">
        <v>18.162466514234001</v>
      </c>
      <c r="N33" s="141">
        <v>2.2642066059567401</v>
      </c>
      <c r="O33" s="141">
        <v>3.01585629725</v>
      </c>
      <c r="P33" s="141">
        <v>52.429919621741</v>
      </c>
    </row>
    <row r="34" spans="1:16" s="2" customFormat="1" ht="13.5" customHeight="1">
      <c r="A34" s="136" t="s">
        <v>748</v>
      </c>
      <c r="B34" s="137">
        <v>11126.3617538814</v>
      </c>
      <c r="C34" s="137">
        <v>4632.87491047609</v>
      </c>
      <c r="D34" s="137">
        <v>2740.33237882814</v>
      </c>
      <c r="E34" s="141">
        <v>0.599458104597</v>
      </c>
      <c r="F34" s="141">
        <v>1.071177499237</v>
      </c>
      <c r="G34" s="141">
        <v>14.846838043105</v>
      </c>
      <c r="H34" s="141">
        <v>8.7921275111020005</v>
      </c>
      <c r="I34" s="141">
        <v>2077.1799999999998</v>
      </c>
      <c r="J34" s="141">
        <v>27.109377006051002</v>
      </c>
      <c r="K34" s="141">
        <v>717.80320968943295</v>
      </c>
      <c r="L34" s="141">
        <v>70.349938359729023</v>
      </c>
      <c r="M34" s="141">
        <v>18.143258363280001</v>
      </c>
      <c r="N34" s="141">
        <v>2.2571844444865401</v>
      </c>
      <c r="O34" s="141">
        <v>3.0002990555400002</v>
      </c>
      <c r="P34" s="141">
        <v>52.508927147066998</v>
      </c>
    </row>
    <row r="35" spans="1:16" ht="14.15" customHeight="1">
      <c r="A35" s="172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 t="s">
        <v>288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 t="s">
        <v>290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 t="s">
        <v>291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3"/>
  <sheetViews>
    <sheetView view="pageBreakPreview" topLeftCell="A27" zoomScale="85" zoomScaleNormal="145" zoomScaleSheetLayoutView="55" workbookViewId="0">
      <selection activeCell="R2" sqref="R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2"/>
      <c r="B5" s="122"/>
      <c r="C5" s="440" t="s">
        <v>296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92" t="s">
        <v>297</v>
      </c>
    </row>
    <row r="6" spans="1:16" ht="7.5" customHeight="1"/>
    <row r="7" spans="1:16" ht="22" customHeight="1">
      <c r="A7" s="464" t="s">
        <v>191</v>
      </c>
      <c r="B7" s="492" t="s">
        <v>128</v>
      </c>
      <c r="C7" s="490" t="s">
        <v>264</v>
      </c>
      <c r="D7" s="490" t="s">
        <v>265</v>
      </c>
      <c r="E7" s="492" t="s">
        <v>300</v>
      </c>
      <c r="F7" s="492" t="s">
        <v>267</v>
      </c>
      <c r="G7" s="492" t="s">
        <v>268</v>
      </c>
      <c r="H7" s="492" t="s">
        <v>301</v>
      </c>
      <c r="I7" s="492" t="s">
        <v>302</v>
      </c>
      <c r="J7" s="492" t="s">
        <v>271</v>
      </c>
      <c r="K7" s="492" t="s">
        <v>303</v>
      </c>
      <c r="L7" s="492" t="s">
        <v>273</v>
      </c>
      <c r="M7" s="492" t="s">
        <v>305</v>
      </c>
      <c r="N7" s="492" t="s">
        <v>275</v>
      </c>
      <c r="O7" s="492" t="s">
        <v>276</v>
      </c>
      <c r="P7" s="492" t="s">
        <v>277</v>
      </c>
    </row>
    <row r="8" spans="1:16" ht="21.65" customHeight="1">
      <c r="A8" s="465"/>
      <c r="B8" s="495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23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23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23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23" s="2" customFormat="1" ht="14.25" customHeight="1">
      <c r="A20" s="136">
        <v>2025</v>
      </c>
      <c r="B20" s="137">
        <v>11126.3617538814</v>
      </c>
      <c r="C20" s="137">
        <v>4632.87491047609</v>
      </c>
      <c r="D20" s="137">
        <v>2740.33237882814</v>
      </c>
      <c r="E20" s="137">
        <v>0.599458104597</v>
      </c>
      <c r="F20" s="137">
        <v>1.071177499237</v>
      </c>
      <c r="G20" s="137">
        <v>14.846838043105</v>
      </c>
      <c r="H20" s="137">
        <v>8.7921275111020005</v>
      </c>
      <c r="I20" s="137">
        <v>2077.1799999999998</v>
      </c>
      <c r="J20" s="137">
        <v>27.109377006051002</v>
      </c>
      <c r="K20" s="137">
        <v>717.80320968943295</v>
      </c>
      <c r="L20" s="137">
        <v>70.349938359729023</v>
      </c>
      <c r="M20" s="137">
        <v>18.143258363280001</v>
      </c>
      <c r="N20" s="137">
        <v>2.2571844444865401</v>
      </c>
      <c r="O20" s="137">
        <v>3.0002990555400002</v>
      </c>
      <c r="P20" s="137">
        <v>52.508927147066998</v>
      </c>
    </row>
    <row r="21" spans="1:23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23" s="2" customFormat="1" ht="13.5" customHeight="1">
      <c r="A22" s="148" t="s">
        <v>205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23" s="2" customFormat="1" ht="14.25" customHeight="1">
      <c r="A23" s="148" t="s">
        <v>206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23" s="2" customFormat="1">
      <c r="A24" s="106" t="s">
        <v>207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23" ht="9.75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23" s="2" customFormat="1" ht="13.5" customHeight="1">
      <c r="A26" s="196" t="s">
        <v>741</v>
      </c>
      <c r="B26" s="137">
        <v>11449.8073660808</v>
      </c>
      <c r="C26" s="137">
        <v>4803.0501375211097</v>
      </c>
      <c r="D26" s="137">
        <v>2915.8899747497699</v>
      </c>
      <c r="E26" s="141">
        <v>0.58864778241100002</v>
      </c>
      <c r="F26" s="141">
        <v>1.075063046426</v>
      </c>
      <c r="G26" s="141">
        <v>15.024669412564</v>
      </c>
      <c r="H26" s="141">
        <v>8.9975151950830003</v>
      </c>
      <c r="I26" s="141">
        <v>2040.35</v>
      </c>
      <c r="J26" s="141">
        <v>27.810759162164</v>
      </c>
      <c r="K26" s="141">
        <v>693.49896297031501</v>
      </c>
      <c r="L26" s="141">
        <v>72.335268409647995</v>
      </c>
      <c r="M26" s="141">
        <v>18.515718641759001</v>
      </c>
      <c r="N26" s="141">
        <v>2.2403202495399901</v>
      </c>
      <c r="O26" s="141">
        <v>2.980012301755</v>
      </c>
      <c r="P26" s="141">
        <v>52.348895385704999</v>
      </c>
      <c r="Q26"/>
      <c r="R26"/>
      <c r="S26"/>
      <c r="T26"/>
      <c r="U26"/>
      <c r="V26"/>
      <c r="W26"/>
    </row>
    <row r="27" spans="1:23" s="2" customFormat="1">
      <c r="A27" s="196" t="s">
        <v>742</v>
      </c>
      <c r="B27" s="137">
        <v>11235.2429125939</v>
      </c>
      <c r="C27" s="141">
        <v>4658.0696665179103</v>
      </c>
      <c r="D27" s="141">
        <v>2766.4401112135401</v>
      </c>
      <c r="E27" s="141">
        <v>0.57807101807000005</v>
      </c>
      <c r="F27" s="141">
        <v>1.0534416980279999</v>
      </c>
      <c r="G27" s="141">
        <v>14.673166197481001</v>
      </c>
      <c r="H27" s="141">
        <v>8.9705008565930004</v>
      </c>
      <c r="I27" s="141">
        <v>2042.44</v>
      </c>
      <c r="J27" s="141">
        <v>27.524133305492001</v>
      </c>
      <c r="K27" s="141">
        <v>693.62563167339704</v>
      </c>
      <c r="L27" s="141">
        <v>70.397999794152</v>
      </c>
      <c r="M27" s="141">
        <v>18.034373242299001</v>
      </c>
      <c r="N27" s="141">
        <v>2.2257370471465898</v>
      </c>
      <c r="O27" s="141">
        <v>2.924898886157</v>
      </c>
      <c r="P27" s="141">
        <v>53.081750731280998</v>
      </c>
      <c r="Q27"/>
      <c r="R27"/>
      <c r="S27"/>
      <c r="T27"/>
      <c r="U27"/>
      <c r="V27"/>
      <c r="W27"/>
    </row>
    <row r="28" spans="1:23" s="2" customFormat="1">
      <c r="A28" s="196" t="s">
        <v>743</v>
      </c>
      <c r="B28" s="137">
        <v>10821.8042113345</v>
      </c>
      <c r="C28" s="137">
        <v>4394.8453016268304</v>
      </c>
      <c r="D28" s="137">
        <v>2720.5599194094302</v>
      </c>
      <c r="E28" s="137">
        <v>0.59168329134200004</v>
      </c>
      <c r="F28" s="137">
        <v>1.049604140285</v>
      </c>
      <c r="G28" s="137">
        <v>14.832556689086999</v>
      </c>
      <c r="H28" s="137">
        <v>8.9657289435980001</v>
      </c>
      <c r="I28" s="137">
        <v>2106.16</v>
      </c>
      <c r="J28" s="137">
        <v>27.196190636082001</v>
      </c>
      <c r="K28" s="137">
        <v>715.68062283920699</v>
      </c>
      <c r="L28" s="137">
        <v>71.166471654841999</v>
      </c>
      <c r="M28" s="137">
        <v>18.097114254446002</v>
      </c>
      <c r="N28" s="137">
        <v>2.2285325407190202</v>
      </c>
      <c r="O28" s="137">
        <v>2.9815987483359998</v>
      </c>
      <c r="P28" s="137">
        <v>52.367867187096003</v>
      </c>
      <c r="Q28"/>
      <c r="R28"/>
      <c r="S28"/>
      <c r="T28"/>
      <c r="U28"/>
      <c r="V28"/>
      <c r="W28"/>
    </row>
    <row r="29" spans="1:23" s="2" customFormat="1">
      <c r="A29" s="196" t="s">
        <v>744</v>
      </c>
      <c r="B29" s="137">
        <v>11126.3617538814</v>
      </c>
      <c r="C29" s="137">
        <v>4632.87491047609</v>
      </c>
      <c r="D29" s="137">
        <v>2740.33237882814</v>
      </c>
      <c r="E29" s="137">
        <v>0.599458104597</v>
      </c>
      <c r="F29" s="137">
        <v>1.071177499237</v>
      </c>
      <c r="G29" s="137">
        <v>14.846838043105</v>
      </c>
      <c r="H29" s="137">
        <v>8.7921275111020005</v>
      </c>
      <c r="I29" s="137">
        <v>2077.1799999999998</v>
      </c>
      <c r="J29" s="137">
        <v>27.109377006051002</v>
      </c>
      <c r="K29" s="137">
        <v>717.80320968943295</v>
      </c>
      <c r="L29" s="137">
        <v>70.349938359729023</v>
      </c>
      <c r="M29" s="137">
        <v>18.143258363280001</v>
      </c>
      <c r="N29" s="137">
        <v>2.2571844444865401</v>
      </c>
      <c r="O29" s="137">
        <v>3.0002990555400002</v>
      </c>
      <c r="P29" s="137">
        <v>52.508927147066998</v>
      </c>
      <c r="Q29"/>
      <c r="R29"/>
      <c r="S29"/>
      <c r="T29"/>
      <c r="U29"/>
      <c r="V29"/>
      <c r="W29"/>
    </row>
    <row r="30" spans="1:23" ht="9.75" customHeight="1">
      <c r="A30" s="195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</row>
    <row r="31" spans="1:23" s="2" customFormat="1" ht="14.25" customHeight="1">
      <c r="A31" s="136" t="s">
        <v>745</v>
      </c>
      <c r="B31" s="137">
        <v>10606.4915600073</v>
      </c>
      <c r="C31" s="137">
        <v>4310.22317888213</v>
      </c>
      <c r="D31" s="137">
        <v>2618.5132819933701</v>
      </c>
      <c r="E31" s="141">
        <v>0.59309743985300001</v>
      </c>
      <c r="F31" s="141">
        <v>1.047895164377</v>
      </c>
      <c r="G31" s="141">
        <v>14.875505292450001</v>
      </c>
      <c r="H31" s="141">
        <v>8.8614799088599998</v>
      </c>
      <c r="I31" s="141">
        <v>2097.1999999999998</v>
      </c>
      <c r="J31" s="141">
        <v>27.393960377868002</v>
      </c>
      <c r="K31" s="141">
        <v>712.32537070075796</v>
      </c>
      <c r="L31" s="141">
        <v>70.837886722427001</v>
      </c>
      <c r="M31" s="141">
        <v>18.395913358584998</v>
      </c>
      <c r="N31" s="141">
        <v>2.2515310143972798</v>
      </c>
      <c r="O31" s="141">
        <v>2.9928301140109999</v>
      </c>
      <c r="P31" s="141">
        <v>52.450160706858</v>
      </c>
      <c r="Q31"/>
      <c r="R31"/>
      <c r="S31"/>
      <c r="T31"/>
      <c r="U31"/>
      <c r="V31"/>
      <c r="W31"/>
    </row>
    <row r="32" spans="1:23" s="2" customFormat="1" ht="14.25" customHeight="1">
      <c r="A32" s="136" t="s">
        <v>746</v>
      </c>
      <c r="B32" s="137">
        <v>10677.3338691472</v>
      </c>
      <c r="C32" s="137">
        <v>4411.2801664540202</v>
      </c>
      <c r="D32" s="137">
        <v>2623.9492084411499</v>
      </c>
      <c r="E32" s="141">
        <v>0.59520099597700005</v>
      </c>
      <c r="F32" s="141">
        <v>1.0554339952559999</v>
      </c>
      <c r="G32" s="141">
        <v>14.811137179715001</v>
      </c>
      <c r="H32" s="141">
        <v>8.8168491791460006</v>
      </c>
      <c r="I32" s="141">
        <v>2084.2399999999998</v>
      </c>
      <c r="J32" s="141">
        <v>26.815951914924</v>
      </c>
      <c r="K32" s="141">
        <v>714.51938613952598</v>
      </c>
      <c r="L32" s="141">
        <v>71.370154137558004</v>
      </c>
      <c r="M32" s="141">
        <v>18.431938491158999</v>
      </c>
      <c r="N32" s="141">
        <v>2.2581230848042702</v>
      </c>
      <c r="O32" s="141">
        <v>2.9967712786080001</v>
      </c>
      <c r="P32" s="141">
        <v>52.449650129395003</v>
      </c>
    </row>
    <row r="33" spans="1:16" s="2" customFormat="1" ht="14.25" customHeight="1">
      <c r="A33" s="136" t="s">
        <v>747</v>
      </c>
      <c r="B33" s="137">
        <v>11047.3085127988</v>
      </c>
      <c r="C33" s="137">
        <v>4615.9210509223303</v>
      </c>
      <c r="D33" s="137">
        <v>2711.9894433665099</v>
      </c>
      <c r="E33" s="141">
        <v>0.59705218122899995</v>
      </c>
      <c r="F33" s="141">
        <v>1.058956644367</v>
      </c>
      <c r="G33" s="141">
        <v>14.877866925564</v>
      </c>
      <c r="H33" s="141">
        <v>8.8272883784729999</v>
      </c>
      <c r="I33" s="141">
        <v>2106.4699999999998</v>
      </c>
      <c r="J33" s="141">
        <v>26.977575833843002</v>
      </c>
      <c r="K33" s="141">
        <v>718.62932198159501</v>
      </c>
      <c r="L33" s="141">
        <v>71.330311168706004</v>
      </c>
      <c r="M33" s="141">
        <v>18.162466514234001</v>
      </c>
      <c r="N33" s="141">
        <v>2.2642066059567401</v>
      </c>
      <c r="O33" s="141">
        <v>3.01585629725</v>
      </c>
      <c r="P33" s="141">
        <v>52.429919621741</v>
      </c>
    </row>
    <row r="34" spans="1:16" s="2" customFormat="1" ht="13.5" customHeight="1">
      <c r="A34" s="136" t="s">
        <v>748</v>
      </c>
      <c r="B34" s="137">
        <v>11126.3617538814</v>
      </c>
      <c r="C34" s="137">
        <v>4632.87491047609</v>
      </c>
      <c r="D34" s="137">
        <v>2740.33237882814</v>
      </c>
      <c r="E34" s="141">
        <v>0.599458104597</v>
      </c>
      <c r="F34" s="141">
        <v>1.071177499237</v>
      </c>
      <c r="G34" s="141">
        <v>14.846838043105</v>
      </c>
      <c r="H34" s="141">
        <v>8.7921275111020005</v>
      </c>
      <c r="I34" s="141">
        <v>2077.1799999999998</v>
      </c>
      <c r="J34" s="141">
        <v>27.109377006051002</v>
      </c>
      <c r="K34" s="141">
        <v>717.80320968943295</v>
      </c>
      <c r="L34" s="141">
        <v>70.349938359729023</v>
      </c>
      <c r="M34" s="141">
        <v>18.143258363280001</v>
      </c>
      <c r="N34" s="141">
        <v>2.2571844444865401</v>
      </c>
      <c r="O34" s="141">
        <v>3.0002990555400002</v>
      </c>
      <c r="P34" s="141">
        <v>52.508927147066998</v>
      </c>
    </row>
    <row r="35" spans="1:16" ht="14.25" customHeight="1">
      <c r="A35" s="172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 t="s">
        <v>314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 t="s">
        <v>316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 t="s">
        <v>317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92" zoomScaleNormal="55" zoomScaleSheetLayoutView="92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/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topLeftCell="A2" zoomScale="72" zoomScaleNormal="145" zoomScaleSheetLayoutView="55" workbookViewId="0">
      <selection activeCell="O15" sqref="O15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40" t="s">
        <v>262</v>
      </c>
      <c r="B5" s="440"/>
      <c r="C5" s="440"/>
      <c r="D5" s="440"/>
      <c r="E5" s="440"/>
      <c r="F5" s="440"/>
      <c r="G5" s="440"/>
      <c r="H5" s="122"/>
      <c r="I5" s="192" t="s">
        <v>263</v>
      </c>
      <c r="J5" s="122"/>
    </row>
    <row r="6" spans="1:10" ht="7.5" customHeight="1"/>
    <row r="7" spans="1:10" ht="14.25" customHeight="1">
      <c r="A7" s="464" t="s">
        <v>150</v>
      </c>
      <c r="B7" s="464" t="s">
        <v>279</v>
      </c>
      <c r="C7" s="497" t="s">
        <v>280</v>
      </c>
      <c r="D7" s="499"/>
      <c r="E7" s="497" t="s">
        <v>281</v>
      </c>
      <c r="F7" s="499"/>
      <c r="G7" s="500" t="s">
        <v>282</v>
      </c>
      <c r="H7" s="497" t="s">
        <v>283</v>
      </c>
      <c r="I7" s="498"/>
    </row>
    <row r="8" spans="1:10" ht="16" customHeight="1">
      <c r="A8" s="465"/>
      <c r="B8" s="465"/>
      <c r="C8" s="168" t="s">
        <v>285</v>
      </c>
      <c r="D8" s="168" t="s">
        <v>286</v>
      </c>
      <c r="E8" s="168" t="s">
        <v>285</v>
      </c>
      <c r="F8" s="168" t="s">
        <v>286</v>
      </c>
      <c r="G8" s="495"/>
      <c r="H8" s="168" t="s">
        <v>280</v>
      </c>
      <c r="I8" s="168" t="s">
        <v>281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0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0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0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0" s="2" customFormat="1" ht="14.25" customHeight="1">
      <c r="A20" s="136">
        <v>2025</v>
      </c>
      <c r="B20" s="194">
        <v>3887898.4846638753</v>
      </c>
      <c r="C20" s="141">
        <v>2288945.7415742129</v>
      </c>
      <c r="D20" s="141">
        <v>2256797.3412439432</v>
      </c>
      <c r="E20" s="141">
        <v>1598952.7430896619</v>
      </c>
      <c r="F20" s="141">
        <v>1631101.1434199321</v>
      </c>
      <c r="G20" s="141">
        <v>-32148.400330270175</v>
      </c>
      <c r="H20" s="133">
        <v>58.460156569792154</v>
      </c>
      <c r="I20" s="133">
        <v>41.539843430207839</v>
      </c>
      <c r="J20"/>
    </row>
    <row r="21" spans="1:10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0" s="2" customFormat="1" ht="13.5" customHeight="1">
      <c r="A22" s="148" t="s">
        <v>170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0" s="2" customFormat="1" ht="14.25" customHeight="1">
      <c r="A23" s="148" t="s">
        <v>171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0" s="2" customFormat="1">
      <c r="A24" s="106" t="s">
        <v>172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0" ht="9.75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0" s="2" customFormat="1" ht="13.5" customHeight="1">
      <c r="A26" s="196" t="s">
        <v>741</v>
      </c>
      <c r="B26" s="194">
        <v>65677.610758955008</v>
      </c>
      <c r="C26" s="141">
        <v>36712.084616134001</v>
      </c>
      <c r="D26" s="141">
        <v>36261.753668691003</v>
      </c>
      <c r="E26" s="141">
        <v>28965.526142821</v>
      </c>
      <c r="F26" s="141">
        <v>29415.857090263999</v>
      </c>
      <c r="G26" s="141">
        <v>-450.33094744299888</v>
      </c>
      <c r="H26" s="133">
        <v>55.554577459164932</v>
      </c>
      <c r="I26" s="133">
        <v>44.445422540835054</v>
      </c>
    </row>
    <row r="27" spans="1:10" s="2" customFormat="1">
      <c r="A27" s="196" t="s">
        <v>742</v>
      </c>
      <c r="B27" s="194">
        <v>47008.696683803995</v>
      </c>
      <c r="C27" s="141">
        <v>29499.692466717999</v>
      </c>
      <c r="D27" s="141">
        <v>25804.895735549999</v>
      </c>
      <c r="E27" s="141">
        <v>17509.004217086</v>
      </c>
      <c r="F27" s="141">
        <v>21203.800948254</v>
      </c>
      <c r="G27" s="141">
        <v>-3694.7967311680004</v>
      </c>
      <c r="H27" s="133">
        <v>58.823783792885074</v>
      </c>
      <c r="I27" s="133">
        <v>41.176216207114933</v>
      </c>
    </row>
    <row r="28" spans="1:10" s="2" customFormat="1">
      <c r="A28" s="196" t="s">
        <v>743</v>
      </c>
      <c r="B28" s="194">
        <v>76074.594059199997</v>
      </c>
      <c r="C28" s="137">
        <v>42824.959987447</v>
      </c>
      <c r="D28" s="137">
        <v>35691.263041452999</v>
      </c>
      <c r="E28" s="137">
        <v>33249.634071752997</v>
      </c>
      <c r="F28" s="137">
        <v>40383.331017746998</v>
      </c>
      <c r="G28" s="137">
        <v>-7133.696945994001</v>
      </c>
      <c r="H28" s="140">
        <v>51.604759775517152</v>
      </c>
      <c r="I28" s="140">
        <v>48.395240224482848</v>
      </c>
    </row>
    <row r="29" spans="1:10" s="2" customFormat="1" ht="15" customHeight="1">
      <c r="A29" s="196" t="s">
        <v>744</v>
      </c>
      <c r="B29" s="194">
        <v>74405.592829371002</v>
      </c>
      <c r="C29" s="137">
        <v>46738.079684320001</v>
      </c>
      <c r="D29" s="137">
        <v>49991.950421665999</v>
      </c>
      <c r="E29" s="137">
        <v>27667.513145051002</v>
      </c>
      <c r="F29" s="137">
        <v>24413.642407705</v>
      </c>
      <c r="G29" s="137">
        <v>3253.870737346002</v>
      </c>
      <c r="H29" s="140">
        <v>65.001854314775784</v>
      </c>
      <c r="I29" s="140">
        <v>34.998145685224209</v>
      </c>
    </row>
    <row r="30" spans="1:10" ht="9.75" customHeight="1">
      <c r="A30" s="195"/>
      <c r="B30" s="195"/>
      <c r="C30" s="195"/>
      <c r="D30" s="195"/>
      <c r="E30" s="195"/>
      <c r="F30" s="195"/>
      <c r="G30" s="195"/>
      <c r="H30" s="195"/>
      <c r="I30" s="195"/>
    </row>
    <row r="31" spans="1:10" s="2" customFormat="1" ht="14.15" customHeight="1">
      <c r="A31" s="136" t="s">
        <v>745</v>
      </c>
      <c r="B31" s="194">
        <v>14341.957238805</v>
      </c>
      <c r="C31" s="137">
        <v>6775.6533914669999</v>
      </c>
      <c r="D31" s="137">
        <v>6614.7912955880001</v>
      </c>
      <c r="E31" s="137">
        <v>7566.3038473380002</v>
      </c>
      <c r="F31" s="137">
        <v>7727.1659432169999</v>
      </c>
      <c r="G31" s="141">
        <v>-160.86209587899975</v>
      </c>
      <c r="H31" s="133">
        <v>46.682766041250304</v>
      </c>
      <c r="I31" s="133">
        <v>53.317233958749696</v>
      </c>
    </row>
    <row r="32" spans="1:10" s="2" customFormat="1" ht="14.15" customHeight="1">
      <c r="A32" s="136" t="s">
        <v>746</v>
      </c>
      <c r="B32" s="194">
        <v>14630.883260781</v>
      </c>
      <c r="C32" s="137">
        <v>9254.0278412959997</v>
      </c>
      <c r="D32" s="137">
        <v>9468.1070178650007</v>
      </c>
      <c r="E32" s="137">
        <v>5376.8554194850003</v>
      </c>
      <c r="F32" s="137">
        <v>5162.7762429160002</v>
      </c>
      <c r="G32" s="141">
        <v>214.07917656900008</v>
      </c>
      <c r="H32" s="133">
        <v>63.981560530070169</v>
      </c>
      <c r="I32" s="133">
        <v>36.018439469929824</v>
      </c>
    </row>
    <row r="33" spans="1:10" s="2" customFormat="1" ht="14.25" customHeight="1">
      <c r="A33" s="136" t="s">
        <v>747</v>
      </c>
      <c r="B33" s="194">
        <v>34413.655123842</v>
      </c>
      <c r="C33" s="137">
        <v>25440.166565201998</v>
      </c>
      <c r="D33" s="137">
        <v>28017.172001580999</v>
      </c>
      <c r="E33" s="137">
        <v>8973.4885586399996</v>
      </c>
      <c r="F33" s="137">
        <v>6396.4831222610001</v>
      </c>
      <c r="G33" s="141">
        <v>2577.0054363789995</v>
      </c>
      <c r="H33" s="133">
        <v>77.668789284965271</v>
      </c>
      <c r="I33" s="133">
        <v>22.331210715034718</v>
      </c>
    </row>
    <row r="34" spans="1:10" s="2" customFormat="1" ht="13.5" customHeight="1">
      <c r="A34" s="136" t="s">
        <v>748</v>
      </c>
      <c r="B34" s="194">
        <v>11019.097205942999</v>
      </c>
      <c r="C34" s="137">
        <v>5268.2318863549999</v>
      </c>
      <c r="D34" s="137">
        <v>5891.8801066320002</v>
      </c>
      <c r="E34" s="137">
        <v>5750.8653195879997</v>
      </c>
      <c r="F34" s="137">
        <v>5127.2170993110003</v>
      </c>
      <c r="G34" s="141">
        <v>623.64822027699938</v>
      </c>
      <c r="H34" s="141">
        <v>50.639865428212886</v>
      </c>
      <c r="I34" s="141">
        <v>49.360134571787135</v>
      </c>
    </row>
    <row r="35" spans="1:10" ht="14.1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14.25" customHeight="1">
      <c r="A39" s="172"/>
      <c r="B39" s="193"/>
      <c r="C39" s="133"/>
      <c r="D39" s="133"/>
      <c r="E39" s="133"/>
      <c r="F39" s="133"/>
      <c r="G39" s="133"/>
      <c r="H39" s="134"/>
      <c r="I39" s="193"/>
    </row>
    <row r="40" spans="1:10" ht="14.25" customHeight="1">
      <c r="A40" s="172"/>
      <c r="B40" s="193"/>
      <c r="C40" s="133"/>
      <c r="D40" s="133"/>
      <c r="E40" s="133"/>
      <c r="F40" s="133"/>
      <c r="G40" s="133"/>
      <c r="H40" s="134"/>
      <c r="I40" s="193"/>
    </row>
    <row r="41" spans="1:10" ht="14.25" customHeight="1">
      <c r="A41" s="172"/>
      <c r="B41" s="193"/>
      <c r="C41" s="133"/>
      <c r="D41" s="133"/>
      <c r="E41" s="133"/>
      <c r="F41" s="133"/>
      <c r="G41" s="133"/>
      <c r="H41" s="134"/>
      <c r="I41" s="193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1"/>
      <c r="E43" s="161"/>
      <c r="F43" s="161"/>
      <c r="G43" s="161"/>
      <c r="H43" s="161"/>
      <c r="I43" s="44"/>
      <c r="J43" s="119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3"/>
  <sheetViews>
    <sheetView view="pageBreakPreview" zoomScale="55" zoomScaleNormal="145" zoomScaleSheetLayoutView="55" workbookViewId="0">
      <selection activeCell="R29" sqref="R2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2"/>
      <c r="B5" s="440" t="s">
        <v>298</v>
      </c>
      <c r="C5" s="440"/>
      <c r="D5" s="440"/>
      <c r="E5" s="440"/>
      <c r="F5" s="440"/>
      <c r="G5" s="440"/>
      <c r="H5" s="122"/>
      <c r="I5" s="192" t="s">
        <v>299</v>
      </c>
      <c r="J5" s="122"/>
    </row>
    <row r="6" spans="1:10" ht="7.5" customHeight="1"/>
    <row r="7" spans="1:10" ht="22" customHeight="1">
      <c r="A7" s="464" t="s">
        <v>191</v>
      </c>
      <c r="B7" s="464" t="s">
        <v>306</v>
      </c>
      <c r="C7" s="497" t="s">
        <v>307</v>
      </c>
      <c r="D7" s="499"/>
      <c r="E7" s="497" t="s">
        <v>308</v>
      </c>
      <c r="F7" s="499"/>
      <c r="G7" s="500" t="s">
        <v>309</v>
      </c>
      <c r="H7" s="501" t="s">
        <v>310</v>
      </c>
      <c r="I7" s="502"/>
    </row>
    <row r="8" spans="1:10" ht="21.65" customHeight="1">
      <c r="A8" s="465"/>
      <c r="B8" s="465"/>
      <c r="C8" s="168" t="s">
        <v>311</v>
      </c>
      <c r="D8" s="168" t="s">
        <v>312</v>
      </c>
      <c r="E8" s="168" t="s">
        <v>311</v>
      </c>
      <c r="F8" s="168" t="s">
        <v>312</v>
      </c>
      <c r="G8" s="495"/>
      <c r="H8" s="168" t="s">
        <v>307</v>
      </c>
      <c r="I8" s="168" t="s">
        <v>308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7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7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7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7" s="2" customFormat="1" ht="14.25" customHeight="1">
      <c r="A20" s="136">
        <v>2025</v>
      </c>
      <c r="B20" s="194">
        <v>3887898.4846638753</v>
      </c>
      <c r="C20" s="141">
        <v>2288945.7415742129</v>
      </c>
      <c r="D20" s="141">
        <v>2256797.3412439432</v>
      </c>
      <c r="E20" s="141">
        <v>1598952.7430896619</v>
      </c>
      <c r="F20" s="141">
        <v>1631101.1434199321</v>
      </c>
      <c r="G20" s="141">
        <v>-32148.400330270175</v>
      </c>
      <c r="H20" s="133">
        <v>58.460156569792154</v>
      </c>
      <c r="I20" s="133">
        <v>41.539843430207839</v>
      </c>
    </row>
    <row r="21" spans="1:17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7" s="2" customFormat="1" ht="13.5" customHeight="1">
      <c r="A22" s="148" t="s">
        <v>205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7" s="2" customFormat="1" ht="14.25" customHeight="1">
      <c r="A23" s="148" t="s">
        <v>206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7" s="2" customFormat="1">
      <c r="A24" s="106" t="s">
        <v>207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7" ht="9.75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7" s="2" customFormat="1" ht="13.5" customHeight="1">
      <c r="A26" s="196" t="s">
        <v>741</v>
      </c>
      <c r="B26" s="194">
        <v>65677.610758955008</v>
      </c>
      <c r="C26" s="141">
        <v>36712.084616134001</v>
      </c>
      <c r="D26" s="141">
        <v>36261.753668691003</v>
      </c>
      <c r="E26" s="141">
        <v>28965.526142821</v>
      </c>
      <c r="F26" s="141">
        <v>29415.857090263999</v>
      </c>
      <c r="G26" s="141">
        <v>-450.33094744299888</v>
      </c>
      <c r="H26" s="133">
        <v>55.554577459164932</v>
      </c>
      <c r="I26" s="133">
        <v>44.445422540835054</v>
      </c>
      <c r="J26"/>
      <c r="K26"/>
      <c r="L26"/>
      <c r="M26"/>
      <c r="N26"/>
      <c r="O26"/>
      <c r="P26"/>
      <c r="Q26"/>
    </row>
    <row r="27" spans="1:17" s="2" customFormat="1">
      <c r="A27" s="196" t="s">
        <v>742</v>
      </c>
      <c r="B27" s="194">
        <v>47008.696683803995</v>
      </c>
      <c r="C27" s="141">
        <v>29499.692466717999</v>
      </c>
      <c r="D27" s="141">
        <v>25804.895735549999</v>
      </c>
      <c r="E27" s="141">
        <v>17509.004217086</v>
      </c>
      <c r="F27" s="141">
        <v>21203.800948254</v>
      </c>
      <c r="G27" s="141">
        <v>-3694.7967311680004</v>
      </c>
      <c r="H27" s="133">
        <v>58.823783792885074</v>
      </c>
      <c r="I27" s="133">
        <v>41.176216207114933</v>
      </c>
      <c r="J27"/>
      <c r="K27"/>
      <c r="L27"/>
      <c r="M27"/>
      <c r="N27"/>
      <c r="O27"/>
      <c r="P27"/>
      <c r="Q27"/>
    </row>
    <row r="28" spans="1:17" s="2" customFormat="1">
      <c r="A28" s="196" t="s">
        <v>743</v>
      </c>
      <c r="B28" s="194">
        <v>76074.594059199997</v>
      </c>
      <c r="C28" s="137">
        <v>42824.959987447</v>
      </c>
      <c r="D28" s="137">
        <v>35691.263041452999</v>
      </c>
      <c r="E28" s="137">
        <v>33249.634071752997</v>
      </c>
      <c r="F28" s="137">
        <v>40383.331017746998</v>
      </c>
      <c r="G28" s="137">
        <v>-7133.696945994001</v>
      </c>
      <c r="H28" s="140">
        <v>51.604759775517152</v>
      </c>
      <c r="I28" s="140">
        <v>48.395240224482848</v>
      </c>
      <c r="J28"/>
      <c r="K28"/>
      <c r="L28"/>
      <c r="M28"/>
      <c r="N28"/>
      <c r="O28"/>
      <c r="P28"/>
      <c r="Q28"/>
    </row>
    <row r="29" spans="1:17" s="2" customFormat="1">
      <c r="A29" s="196" t="s">
        <v>744</v>
      </c>
      <c r="B29" s="194">
        <v>74405.592829371002</v>
      </c>
      <c r="C29" s="137">
        <v>46738.079684320001</v>
      </c>
      <c r="D29" s="137">
        <v>49991.950421665999</v>
      </c>
      <c r="E29" s="137">
        <v>27667.513145051002</v>
      </c>
      <c r="F29" s="137">
        <v>24413.642407705</v>
      </c>
      <c r="G29" s="137">
        <v>3253.870737346002</v>
      </c>
      <c r="H29" s="140">
        <v>65.001854314775784</v>
      </c>
      <c r="I29" s="140">
        <v>34.998145685224209</v>
      </c>
      <c r="J29"/>
      <c r="K29"/>
      <c r="L29"/>
      <c r="M29"/>
      <c r="N29"/>
      <c r="O29"/>
      <c r="P29"/>
      <c r="Q29"/>
    </row>
    <row r="30" spans="1:17" ht="9.75" customHeight="1">
      <c r="A30" s="195"/>
      <c r="B30" s="195"/>
      <c r="C30" s="195"/>
      <c r="D30" s="195"/>
      <c r="E30" s="195"/>
      <c r="F30" s="195"/>
      <c r="G30" s="195"/>
      <c r="H30" s="195"/>
      <c r="I30" s="195"/>
    </row>
    <row r="31" spans="1:17" s="2" customFormat="1" ht="14.25" customHeight="1">
      <c r="A31" s="136" t="s">
        <v>745</v>
      </c>
      <c r="B31" s="194">
        <v>14341.957238805</v>
      </c>
      <c r="C31" s="137">
        <v>6775.6533914669999</v>
      </c>
      <c r="D31" s="137">
        <v>6614.7912955880001</v>
      </c>
      <c r="E31" s="137">
        <v>7566.3038473380002</v>
      </c>
      <c r="F31" s="137">
        <v>7727.1659432169999</v>
      </c>
      <c r="G31" s="141">
        <v>-160.86209587899975</v>
      </c>
      <c r="H31" s="133">
        <v>46.682766041250304</v>
      </c>
      <c r="I31" s="133">
        <v>53.317233958749696</v>
      </c>
      <c r="J31"/>
      <c r="K31"/>
      <c r="L31"/>
      <c r="M31"/>
      <c r="N31"/>
      <c r="O31"/>
      <c r="P31"/>
      <c r="Q31"/>
    </row>
    <row r="32" spans="1:17" s="2" customFormat="1" ht="14.25" customHeight="1">
      <c r="A32" s="136" t="s">
        <v>746</v>
      </c>
      <c r="B32" s="194">
        <v>14630.883260781</v>
      </c>
      <c r="C32" s="137">
        <v>9254.0278412959997</v>
      </c>
      <c r="D32" s="137">
        <v>9468.1070178650007</v>
      </c>
      <c r="E32" s="137">
        <v>5376.8554194850003</v>
      </c>
      <c r="F32" s="137">
        <v>5162.7762429160002</v>
      </c>
      <c r="G32" s="141">
        <v>214.07917656900008</v>
      </c>
      <c r="H32" s="133">
        <v>63.981560530070169</v>
      </c>
      <c r="I32" s="133">
        <v>36.018439469929824</v>
      </c>
    </row>
    <row r="33" spans="1:10" s="2" customFormat="1" ht="14.25" customHeight="1">
      <c r="A33" s="136" t="s">
        <v>747</v>
      </c>
      <c r="B33" s="194">
        <v>34413.655123842</v>
      </c>
      <c r="C33" s="137">
        <v>25440.166565201998</v>
      </c>
      <c r="D33" s="137">
        <v>28017.172001580999</v>
      </c>
      <c r="E33" s="137">
        <v>8973.4885586399996</v>
      </c>
      <c r="F33" s="137">
        <v>6396.4831222610001</v>
      </c>
      <c r="G33" s="141">
        <v>2577.0054363789995</v>
      </c>
      <c r="H33" s="133">
        <v>77.668789284965271</v>
      </c>
      <c r="I33" s="133">
        <v>22.331210715034718</v>
      </c>
    </row>
    <row r="34" spans="1:10" s="2" customFormat="1" ht="13.5" customHeight="1">
      <c r="A34" s="136" t="s">
        <v>748</v>
      </c>
      <c r="B34" s="194">
        <v>11019.097205942999</v>
      </c>
      <c r="C34" s="137">
        <v>5268.2318863549999</v>
      </c>
      <c r="D34" s="137">
        <v>5891.8801066320002</v>
      </c>
      <c r="E34" s="137">
        <v>5750.8653195879997</v>
      </c>
      <c r="F34" s="137">
        <v>5127.2170993110003</v>
      </c>
      <c r="G34" s="141">
        <v>623.64822027699938</v>
      </c>
      <c r="H34" s="141">
        <v>50.639865428212886</v>
      </c>
      <c r="I34" s="141">
        <v>49.360134571787135</v>
      </c>
    </row>
    <row r="35" spans="1:10" ht="14.2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14.25" customHeight="1">
      <c r="A39" s="172"/>
      <c r="B39" s="193"/>
      <c r="C39" s="133"/>
      <c r="D39" s="133"/>
      <c r="E39" s="133"/>
      <c r="F39" s="133"/>
      <c r="G39" s="133"/>
      <c r="H39" s="134"/>
      <c r="I39" s="193"/>
    </row>
    <row r="40" spans="1:10" ht="14.25" customHeight="1">
      <c r="A40" s="172"/>
      <c r="B40" s="193"/>
      <c r="C40" s="133"/>
      <c r="D40" s="133"/>
      <c r="E40" s="133"/>
      <c r="F40" s="133"/>
      <c r="G40" s="133"/>
      <c r="H40" s="134"/>
      <c r="I40" s="193"/>
    </row>
    <row r="41" spans="1:10" ht="14.25" customHeight="1">
      <c r="A41" s="172"/>
      <c r="B41" s="193"/>
      <c r="C41" s="133"/>
      <c r="D41" s="133"/>
      <c r="E41" s="133"/>
      <c r="F41" s="133"/>
      <c r="G41" s="133"/>
      <c r="H41" s="134"/>
      <c r="I41" s="193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1"/>
      <c r="E43" s="161"/>
      <c r="F43" s="161"/>
      <c r="G43" s="161"/>
      <c r="H43" s="161"/>
      <c r="I43" s="503" t="s">
        <v>320</v>
      </c>
      <c r="J43" s="503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0" zoomScale="70" zoomScaleNormal="100" zoomScaleSheetLayoutView="70" workbookViewId="0">
      <selection activeCell="L78" sqref="L7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321</v>
      </c>
      <c r="C4" s="463"/>
      <c r="D4" s="463"/>
      <c r="E4" s="463"/>
      <c r="F4" s="463"/>
      <c r="G4" s="463"/>
      <c r="H4" s="463"/>
      <c r="I4" s="124"/>
    </row>
    <row r="5" spans="1:39">
      <c r="B5" s="475" t="s">
        <v>150</v>
      </c>
      <c r="C5" s="504" t="s">
        <v>322</v>
      </c>
      <c r="D5" s="505"/>
      <c r="E5" s="506"/>
      <c r="F5" s="504" t="s">
        <v>31</v>
      </c>
      <c r="G5" s="505"/>
      <c r="H5" s="506"/>
    </row>
    <row r="6" spans="1:39">
      <c r="B6" s="476"/>
      <c r="C6" s="130" t="s">
        <v>323</v>
      </c>
      <c r="D6" s="130" t="s">
        <v>324</v>
      </c>
      <c r="E6" s="130" t="s">
        <v>325</v>
      </c>
      <c r="F6" s="130" t="s">
        <v>323</v>
      </c>
      <c r="G6" s="130" t="s">
        <v>324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7">
        <v>212757</v>
      </c>
      <c r="F7" s="142">
        <v>311678550</v>
      </c>
      <c r="G7" s="142">
        <v>224317968</v>
      </c>
      <c r="H7" s="197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7">
        <v>214618</v>
      </c>
      <c r="F8" s="142">
        <v>387329515</v>
      </c>
      <c r="G8" s="142">
        <v>322133270</v>
      </c>
      <c r="H8" s="197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7">
        <v>230763</v>
      </c>
      <c r="F9" s="142">
        <v>411857395</v>
      </c>
      <c r="G9" s="142">
        <v>327616844</v>
      </c>
      <c r="H9" s="197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7">
        <v>276368</v>
      </c>
      <c r="F10" s="142">
        <v>445101358.88865101</v>
      </c>
      <c r="G10" s="142">
        <v>388435483</v>
      </c>
      <c r="H10" s="197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8">
        <v>468117</v>
      </c>
      <c r="F11" s="142">
        <v>425708853.83999997</v>
      </c>
      <c r="G11" s="193">
        <v>377544298</v>
      </c>
      <c r="H11" s="198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7">
        <v>539514</v>
      </c>
      <c r="F12" s="142">
        <v>430340718.58543801</v>
      </c>
      <c r="G12" s="142">
        <v>342987085</v>
      </c>
      <c r="H12" s="197">
        <v>32263</v>
      </c>
    </row>
    <row r="13" spans="1:39" s="199" customFormat="1" ht="13.5" customHeight="1">
      <c r="B13" s="132">
        <v>2022</v>
      </c>
      <c r="C13" s="139">
        <v>5309430071</v>
      </c>
      <c r="D13" s="142">
        <v>12203318402</v>
      </c>
      <c r="E13" s="197">
        <v>576423</v>
      </c>
      <c r="F13" s="139">
        <v>445270048.91680002</v>
      </c>
      <c r="G13" s="142">
        <v>488978946</v>
      </c>
      <c r="H13" s="197">
        <v>47436</v>
      </c>
    </row>
    <row r="14" spans="1:39" s="199" customFormat="1" ht="13.5" customHeight="1">
      <c r="B14" s="132">
        <v>2023</v>
      </c>
      <c r="C14" s="139">
        <v>5733674441</v>
      </c>
      <c r="D14" s="139">
        <v>11465555610</v>
      </c>
      <c r="E14" s="200">
        <v>751953</v>
      </c>
      <c r="F14" s="139">
        <v>459508141.87777799</v>
      </c>
      <c r="G14" s="139">
        <v>552384441</v>
      </c>
      <c r="H14" s="200">
        <v>52335</v>
      </c>
    </row>
    <row r="15" spans="1:39" s="199" customFormat="1" ht="13.4" hidden="1" customHeight="1">
      <c r="B15" s="132" t="s">
        <v>170</v>
      </c>
      <c r="C15" s="139">
        <v>5376036443</v>
      </c>
      <c r="D15" s="193">
        <v>1331186582</v>
      </c>
      <c r="E15" s="201">
        <v>59950</v>
      </c>
      <c r="F15" s="139">
        <v>448770983.91680002</v>
      </c>
      <c r="G15" s="202">
        <v>40152506</v>
      </c>
      <c r="H15" s="201">
        <v>7275</v>
      </c>
    </row>
    <row r="16" spans="1:39" ht="13.5" hidden="1" customHeight="1">
      <c r="B16" s="132" t="s">
        <v>326</v>
      </c>
      <c r="C16" s="139">
        <v>5436536443</v>
      </c>
      <c r="D16" s="193">
        <v>906761610</v>
      </c>
      <c r="E16" s="200">
        <v>54311</v>
      </c>
      <c r="F16" s="139">
        <v>449610667.6688</v>
      </c>
      <c r="G16" s="203">
        <v>47616048</v>
      </c>
      <c r="H16" s="200">
        <v>6808</v>
      </c>
    </row>
    <row r="17" spans="2:8" ht="13.5" hidden="1" customHeight="1">
      <c r="B17" s="136" t="s">
        <v>172</v>
      </c>
      <c r="C17" s="139">
        <v>5436536443</v>
      </c>
      <c r="D17" s="193">
        <v>930049078</v>
      </c>
      <c r="E17" s="200">
        <v>50275</v>
      </c>
      <c r="F17" s="203">
        <v>447545971.66680002</v>
      </c>
      <c r="G17" s="203">
        <v>40662045</v>
      </c>
      <c r="H17" s="200">
        <v>5120</v>
      </c>
    </row>
    <row r="18" spans="2:8" ht="13.5" hidden="1" customHeight="1">
      <c r="B18" s="136" t="s">
        <v>173</v>
      </c>
      <c r="C18" s="139">
        <v>5536737080</v>
      </c>
      <c r="D18" s="193">
        <v>763167125</v>
      </c>
      <c r="E18" s="200">
        <v>42458</v>
      </c>
      <c r="F18" s="203">
        <v>445718123.56120002</v>
      </c>
      <c r="G18" s="203">
        <v>27114745</v>
      </c>
      <c r="H18" s="200">
        <v>2398</v>
      </c>
    </row>
    <row r="19" spans="2:8" ht="13.5" hidden="1" customHeight="1">
      <c r="B19" s="136" t="s">
        <v>174</v>
      </c>
      <c r="C19" s="204">
        <v>5419619294</v>
      </c>
      <c r="D19" s="204">
        <v>1097044694</v>
      </c>
      <c r="E19" s="200">
        <v>76504</v>
      </c>
      <c r="F19" s="202">
        <v>442935530.01786703</v>
      </c>
      <c r="G19" s="202">
        <v>28871982</v>
      </c>
      <c r="H19" s="200">
        <v>2425</v>
      </c>
    </row>
    <row r="20" spans="2:8" ht="13.5" hidden="1" customHeight="1">
      <c r="B20" s="136" t="s">
        <v>175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6" t="s">
        <v>176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6" t="s">
        <v>177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6" t="s">
        <v>178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6" t="s">
        <v>179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6" t="s">
        <v>180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149999999999999" hidden="1" customHeight="1">
      <c r="B26" s="136" t="s">
        <v>181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>
      <c r="B27" s="136">
        <v>2024</v>
      </c>
      <c r="C27" s="204">
        <v>6039522705</v>
      </c>
      <c r="D27" s="204">
        <v>11933060929.515999</v>
      </c>
      <c r="E27" s="197">
        <v>922867</v>
      </c>
      <c r="F27" s="204">
        <v>471300140.21111</v>
      </c>
      <c r="G27" s="204">
        <v>595813325.08067608</v>
      </c>
      <c r="H27" s="197">
        <v>48532</v>
      </c>
    </row>
    <row r="28" spans="2:8" ht="13.5" hidden="1" customHeight="1">
      <c r="B28" s="136" t="s">
        <v>170</v>
      </c>
      <c r="C28" s="206">
        <v>5791994441</v>
      </c>
      <c r="D28" s="206">
        <v>916300083</v>
      </c>
      <c r="E28" s="200">
        <v>55751</v>
      </c>
      <c r="F28" s="139">
        <v>460917266.87777799</v>
      </c>
      <c r="G28" s="207">
        <v>57480609</v>
      </c>
      <c r="H28" s="197">
        <v>3587</v>
      </c>
    </row>
    <row r="29" spans="2:8" hidden="1">
      <c r="B29" s="132" t="s">
        <v>326</v>
      </c>
      <c r="C29" s="206">
        <v>5847622275</v>
      </c>
      <c r="D29" s="206">
        <v>983040370</v>
      </c>
      <c r="E29" s="208">
        <v>62426</v>
      </c>
      <c r="F29" s="207">
        <v>458832146.87777799</v>
      </c>
      <c r="G29" s="207">
        <v>33741140.539999999</v>
      </c>
      <c r="H29" s="208">
        <v>2987</v>
      </c>
    </row>
    <row r="30" spans="2:8" hidden="1">
      <c r="B30" s="136" t="s">
        <v>172</v>
      </c>
      <c r="C30" s="206">
        <v>5774506263</v>
      </c>
      <c r="D30" s="206">
        <v>973597259</v>
      </c>
      <c r="E30" s="208">
        <v>69472</v>
      </c>
      <c r="F30" s="207">
        <v>458780168.87777799</v>
      </c>
      <c r="G30" s="207">
        <v>45130364.840000004</v>
      </c>
      <c r="H30" s="208">
        <v>3960</v>
      </c>
    </row>
    <row r="31" spans="2:8" ht="13.5" hidden="1" customHeight="1">
      <c r="B31" s="136" t="s">
        <v>173</v>
      </c>
      <c r="C31" s="206">
        <v>5983723646</v>
      </c>
      <c r="D31" s="206">
        <v>1065663644.2</v>
      </c>
      <c r="E31" s="208">
        <v>81175</v>
      </c>
      <c r="F31" s="207">
        <v>459861131.87777799</v>
      </c>
      <c r="G31" s="207">
        <v>50195620.490024</v>
      </c>
      <c r="H31" s="208">
        <v>4329</v>
      </c>
    </row>
    <row r="32" spans="2:8" ht="13.5" hidden="1" customHeight="1">
      <c r="B32" s="136" t="s">
        <v>174</v>
      </c>
      <c r="C32" s="206">
        <v>5989142123</v>
      </c>
      <c r="D32" s="206">
        <v>989231852.94500005</v>
      </c>
      <c r="E32" s="208">
        <v>73982</v>
      </c>
      <c r="F32" s="207">
        <v>461944986.87777799</v>
      </c>
      <c r="G32" s="207">
        <v>47144119.636</v>
      </c>
      <c r="H32" s="208">
        <v>3575</v>
      </c>
    </row>
    <row r="33" spans="2:24" hidden="1">
      <c r="B33" s="136" t="s">
        <v>175</v>
      </c>
      <c r="C33" s="206">
        <v>6049242123</v>
      </c>
      <c r="D33" s="206">
        <v>816897201.83000004</v>
      </c>
      <c r="E33" s="208">
        <v>69646</v>
      </c>
      <c r="F33" s="207">
        <v>463947216.87777799</v>
      </c>
      <c r="G33" s="207">
        <v>44091638.329999998</v>
      </c>
      <c r="H33" s="208">
        <v>3983</v>
      </c>
    </row>
    <row r="34" spans="2:24" hidden="1">
      <c r="B34" s="136" t="s">
        <v>176</v>
      </c>
      <c r="C34" s="206">
        <v>6185200823</v>
      </c>
      <c r="D34" s="206">
        <v>920900570</v>
      </c>
      <c r="E34" s="208">
        <v>123877</v>
      </c>
      <c r="F34" s="207">
        <v>466562066.87777799</v>
      </c>
      <c r="G34" s="207">
        <v>69842776.670000002</v>
      </c>
      <c r="H34" s="208">
        <v>5121</v>
      </c>
    </row>
    <row r="35" spans="2:24" hidden="1">
      <c r="B35" s="136" t="s">
        <v>177</v>
      </c>
      <c r="C35" s="206">
        <v>6251494823</v>
      </c>
      <c r="D35" s="206">
        <v>1127412984.54</v>
      </c>
      <c r="E35" s="208">
        <v>85849</v>
      </c>
      <c r="F35" s="207">
        <v>458955735.87777799</v>
      </c>
      <c r="G35" s="207">
        <v>35873464.600000001</v>
      </c>
      <c r="H35" s="208">
        <v>4122</v>
      </c>
      <c r="U35" s="2"/>
      <c r="V35" s="2"/>
      <c r="W35" s="2"/>
      <c r="X35" s="2"/>
    </row>
    <row r="36" spans="2:24" hidden="1">
      <c r="B36" s="136" t="s">
        <v>178</v>
      </c>
      <c r="C36" s="206">
        <v>5987588461</v>
      </c>
      <c r="D36" s="206">
        <v>1065827012</v>
      </c>
      <c r="E36" s="208">
        <v>76278</v>
      </c>
      <c r="F36" s="207">
        <v>455838445.87777799</v>
      </c>
      <c r="G36" s="207">
        <v>37462021.75</v>
      </c>
      <c r="H36" s="208">
        <v>3484</v>
      </c>
    </row>
    <row r="37" spans="2:24" hidden="1">
      <c r="B37" s="136" t="s">
        <v>179</v>
      </c>
      <c r="C37" s="206">
        <v>6520455457</v>
      </c>
      <c r="D37" s="206">
        <v>1201680557</v>
      </c>
      <c r="E37" s="208">
        <v>78267</v>
      </c>
      <c r="F37" s="207">
        <v>463182396.54444402</v>
      </c>
      <c r="G37" s="207">
        <v>56420941.020000003</v>
      </c>
      <c r="H37" s="208">
        <v>4744</v>
      </c>
    </row>
    <row r="38" spans="2:24" hidden="1">
      <c r="B38" s="136" t="s">
        <v>180</v>
      </c>
      <c r="C38" s="206">
        <v>6089810305</v>
      </c>
      <c r="D38" s="206">
        <v>922313335</v>
      </c>
      <c r="E38" s="208">
        <v>70207</v>
      </c>
      <c r="F38" s="207">
        <v>469883607.54444402</v>
      </c>
      <c r="G38" s="207">
        <v>50110551.859999999</v>
      </c>
      <c r="H38" s="208">
        <v>3887</v>
      </c>
    </row>
    <row r="39" spans="2:24" hidden="1">
      <c r="B39" s="136" t="s">
        <v>181</v>
      </c>
      <c r="C39" s="142">
        <v>6039522705</v>
      </c>
      <c r="D39" s="142">
        <v>950196060.00100005</v>
      </c>
      <c r="E39" s="197">
        <v>75937</v>
      </c>
      <c r="F39" s="209">
        <v>471300140.21111</v>
      </c>
      <c r="G39" s="209">
        <v>68320076.344651997</v>
      </c>
      <c r="H39" s="210">
        <v>4753</v>
      </c>
    </row>
    <row r="40" spans="2:24" ht="13.5" customHeight="1">
      <c r="B40" s="136">
        <v>2025</v>
      </c>
      <c r="C40" s="142">
        <v>6190334490</v>
      </c>
      <c r="D40" s="142">
        <v>1146705138.8199999</v>
      </c>
      <c r="E40" s="197">
        <v>170780</v>
      </c>
      <c r="F40" s="142">
        <v>473086831.54444402</v>
      </c>
      <c r="G40" s="142">
        <v>57895951.350000001</v>
      </c>
      <c r="H40" s="197">
        <v>8645</v>
      </c>
    </row>
    <row r="41" spans="2:24">
      <c r="B41" s="136" t="s">
        <v>170</v>
      </c>
      <c r="C41" s="204">
        <v>6110167005</v>
      </c>
      <c r="D41" s="204">
        <v>1025366465.16</v>
      </c>
      <c r="E41" s="197">
        <v>87713</v>
      </c>
      <c r="F41" s="204">
        <v>475072208.54444402</v>
      </c>
      <c r="G41" s="204">
        <v>44297324.130000003</v>
      </c>
      <c r="H41" s="197">
        <v>4219</v>
      </c>
    </row>
    <row r="42" spans="2:24">
      <c r="B42" s="132" t="s">
        <v>326</v>
      </c>
      <c r="C42" s="204">
        <v>6190334490</v>
      </c>
      <c r="D42" s="204">
        <v>1146705138.8199999</v>
      </c>
      <c r="E42" s="201">
        <v>83067</v>
      </c>
      <c r="F42" s="204">
        <v>473086831.54444402</v>
      </c>
      <c r="G42" s="204">
        <v>57895951.350000001</v>
      </c>
      <c r="H42" s="201">
        <v>4426</v>
      </c>
    </row>
    <row r="44" spans="2:24" ht="14.25" customHeight="1">
      <c r="B44" s="211" t="s">
        <v>327</v>
      </c>
      <c r="C44" s="90"/>
    </row>
    <row r="45" spans="2:24" ht="12" customHeight="1">
      <c r="B45" s="211" t="s">
        <v>328</v>
      </c>
      <c r="C45" s="90"/>
    </row>
    <row r="46" spans="2:24" ht="12" customHeight="1">
      <c r="B46" s="211"/>
      <c r="C46" s="90"/>
    </row>
    <row r="47" spans="2:24" ht="12.75" customHeight="1">
      <c r="C47" s="463" t="s">
        <v>329</v>
      </c>
      <c r="D47" s="463"/>
      <c r="E47" s="463"/>
      <c r="F47" s="463"/>
    </row>
    <row r="48" spans="2:24" ht="12.75" customHeight="1">
      <c r="B48" s="106"/>
      <c r="C48" s="464" t="s">
        <v>150</v>
      </c>
      <c r="D48" s="469" t="s">
        <v>330</v>
      </c>
      <c r="E48" s="470"/>
      <c r="F48" s="471"/>
    </row>
    <row r="49" spans="1:627" ht="12.75" customHeight="1">
      <c r="B49" s="106"/>
      <c r="C49" s="465"/>
      <c r="D49" s="212" t="s">
        <v>331</v>
      </c>
      <c r="E49" s="212" t="s">
        <v>68</v>
      </c>
      <c r="F49" s="212" t="s">
        <v>70</v>
      </c>
    </row>
    <row r="50" spans="1:627" ht="14.5" hidden="1" customHeight="1">
      <c r="B50" s="90"/>
      <c r="C50" s="132">
        <v>2016</v>
      </c>
      <c r="D50" s="139">
        <v>208.44929999999999</v>
      </c>
      <c r="E50" s="139">
        <v>205.50319999999999</v>
      </c>
      <c r="F50" s="139">
        <v>221.2946</v>
      </c>
    </row>
    <row r="51" spans="1:627" ht="14.5" hidden="1" customHeight="1">
      <c r="B51" s="90"/>
      <c r="C51" s="132">
        <v>2017</v>
      </c>
      <c r="D51" s="139">
        <v>242.98419999999999</v>
      </c>
      <c r="E51" s="139">
        <v>240.1978</v>
      </c>
      <c r="F51" s="139">
        <v>253.0558</v>
      </c>
    </row>
    <row r="52" spans="1:627" ht="14.5" hidden="1" customHeight="1">
      <c r="B52" s="90"/>
      <c r="C52" s="132">
        <v>2018</v>
      </c>
      <c r="D52" s="139">
        <v>240.90129999999999</v>
      </c>
      <c r="E52" s="139">
        <v>236.34970000000001</v>
      </c>
      <c r="F52" s="139">
        <v>262.67399999999998</v>
      </c>
    </row>
    <row r="53" spans="1:627" ht="14.5" hidden="1" customHeight="1">
      <c r="B53" s="90"/>
      <c r="C53" s="132">
        <v>2019</v>
      </c>
      <c r="D53" s="139">
        <v>274.47579999999999</v>
      </c>
      <c r="E53" s="139">
        <v>269.21690000000001</v>
      </c>
      <c r="F53" s="139">
        <v>299.76600000000002</v>
      </c>
    </row>
    <row r="54" spans="1:627" ht="14.5" customHeight="1">
      <c r="A54" s="2"/>
      <c r="B54" s="90"/>
      <c r="C54" s="136">
        <v>2020</v>
      </c>
      <c r="D54" s="139">
        <v>314.24669999999998</v>
      </c>
      <c r="E54" s="139">
        <v>309.05290000000002</v>
      </c>
      <c r="F54" s="139">
        <v>333.0763</v>
      </c>
      <c r="H54" s="199"/>
      <c r="I54" s="199"/>
      <c r="J54" s="199"/>
    </row>
    <row r="55" spans="1:627" ht="14.5" customHeight="1">
      <c r="B55" s="90"/>
      <c r="C55" s="136">
        <v>2021</v>
      </c>
      <c r="D55" s="139">
        <v>332.80779999999999</v>
      </c>
      <c r="E55" s="139">
        <v>326.11860000000001</v>
      </c>
      <c r="F55" s="139">
        <v>367.97480000000002</v>
      </c>
    </row>
    <row r="56" spans="1:627" ht="14.5" customHeight="1">
      <c r="B56" s="90"/>
      <c r="C56" s="136">
        <v>2022</v>
      </c>
      <c r="D56" s="139">
        <v>344.78160000000003</v>
      </c>
      <c r="E56" s="139">
        <v>337.20490000000001</v>
      </c>
      <c r="F56" s="139">
        <v>392.24529999999999</v>
      </c>
    </row>
    <row r="57" spans="1:627" ht="14.5" customHeight="1">
      <c r="B57" s="90"/>
      <c r="C57" s="136">
        <v>2023</v>
      </c>
      <c r="D57" s="139">
        <v>374.61399999999998</v>
      </c>
      <c r="E57" s="139">
        <v>366.6028</v>
      </c>
      <c r="F57" s="139">
        <v>422.77659999999997</v>
      </c>
      <c r="H57" s="8"/>
      <c r="I57" s="8"/>
    </row>
    <row r="58" spans="1:627" ht="14.5" customHeight="1">
      <c r="B58" s="90"/>
      <c r="C58" s="136">
        <v>2024</v>
      </c>
      <c r="D58" s="139">
        <v>392.6628</v>
      </c>
      <c r="E58" s="139">
        <v>383.61829999999998</v>
      </c>
      <c r="F58" s="139">
        <v>455.66079999999999</v>
      </c>
    </row>
    <row r="59" spans="1:627" ht="14.5" customHeight="1">
      <c r="B59" s="90"/>
      <c r="C59" s="136">
        <v>2025</v>
      </c>
      <c r="D59" s="139">
        <v>399.54360000000003</v>
      </c>
      <c r="E59" s="139">
        <v>390.15660000000003</v>
      </c>
      <c r="F59" s="139">
        <v>467.41770000000002</v>
      </c>
    </row>
    <row r="60" spans="1:627" ht="10.5" customHeight="1">
      <c r="B60" s="90"/>
      <c r="C60" s="195"/>
      <c r="D60" s="213"/>
      <c r="E60" s="213"/>
      <c r="F60" s="213"/>
    </row>
    <row r="61" spans="1:627" ht="14.5" customHeight="1">
      <c r="B61" s="90"/>
      <c r="C61" s="148" t="s">
        <v>170</v>
      </c>
      <c r="D61" s="139">
        <v>395.70350000000002</v>
      </c>
      <c r="E61" s="139">
        <v>386.50200000000001</v>
      </c>
      <c r="F61" s="139">
        <v>460.96710000000002</v>
      </c>
    </row>
    <row r="62" spans="1:627" ht="14.5" customHeight="1">
      <c r="B62" s="90"/>
      <c r="C62" s="148" t="s">
        <v>171</v>
      </c>
      <c r="D62" s="139">
        <v>400.21440000000001</v>
      </c>
      <c r="E62" s="139">
        <v>390.94299999999998</v>
      </c>
      <c r="F62" s="139">
        <v>465.5095</v>
      </c>
    </row>
    <row r="63" spans="1:627" ht="14.5" customHeight="1">
      <c r="B63" s="90"/>
      <c r="C63" s="106" t="s">
        <v>172</v>
      </c>
      <c r="D63" s="139">
        <v>399.54360000000003</v>
      </c>
      <c r="E63" s="139">
        <v>390.15660000000003</v>
      </c>
      <c r="F63" s="139">
        <v>467.41770000000002</v>
      </c>
    </row>
    <row r="64" spans="1:627" s="2" customFormat="1" ht="10.5" customHeight="1">
      <c r="A64"/>
      <c r="B64" s="90"/>
      <c r="C64" s="214"/>
      <c r="D64" s="215"/>
      <c r="E64" s="215"/>
      <c r="F64" s="215"/>
      <c r="G64"/>
      <c r="H64"/>
      <c r="I64"/>
      <c r="J64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  <c r="RH64" s="199"/>
      <c r="RI64" s="199"/>
      <c r="RJ64" s="199"/>
      <c r="RK64" s="199"/>
      <c r="RL64" s="199"/>
      <c r="RM64" s="199"/>
      <c r="RN64" s="199"/>
      <c r="RO64" s="199"/>
      <c r="RP64" s="199"/>
      <c r="RQ64" s="199"/>
      <c r="RR64" s="199"/>
      <c r="RS64" s="199"/>
      <c r="RT64" s="199"/>
      <c r="RU64" s="199"/>
      <c r="RV64" s="199"/>
      <c r="RW64" s="199"/>
      <c r="RX64" s="199"/>
      <c r="RY64" s="199"/>
      <c r="RZ64" s="199"/>
      <c r="SA64" s="199"/>
      <c r="SB64" s="199"/>
      <c r="SC64" s="199"/>
      <c r="SD64" s="199"/>
      <c r="SE64" s="199"/>
      <c r="SF64" s="199"/>
      <c r="SG64" s="199"/>
      <c r="SH64" s="199"/>
      <c r="SI64" s="199"/>
      <c r="SJ64" s="199"/>
      <c r="SK64" s="199"/>
      <c r="SL64" s="199"/>
      <c r="SM64" s="199"/>
      <c r="SN64" s="199"/>
      <c r="SO64" s="199"/>
      <c r="SP64" s="199"/>
      <c r="SQ64" s="199"/>
      <c r="SR64" s="199"/>
      <c r="SS64" s="199"/>
      <c r="ST64" s="199"/>
      <c r="SU64" s="199"/>
      <c r="SV64" s="199"/>
      <c r="SW64" s="199"/>
      <c r="SX64" s="199"/>
      <c r="SY64" s="199"/>
      <c r="SZ64" s="199"/>
      <c r="TA64" s="199"/>
      <c r="TB64" s="199"/>
      <c r="TC64" s="199"/>
      <c r="TD64" s="199"/>
      <c r="TE64" s="199"/>
      <c r="TF64" s="199"/>
      <c r="TG64" s="199"/>
      <c r="TH64" s="199"/>
      <c r="TI64" s="199"/>
      <c r="TJ64" s="199"/>
      <c r="TK64" s="199"/>
      <c r="TL64" s="199"/>
      <c r="TM64" s="199"/>
      <c r="TN64" s="199"/>
      <c r="TO64" s="199"/>
      <c r="TP64" s="199"/>
      <c r="TQ64" s="199"/>
      <c r="TR64" s="199"/>
      <c r="TS64" s="199"/>
      <c r="TT64" s="199"/>
      <c r="TU64" s="199"/>
      <c r="TV64" s="199"/>
      <c r="TW64" s="199"/>
      <c r="TX64" s="199"/>
      <c r="TY64" s="199"/>
      <c r="TZ64" s="199"/>
      <c r="UA64" s="199"/>
      <c r="UB64" s="199"/>
      <c r="UC64" s="199"/>
      <c r="UD64" s="199"/>
      <c r="UE64" s="199"/>
      <c r="UF64" s="199"/>
      <c r="UG64" s="199"/>
      <c r="UH64" s="199"/>
      <c r="UI64" s="199"/>
      <c r="UJ64" s="199"/>
      <c r="UK64" s="199"/>
      <c r="UL64" s="199"/>
      <c r="UM64" s="199"/>
      <c r="UN64" s="199"/>
      <c r="UO64" s="199"/>
      <c r="UP64" s="199"/>
      <c r="UQ64" s="199"/>
      <c r="UR64" s="199"/>
      <c r="US64" s="199"/>
      <c r="UT64" s="199"/>
      <c r="UU64" s="199"/>
      <c r="UV64" s="199"/>
      <c r="UW64" s="199"/>
      <c r="UX64" s="199"/>
      <c r="UY64" s="199"/>
      <c r="UZ64" s="199"/>
      <c r="VA64" s="199"/>
      <c r="VB64" s="199"/>
      <c r="VC64" s="199"/>
      <c r="VD64" s="199"/>
      <c r="VE64" s="199"/>
      <c r="VF64" s="199"/>
      <c r="VG64" s="199"/>
      <c r="VH64" s="199"/>
      <c r="VI64" s="199"/>
      <c r="VJ64" s="199"/>
      <c r="VK64" s="199"/>
      <c r="VL64" s="199"/>
      <c r="VM64" s="199"/>
      <c r="VN64" s="199"/>
      <c r="VO64" s="199"/>
      <c r="VP64" s="199"/>
      <c r="VQ64" s="199"/>
      <c r="VR64" s="199"/>
      <c r="VS64" s="199"/>
      <c r="VT64" s="199"/>
      <c r="VU64" s="199"/>
      <c r="VV64" s="199"/>
      <c r="VW64" s="199"/>
      <c r="VX64" s="199"/>
      <c r="VY64" s="199"/>
      <c r="VZ64" s="199"/>
      <c r="WA64" s="199"/>
      <c r="WB64" s="199"/>
      <c r="WC64" s="199"/>
      <c r="WD64" s="199"/>
      <c r="WE64" s="199"/>
      <c r="WF64" s="199"/>
      <c r="WG64" s="199"/>
      <c r="WH64" s="199"/>
      <c r="WI64" s="199"/>
      <c r="WJ64" s="199"/>
      <c r="WK64" s="199"/>
      <c r="WL64" s="199"/>
      <c r="WM64" s="199"/>
      <c r="WN64" s="199"/>
      <c r="WO64" s="199"/>
      <c r="WP64" s="199"/>
      <c r="WQ64" s="199"/>
      <c r="WR64" s="199"/>
      <c r="WS64" s="199"/>
      <c r="WT64" s="199"/>
      <c r="WU64" s="199"/>
      <c r="WV64" s="199"/>
      <c r="WW64" s="199"/>
      <c r="WX64" s="199"/>
      <c r="WY64" s="199"/>
      <c r="WZ64" s="199"/>
      <c r="XA64" s="199"/>
      <c r="XB64" s="199"/>
      <c r="XC64" s="199"/>
    </row>
    <row r="65" spans="1:10" ht="14.5" customHeight="1">
      <c r="B65" s="90"/>
      <c r="C65" s="196" t="s">
        <v>741</v>
      </c>
      <c r="D65" s="139">
        <v>401.69729999999998</v>
      </c>
      <c r="E65" s="139">
        <v>392.40260000000001</v>
      </c>
      <c r="F65" s="139">
        <v>467.00869999999998</v>
      </c>
    </row>
    <row r="66" spans="1:10" ht="14.5" customHeight="1">
      <c r="B66" s="90"/>
      <c r="C66" s="196" t="s">
        <v>742</v>
      </c>
      <c r="D66" s="139">
        <v>401.26310000000001</v>
      </c>
      <c r="E66" s="139">
        <v>391.93169999999998</v>
      </c>
      <c r="F66" s="139">
        <v>467.46440000000001</v>
      </c>
      <c r="G66" s="199"/>
    </row>
    <row r="67" spans="1:10" ht="14.5" customHeight="1">
      <c r="B67" s="90"/>
      <c r="C67" s="196" t="s">
        <v>743</v>
      </c>
      <c r="D67" s="139">
        <v>399.38959999999997</v>
      </c>
      <c r="E67" s="139">
        <v>390.00639999999999</v>
      </c>
      <c r="F67" s="139">
        <v>467.23430000000002</v>
      </c>
      <c r="G67" s="199"/>
    </row>
    <row r="68" spans="1:10" ht="14.5" customHeight="1">
      <c r="B68" s="216"/>
      <c r="C68" s="217" t="s">
        <v>744</v>
      </c>
      <c r="D68" s="139">
        <v>399.54360000000003</v>
      </c>
      <c r="E68" s="139">
        <v>390.15660000000003</v>
      </c>
      <c r="F68" s="139">
        <v>467.41770000000002</v>
      </c>
      <c r="G68" s="199"/>
    </row>
    <row r="69" spans="1:10" ht="10.5" customHeight="1">
      <c r="B69" s="216"/>
      <c r="C69" s="218"/>
      <c r="D69" s="219"/>
      <c r="E69" s="219"/>
      <c r="F69" s="219"/>
      <c r="G69" s="199"/>
    </row>
    <row r="70" spans="1:10" ht="14.5" customHeight="1">
      <c r="B70" s="90"/>
      <c r="C70" s="136" t="s">
        <v>745</v>
      </c>
      <c r="D70" s="139">
        <v>398.22230000000002</v>
      </c>
      <c r="E70" s="139">
        <v>388.81920000000002</v>
      </c>
      <c r="F70" s="139">
        <v>466.83800000000002</v>
      </c>
    </row>
    <row r="71" spans="1:10" s="199" customFormat="1" ht="14.5" customHeight="1">
      <c r="A71"/>
      <c r="B71" s="90"/>
      <c r="C71" s="136" t="s">
        <v>746</v>
      </c>
      <c r="D71" s="139">
        <v>397.53410000000002</v>
      </c>
      <c r="E71" s="139">
        <v>388.12299999999999</v>
      </c>
      <c r="F71" s="139">
        <v>466.5283</v>
      </c>
      <c r="G71"/>
      <c r="H71"/>
      <c r="I71"/>
      <c r="J71"/>
    </row>
    <row r="72" spans="1:10" s="199" customFormat="1" ht="14.5" customHeight="1">
      <c r="A72"/>
      <c r="B72" s="90"/>
      <c r="C72" s="136" t="s">
        <v>747</v>
      </c>
      <c r="D72" s="139">
        <v>398.03480000000002</v>
      </c>
      <c r="E72" s="139">
        <v>388.63549999999998</v>
      </c>
      <c r="F72" s="139">
        <v>466.63159999999999</v>
      </c>
      <c r="G72"/>
      <c r="H72"/>
      <c r="I72"/>
      <c r="J72"/>
    </row>
    <row r="73" spans="1:10" s="199" customFormat="1" ht="14.5" customHeight="1">
      <c r="A73"/>
      <c r="B73" s="90"/>
      <c r="C73" s="136" t="s">
        <v>748</v>
      </c>
      <c r="D73" s="139">
        <v>399.54360000000003</v>
      </c>
      <c r="E73" s="139">
        <v>390.15660000000003</v>
      </c>
      <c r="F73" s="139">
        <v>467.41770000000002</v>
      </c>
      <c r="G73"/>
      <c r="H73"/>
      <c r="I73"/>
      <c r="J73"/>
    </row>
    <row r="74" spans="1:10" ht="14.5" customHeight="1">
      <c r="B74" s="90"/>
      <c r="C74" s="136"/>
      <c r="D74" s="149"/>
      <c r="E74" s="149"/>
      <c r="F74" s="149"/>
    </row>
    <row r="75" spans="1:10" ht="14.5" customHeight="1">
      <c r="B75" s="90"/>
      <c r="C75" s="136"/>
      <c r="D75" s="144"/>
      <c r="E75" s="144"/>
      <c r="F75" s="144"/>
    </row>
    <row r="76" spans="1:10" ht="14.5" customHeight="1">
      <c r="B76" s="90"/>
      <c r="C76" s="136"/>
      <c r="D76" s="144"/>
      <c r="E76" s="144"/>
      <c r="F76" s="144"/>
    </row>
    <row r="77" spans="1:10" ht="14.5" customHeight="1">
      <c r="B77" s="90"/>
      <c r="C77" s="136"/>
      <c r="D77" s="144"/>
      <c r="E77" s="144"/>
      <c r="F77" s="144"/>
    </row>
    <row r="78" spans="1:10" ht="14.5" customHeight="1">
      <c r="B78" s="90"/>
      <c r="C78" s="136"/>
      <c r="D78" s="144"/>
      <c r="E78" s="144"/>
      <c r="F78" s="144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 ht="14.5" customHeight="1">
      <c r="A85" s="116"/>
      <c r="B85" s="116"/>
      <c r="C85" s="116"/>
      <c r="D85" s="116"/>
      <c r="E85" s="116"/>
      <c r="F85" s="116"/>
      <c r="G85" s="116"/>
      <c r="H85" s="116"/>
      <c r="I85" s="116"/>
      <c r="J85" s="116"/>
    </row>
    <row r="86" spans="1:10" ht="13.5" customHeight="1">
      <c r="A86" s="43"/>
      <c r="B86" s="43"/>
      <c r="C86" s="43"/>
      <c r="D86" s="161"/>
      <c r="E86" s="161"/>
      <c r="F86" s="161"/>
      <c r="G86" s="161"/>
      <c r="H86" s="44"/>
      <c r="I86" s="119"/>
      <c r="J86" s="119" t="s">
        <v>332</v>
      </c>
    </row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hidden="1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27" zoomScale="85" zoomScaleNormal="70" zoomScaleSheetLayoutView="85" workbookViewId="0">
      <selection activeCell="G6" sqref="G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333</v>
      </c>
      <c r="C4" s="463"/>
      <c r="D4" s="463"/>
      <c r="E4" s="463"/>
      <c r="F4" s="463"/>
      <c r="G4" s="463"/>
      <c r="H4" s="463"/>
      <c r="I4" s="124"/>
    </row>
    <row r="5" spans="1:39">
      <c r="B5" s="475" t="s">
        <v>191</v>
      </c>
      <c r="C5" s="504" t="s">
        <v>334</v>
      </c>
      <c r="D5" s="505"/>
      <c r="E5" s="506"/>
      <c r="F5" s="504" t="s">
        <v>335</v>
      </c>
      <c r="G5" s="505"/>
      <c r="H5" s="505"/>
    </row>
    <row r="6" spans="1:39">
      <c r="B6" s="476"/>
      <c r="C6" s="130" t="s">
        <v>336</v>
      </c>
      <c r="D6" s="130" t="s">
        <v>337</v>
      </c>
      <c r="E6" s="130" t="s">
        <v>325</v>
      </c>
      <c r="F6" s="130" t="s">
        <v>336</v>
      </c>
      <c r="G6" s="130" t="s">
        <v>337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7">
        <v>212757</v>
      </c>
      <c r="F7" s="142">
        <v>311678550</v>
      </c>
      <c r="G7" s="142">
        <v>224317968</v>
      </c>
      <c r="H7" s="197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7">
        <v>214618</v>
      </c>
      <c r="F8" s="142">
        <v>387329515</v>
      </c>
      <c r="G8" s="142">
        <v>322133270</v>
      </c>
      <c r="H8" s="197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7">
        <v>230763</v>
      </c>
      <c r="F9" s="142">
        <v>411857395</v>
      </c>
      <c r="G9" s="142">
        <v>327616844</v>
      </c>
      <c r="H9" s="197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7">
        <v>276368</v>
      </c>
      <c r="F10" s="142">
        <v>445101358.88865101</v>
      </c>
      <c r="G10" s="142">
        <v>388435483</v>
      </c>
      <c r="H10" s="197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8">
        <v>468117</v>
      </c>
      <c r="F11" s="142">
        <v>425708853.83999997</v>
      </c>
      <c r="G11" s="193">
        <v>377544298</v>
      </c>
      <c r="H11" s="198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7">
        <v>539514</v>
      </c>
      <c r="F12" s="142">
        <v>430340718.58543801</v>
      </c>
      <c r="G12" s="142">
        <v>342987085</v>
      </c>
      <c r="H12" s="197">
        <v>32263</v>
      </c>
    </row>
    <row r="13" spans="1:39" s="199" customFormat="1" ht="13.5" customHeight="1">
      <c r="B13" s="132">
        <v>2022</v>
      </c>
      <c r="C13" s="139">
        <v>5309430071</v>
      </c>
      <c r="D13" s="142">
        <v>12203318402</v>
      </c>
      <c r="E13" s="197">
        <v>576423</v>
      </c>
      <c r="F13" s="139">
        <v>445270048.91680002</v>
      </c>
      <c r="G13" s="142">
        <v>488978946</v>
      </c>
      <c r="H13" s="197">
        <v>47436</v>
      </c>
    </row>
    <row r="14" spans="1:39" s="199" customFormat="1" ht="13.5" customHeight="1">
      <c r="B14" s="132">
        <v>2023</v>
      </c>
      <c r="C14" s="139">
        <v>5733674441</v>
      </c>
      <c r="D14" s="142">
        <v>11465555610</v>
      </c>
      <c r="E14" s="197">
        <v>751953</v>
      </c>
      <c r="F14" s="139">
        <v>459508141.87777799</v>
      </c>
      <c r="G14" s="142">
        <v>552384441</v>
      </c>
      <c r="H14" s="197">
        <v>52335</v>
      </c>
    </row>
    <row r="15" spans="1:39" s="199" customFormat="1" ht="13.4" hidden="1" customHeight="1">
      <c r="B15" s="132" t="s">
        <v>205</v>
      </c>
      <c r="C15" s="142">
        <v>5376036443</v>
      </c>
      <c r="D15" s="193">
        <v>1331186582</v>
      </c>
      <c r="E15" s="220">
        <v>59950</v>
      </c>
      <c r="F15" s="142">
        <v>448770983.91680002</v>
      </c>
      <c r="G15" s="221">
        <v>40152506</v>
      </c>
      <c r="H15" s="220">
        <v>7275</v>
      </c>
    </row>
    <row r="16" spans="1:39" ht="13.5" hidden="1" customHeight="1">
      <c r="B16" s="132" t="s">
        <v>206</v>
      </c>
      <c r="C16" s="142">
        <v>5436536443</v>
      </c>
      <c r="D16" s="193">
        <v>906761610</v>
      </c>
      <c r="E16" s="197">
        <v>54311</v>
      </c>
      <c r="F16" s="142">
        <v>449610667.6688</v>
      </c>
      <c r="G16" s="209">
        <v>47616048</v>
      </c>
      <c r="H16" s="197">
        <v>6808</v>
      </c>
    </row>
    <row r="17" spans="2:8" ht="13.5" hidden="1" customHeight="1">
      <c r="B17" s="136" t="s">
        <v>207</v>
      </c>
      <c r="C17" s="142">
        <v>5436536443</v>
      </c>
      <c r="D17" s="193">
        <v>930049078</v>
      </c>
      <c r="E17" s="197">
        <v>50275</v>
      </c>
      <c r="F17" s="209">
        <v>447545971.66680002</v>
      </c>
      <c r="G17" s="209">
        <v>40662045</v>
      </c>
      <c r="H17" s="197">
        <v>5120</v>
      </c>
    </row>
    <row r="18" spans="2:8" ht="13.5" hidden="1" customHeight="1">
      <c r="B18" s="136" t="s">
        <v>173</v>
      </c>
      <c r="C18" s="142">
        <v>5536737080</v>
      </c>
      <c r="D18" s="193">
        <v>763167125</v>
      </c>
      <c r="E18" s="197">
        <v>42458</v>
      </c>
      <c r="F18" s="209">
        <v>445718123.56120002</v>
      </c>
      <c r="G18" s="209">
        <v>27114745</v>
      </c>
      <c r="H18" s="197">
        <v>2398</v>
      </c>
    </row>
    <row r="19" spans="2:8" ht="13.5" hidden="1" customHeight="1">
      <c r="B19" s="136" t="s">
        <v>208</v>
      </c>
      <c r="C19" s="135">
        <v>5419619294</v>
      </c>
      <c r="D19" s="135">
        <v>1097044694</v>
      </c>
      <c r="E19" s="197">
        <v>76504</v>
      </c>
      <c r="F19" s="221">
        <v>442935530.01786703</v>
      </c>
      <c r="G19" s="221">
        <v>28871982</v>
      </c>
      <c r="H19" s="197">
        <v>2425</v>
      </c>
    </row>
    <row r="20" spans="2:8" ht="13.4" hidden="1" customHeight="1">
      <c r="B20" s="136" t="s">
        <v>209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6" t="s">
        <v>210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6" t="s">
        <v>211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6" t="s">
        <v>178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6" t="s">
        <v>212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6" t="s">
        <v>180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5" hidden="1" customHeight="1">
      <c r="B26" s="136" t="s">
        <v>213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 ht="13.5" customHeight="1">
      <c r="B27" s="132">
        <v>2024</v>
      </c>
      <c r="C27" s="139">
        <v>6039522705</v>
      </c>
      <c r="D27" s="139">
        <v>11933060929.515999</v>
      </c>
      <c r="E27" s="200">
        <v>922867</v>
      </c>
      <c r="F27" s="139">
        <v>471300140.21111</v>
      </c>
      <c r="G27" s="139">
        <v>595813325.08067608</v>
      </c>
      <c r="H27" s="200">
        <v>48532</v>
      </c>
    </row>
    <row r="28" spans="2:8" ht="13.5" hidden="1" customHeight="1">
      <c r="B28" s="132" t="s">
        <v>205</v>
      </c>
      <c r="C28" s="139">
        <v>5791994441</v>
      </c>
      <c r="D28" s="139">
        <v>916300083</v>
      </c>
      <c r="E28" s="200">
        <v>55751</v>
      </c>
      <c r="F28" s="139">
        <v>460917266.87777799</v>
      </c>
      <c r="G28" s="139">
        <v>57480609</v>
      </c>
      <c r="H28" s="200">
        <v>3587</v>
      </c>
    </row>
    <row r="29" spans="2:8" ht="13.5" hidden="1" customHeight="1">
      <c r="B29" s="132" t="s">
        <v>206</v>
      </c>
      <c r="C29" s="139">
        <v>5847622275</v>
      </c>
      <c r="D29" s="139">
        <v>983040370</v>
      </c>
      <c r="E29" s="200">
        <v>62426</v>
      </c>
      <c r="F29" s="139">
        <v>458832146.87777799</v>
      </c>
      <c r="G29" s="139">
        <v>33741140.539999999</v>
      </c>
      <c r="H29" s="200">
        <v>2987</v>
      </c>
    </row>
    <row r="30" spans="2:8" ht="13.5" hidden="1" customHeight="1">
      <c r="B30" s="136" t="s">
        <v>207</v>
      </c>
      <c r="C30" s="139">
        <v>5774506263</v>
      </c>
      <c r="D30" s="139">
        <v>973597259</v>
      </c>
      <c r="E30" s="200">
        <v>69472</v>
      </c>
      <c r="F30" s="139">
        <v>458780168.87777799</v>
      </c>
      <c r="G30" s="139">
        <v>45130364.840000004</v>
      </c>
      <c r="H30" s="200">
        <v>3960</v>
      </c>
    </row>
    <row r="31" spans="2:8" ht="13.5" hidden="1" customHeight="1">
      <c r="B31" s="136" t="s">
        <v>173</v>
      </c>
      <c r="C31" s="139">
        <v>5983723646</v>
      </c>
      <c r="D31" s="139">
        <v>1065663644.2</v>
      </c>
      <c r="E31" s="200">
        <v>81175</v>
      </c>
      <c r="F31" s="139">
        <v>459861131.87777799</v>
      </c>
      <c r="G31" s="139">
        <v>50195620.490024</v>
      </c>
      <c r="H31" s="200">
        <v>4329</v>
      </c>
    </row>
    <row r="32" spans="2:8" ht="13.5" hidden="1" customHeight="1">
      <c r="B32" s="136" t="s">
        <v>208</v>
      </c>
      <c r="C32" s="139">
        <v>5989142123</v>
      </c>
      <c r="D32" s="139">
        <v>989231852.94500005</v>
      </c>
      <c r="E32" s="200">
        <v>73982</v>
      </c>
      <c r="F32" s="139">
        <v>461944986.87777799</v>
      </c>
      <c r="G32" s="139">
        <v>47144119.636</v>
      </c>
      <c r="H32" s="200">
        <v>3575</v>
      </c>
    </row>
    <row r="33" spans="2:24" ht="13.5" hidden="1" customHeight="1">
      <c r="B33" s="136" t="s">
        <v>209</v>
      </c>
      <c r="C33" s="139">
        <v>6049242123</v>
      </c>
      <c r="D33" s="139">
        <v>816897201.83000004</v>
      </c>
      <c r="E33" s="200">
        <v>69646</v>
      </c>
      <c r="F33" s="139">
        <v>463947216.87777799</v>
      </c>
      <c r="G33" s="139">
        <v>44091638.329999998</v>
      </c>
      <c r="H33" s="200">
        <v>3983</v>
      </c>
    </row>
    <row r="34" spans="2:24" ht="13.5" hidden="1" customHeight="1">
      <c r="B34" s="136" t="s">
        <v>210</v>
      </c>
      <c r="C34" s="139">
        <v>6185200823</v>
      </c>
      <c r="D34" s="139">
        <v>920900570</v>
      </c>
      <c r="E34" s="200">
        <v>123877</v>
      </c>
      <c r="F34" s="139">
        <v>466562066.87777799</v>
      </c>
      <c r="G34" s="139">
        <v>69842776.670000002</v>
      </c>
      <c r="H34" s="200">
        <v>5121</v>
      </c>
    </row>
    <row r="35" spans="2:24" ht="13.5" hidden="1" customHeight="1">
      <c r="B35" s="136" t="s">
        <v>211</v>
      </c>
      <c r="C35" s="139">
        <v>6251494823</v>
      </c>
      <c r="D35" s="139">
        <v>1127412984.54</v>
      </c>
      <c r="E35" s="200">
        <v>85849</v>
      </c>
      <c r="F35" s="139">
        <v>458955735.87777799</v>
      </c>
      <c r="G35" s="139">
        <v>35873464.600000001</v>
      </c>
      <c r="H35" s="200">
        <v>4122</v>
      </c>
    </row>
    <row r="36" spans="2:24" ht="13.5" hidden="1" customHeight="1">
      <c r="B36" s="136" t="s">
        <v>178</v>
      </c>
      <c r="C36" s="139">
        <v>5987588461</v>
      </c>
      <c r="D36" s="139">
        <v>1065827012</v>
      </c>
      <c r="E36" s="200">
        <v>76278</v>
      </c>
      <c r="F36" s="139">
        <v>455838445.87777799</v>
      </c>
      <c r="G36" s="139">
        <v>37462021.75</v>
      </c>
      <c r="H36" s="200">
        <v>3484</v>
      </c>
    </row>
    <row r="37" spans="2:24" ht="13.5" hidden="1" customHeight="1">
      <c r="B37" s="136" t="s">
        <v>212</v>
      </c>
      <c r="C37" s="139">
        <v>6520455457</v>
      </c>
      <c r="D37" s="139">
        <v>1201680557</v>
      </c>
      <c r="E37" s="200">
        <v>78267</v>
      </c>
      <c r="F37" s="139">
        <v>463182396.54444402</v>
      </c>
      <c r="G37" s="139">
        <v>56420941.020000003</v>
      </c>
      <c r="H37" s="200">
        <v>4744</v>
      </c>
    </row>
    <row r="38" spans="2:24" ht="13.5" hidden="1" customHeight="1">
      <c r="B38" s="136" t="s">
        <v>180</v>
      </c>
      <c r="C38" s="139">
        <v>6089810305</v>
      </c>
      <c r="D38" s="139">
        <v>922313335</v>
      </c>
      <c r="E38" s="200">
        <v>70207</v>
      </c>
      <c r="F38" s="139">
        <v>469883607.54444402</v>
      </c>
      <c r="G38" s="139">
        <v>50110551.859999999</v>
      </c>
      <c r="H38" s="200">
        <v>3887</v>
      </c>
    </row>
    <row r="39" spans="2:24" ht="13.5" hidden="1" customHeight="1">
      <c r="B39" s="136" t="s">
        <v>213</v>
      </c>
      <c r="C39" s="139">
        <v>6039522705</v>
      </c>
      <c r="D39" s="139">
        <v>950196060.00100005</v>
      </c>
      <c r="E39" s="200">
        <v>75937</v>
      </c>
      <c r="F39" s="139">
        <v>471300140.21111</v>
      </c>
      <c r="G39" s="139">
        <v>68320076.344651997</v>
      </c>
      <c r="H39" s="200">
        <v>4753</v>
      </c>
    </row>
    <row r="40" spans="2:24" ht="13.5" customHeight="1">
      <c r="B40" s="132">
        <v>2025</v>
      </c>
      <c r="C40" s="139">
        <v>6190334490</v>
      </c>
      <c r="D40" s="139">
        <v>1146705138.8199999</v>
      </c>
      <c r="E40" s="200">
        <v>170780</v>
      </c>
      <c r="F40" s="139">
        <v>473086831.54444402</v>
      </c>
      <c r="G40" s="139">
        <v>57895951.350000001</v>
      </c>
      <c r="H40" s="200">
        <v>8645</v>
      </c>
    </row>
    <row r="41" spans="2:24" ht="13.5" customHeight="1">
      <c r="B41" s="132" t="s">
        <v>205</v>
      </c>
      <c r="C41" s="139">
        <v>6110167005</v>
      </c>
      <c r="D41" s="139">
        <v>1025366465.16</v>
      </c>
      <c r="E41" s="200">
        <v>87713</v>
      </c>
      <c r="F41" s="139">
        <v>475072208.54444402</v>
      </c>
      <c r="G41" s="139">
        <v>44297324.130000003</v>
      </c>
      <c r="H41" s="200">
        <v>4219</v>
      </c>
      <c r="U41" s="2"/>
      <c r="V41" s="2"/>
      <c r="W41" s="2"/>
      <c r="X41" s="2"/>
    </row>
    <row r="42" spans="2:24">
      <c r="B42" s="132" t="s">
        <v>206</v>
      </c>
      <c r="C42" s="139">
        <v>6190334490</v>
      </c>
      <c r="D42" s="139">
        <v>1146705138.8199999</v>
      </c>
      <c r="E42" s="200">
        <v>83067</v>
      </c>
      <c r="F42" s="139">
        <v>473086831.54444402</v>
      </c>
      <c r="G42" s="139">
        <v>57895951.350000001</v>
      </c>
      <c r="H42" s="200">
        <v>4426</v>
      </c>
    </row>
    <row r="43" spans="2:24">
      <c r="C43" s="139"/>
      <c r="D43" s="139"/>
      <c r="E43" s="200"/>
      <c r="F43" s="139"/>
      <c r="G43" s="139"/>
      <c r="H43" s="200"/>
    </row>
    <row r="44" spans="2:24" ht="14.25" customHeight="1">
      <c r="B44" s="211" t="s">
        <v>338</v>
      </c>
      <c r="C44" s="142"/>
      <c r="D44" s="142"/>
      <c r="E44" s="197"/>
      <c r="F44" s="209"/>
      <c r="G44" s="209"/>
      <c r="H44" s="210"/>
      <c r="U44" s="199"/>
    </row>
    <row r="45" spans="2:24" ht="12" customHeight="1">
      <c r="B45" s="211" t="s">
        <v>339</v>
      </c>
      <c r="C45" s="90"/>
    </row>
    <row r="46" spans="2:24" ht="12" customHeight="1">
      <c r="B46" s="106"/>
      <c r="C46" s="90"/>
    </row>
    <row r="47" spans="2:24" ht="12.75" customHeight="1">
      <c r="B47" s="106"/>
      <c r="C47" s="463" t="s">
        <v>340</v>
      </c>
      <c r="D47" s="463"/>
      <c r="E47" s="463"/>
      <c r="F47" s="463"/>
    </row>
    <row r="48" spans="2:24" ht="12.75" customHeight="1">
      <c r="B48" s="90"/>
      <c r="C48" s="464" t="s">
        <v>191</v>
      </c>
      <c r="D48" s="469" t="s">
        <v>341</v>
      </c>
      <c r="E48" s="470"/>
      <c r="F48" s="471"/>
    </row>
    <row r="49" spans="1:10" ht="12.75" customHeight="1">
      <c r="B49" s="90"/>
      <c r="C49" s="465"/>
      <c r="D49" s="222" t="s">
        <v>331</v>
      </c>
      <c r="E49" s="222" t="s">
        <v>68</v>
      </c>
      <c r="F49" s="222" t="s">
        <v>70</v>
      </c>
    </row>
    <row r="50" spans="1:10" ht="14.5" hidden="1" customHeight="1">
      <c r="B50" s="90"/>
      <c r="C50" s="132">
        <v>2016</v>
      </c>
      <c r="D50" s="139">
        <v>208.44929999999999</v>
      </c>
      <c r="E50" s="139">
        <v>205.50319999999999</v>
      </c>
      <c r="F50" s="139">
        <v>221.2946</v>
      </c>
    </row>
    <row r="51" spans="1:10" ht="14.5" hidden="1" customHeight="1">
      <c r="B51" s="90"/>
      <c r="C51" s="132">
        <v>2017</v>
      </c>
      <c r="D51" s="139">
        <v>242.98419999999999</v>
      </c>
      <c r="E51" s="139">
        <v>240.1978</v>
      </c>
      <c r="F51" s="139">
        <v>253.0558</v>
      </c>
    </row>
    <row r="52" spans="1:10" ht="14.5" hidden="1" customHeight="1">
      <c r="B52" s="90"/>
      <c r="C52" s="132">
        <v>2018</v>
      </c>
      <c r="D52" s="139">
        <v>240.90129999999999</v>
      </c>
      <c r="E52" s="139">
        <v>236.34970000000001</v>
      </c>
      <c r="F52" s="139">
        <v>262.67399999999998</v>
      </c>
    </row>
    <row r="53" spans="1:10" ht="14.5" hidden="1" customHeight="1">
      <c r="B53" s="90"/>
      <c r="C53" s="132">
        <v>2019</v>
      </c>
      <c r="D53" s="139">
        <v>274.47579999999999</v>
      </c>
      <c r="E53" s="139">
        <v>269.21690000000001</v>
      </c>
      <c r="F53" s="139">
        <v>299.76600000000002</v>
      </c>
    </row>
    <row r="54" spans="1:10" ht="14.5" customHeight="1">
      <c r="B54" s="90"/>
      <c r="C54" s="136">
        <v>2020</v>
      </c>
      <c r="D54" s="139">
        <v>314.24669999999998</v>
      </c>
      <c r="E54" s="139">
        <v>309.05290000000002</v>
      </c>
      <c r="F54" s="139">
        <v>333.0763</v>
      </c>
    </row>
    <row r="55" spans="1:10" ht="14.5" customHeight="1">
      <c r="B55" s="90"/>
      <c r="C55" s="136">
        <v>2021</v>
      </c>
      <c r="D55" s="139">
        <v>332.80779999999999</v>
      </c>
      <c r="E55" s="139">
        <v>326.11860000000001</v>
      </c>
      <c r="F55" s="139">
        <v>367.97480000000002</v>
      </c>
    </row>
    <row r="56" spans="1:10" ht="14.5" customHeight="1">
      <c r="B56" s="90"/>
      <c r="C56" s="136">
        <v>2022</v>
      </c>
      <c r="D56" s="139">
        <v>344.78160000000003</v>
      </c>
      <c r="E56" s="139">
        <v>337.20490000000001</v>
      </c>
      <c r="F56" s="139">
        <v>392.24529999999999</v>
      </c>
    </row>
    <row r="57" spans="1:10" ht="14.5" customHeight="1">
      <c r="B57" s="90"/>
      <c r="C57" s="136">
        <v>2023</v>
      </c>
      <c r="D57" s="139">
        <v>374.61399999999998</v>
      </c>
      <c r="E57" s="139">
        <v>366.6028</v>
      </c>
      <c r="F57" s="139">
        <v>422.77659999999997</v>
      </c>
    </row>
    <row r="58" spans="1:10" ht="14.5" customHeight="1">
      <c r="B58" s="90"/>
      <c r="C58" s="136">
        <v>2024</v>
      </c>
      <c r="D58" s="139">
        <v>392.6628</v>
      </c>
      <c r="E58" s="139">
        <v>383.61829999999998</v>
      </c>
      <c r="F58" s="139">
        <v>455.66079999999999</v>
      </c>
    </row>
    <row r="59" spans="1:10" ht="14.5" customHeight="1">
      <c r="B59" s="90"/>
      <c r="C59" s="136">
        <v>2025</v>
      </c>
      <c r="D59" s="139">
        <v>399.54360000000003</v>
      </c>
      <c r="E59" s="139">
        <v>390.15660000000003</v>
      </c>
      <c r="F59" s="139">
        <v>467.41770000000002</v>
      </c>
    </row>
    <row r="60" spans="1:10" ht="14.5" customHeight="1">
      <c r="B60" s="90"/>
      <c r="C60" s="195"/>
      <c r="D60" s="213"/>
      <c r="E60" s="213"/>
      <c r="F60" s="213"/>
    </row>
    <row r="61" spans="1:10" ht="14.5" customHeight="1">
      <c r="B61" s="90"/>
      <c r="C61" s="148" t="s">
        <v>205</v>
      </c>
      <c r="D61" s="139">
        <v>395.70350000000002</v>
      </c>
      <c r="E61" s="139">
        <v>386.50200000000001</v>
      </c>
      <c r="F61" s="139">
        <v>460.96710000000002</v>
      </c>
    </row>
    <row r="62" spans="1:10" ht="14.5" customHeight="1">
      <c r="B62" s="90"/>
      <c r="C62" s="148" t="s">
        <v>206</v>
      </c>
      <c r="D62" s="139">
        <v>400.21440000000001</v>
      </c>
      <c r="E62" s="139">
        <v>390.94299999999998</v>
      </c>
      <c r="F62" s="139">
        <v>465.5095</v>
      </c>
    </row>
    <row r="63" spans="1:10" ht="14.5" customHeight="1">
      <c r="B63" s="90"/>
      <c r="C63" s="106" t="s">
        <v>207</v>
      </c>
      <c r="D63" s="139">
        <v>399.54360000000003</v>
      </c>
      <c r="E63" s="139">
        <v>390.15660000000003</v>
      </c>
      <c r="F63" s="139">
        <v>467.41770000000002</v>
      </c>
    </row>
    <row r="64" spans="1:10" s="2" customFormat="1" ht="14.5" customHeight="1">
      <c r="A64"/>
      <c r="B64" s="90"/>
      <c r="C64" s="214"/>
      <c r="D64" s="215"/>
      <c r="E64" s="215"/>
      <c r="F64" s="215"/>
      <c r="G64"/>
      <c r="H64"/>
      <c r="I64"/>
      <c r="J64"/>
    </row>
    <row r="65" spans="1:10" ht="14.5" customHeight="1">
      <c r="B65" s="90"/>
      <c r="C65" s="223" t="s">
        <v>741</v>
      </c>
      <c r="D65" s="139">
        <v>401.69729999999998</v>
      </c>
      <c r="E65" s="139">
        <v>392.40260000000001</v>
      </c>
      <c r="F65" s="139">
        <v>467.00869999999998</v>
      </c>
    </row>
    <row r="66" spans="1:10" ht="14.5" customHeight="1">
      <c r="A66" s="199"/>
      <c r="B66" s="216"/>
      <c r="C66" s="223" t="s">
        <v>742</v>
      </c>
      <c r="D66" s="139">
        <v>401.26310000000001</v>
      </c>
      <c r="E66" s="139">
        <v>391.93169999999998</v>
      </c>
      <c r="F66" s="139">
        <v>467.46440000000001</v>
      </c>
      <c r="G66" s="199"/>
      <c r="H66" s="199"/>
      <c r="I66" s="199"/>
      <c r="J66" s="199"/>
    </row>
    <row r="67" spans="1:10" ht="14.5" customHeight="1">
      <c r="A67" s="199"/>
      <c r="B67" s="216"/>
      <c r="C67" s="223" t="s">
        <v>743</v>
      </c>
      <c r="D67" s="139">
        <v>399.38959999999997</v>
      </c>
      <c r="E67" s="139">
        <v>390.00639999999999</v>
      </c>
      <c r="F67" s="139">
        <v>467.23430000000002</v>
      </c>
      <c r="G67" s="199"/>
      <c r="H67" s="199"/>
      <c r="I67" s="199"/>
      <c r="J67" s="199"/>
    </row>
    <row r="68" spans="1:10" ht="14.5" customHeight="1">
      <c r="A68" s="199"/>
      <c r="B68" s="216"/>
      <c r="C68" s="223" t="s">
        <v>744</v>
      </c>
      <c r="D68" s="139">
        <v>399.54360000000003</v>
      </c>
      <c r="E68" s="139">
        <v>390.15660000000003</v>
      </c>
      <c r="F68" s="139">
        <v>467.41770000000002</v>
      </c>
      <c r="G68" s="224">
        <v>45464</v>
      </c>
      <c r="H68" s="199"/>
      <c r="I68" s="199"/>
      <c r="J68" s="199"/>
    </row>
    <row r="69" spans="1:10" ht="14.5" customHeight="1">
      <c r="B69" s="90"/>
      <c r="C69" s="215"/>
      <c r="D69" s="215"/>
      <c r="E69" s="215"/>
      <c r="F69" s="215"/>
      <c r="G69" s="199"/>
    </row>
    <row r="70" spans="1:10" ht="14.5" customHeight="1">
      <c r="B70" s="90"/>
      <c r="C70" s="225" t="s">
        <v>745</v>
      </c>
      <c r="D70" s="139">
        <v>398.22230000000002</v>
      </c>
      <c r="E70" s="139">
        <v>388.81920000000002</v>
      </c>
      <c r="F70" s="139">
        <v>466.83800000000002</v>
      </c>
      <c r="G70" s="7"/>
    </row>
    <row r="71" spans="1:10" ht="14.5" customHeight="1">
      <c r="B71" s="90"/>
      <c r="C71" s="225" t="s">
        <v>746</v>
      </c>
      <c r="D71" s="139">
        <v>397.53410000000002</v>
      </c>
      <c r="E71" s="139">
        <v>388.12299999999999</v>
      </c>
      <c r="F71" s="139">
        <v>466.5283</v>
      </c>
    </row>
    <row r="72" spans="1:10" ht="14.5" customHeight="1">
      <c r="B72" s="90"/>
      <c r="C72" s="225" t="s">
        <v>747</v>
      </c>
      <c r="D72" s="139">
        <v>398.03480000000002</v>
      </c>
      <c r="E72" s="139">
        <v>388.63549999999998</v>
      </c>
      <c r="F72" s="139">
        <v>466.63159999999999</v>
      </c>
    </row>
    <row r="73" spans="1:10" ht="14.5" customHeight="1">
      <c r="B73" s="90"/>
      <c r="C73" s="225" t="s">
        <v>748</v>
      </c>
      <c r="D73" s="139">
        <v>399.54360000000003</v>
      </c>
      <c r="E73" s="139">
        <v>390.15660000000003</v>
      </c>
      <c r="F73" s="139">
        <v>467.41770000000002</v>
      </c>
    </row>
    <row r="74" spans="1:10" ht="14.5" customHeight="1">
      <c r="B74" s="90"/>
      <c r="C74" s="136"/>
      <c r="D74" s="144"/>
      <c r="E74" s="144"/>
      <c r="F74" s="144"/>
    </row>
    <row r="75" spans="1:10" ht="14.5" customHeight="1">
      <c r="B75" s="90"/>
      <c r="C75" s="136"/>
      <c r="D75" s="144"/>
      <c r="E75" s="144"/>
      <c r="F75" s="144"/>
    </row>
    <row r="76" spans="1:10" s="199" customFormat="1" ht="14.5" customHeight="1">
      <c r="A76"/>
      <c r="B76" s="90"/>
      <c r="C76" s="136"/>
      <c r="D76" s="144"/>
      <c r="E76" s="144"/>
      <c r="F76" s="144"/>
      <c r="G76"/>
      <c r="H76"/>
      <c r="I76"/>
      <c r="J76"/>
    </row>
    <row r="77" spans="1:10" s="199" customFormat="1" ht="14.5" customHeight="1">
      <c r="A77"/>
      <c r="B77" s="90"/>
      <c r="C77" s="136"/>
      <c r="D77" s="144"/>
      <c r="E77" s="144"/>
      <c r="F77" s="144"/>
      <c r="G77"/>
      <c r="H77"/>
      <c r="I77"/>
      <c r="J77"/>
    </row>
    <row r="78" spans="1:10" s="199" customFormat="1" ht="14.5" customHeight="1">
      <c r="A78"/>
      <c r="B78" s="90"/>
      <c r="C78" s="136"/>
      <c r="D78" s="144"/>
      <c r="E78" s="144"/>
      <c r="F78" s="144"/>
      <c r="G78"/>
      <c r="H78"/>
      <c r="I78"/>
      <c r="J78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A84" s="116"/>
      <c r="B84" s="116"/>
      <c r="C84" s="116"/>
      <c r="D84" s="116"/>
      <c r="E84" s="116"/>
      <c r="F84" s="116"/>
      <c r="G84" s="116"/>
      <c r="H84" s="116"/>
      <c r="I84" s="116"/>
      <c r="J84" s="116"/>
    </row>
    <row r="85" spans="1:10" ht="14.5" customHeight="1">
      <c r="A85" s="43"/>
      <c r="B85" s="43"/>
      <c r="C85" s="43"/>
      <c r="D85" s="161"/>
      <c r="E85" s="161"/>
      <c r="F85" s="161"/>
      <c r="G85" s="161"/>
      <c r="H85" s="44"/>
      <c r="I85" s="119"/>
      <c r="J85" s="119" t="s">
        <v>342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19" zoomScale="57" zoomScaleNormal="115" zoomScaleSheetLayoutView="55" workbookViewId="0">
      <selection activeCell="H21" sqref="H2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0" t="s">
        <v>343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09" t="s">
        <v>150</v>
      </c>
      <c r="C7" s="510" t="s">
        <v>346</v>
      </c>
      <c r="D7" s="510" t="s">
        <v>347</v>
      </c>
      <c r="E7" s="510"/>
      <c r="F7" s="509" t="s">
        <v>348</v>
      </c>
      <c r="G7" s="509"/>
      <c r="H7" s="510" t="s">
        <v>349</v>
      </c>
      <c r="I7" s="510" t="s">
        <v>350</v>
      </c>
    </row>
    <row r="8" spans="1:20">
      <c r="B8" s="509"/>
      <c r="C8" s="509"/>
      <c r="D8" s="510"/>
      <c r="E8" s="510"/>
      <c r="F8" s="509"/>
      <c r="G8" s="509"/>
      <c r="H8" s="509"/>
      <c r="I8" s="509"/>
    </row>
    <row r="9" spans="1:20" ht="14.9" customHeight="1">
      <c r="B9" s="229">
        <v>2016</v>
      </c>
      <c r="C9" s="230">
        <v>1425</v>
      </c>
      <c r="D9" s="507">
        <v>338749.81</v>
      </c>
      <c r="E9" s="507"/>
      <c r="F9" s="507">
        <v>240237854788.62</v>
      </c>
      <c r="G9" s="507"/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08">
        <v>457506.56673498702</v>
      </c>
      <c r="E10" s="508"/>
      <c r="F10" s="508">
        <v>324223922190.66925</v>
      </c>
      <c r="G10" s="508"/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08">
        <v>505390.3</v>
      </c>
      <c r="E11" s="508"/>
      <c r="F11" s="508">
        <v>373725898271.96997</v>
      </c>
      <c r="G11" s="508"/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08">
        <v>542196.35681352299</v>
      </c>
      <c r="E12" s="508"/>
      <c r="F12" s="508">
        <v>424796068151</v>
      </c>
      <c r="G12" s="508"/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08">
        <v>573542.14526491729</v>
      </c>
      <c r="E13" s="508"/>
      <c r="F13" s="508">
        <v>435143042392</v>
      </c>
      <c r="G13" s="508"/>
      <c r="H13" s="240">
        <v>637504.75700076204</v>
      </c>
      <c r="I13" s="238">
        <v>602143.68699803972</v>
      </c>
    </row>
    <row r="14" spans="1:20">
      <c r="B14" s="239">
        <v>2021</v>
      </c>
      <c r="C14" s="241">
        <v>2198</v>
      </c>
      <c r="D14" s="508">
        <v>578438.28760005767</v>
      </c>
      <c r="E14" s="508"/>
      <c r="F14" s="508">
        <v>420668409068.98853</v>
      </c>
      <c r="G14" s="508"/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08">
        <v>504862.41854740999</v>
      </c>
      <c r="E15" s="508"/>
      <c r="F15" s="508">
        <v>376253442869.979</v>
      </c>
      <c r="G15" s="508"/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08">
        <v>501457.46535057091</v>
      </c>
      <c r="E16" s="508"/>
      <c r="F16" s="508">
        <v>379486517353.17847</v>
      </c>
      <c r="G16" s="508"/>
      <c r="H16" s="240">
        <v>697517.99595326767</v>
      </c>
      <c r="I16" s="240">
        <v>688535.15058560099</v>
      </c>
    </row>
    <row r="17" spans="1:10">
      <c r="B17" s="239">
        <v>2024</v>
      </c>
      <c r="C17" s="241">
        <v>1505</v>
      </c>
      <c r="D17" s="508">
        <v>499262.62326129776</v>
      </c>
      <c r="E17" s="508"/>
      <c r="F17" s="508">
        <v>389622089127.98724</v>
      </c>
      <c r="G17" s="508"/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1510</v>
      </c>
      <c r="D18" s="508">
        <v>493907.77431244141</v>
      </c>
      <c r="E18" s="508"/>
      <c r="F18" s="508">
        <v>391483748605.68805</v>
      </c>
      <c r="G18" s="508"/>
      <c r="H18" s="240">
        <v>52158.822149596221</v>
      </c>
      <c r="I18" s="240">
        <v>49568.186804854784</v>
      </c>
      <c r="J18" s="40"/>
    </row>
    <row r="19" spans="1:10" ht="15" customHeight="1">
      <c r="B19" s="243" t="s">
        <v>170</v>
      </c>
      <c r="C19" s="237">
        <v>1505</v>
      </c>
      <c r="D19" s="508">
        <v>496746.86836456531</v>
      </c>
      <c r="E19" s="508"/>
      <c r="F19" s="508">
        <v>387214428458.86749</v>
      </c>
      <c r="G19" s="508"/>
      <c r="H19" s="240">
        <v>52158.822149596221</v>
      </c>
      <c r="I19" s="240">
        <v>49568.186804854784</v>
      </c>
      <c r="J19" s="40"/>
    </row>
    <row r="20" spans="1:10" ht="14.25" customHeight="1">
      <c r="B20" s="159" t="s">
        <v>171</v>
      </c>
      <c r="C20" s="237">
        <v>1519</v>
      </c>
      <c r="D20" s="508">
        <v>490255.33976819878</v>
      </c>
      <c r="E20" s="508"/>
      <c r="F20" s="508">
        <v>390169364995.00909</v>
      </c>
      <c r="G20" s="508"/>
      <c r="H20" s="238"/>
      <c r="I20" s="238"/>
      <c r="J20" s="40"/>
    </row>
    <row r="21" spans="1:10" ht="14.9" customHeight="1">
      <c r="B21" s="243" t="s">
        <v>172</v>
      </c>
      <c r="C21" s="241">
        <v>1510</v>
      </c>
      <c r="D21" s="508">
        <v>493907.77431244141</v>
      </c>
      <c r="E21" s="508"/>
      <c r="F21" s="511">
        <v>391483748605.68805</v>
      </c>
      <c r="G21" s="511"/>
      <c r="H21" s="240"/>
      <c r="I21" s="240"/>
      <c r="J21" s="40"/>
    </row>
    <row r="22" spans="1:10" ht="14.9" customHeight="1">
      <c r="A22" s="199"/>
      <c r="B22" s="248"/>
      <c r="C22" s="249"/>
      <c r="D22" s="512"/>
      <c r="E22" s="512"/>
      <c r="F22" s="512"/>
      <c r="G22" s="512"/>
      <c r="H22" s="240"/>
      <c r="I22" s="240"/>
      <c r="J22" s="40"/>
    </row>
    <row r="23" spans="1:10" ht="14.9" customHeight="1">
      <c r="A23" s="199"/>
      <c r="B23" s="248"/>
      <c r="C23" s="249"/>
      <c r="D23" s="512"/>
      <c r="E23" s="512"/>
      <c r="F23" s="512"/>
      <c r="G23" s="512"/>
      <c r="H23" s="238"/>
      <c r="I23" s="238"/>
      <c r="J23" s="40"/>
    </row>
    <row r="24" spans="1:10" ht="14.9" customHeight="1">
      <c r="A24" s="199"/>
      <c r="B24" s="248"/>
      <c r="C24" s="249"/>
      <c r="D24" s="512"/>
      <c r="E24" s="512"/>
      <c r="F24" s="512"/>
      <c r="G24" s="512"/>
      <c r="H24" s="240"/>
      <c r="I24" s="240"/>
      <c r="J24" s="40"/>
    </row>
    <row r="25" spans="1:10" ht="14.9" customHeight="1">
      <c r="A25" s="251"/>
      <c r="B25" s="248"/>
      <c r="C25" s="249"/>
      <c r="D25" s="512"/>
      <c r="E25" s="512"/>
      <c r="F25" s="512"/>
      <c r="G25" s="512"/>
      <c r="H25" s="240"/>
      <c r="I25" s="240"/>
      <c r="J25" s="40"/>
    </row>
    <row r="26" spans="1:10" ht="14.9" customHeight="1">
      <c r="A26" s="251"/>
      <c r="B26" s="248"/>
      <c r="C26" s="249"/>
      <c r="D26" s="512"/>
      <c r="E26" s="512"/>
      <c r="F26" s="512"/>
      <c r="G26" s="512"/>
      <c r="H26" s="240"/>
      <c r="I26" s="240"/>
      <c r="J26" s="40"/>
    </row>
    <row r="27" spans="1:10" ht="14.9" customHeight="1">
      <c r="A27" s="251"/>
      <c r="B27" s="248"/>
      <c r="C27" s="249"/>
      <c r="D27" s="512"/>
      <c r="E27" s="512"/>
      <c r="F27" s="512"/>
      <c r="G27" s="512"/>
      <c r="H27" s="238"/>
      <c r="I27" s="238"/>
      <c r="J27" s="40"/>
    </row>
    <row r="28" spans="1:10" ht="14.9" customHeight="1">
      <c r="A28" s="251"/>
      <c r="B28" s="248"/>
      <c r="C28" s="249"/>
      <c r="D28" s="512"/>
      <c r="E28" s="512"/>
      <c r="F28" s="512"/>
      <c r="G28" s="512"/>
      <c r="H28" s="240"/>
      <c r="I28" s="240"/>
      <c r="J28" s="40"/>
    </row>
    <row r="29" spans="1:10" ht="14.9" customHeight="1">
      <c r="A29" s="251"/>
      <c r="B29" s="248"/>
      <c r="C29" s="249"/>
      <c r="D29" s="512"/>
      <c r="E29" s="512"/>
      <c r="F29" s="512"/>
      <c r="G29" s="512"/>
      <c r="H29" s="240"/>
      <c r="I29" s="240"/>
      <c r="J29" s="40"/>
    </row>
    <row r="30" spans="1:10">
      <c r="A30" s="251"/>
      <c r="B30" s="248"/>
      <c r="C30" s="249"/>
      <c r="D30" s="512"/>
      <c r="E30" s="512"/>
      <c r="F30" s="512"/>
      <c r="G30" s="512"/>
      <c r="H30" s="199"/>
      <c r="I30" s="199"/>
      <c r="J30" s="40"/>
    </row>
    <row r="31" spans="1:10">
      <c r="A31" s="251"/>
      <c r="J31" s="40"/>
    </row>
    <row r="32" spans="1:10">
      <c r="A32" s="251"/>
    </row>
    <row r="33" spans="1:9">
      <c r="A33" s="251"/>
      <c r="B33" s="519" t="s">
        <v>379</v>
      </c>
      <c r="C33" s="519"/>
      <c r="D33" s="519"/>
      <c r="E33" s="519"/>
      <c r="F33" s="519"/>
      <c r="G33" s="519"/>
      <c r="H33" s="519"/>
      <c r="I33" s="519"/>
    </row>
    <row r="34" spans="1:9">
      <c r="A34" s="251"/>
      <c r="B34" s="513" t="s">
        <v>381</v>
      </c>
      <c r="C34" s="514"/>
      <c r="D34" s="472">
        <v>2024</v>
      </c>
      <c r="E34" s="474"/>
      <c r="F34" s="517">
        <v>45716</v>
      </c>
      <c r="G34" s="518"/>
      <c r="H34" s="517">
        <v>45743</v>
      </c>
      <c r="I34" s="518"/>
    </row>
    <row r="35" spans="1:9">
      <c r="A35" s="251"/>
      <c r="B35" s="515"/>
      <c r="C35" s="516"/>
      <c r="D35" s="257" t="s">
        <v>383</v>
      </c>
      <c r="E35" s="258" t="s">
        <v>384</v>
      </c>
      <c r="F35" s="257" t="s">
        <v>383</v>
      </c>
      <c r="G35" s="258" t="s">
        <v>384</v>
      </c>
      <c r="H35" s="259" t="s">
        <v>383</v>
      </c>
      <c r="I35" s="260" t="s">
        <v>384</v>
      </c>
    </row>
    <row r="36" spans="1:9">
      <c r="A36" s="1"/>
      <c r="B36" s="261" t="s">
        <v>386</v>
      </c>
      <c r="C36" s="261"/>
      <c r="D36" s="262"/>
      <c r="E36" s="263"/>
      <c r="F36" s="264"/>
      <c r="G36" s="265"/>
      <c r="H36" s="266"/>
      <c r="I36" s="267"/>
    </row>
    <row r="37" spans="1:9" ht="16.5" customHeight="1">
      <c r="A37" s="268"/>
      <c r="B37" s="269" t="s">
        <v>388</v>
      </c>
      <c r="C37" s="245"/>
      <c r="D37" s="270">
        <v>228</v>
      </c>
      <c r="E37" s="271">
        <v>71.338087009991725</v>
      </c>
      <c r="F37" s="270">
        <v>226</v>
      </c>
      <c r="G37" s="271">
        <v>63.23532435007958</v>
      </c>
      <c r="H37" s="270">
        <v>224</v>
      </c>
      <c r="I37" s="271">
        <v>63.207264722762368</v>
      </c>
    </row>
    <row r="38" spans="1:9">
      <c r="A38" s="268"/>
      <c r="B38" s="269" t="s">
        <v>389</v>
      </c>
      <c r="C38" s="250" t="s">
        <v>390</v>
      </c>
      <c r="D38" s="270">
        <v>258</v>
      </c>
      <c r="E38" s="271">
        <v>137.16610182860285</v>
      </c>
      <c r="F38" s="270">
        <v>259</v>
      </c>
      <c r="G38" s="271">
        <v>138.38810437138227</v>
      </c>
      <c r="H38" s="270">
        <v>259</v>
      </c>
      <c r="I38" s="271">
        <v>139.26987087073439</v>
      </c>
    </row>
    <row r="39" spans="1:9" ht="15" customHeight="1">
      <c r="A39" s="179"/>
      <c r="B39" s="269" t="s">
        <v>222</v>
      </c>
      <c r="C39" s="250" t="s">
        <v>391</v>
      </c>
      <c r="D39" s="270">
        <v>43</v>
      </c>
      <c r="E39" s="271">
        <v>11.831464714521857</v>
      </c>
      <c r="F39" s="270">
        <v>44</v>
      </c>
      <c r="G39" s="271">
        <v>10.345288933084589</v>
      </c>
      <c r="H39" s="270">
        <v>43</v>
      </c>
      <c r="I39" s="271">
        <v>10.869748791448895</v>
      </c>
    </row>
    <row r="40" spans="1:9">
      <c r="A40" s="179"/>
      <c r="B40" s="269" t="s">
        <v>392</v>
      </c>
      <c r="C40" s="250" t="s">
        <v>393</v>
      </c>
      <c r="D40" s="270">
        <v>153</v>
      </c>
      <c r="E40" s="271">
        <v>78.175609848468454</v>
      </c>
      <c r="F40" s="270">
        <v>153</v>
      </c>
      <c r="G40" s="271">
        <v>75.554900422236557</v>
      </c>
      <c r="H40" s="270">
        <v>151</v>
      </c>
      <c r="I40" s="271">
        <v>76.027062050165469</v>
      </c>
    </row>
    <row r="41" spans="1:9">
      <c r="A41" s="179"/>
      <c r="B41" s="269" t="s">
        <v>394</v>
      </c>
      <c r="C41" s="250" t="s">
        <v>395</v>
      </c>
      <c r="D41" s="270">
        <v>143</v>
      </c>
      <c r="E41" s="271">
        <v>25.899721813007186</v>
      </c>
      <c r="F41" s="270">
        <v>143</v>
      </c>
      <c r="G41" s="271">
        <v>24.707496784845617</v>
      </c>
      <c r="H41" s="270">
        <v>143</v>
      </c>
      <c r="I41" s="271">
        <v>25.133675168002572</v>
      </c>
    </row>
    <row r="42" spans="1:9">
      <c r="A42" s="1"/>
      <c r="B42" s="269" t="s">
        <v>396</v>
      </c>
      <c r="C42" s="250" t="s">
        <v>397</v>
      </c>
      <c r="D42" s="270">
        <v>394</v>
      </c>
      <c r="E42" s="271">
        <v>109.6186463667037</v>
      </c>
      <c r="F42" s="270">
        <v>398</v>
      </c>
      <c r="G42" s="271">
        <v>110.5588778036268</v>
      </c>
      <c r="H42" s="270">
        <v>394</v>
      </c>
      <c r="I42" s="271">
        <v>111.90076160108283</v>
      </c>
    </row>
    <row r="43" spans="1:9" ht="15" customHeight="1">
      <c r="A43" s="179"/>
      <c r="B43" s="269" t="s">
        <v>398</v>
      </c>
      <c r="C43" s="250" t="s">
        <v>399</v>
      </c>
      <c r="D43" s="270">
        <v>42</v>
      </c>
      <c r="E43" s="271">
        <v>14.685447607242793</v>
      </c>
      <c r="F43" s="270">
        <v>44</v>
      </c>
      <c r="G43" s="271">
        <v>13.641108950235161</v>
      </c>
      <c r="H43" s="270">
        <v>44</v>
      </c>
      <c r="I43" s="271">
        <v>14.239179599576152</v>
      </c>
    </row>
    <row r="44" spans="1:9">
      <c r="A44" s="179"/>
      <c r="B44" s="261" t="s">
        <v>400</v>
      </c>
      <c r="C44" s="261"/>
      <c r="D44" s="274"/>
      <c r="E44" s="275"/>
      <c r="F44" s="274"/>
      <c r="G44" s="275"/>
      <c r="H44" s="275"/>
      <c r="I44" s="275"/>
    </row>
    <row r="45" spans="1:9">
      <c r="A45" s="179"/>
      <c r="B45" s="269" t="s">
        <v>388</v>
      </c>
      <c r="C45" s="250" t="s">
        <v>402</v>
      </c>
      <c r="D45" s="270">
        <v>46</v>
      </c>
      <c r="E45" s="271">
        <v>5.2257704875706175</v>
      </c>
      <c r="F45" s="270">
        <v>46</v>
      </c>
      <c r="G45" s="271">
        <v>4.7081569503677105</v>
      </c>
      <c r="H45" s="270">
        <v>46</v>
      </c>
      <c r="I45" s="271">
        <v>4.2886830108209342</v>
      </c>
    </row>
    <row r="46" spans="1:9">
      <c r="A46" s="179"/>
      <c r="B46" s="269" t="s">
        <v>389</v>
      </c>
      <c r="C46" s="250" t="s">
        <v>404</v>
      </c>
      <c r="D46" s="270">
        <v>37</v>
      </c>
      <c r="E46" s="271">
        <v>6.5847487746901248</v>
      </c>
      <c r="F46" s="270">
        <v>38</v>
      </c>
      <c r="G46" s="271">
        <v>7.984716894413026</v>
      </c>
      <c r="H46" s="270">
        <v>38</v>
      </c>
      <c r="I46" s="271">
        <v>8.2813696775683319</v>
      </c>
    </row>
    <row r="47" spans="1:9">
      <c r="A47" s="179"/>
      <c r="B47" s="269" t="s">
        <v>406</v>
      </c>
      <c r="C47" s="250" t="s">
        <v>407</v>
      </c>
      <c r="D47" s="270">
        <v>30</v>
      </c>
      <c r="E47" s="271">
        <v>12.065064198429017</v>
      </c>
      <c r="F47" s="270">
        <v>30</v>
      </c>
      <c r="G47" s="271">
        <v>12.740880546536999</v>
      </c>
      <c r="H47" s="270">
        <v>30</v>
      </c>
      <c r="I47" s="271">
        <v>12.17490202732122</v>
      </c>
    </row>
    <row r="48" spans="1:9">
      <c r="A48" s="179"/>
      <c r="B48" s="269" t="s">
        <v>222</v>
      </c>
      <c r="C48" s="250" t="s">
        <v>408</v>
      </c>
      <c r="D48" s="270">
        <v>2</v>
      </c>
      <c r="E48" s="271">
        <v>4.5320793208809995E-2</v>
      </c>
      <c r="F48" s="270">
        <v>2</v>
      </c>
      <c r="G48" s="271">
        <v>3.9443728083669999E-2</v>
      </c>
      <c r="H48" s="270">
        <v>2</v>
      </c>
      <c r="I48" s="271">
        <v>3.8517867926969998E-2</v>
      </c>
    </row>
    <row r="49" spans="1:9">
      <c r="A49" s="179"/>
      <c r="B49" s="269" t="s">
        <v>392</v>
      </c>
      <c r="C49" s="250" t="s">
        <v>409</v>
      </c>
      <c r="D49" s="270">
        <v>53</v>
      </c>
      <c r="E49" s="271">
        <v>11.357326292211445</v>
      </c>
      <c r="F49" s="270">
        <v>53</v>
      </c>
      <c r="G49" s="271">
        <v>12.113260412980798</v>
      </c>
      <c r="H49" s="270">
        <v>52</v>
      </c>
      <c r="I49" s="271">
        <v>12.658010365950251</v>
      </c>
    </row>
    <row r="50" spans="1:9">
      <c r="A50" s="179"/>
      <c r="B50" s="269" t="s">
        <v>394</v>
      </c>
      <c r="C50" s="250" t="s">
        <v>410</v>
      </c>
      <c r="D50" s="270">
        <v>18</v>
      </c>
      <c r="E50" s="271">
        <v>1.5535060436179962</v>
      </c>
      <c r="F50" s="270">
        <v>18</v>
      </c>
      <c r="G50" s="271">
        <v>2.0820037941680685</v>
      </c>
      <c r="H50" s="270">
        <v>18</v>
      </c>
      <c r="I50" s="271">
        <v>1.6444591286367534</v>
      </c>
    </row>
    <row r="51" spans="1:9">
      <c r="B51" s="269" t="s">
        <v>396</v>
      </c>
      <c r="C51" s="250"/>
      <c r="D51" s="270">
        <v>46</v>
      </c>
      <c r="E51" s="271">
        <v>8.1011342895952936</v>
      </c>
      <c r="F51" s="270">
        <v>52</v>
      </c>
      <c r="G51" s="271">
        <v>8.2747022619883168</v>
      </c>
      <c r="H51" s="270">
        <v>53</v>
      </c>
      <c r="I51" s="271">
        <v>8.3028075897008158</v>
      </c>
    </row>
    <row r="52" spans="1:9">
      <c r="B52" s="269" t="s">
        <v>411</v>
      </c>
      <c r="C52" s="250" t="s">
        <v>412</v>
      </c>
      <c r="D52" s="270">
        <v>11</v>
      </c>
      <c r="E52" s="271">
        <v>5.5949182943490303</v>
      </c>
      <c r="F52" s="270">
        <v>11</v>
      </c>
      <c r="G52" s="271">
        <v>5.8640452658612636</v>
      </c>
      <c r="H52" s="270">
        <v>11</v>
      </c>
      <c r="I52" s="271">
        <v>5.8546425804189646</v>
      </c>
    </row>
    <row r="53" spans="1:9">
      <c r="B53" s="269" t="s">
        <v>398</v>
      </c>
      <c r="C53" s="277" t="s">
        <v>413</v>
      </c>
      <c r="D53" s="270">
        <v>2</v>
      </c>
      <c r="E53" s="271">
        <v>1.9754899086819998E-2</v>
      </c>
      <c r="F53" s="270">
        <v>2</v>
      </c>
      <c r="G53" s="271">
        <v>1.7028298308430001E-2</v>
      </c>
      <c r="H53" s="270">
        <v>2</v>
      </c>
      <c r="I53" s="271">
        <v>1.6819260324529999E-2</v>
      </c>
    </row>
    <row r="54" spans="1:9">
      <c r="B54" s="269"/>
      <c r="C54" s="277"/>
      <c r="D54" s="159"/>
      <c r="E54" s="235"/>
      <c r="F54" s="270"/>
      <c r="G54" s="271"/>
      <c r="H54" s="270"/>
      <c r="I54" s="246"/>
    </row>
    <row r="55" spans="1:9">
      <c r="B55" s="278" t="s">
        <v>414</v>
      </c>
      <c r="D55" s="38"/>
      <c r="E55" s="38"/>
      <c r="F55" s="38"/>
      <c r="G55" s="38"/>
      <c r="H55" s="279"/>
      <c r="I55" s="38"/>
    </row>
    <row r="56" spans="1:9">
      <c r="B56" s="278" t="s">
        <v>415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1"/>
      <c r="F72" s="281"/>
      <c r="G72" s="281"/>
      <c r="H72" s="281"/>
      <c r="I72" s="281"/>
      <c r="J72" s="282" t="s">
        <v>416</v>
      </c>
    </row>
    <row r="75" spans="1:10">
      <c r="G75" s="283"/>
    </row>
    <row r="76" spans="1:10">
      <c r="G76" s="31"/>
    </row>
    <row r="77" spans="1:10">
      <c r="G77" s="31"/>
      <c r="H77" s="159"/>
      <c r="I77" s="159"/>
    </row>
    <row r="78" spans="1:10">
      <c r="G78" s="284"/>
      <c r="H78" s="159"/>
      <c r="I78" s="159"/>
    </row>
    <row r="79" spans="1:10">
      <c r="H79" s="159"/>
      <c r="I79" s="159"/>
    </row>
    <row r="80" spans="1:10">
      <c r="G80" s="31"/>
      <c r="H80" s="159"/>
      <c r="I80" s="159"/>
    </row>
    <row r="81" spans="6:10">
      <c r="G81" s="31"/>
      <c r="H81" s="159"/>
      <c r="I81" s="159"/>
      <c r="J81" s="286"/>
    </row>
    <row r="82" spans="6:10">
      <c r="H82" s="159"/>
      <c r="I82" s="159"/>
    </row>
    <row r="83" spans="6:10">
      <c r="H83" s="159"/>
      <c r="I83" s="159"/>
    </row>
    <row r="84" spans="6:10">
      <c r="H84" s="288"/>
      <c r="I84" s="288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9" zoomScaleNormal="115" zoomScaleSheetLayoutView="96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0" t="s">
        <v>419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09" t="s">
        <v>191</v>
      </c>
      <c r="C7" s="510" t="s">
        <v>422</v>
      </c>
      <c r="D7" s="510" t="s">
        <v>423</v>
      </c>
      <c r="E7" s="510"/>
      <c r="F7" s="510" t="s">
        <v>424</v>
      </c>
      <c r="G7" s="509"/>
      <c r="H7" s="510" t="s">
        <v>425</v>
      </c>
      <c r="I7" s="510" t="s">
        <v>426</v>
      </c>
    </row>
    <row r="8" spans="1:20">
      <c r="B8" s="509"/>
      <c r="C8" s="509"/>
      <c r="D8" s="510"/>
      <c r="E8" s="510"/>
      <c r="F8" s="509"/>
      <c r="G8" s="509"/>
      <c r="H8" s="509"/>
      <c r="I8" s="509"/>
    </row>
    <row r="9" spans="1:20" ht="14.9" customHeight="1">
      <c r="B9" s="229">
        <v>2016</v>
      </c>
      <c r="C9" s="230">
        <v>1425</v>
      </c>
      <c r="D9" s="507">
        <v>338749.81</v>
      </c>
      <c r="E9" s="507">
        <v>0</v>
      </c>
      <c r="F9" s="507">
        <v>240237854788.62</v>
      </c>
      <c r="G9" s="507">
        <v>0</v>
      </c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08">
        <v>457506.56673498702</v>
      </c>
      <c r="E10" s="508">
        <v>0</v>
      </c>
      <c r="F10" s="508">
        <v>324223922190.66925</v>
      </c>
      <c r="G10" s="508">
        <v>0</v>
      </c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08">
        <v>505390.3</v>
      </c>
      <c r="E11" s="508">
        <v>0</v>
      </c>
      <c r="F11" s="508">
        <v>373725898271.96997</v>
      </c>
      <c r="G11" s="508">
        <v>0</v>
      </c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08">
        <v>542196.35681352299</v>
      </c>
      <c r="E12" s="508">
        <v>0</v>
      </c>
      <c r="F12" s="508">
        <v>424796068151</v>
      </c>
      <c r="G12" s="508">
        <v>0</v>
      </c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08">
        <v>573542.14526491729</v>
      </c>
      <c r="E13" s="508">
        <v>0</v>
      </c>
      <c r="F13" s="508">
        <v>435143042392</v>
      </c>
      <c r="G13" s="508">
        <v>0</v>
      </c>
      <c r="H13" s="240">
        <v>637504.75700076204</v>
      </c>
      <c r="I13" s="240">
        <v>602143.68699803972</v>
      </c>
    </row>
    <row r="14" spans="1:20">
      <c r="B14" s="239">
        <v>2021</v>
      </c>
      <c r="C14" s="241">
        <v>2198</v>
      </c>
      <c r="D14" s="508">
        <v>578438.28760005767</v>
      </c>
      <c r="E14" s="508">
        <v>0</v>
      </c>
      <c r="F14" s="508">
        <v>420668409068.98853</v>
      </c>
      <c r="G14" s="508">
        <v>0</v>
      </c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08">
        <v>504862.41854740999</v>
      </c>
      <c r="E15" s="508">
        <v>0</v>
      </c>
      <c r="F15" s="508">
        <v>376253442869.979</v>
      </c>
      <c r="G15" s="508">
        <v>0</v>
      </c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08">
        <v>501457.46535057091</v>
      </c>
      <c r="E16" s="508">
        <v>0</v>
      </c>
      <c r="F16" s="508">
        <v>379486517353.17847</v>
      </c>
      <c r="G16" s="508">
        <v>0</v>
      </c>
      <c r="H16" s="240">
        <v>688535.15058560099</v>
      </c>
      <c r="I16" s="240">
        <v>697517.99595326767</v>
      </c>
    </row>
    <row r="17" spans="1:10">
      <c r="B17" s="239">
        <v>2024</v>
      </c>
      <c r="C17" s="241">
        <v>1505</v>
      </c>
      <c r="D17" s="508">
        <v>499262.62326129776</v>
      </c>
      <c r="E17" s="508">
        <v>0</v>
      </c>
      <c r="F17" s="508">
        <v>389622089127.98724</v>
      </c>
      <c r="G17" s="508">
        <v>0</v>
      </c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1510</v>
      </c>
      <c r="D18" s="508">
        <v>493907.77431244141</v>
      </c>
      <c r="E18" s="508">
        <v>0</v>
      </c>
      <c r="F18" s="508">
        <v>391483748605.68805</v>
      </c>
      <c r="G18" s="508">
        <v>0</v>
      </c>
      <c r="H18" s="240">
        <v>52158.822149596221</v>
      </c>
      <c r="I18" s="240">
        <v>49568.186804854784</v>
      </c>
      <c r="J18" s="40"/>
    </row>
    <row r="19" spans="1:10" ht="15" customHeight="1">
      <c r="B19" s="243" t="s">
        <v>205</v>
      </c>
      <c r="C19" s="241">
        <v>1505</v>
      </c>
      <c r="D19" s="508">
        <v>496746.86836456531</v>
      </c>
      <c r="E19" s="508">
        <v>0</v>
      </c>
      <c r="F19" s="508">
        <v>390169364995.00909</v>
      </c>
      <c r="G19" s="508">
        <v>0</v>
      </c>
      <c r="H19" s="240">
        <v>52158.822149596221</v>
      </c>
      <c r="I19" s="240">
        <v>49568.186804854784</v>
      </c>
      <c r="J19" s="40"/>
    </row>
    <row r="20" spans="1:10" ht="14.25" customHeight="1">
      <c r="B20" s="243" t="s">
        <v>206</v>
      </c>
      <c r="C20" s="241">
        <v>1519</v>
      </c>
      <c r="D20" s="508">
        <v>490255.33976819878</v>
      </c>
      <c r="E20" s="508">
        <v>0</v>
      </c>
      <c r="F20" s="508">
        <v>390169364995.00909</v>
      </c>
      <c r="G20" s="508">
        <v>0</v>
      </c>
      <c r="H20" s="289"/>
      <c r="I20" s="289"/>
      <c r="J20" s="40"/>
    </row>
    <row r="21" spans="1:10" ht="14.9" customHeight="1">
      <c r="B21" s="243" t="s">
        <v>207</v>
      </c>
      <c r="C21" s="241">
        <v>1510</v>
      </c>
      <c r="D21" s="511">
        <v>493907.77431244141</v>
      </c>
      <c r="E21" s="511">
        <v>0</v>
      </c>
      <c r="F21" s="511">
        <v>391483748605.68805</v>
      </c>
      <c r="G21" s="511">
        <v>0</v>
      </c>
      <c r="H21" s="289"/>
      <c r="I21" s="289"/>
      <c r="J21" s="40"/>
    </row>
    <row r="22" spans="1:10" ht="14.9" customHeight="1">
      <c r="A22" s="199"/>
      <c r="B22" s="248"/>
      <c r="C22" s="249"/>
      <c r="D22" s="512"/>
      <c r="E22" s="512"/>
      <c r="F22" s="512"/>
      <c r="G22" s="512"/>
      <c r="H22" s="289"/>
      <c r="I22" s="289"/>
      <c r="J22" s="40"/>
    </row>
    <row r="23" spans="1:10" ht="14.9" customHeight="1">
      <c r="A23" s="199"/>
      <c r="B23" s="248"/>
      <c r="C23" s="249"/>
      <c r="D23" s="512"/>
      <c r="E23" s="512"/>
      <c r="F23" s="512"/>
      <c r="G23" s="512"/>
      <c r="H23" s="289"/>
      <c r="I23" s="289"/>
      <c r="J23" s="40"/>
    </row>
    <row r="24" spans="1:10" ht="14.9" customHeight="1">
      <c r="A24" s="199"/>
      <c r="B24" s="248"/>
      <c r="C24" s="249"/>
      <c r="D24" s="512"/>
      <c r="E24" s="512"/>
      <c r="F24" s="512"/>
      <c r="G24" s="512"/>
      <c r="H24" s="289"/>
      <c r="I24" s="289"/>
      <c r="J24" s="40"/>
    </row>
    <row r="25" spans="1:10" ht="14.9" customHeight="1">
      <c r="A25" s="251"/>
      <c r="B25" s="248"/>
      <c r="C25" s="249"/>
      <c r="D25" s="512"/>
      <c r="E25" s="512"/>
      <c r="F25" s="512"/>
      <c r="G25" s="512"/>
      <c r="H25" s="289"/>
      <c r="I25" s="289"/>
      <c r="J25" s="40"/>
    </row>
    <row r="26" spans="1:10" ht="14.9" customHeight="1">
      <c r="A26" s="251"/>
      <c r="B26" s="248"/>
      <c r="C26" s="249"/>
      <c r="D26" s="512"/>
      <c r="E26" s="512"/>
      <c r="F26" s="512"/>
      <c r="G26" s="512"/>
      <c r="H26" s="289"/>
      <c r="I26" s="289"/>
      <c r="J26" s="40"/>
    </row>
    <row r="27" spans="1:10" ht="14.9" customHeight="1">
      <c r="A27" s="251"/>
      <c r="B27" s="248"/>
      <c r="C27" s="249"/>
      <c r="D27" s="512"/>
      <c r="E27" s="512"/>
      <c r="F27" s="512"/>
      <c r="G27" s="512"/>
      <c r="H27" s="289"/>
      <c r="I27" s="289"/>
      <c r="J27" s="40"/>
    </row>
    <row r="28" spans="1:10" ht="14.9" customHeight="1">
      <c r="A28" s="251"/>
      <c r="B28" s="248"/>
      <c r="C28" s="249"/>
      <c r="D28" s="512"/>
      <c r="E28" s="512"/>
      <c r="F28" s="512"/>
      <c r="G28" s="512"/>
      <c r="H28" s="289"/>
      <c r="I28" s="289"/>
      <c r="J28" s="40"/>
    </row>
    <row r="29" spans="1:10">
      <c r="A29" s="251"/>
      <c r="B29" s="248"/>
      <c r="C29" s="249"/>
      <c r="D29" s="512"/>
      <c r="E29" s="512"/>
      <c r="F29" s="512"/>
      <c r="G29" s="512"/>
      <c r="H29" s="289"/>
      <c r="I29" s="289"/>
      <c r="J29" s="40"/>
    </row>
    <row r="30" spans="1:10">
      <c r="A30" s="251"/>
      <c r="B30" s="248"/>
      <c r="C30" s="249"/>
      <c r="D30" s="512"/>
      <c r="E30" s="512"/>
      <c r="F30" s="512"/>
      <c r="G30" s="512"/>
      <c r="H30" s="289"/>
      <c r="I30" s="289"/>
      <c r="J30" s="40"/>
    </row>
    <row r="31" spans="1:10">
      <c r="A31" s="251"/>
      <c r="J31" s="40"/>
    </row>
    <row r="32" spans="1:10">
      <c r="A32" s="251"/>
    </row>
    <row r="33" spans="1:9">
      <c r="A33" s="251"/>
      <c r="B33" s="519" t="s">
        <v>454</v>
      </c>
      <c r="C33" s="519"/>
      <c r="D33" s="519"/>
      <c r="E33" s="519"/>
      <c r="F33" s="519"/>
      <c r="G33" s="519"/>
      <c r="H33" s="519"/>
      <c r="I33" s="519"/>
    </row>
    <row r="34" spans="1:9">
      <c r="A34" s="251"/>
      <c r="B34" s="513" t="s">
        <v>456</v>
      </c>
      <c r="C34" s="514"/>
      <c r="D34" s="472">
        <v>2024</v>
      </c>
      <c r="E34" s="474"/>
      <c r="F34" s="517">
        <v>45716</v>
      </c>
      <c r="G34" s="518"/>
      <c r="H34" s="517">
        <v>45743</v>
      </c>
      <c r="I34" s="518"/>
    </row>
    <row r="35" spans="1:9">
      <c r="A35" s="251"/>
      <c r="B35" s="515"/>
      <c r="C35" s="516"/>
      <c r="D35" s="257" t="s">
        <v>458</v>
      </c>
      <c r="E35" s="258" t="s">
        <v>459</v>
      </c>
      <c r="F35" s="257" t="s">
        <v>458</v>
      </c>
      <c r="G35" s="258" t="s">
        <v>459</v>
      </c>
      <c r="H35" s="257" t="s">
        <v>458</v>
      </c>
      <c r="I35" s="258" t="s">
        <v>459</v>
      </c>
    </row>
    <row r="36" spans="1:9">
      <c r="A36" s="1"/>
      <c r="B36" s="261" t="s">
        <v>461</v>
      </c>
      <c r="C36" s="261"/>
      <c r="D36" s="262"/>
      <c r="E36" s="263"/>
      <c r="F36" s="264"/>
      <c r="G36" s="265"/>
      <c r="H36" s="266"/>
      <c r="I36" s="267"/>
    </row>
    <row r="37" spans="1:9">
      <c r="A37" s="268"/>
      <c r="B37" s="269" t="s">
        <v>43</v>
      </c>
      <c r="C37" s="250" t="s">
        <v>463</v>
      </c>
      <c r="D37" s="290">
        <v>228</v>
      </c>
      <c r="E37" s="271">
        <v>71.338087009991725</v>
      </c>
      <c r="F37" s="270">
        <v>226</v>
      </c>
      <c r="G37" s="271">
        <v>63.23532435007958</v>
      </c>
      <c r="H37" s="270">
        <v>224</v>
      </c>
      <c r="I37" s="271">
        <v>63.207264722762368</v>
      </c>
    </row>
    <row r="38" spans="1:9">
      <c r="A38" s="268"/>
      <c r="B38" s="269" t="s">
        <v>464</v>
      </c>
      <c r="C38" s="250" t="s">
        <v>390</v>
      </c>
      <c r="D38" s="290">
        <v>258</v>
      </c>
      <c r="E38" s="271">
        <v>137.16610182860285</v>
      </c>
      <c r="F38" s="270">
        <v>259</v>
      </c>
      <c r="G38" s="271">
        <v>138.38810437138227</v>
      </c>
      <c r="H38" s="270">
        <v>259</v>
      </c>
      <c r="I38" s="271">
        <v>139.26987087073439</v>
      </c>
    </row>
    <row r="39" spans="1:9" ht="15" customHeight="1">
      <c r="A39" s="179"/>
      <c r="B39" s="269" t="s">
        <v>249</v>
      </c>
      <c r="C39" s="250" t="s">
        <v>391</v>
      </c>
      <c r="D39" s="290">
        <v>43</v>
      </c>
      <c r="E39" s="271">
        <v>11.831464714521857</v>
      </c>
      <c r="F39" s="270">
        <v>44</v>
      </c>
      <c r="G39" s="271">
        <v>10.345288933084589</v>
      </c>
      <c r="H39" s="270">
        <v>43</v>
      </c>
      <c r="I39" s="271">
        <v>10.869748791448895</v>
      </c>
    </row>
    <row r="40" spans="1:9">
      <c r="A40" s="179"/>
      <c r="B40" s="269" t="s">
        <v>465</v>
      </c>
      <c r="C40" s="250" t="s">
        <v>393</v>
      </c>
      <c r="D40" s="290">
        <v>153</v>
      </c>
      <c r="E40" s="271">
        <v>78.175609848468454</v>
      </c>
      <c r="F40" s="270">
        <v>153</v>
      </c>
      <c r="G40" s="271">
        <v>75.554900422236557</v>
      </c>
      <c r="H40" s="270">
        <v>151</v>
      </c>
      <c r="I40" s="271">
        <v>76.027062050165469</v>
      </c>
    </row>
    <row r="41" spans="1:9" ht="14.9" customHeight="1">
      <c r="A41" s="179"/>
      <c r="B41" s="269" t="s">
        <v>466</v>
      </c>
      <c r="C41" s="250" t="s">
        <v>395</v>
      </c>
      <c r="D41" s="290">
        <v>143</v>
      </c>
      <c r="E41" s="271">
        <v>25.899721813007186</v>
      </c>
      <c r="F41" s="270">
        <v>143</v>
      </c>
      <c r="G41" s="271">
        <v>24.707496784845617</v>
      </c>
      <c r="H41" s="270">
        <v>143</v>
      </c>
      <c r="I41" s="271">
        <v>25.133675168002572</v>
      </c>
    </row>
    <row r="42" spans="1:9">
      <c r="A42" s="1"/>
      <c r="B42" s="269" t="s">
        <v>467</v>
      </c>
      <c r="C42" s="250" t="s">
        <v>397</v>
      </c>
      <c r="D42" s="290">
        <v>394</v>
      </c>
      <c r="E42" s="271">
        <v>109.6186463667037</v>
      </c>
      <c r="F42" s="270">
        <v>398</v>
      </c>
      <c r="G42" s="271">
        <v>110.5588778036268</v>
      </c>
      <c r="H42" s="270">
        <v>394</v>
      </c>
      <c r="I42" s="271">
        <v>111.90076160108283</v>
      </c>
    </row>
    <row r="43" spans="1:9" ht="15" customHeight="1">
      <c r="A43" s="179"/>
      <c r="B43" s="269" t="s">
        <v>398</v>
      </c>
      <c r="C43" s="250" t="s">
        <v>399</v>
      </c>
      <c r="D43" s="290">
        <v>42</v>
      </c>
      <c r="E43" s="271">
        <v>14.685447607242793</v>
      </c>
      <c r="F43" s="270">
        <v>44</v>
      </c>
      <c r="G43" s="271">
        <v>13.641108950235161</v>
      </c>
      <c r="H43" s="270">
        <v>44</v>
      </c>
      <c r="I43" s="271">
        <v>14.239179599576152</v>
      </c>
    </row>
    <row r="44" spans="1:9">
      <c r="A44" s="179"/>
      <c r="B44" s="261" t="s">
        <v>468</v>
      </c>
      <c r="C44" s="261"/>
      <c r="D44" s="261"/>
      <c r="E44" s="261"/>
      <c r="F44" s="261"/>
      <c r="G44" s="261"/>
      <c r="H44" s="274"/>
      <c r="I44" s="275"/>
    </row>
    <row r="45" spans="1:9" ht="14.9" customHeight="1">
      <c r="A45" s="179"/>
      <c r="B45" s="269" t="s">
        <v>43</v>
      </c>
      <c r="C45" s="250" t="s">
        <v>402</v>
      </c>
      <c r="D45" s="290">
        <v>46</v>
      </c>
      <c r="E45" s="271">
        <v>5.2257704875706175</v>
      </c>
      <c r="F45" s="270">
        <v>46</v>
      </c>
      <c r="G45" s="271">
        <v>4.7081569503677105</v>
      </c>
      <c r="H45" s="270">
        <v>46</v>
      </c>
      <c r="I45" s="271">
        <v>4.2886830108209342</v>
      </c>
    </row>
    <row r="46" spans="1:9">
      <c r="A46" s="179"/>
      <c r="B46" s="269" t="s">
        <v>464</v>
      </c>
      <c r="C46" s="250" t="s">
        <v>404</v>
      </c>
      <c r="D46" s="290">
        <v>37</v>
      </c>
      <c r="E46" s="271">
        <v>6.5847487746901248</v>
      </c>
      <c r="F46" s="270">
        <v>38</v>
      </c>
      <c r="G46" s="271">
        <v>7.984716894413026</v>
      </c>
      <c r="H46" s="270">
        <v>38</v>
      </c>
      <c r="I46" s="271">
        <v>8.2813696775683319</v>
      </c>
    </row>
    <row r="47" spans="1:9" ht="14.9" customHeight="1">
      <c r="A47" s="179"/>
      <c r="B47" s="269" t="s">
        <v>470</v>
      </c>
      <c r="C47" s="250" t="s">
        <v>407</v>
      </c>
      <c r="D47" s="290">
        <v>30</v>
      </c>
      <c r="E47" s="271">
        <v>12.065064198429017</v>
      </c>
      <c r="F47" s="270">
        <v>30</v>
      </c>
      <c r="G47" s="271">
        <v>12.740880546536999</v>
      </c>
      <c r="H47" s="270">
        <v>30</v>
      </c>
      <c r="I47" s="271">
        <v>12.17490202732122</v>
      </c>
    </row>
    <row r="48" spans="1:9">
      <c r="A48" s="179"/>
      <c r="B48" s="269" t="s">
        <v>249</v>
      </c>
      <c r="C48" s="250" t="s">
        <v>408</v>
      </c>
      <c r="D48" s="290">
        <v>2</v>
      </c>
      <c r="E48" s="271">
        <v>4.5320793208809995E-2</v>
      </c>
      <c r="F48" s="270">
        <v>2</v>
      </c>
      <c r="G48" s="271">
        <v>3.9443728083669999E-2</v>
      </c>
      <c r="H48" s="270">
        <v>2</v>
      </c>
      <c r="I48" s="271">
        <v>3.8517867926969998E-2</v>
      </c>
    </row>
    <row r="49" spans="1:9">
      <c r="A49" s="179"/>
      <c r="B49" s="269" t="s">
        <v>465</v>
      </c>
      <c r="C49" s="250" t="s">
        <v>409</v>
      </c>
      <c r="D49" s="290">
        <v>53</v>
      </c>
      <c r="E49" s="271">
        <v>11.357326292211445</v>
      </c>
      <c r="F49" s="270">
        <v>53</v>
      </c>
      <c r="G49" s="271">
        <v>12.113260412980798</v>
      </c>
      <c r="H49" s="270">
        <v>52</v>
      </c>
      <c r="I49" s="271">
        <v>12.658010365950251</v>
      </c>
    </row>
    <row r="50" spans="1:9">
      <c r="A50" s="179"/>
      <c r="B50" s="269" t="s">
        <v>466</v>
      </c>
      <c r="C50" s="250" t="s">
        <v>410</v>
      </c>
      <c r="D50" s="290">
        <v>18</v>
      </c>
      <c r="E50" s="271">
        <v>1.5535060436179962</v>
      </c>
      <c r="F50" s="270">
        <v>18</v>
      </c>
      <c r="G50" s="271">
        <v>2.0820037941680685</v>
      </c>
      <c r="H50" s="270">
        <v>18</v>
      </c>
      <c r="I50" s="271">
        <v>1.6444591286367534</v>
      </c>
    </row>
    <row r="51" spans="1:9">
      <c r="B51" s="269" t="s">
        <v>467</v>
      </c>
      <c r="C51" s="250"/>
      <c r="D51" s="290">
        <v>46</v>
      </c>
      <c r="E51" s="271">
        <v>8.1011342895952936</v>
      </c>
      <c r="F51" s="270">
        <v>52</v>
      </c>
      <c r="G51" s="271">
        <v>8.2747022619883168</v>
      </c>
      <c r="H51" s="270">
        <v>53</v>
      </c>
      <c r="I51" s="271">
        <v>8.3028075897008158</v>
      </c>
    </row>
    <row r="52" spans="1:9">
      <c r="B52" s="269" t="s">
        <v>411</v>
      </c>
      <c r="C52" s="250" t="s">
        <v>412</v>
      </c>
      <c r="D52" s="290">
        <v>11</v>
      </c>
      <c r="E52" s="271">
        <v>5.5949182943490303</v>
      </c>
      <c r="F52" s="270">
        <v>11</v>
      </c>
      <c r="G52" s="271">
        <v>5.8640452658612636</v>
      </c>
      <c r="H52" s="270">
        <v>11</v>
      </c>
      <c r="I52" s="271">
        <v>5.8546425804189646</v>
      </c>
    </row>
    <row r="53" spans="1:9">
      <c r="B53" s="269" t="s">
        <v>398</v>
      </c>
      <c r="C53" s="277" t="s">
        <v>413</v>
      </c>
      <c r="D53" s="290">
        <v>2</v>
      </c>
      <c r="E53" s="271">
        <v>1.9754899086819998E-2</v>
      </c>
      <c r="F53" s="270">
        <v>2</v>
      </c>
      <c r="G53" s="271">
        <v>1.7028298308430001E-2</v>
      </c>
      <c r="H53" s="270">
        <v>2</v>
      </c>
      <c r="I53" s="271">
        <v>1.6819260324529999E-2</v>
      </c>
    </row>
    <row r="54" spans="1:9">
      <c r="B54" s="269"/>
      <c r="C54" s="277"/>
      <c r="D54" s="159"/>
      <c r="E54" s="235"/>
      <c r="F54" s="270"/>
      <c r="G54" s="246"/>
      <c r="H54" s="270"/>
      <c r="I54" s="246"/>
    </row>
    <row r="55" spans="1:9">
      <c r="B55" s="278" t="s">
        <v>473</v>
      </c>
      <c r="D55" s="38"/>
      <c r="E55" s="38"/>
      <c r="F55" s="38"/>
      <c r="G55" s="38"/>
      <c r="H55" s="279"/>
      <c r="I55" s="38"/>
    </row>
    <row r="56" spans="1:9">
      <c r="B56" s="278" t="s">
        <v>474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1"/>
      <c r="F72" s="281"/>
      <c r="G72" s="281"/>
      <c r="H72" s="281"/>
      <c r="I72" s="281"/>
      <c r="J72" s="282" t="s">
        <v>475</v>
      </c>
    </row>
    <row r="75" spans="1:10">
      <c r="G75" s="283"/>
    </row>
    <row r="76" spans="1:10">
      <c r="G76" s="31"/>
    </row>
    <row r="77" spans="1:10">
      <c r="G77" s="31"/>
    </row>
    <row r="78" spans="1:10">
      <c r="G78" s="284"/>
    </row>
    <row r="80" spans="1:10">
      <c r="G80" s="31"/>
    </row>
    <row r="81" spans="6:10">
      <c r="G81" s="31"/>
      <c r="J81" s="286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57" zoomScaleNormal="115" zoomScaleSheetLayoutView="55" workbookViewId="0">
      <selection activeCell="G9" sqref="G9:G3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7"/>
      <c r="C5" s="440" t="s">
        <v>344</v>
      </c>
      <c r="D5" s="440"/>
      <c r="E5" s="440"/>
      <c r="F5" s="440"/>
      <c r="G5" s="440"/>
    </row>
    <row r="6" spans="1:18" ht="9" customHeight="1"/>
    <row r="7" spans="1:18" ht="15" customHeight="1">
      <c r="C7" s="521" t="s">
        <v>351</v>
      </c>
      <c r="D7" s="521"/>
      <c r="E7" s="513">
        <v>2024</v>
      </c>
      <c r="F7" s="524">
        <v>45716</v>
      </c>
      <c r="G7" s="524">
        <v>45743</v>
      </c>
    </row>
    <row r="8" spans="1:18">
      <c r="C8" s="522"/>
      <c r="D8" s="522"/>
      <c r="E8" s="523"/>
      <c r="F8" s="525"/>
      <c r="G8" s="525"/>
    </row>
    <row r="9" spans="1:18" ht="14.9" customHeight="1">
      <c r="C9" s="172" t="s">
        <v>355</v>
      </c>
      <c r="D9" s="172"/>
      <c r="E9" s="232">
        <v>3</v>
      </c>
      <c r="F9" s="233">
        <v>3</v>
      </c>
      <c r="G9" s="233">
        <v>3</v>
      </c>
    </row>
    <row r="10" spans="1:18">
      <c r="C10" s="172" t="s">
        <v>356</v>
      </c>
      <c r="D10" s="172"/>
      <c r="E10" s="232">
        <v>119</v>
      </c>
      <c r="F10" s="233">
        <v>119</v>
      </c>
      <c r="G10" s="233">
        <v>118</v>
      </c>
    </row>
    <row r="11" spans="1:18">
      <c r="C11" s="172" t="s">
        <v>357</v>
      </c>
      <c r="D11" s="172"/>
      <c r="E11" s="232">
        <v>112</v>
      </c>
      <c r="F11" s="233">
        <v>112</v>
      </c>
      <c r="G11" s="233">
        <v>111</v>
      </c>
    </row>
    <row r="12" spans="1:18">
      <c r="B12" s="40"/>
      <c r="C12" s="172" t="s">
        <v>358</v>
      </c>
      <c r="D12" s="172"/>
      <c r="E12" s="232">
        <v>89</v>
      </c>
      <c r="F12" s="233">
        <v>89</v>
      </c>
      <c r="G12" s="233">
        <v>87</v>
      </c>
    </row>
    <row r="13" spans="1:18">
      <c r="C13" s="172" t="s">
        <v>359</v>
      </c>
      <c r="D13" s="172"/>
      <c r="E13" s="232">
        <v>176</v>
      </c>
      <c r="F13" s="233">
        <v>176</v>
      </c>
      <c r="G13" s="233">
        <v>177</v>
      </c>
    </row>
    <row r="14" spans="1:18">
      <c r="C14" s="172" t="s">
        <v>360</v>
      </c>
      <c r="D14" s="172"/>
      <c r="E14" s="232">
        <v>8508</v>
      </c>
      <c r="F14" s="233">
        <v>8565</v>
      </c>
      <c r="G14" s="233">
        <v>8603</v>
      </c>
    </row>
    <row r="15" spans="1:18">
      <c r="C15" s="172" t="s">
        <v>361</v>
      </c>
      <c r="D15" s="172"/>
      <c r="E15" s="232">
        <v>1401</v>
      </c>
      <c r="F15" s="233">
        <v>1421</v>
      </c>
      <c r="G15" s="233">
        <v>1429</v>
      </c>
    </row>
    <row r="16" spans="1:18">
      <c r="C16" s="172" t="s">
        <v>362</v>
      </c>
      <c r="D16" s="172"/>
      <c r="E16" s="242">
        <v>19238</v>
      </c>
      <c r="F16" s="233">
        <v>19769</v>
      </c>
      <c r="G16" s="233">
        <v>19868</v>
      </c>
    </row>
    <row r="17" spans="2:7">
      <c r="C17" s="172" t="s">
        <v>363</v>
      </c>
      <c r="E17" s="242">
        <v>266</v>
      </c>
      <c r="F17" s="233">
        <v>271</v>
      </c>
      <c r="G17" s="233">
        <v>271</v>
      </c>
    </row>
    <row r="18" spans="2:7" ht="15" customHeight="1">
      <c r="C18" s="172" t="s">
        <v>364</v>
      </c>
      <c r="E18" s="232">
        <v>47</v>
      </c>
      <c r="F18" s="233">
        <v>48</v>
      </c>
      <c r="G18" s="233">
        <v>49</v>
      </c>
    </row>
    <row r="19" spans="2:7" ht="15" customHeight="1">
      <c r="C19" s="172" t="s">
        <v>365</v>
      </c>
      <c r="D19" s="172"/>
      <c r="E19" s="232">
        <v>91</v>
      </c>
      <c r="F19" s="233">
        <v>91</v>
      </c>
      <c r="G19" s="233">
        <v>90</v>
      </c>
    </row>
    <row r="20" spans="2:7" ht="14.25" customHeight="1">
      <c r="C20" s="172" t="s">
        <v>366</v>
      </c>
      <c r="D20" s="172"/>
      <c r="E20" s="232">
        <v>90</v>
      </c>
      <c r="F20" s="233">
        <v>90</v>
      </c>
      <c r="G20" s="233">
        <v>91</v>
      </c>
    </row>
    <row r="21" spans="2:7" ht="14.9" customHeight="1">
      <c r="C21" s="172" t="s">
        <v>367</v>
      </c>
      <c r="D21" s="172"/>
      <c r="E21" s="232">
        <v>3352</v>
      </c>
      <c r="F21" s="233">
        <v>3391</v>
      </c>
      <c r="G21" s="233">
        <v>3422</v>
      </c>
    </row>
    <row r="22" spans="2:7" ht="14.9" customHeight="1">
      <c r="C22" s="172" t="s">
        <v>368</v>
      </c>
      <c r="D22" s="172"/>
      <c r="E22" s="232">
        <v>9819</v>
      </c>
      <c r="F22" s="233">
        <v>9985</v>
      </c>
      <c r="G22" s="233">
        <v>10098</v>
      </c>
    </row>
    <row r="23" spans="2:7" ht="14.9" customHeight="1">
      <c r="C23" s="172" t="s">
        <v>369</v>
      </c>
      <c r="D23" s="172"/>
      <c r="E23" s="232">
        <v>29</v>
      </c>
      <c r="F23" s="233">
        <v>29</v>
      </c>
      <c r="G23" s="233">
        <v>29</v>
      </c>
    </row>
    <row r="24" spans="2:7" ht="14.9" customHeight="1">
      <c r="C24" s="172" t="s">
        <v>370</v>
      </c>
      <c r="D24" s="172"/>
      <c r="E24" s="232">
        <v>9</v>
      </c>
      <c r="F24" s="233">
        <v>9</v>
      </c>
      <c r="G24" s="233">
        <v>9</v>
      </c>
    </row>
    <row r="25" spans="2:7" ht="14.9" customHeight="1">
      <c r="C25" s="172" t="s">
        <v>371</v>
      </c>
      <c r="D25" s="172"/>
      <c r="E25" s="232">
        <v>4</v>
      </c>
      <c r="F25" s="233">
        <v>4</v>
      </c>
      <c r="G25" s="233">
        <v>4</v>
      </c>
    </row>
    <row r="26" spans="2:7" ht="14.9" customHeight="1">
      <c r="C26" s="172" t="s">
        <v>372</v>
      </c>
      <c r="D26" s="172"/>
      <c r="E26" s="232">
        <v>12</v>
      </c>
      <c r="F26" s="233">
        <v>12</v>
      </c>
      <c r="G26" s="233">
        <v>12</v>
      </c>
    </row>
    <row r="27" spans="2:7" ht="14.9" customHeight="1">
      <c r="B27" s="40"/>
      <c r="C27" s="172" t="s">
        <v>373</v>
      </c>
      <c r="D27" s="172"/>
      <c r="E27" s="232">
        <v>355</v>
      </c>
      <c r="F27" s="233">
        <v>362</v>
      </c>
      <c r="G27" s="233">
        <v>363</v>
      </c>
    </row>
    <row r="28" spans="2:7" ht="14.9" customHeight="1">
      <c r="B28" s="40"/>
      <c r="C28" s="172" t="s">
        <v>374</v>
      </c>
      <c r="D28" s="172"/>
      <c r="E28" s="232">
        <v>335</v>
      </c>
      <c r="F28" s="233">
        <v>345</v>
      </c>
      <c r="G28" s="233">
        <v>351</v>
      </c>
    </row>
    <row r="29" spans="2:7" ht="14.9" customHeight="1">
      <c r="B29" s="40"/>
      <c r="C29" s="172" t="s">
        <v>375</v>
      </c>
      <c r="D29" s="172"/>
      <c r="E29" s="242">
        <v>470</v>
      </c>
      <c r="F29" s="233">
        <v>464</v>
      </c>
      <c r="G29" s="233">
        <v>468</v>
      </c>
    </row>
    <row r="30" spans="2:7">
      <c r="B30" s="40"/>
      <c r="C30" s="172" t="s">
        <v>376</v>
      </c>
      <c r="D30" s="172"/>
      <c r="E30" s="232">
        <v>887</v>
      </c>
      <c r="F30" s="233">
        <v>891</v>
      </c>
      <c r="G30" s="233">
        <v>895</v>
      </c>
    </row>
    <row r="31" spans="2:7">
      <c r="C31" s="172" t="s">
        <v>377</v>
      </c>
      <c r="D31" s="172"/>
      <c r="E31" s="232">
        <v>93</v>
      </c>
      <c r="F31" s="233">
        <v>91</v>
      </c>
      <c r="G31" s="233">
        <v>91</v>
      </c>
    </row>
    <row r="32" spans="2:7">
      <c r="C32" s="172" t="s">
        <v>378</v>
      </c>
      <c r="D32" s="172"/>
      <c r="E32" s="232">
        <v>245</v>
      </c>
      <c r="F32" s="233">
        <v>245</v>
      </c>
      <c r="G32" s="233">
        <v>245</v>
      </c>
    </row>
    <row r="33" spans="3:8">
      <c r="C33" s="172" t="s">
        <v>380</v>
      </c>
      <c r="E33" s="232">
        <v>18</v>
      </c>
      <c r="F33" s="233">
        <v>18</v>
      </c>
      <c r="G33" s="233">
        <v>18</v>
      </c>
    </row>
    <row r="34" spans="3:8">
      <c r="C34" s="172" t="s">
        <v>382</v>
      </c>
      <c r="D34" s="172"/>
      <c r="E34" s="232">
        <v>1</v>
      </c>
      <c r="F34" s="233">
        <v>1</v>
      </c>
      <c r="G34" s="233">
        <v>1</v>
      </c>
    </row>
    <row r="35" spans="3:8">
      <c r="C35" s="172" t="s">
        <v>385</v>
      </c>
      <c r="E35" s="232">
        <v>1</v>
      </c>
      <c r="F35" s="233">
        <v>1</v>
      </c>
      <c r="G35" s="233">
        <v>1</v>
      </c>
    </row>
    <row r="36" spans="3:8">
      <c r="C36" s="172" t="s">
        <v>387</v>
      </c>
      <c r="E36" s="232">
        <v>1</v>
      </c>
      <c r="F36" s="233">
        <v>1</v>
      </c>
      <c r="G36" s="233">
        <v>1</v>
      </c>
    </row>
    <row r="37" spans="3:8" ht="16.5" customHeight="1"/>
    <row r="38" spans="3:8">
      <c r="D38" s="172"/>
      <c r="E38" s="172"/>
      <c r="F38" s="272"/>
      <c r="G38" s="272"/>
    </row>
    <row r="39" spans="3:8" ht="15" customHeight="1">
      <c r="C39" s="273"/>
      <c r="D39" s="273"/>
      <c r="E39" s="273"/>
      <c r="F39" s="273"/>
      <c r="G39" s="273"/>
      <c r="H39" s="199">
        <v>84</v>
      </c>
    </row>
    <row r="43" spans="3:8" ht="15" customHeight="1"/>
    <row r="44" spans="3:8">
      <c r="C44" s="438" t="s">
        <v>401</v>
      </c>
      <c r="D44" s="148"/>
      <c r="E44" s="148"/>
      <c r="F44" s="148"/>
      <c r="G44" s="148"/>
      <c r="H44" s="148"/>
    </row>
    <row r="45" spans="3:8">
      <c r="C45" s="438" t="s">
        <v>403</v>
      </c>
      <c r="D45" s="148"/>
      <c r="E45" s="148"/>
      <c r="F45" s="148"/>
      <c r="G45" s="148"/>
      <c r="H45" s="148"/>
    </row>
    <row r="46" spans="3:8">
      <c r="C46" s="520" t="s">
        <v>405</v>
      </c>
      <c r="D46" s="520"/>
      <c r="E46" s="520"/>
      <c r="F46" s="520"/>
      <c r="G46" s="520"/>
      <c r="H46" s="520"/>
    </row>
    <row r="48" spans="3:8">
      <c r="C48" s="276"/>
      <c r="D48" s="276"/>
      <c r="E48" s="276"/>
      <c r="F48" s="276"/>
      <c r="G48" s="276"/>
      <c r="H48" s="276"/>
    </row>
    <row r="49" spans="3:8">
      <c r="C49" s="276"/>
      <c r="D49" s="276"/>
      <c r="E49" s="276"/>
      <c r="F49" s="276"/>
      <c r="G49" s="276"/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2" t="s">
        <v>417</v>
      </c>
    </row>
    <row r="73" spans="1:8">
      <c r="C73" s="244"/>
      <c r="D73" s="172"/>
      <c r="E73" s="134"/>
      <c r="F73" s="134"/>
    </row>
    <row r="74" spans="1:8">
      <c r="C74" s="244"/>
      <c r="D74" s="172"/>
      <c r="E74" s="134"/>
      <c r="F74" s="134"/>
    </row>
    <row r="75" spans="1:8">
      <c r="C75" s="244"/>
      <c r="D75" s="172"/>
      <c r="E75" s="134"/>
      <c r="F75" s="134"/>
    </row>
    <row r="76" spans="1:8">
      <c r="C76" s="244"/>
      <c r="D76" s="172"/>
      <c r="E76" s="134"/>
      <c r="F76" s="134"/>
    </row>
    <row r="77" spans="1:8">
      <c r="C77" s="244"/>
      <c r="D77" s="172"/>
      <c r="E77" s="134"/>
      <c r="F77" s="134"/>
    </row>
    <row r="78" spans="1:8">
      <c r="C78" s="244"/>
      <c r="D78" s="172"/>
      <c r="E78" s="134"/>
      <c r="F78" s="134"/>
    </row>
    <row r="79" spans="1:8">
      <c r="C79" s="244"/>
      <c r="D79" s="172"/>
      <c r="E79" s="134"/>
      <c r="F79" s="134"/>
    </row>
    <row r="81" spans="1:8">
      <c r="A81" s="287"/>
      <c r="D81" s="285"/>
      <c r="E81" s="285"/>
      <c r="F81" s="285"/>
      <c r="G81" s="285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37" zoomScale="59" zoomScaleNormal="115" zoomScaleSheetLayoutView="96" workbookViewId="0">
      <selection activeCell="G9" sqref="G9:G3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7"/>
      <c r="C5" s="440" t="s">
        <v>420</v>
      </c>
      <c r="D5" s="440"/>
      <c r="E5" s="440"/>
      <c r="F5" s="440"/>
      <c r="G5" s="440"/>
    </row>
    <row r="6" spans="1:18" ht="9" customHeight="1"/>
    <row r="7" spans="1:18" ht="15" customHeight="1">
      <c r="C7" s="527" t="s">
        <v>427</v>
      </c>
      <c r="D7" s="527"/>
      <c r="E7" s="513">
        <v>2024</v>
      </c>
      <c r="F7" s="524">
        <v>45716</v>
      </c>
      <c r="G7" s="524">
        <v>45743</v>
      </c>
    </row>
    <row r="8" spans="1:18">
      <c r="C8" s="498"/>
      <c r="D8" s="498"/>
      <c r="E8" s="523">
        <v>0</v>
      </c>
      <c r="F8" s="525">
        <v>0</v>
      </c>
      <c r="G8" s="525">
        <v>0</v>
      </c>
    </row>
    <row r="9" spans="1:18" ht="14.9" customHeight="1">
      <c r="C9" s="172" t="s">
        <v>430</v>
      </c>
      <c r="D9" s="172"/>
      <c r="E9" s="232">
        <v>3</v>
      </c>
      <c r="F9" s="233">
        <v>3</v>
      </c>
      <c r="G9" s="233">
        <v>3</v>
      </c>
    </row>
    <row r="10" spans="1:18">
      <c r="C10" s="172" t="s">
        <v>431</v>
      </c>
      <c r="D10" s="172"/>
      <c r="E10" s="232">
        <v>119</v>
      </c>
      <c r="F10" s="233">
        <v>119</v>
      </c>
      <c r="G10" s="233">
        <v>118</v>
      </c>
    </row>
    <row r="11" spans="1:18">
      <c r="C11" s="172" t="s">
        <v>432</v>
      </c>
      <c r="D11" s="172"/>
      <c r="E11" s="232">
        <v>112</v>
      </c>
      <c r="F11" s="233">
        <v>112</v>
      </c>
      <c r="G11" s="233">
        <v>111</v>
      </c>
    </row>
    <row r="12" spans="1:18">
      <c r="B12" s="40"/>
      <c r="C12" s="172" t="s">
        <v>433</v>
      </c>
      <c r="D12" s="172"/>
      <c r="E12" s="232">
        <v>89</v>
      </c>
      <c r="F12" s="233">
        <v>89</v>
      </c>
      <c r="G12" s="233">
        <v>87</v>
      </c>
    </row>
    <row r="13" spans="1:18">
      <c r="C13" s="172" t="s">
        <v>434</v>
      </c>
      <c r="D13" s="172"/>
      <c r="E13" s="232">
        <v>176</v>
      </c>
      <c r="F13" s="233">
        <v>176</v>
      </c>
      <c r="G13" s="233">
        <v>177</v>
      </c>
    </row>
    <row r="14" spans="1:18">
      <c r="C14" s="172" t="s">
        <v>435</v>
      </c>
      <c r="D14" s="172"/>
      <c r="E14" s="232">
        <v>8508</v>
      </c>
      <c r="F14" s="233">
        <v>8565</v>
      </c>
      <c r="G14" s="233">
        <v>8603</v>
      </c>
    </row>
    <row r="15" spans="1:18">
      <c r="C15" s="172" t="s">
        <v>436</v>
      </c>
      <c r="D15" s="172"/>
      <c r="E15" s="232">
        <v>1401</v>
      </c>
      <c r="F15" s="233">
        <v>1421</v>
      </c>
      <c r="G15" s="233">
        <v>1429</v>
      </c>
    </row>
    <row r="16" spans="1:18">
      <c r="C16" s="172" t="s">
        <v>437</v>
      </c>
      <c r="D16" s="172"/>
      <c r="E16" s="232">
        <v>19238</v>
      </c>
      <c r="F16" s="233">
        <v>19769</v>
      </c>
      <c r="G16" s="233">
        <v>19868</v>
      </c>
    </row>
    <row r="17" spans="2:7">
      <c r="C17" s="172" t="s">
        <v>438</v>
      </c>
      <c r="E17" s="232">
        <v>266</v>
      </c>
      <c r="F17" s="233">
        <v>271</v>
      </c>
      <c r="G17" s="233">
        <v>271</v>
      </c>
    </row>
    <row r="18" spans="2:7" ht="15" customHeight="1">
      <c r="C18" s="172" t="s">
        <v>439</v>
      </c>
      <c r="E18" s="232">
        <v>47</v>
      </c>
      <c r="F18" s="233">
        <v>48</v>
      </c>
      <c r="G18" s="233">
        <v>49</v>
      </c>
    </row>
    <row r="19" spans="2:7" ht="15" customHeight="1">
      <c r="C19" s="172" t="s">
        <v>440</v>
      </c>
      <c r="D19" s="172"/>
      <c r="E19" s="232">
        <v>91</v>
      </c>
      <c r="F19" s="233">
        <v>91</v>
      </c>
      <c r="G19" s="233">
        <v>90</v>
      </c>
    </row>
    <row r="20" spans="2:7" ht="14.25" customHeight="1">
      <c r="C20" s="172" t="s">
        <v>441</v>
      </c>
      <c r="D20" s="172"/>
      <c r="E20" s="232">
        <v>90</v>
      </c>
      <c r="F20" s="233">
        <v>90</v>
      </c>
      <c r="G20" s="233">
        <v>91</v>
      </c>
    </row>
    <row r="21" spans="2:7" ht="14.9" customHeight="1">
      <c r="C21" s="172" t="s">
        <v>442</v>
      </c>
      <c r="D21" s="172"/>
      <c r="E21" s="232">
        <v>3352</v>
      </c>
      <c r="F21" s="233">
        <v>3391</v>
      </c>
      <c r="G21" s="233">
        <v>3422</v>
      </c>
    </row>
    <row r="22" spans="2:7" ht="14.9" customHeight="1">
      <c r="C22" s="172" t="s">
        <v>443</v>
      </c>
      <c r="D22" s="172"/>
      <c r="E22" s="232">
        <v>9819</v>
      </c>
      <c r="F22" s="233">
        <v>9985</v>
      </c>
      <c r="G22" s="233">
        <v>10098</v>
      </c>
    </row>
    <row r="23" spans="2:7" ht="14.9" customHeight="1">
      <c r="C23" s="172" t="s">
        <v>444</v>
      </c>
      <c r="D23" s="172"/>
      <c r="E23" s="232">
        <v>29</v>
      </c>
      <c r="F23" s="233">
        <v>29</v>
      </c>
      <c r="G23" s="233">
        <v>29</v>
      </c>
    </row>
    <row r="24" spans="2:7" ht="14.9" customHeight="1">
      <c r="C24" s="172" t="s">
        <v>445</v>
      </c>
      <c r="D24" s="172"/>
      <c r="E24" s="232">
        <v>9</v>
      </c>
      <c r="F24" s="233">
        <v>9</v>
      </c>
      <c r="G24" s="233">
        <v>9</v>
      </c>
    </row>
    <row r="25" spans="2:7" ht="14.9" customHeight="1">
      <c r="C25" s="172" t="s">
        <v>446</v>
      </c>
      <c r="D25" s="172"/>
      <c r="E25" s="232">
        <v>4</v>
      </c>
      <c r="F25" s="233">
        <v>4</v>
      </c>
      <c r="G25" s="233">
        <v>4</v>
      </c>
    </row>
    <row r="26" spans="2:7" ht="14.9" customHeight="1">
      <c r="C26" s="172" t="s">
        <v>447</v>
      </c>
      <c r="D26" s="172"/>
      <c r="E26" s="232">
        <v>12</v>
      </c>
      <c r="F26" s="233">
        <v>12</v>
      </c>
      <c r="G26" s="233">
        <v>12</v>
      </c>
    </row>
    <row r="27" spans="2:7" ht="14.9" customHeight="1">
      <c r="B27" s="40"/>
      <c r="C27" s="172" t="s">
        <v>448</v>
      </c>
      <c r="D27" s="172"/>
      <c r="E27" s="232">
        <v>355</v>
      </c>
      <c r="F27" s="233">
        <v>362</v>
      </c>
      <c r="G27" s="233">
        <v>363</v>
      </c>
    </row>
    <row r="28" spans="2:7" ht="14.9" customHeight="1">
      <c r="B28" s="40"/>
      <c r="C28" s="172" t="s">
        <v>449</v>
      </c>
      <c r="D28" s="172"/>
      <c r="E28" s="232">
        <v>335</v>
      </c>
      <c r="F28" s="233">
        <v>345</v>
      </c>
      <c r="G28" s="233">
        <v>351</v>
      </c>
    </row>
    <row r="29" spans="2:7">
      <c r="B29" s="40"/>
      <c r="C29" s="172" t="s">
        <v>450</v>
      </c>
      <c r="D29" s="172"/>
      <c r="E29" s="232">
        <v>470</v>
      </c>
      <c r="F29" s="233">
        <v>464</v>
      </c>
      <c r="G29" s="233">
        <v>468</v>
      </c>
    </row>
    <row r="30" spans="2:7">
      <c r="B30" s="40"/>
      <c r="C30" s="172" t="s">
        <v>451</v>
      </c>
      <c r="D30" s="172"/>
      <c r="E30" s="232">
        <v>887</v>
      </c>
      <c r="F30" s="233">
        <v>891</v>
      </c>
      <c r="G30" s="233">
        <v>895</v>
      </c>
    </row>
    <row r="31" spans="2:7">
      <c r="C31" s="172" t="s">
        <v>452</v>
      </c>
      <c r="D31" s="172"/>
      <c r="E31" s="232">
        <v>93</v>
      </c>
      <c r="F31" s="233">
        <v>91</v>
      </c>
      <c r="G31" s="233">
        <v>91</v>
      </c>
    </row>
    <row r="32" spans="2:7">
      <c r="C32" s="172" t="s">
        <v>453</v>
      </c>
      <c r="D32" s="172"/>
      <c r="E32" s="232">
        <v>245</v>
      </c>
      <c r="F32" s="233">
        <v>245</v>
      </c>
      <c r="G32" s="233">
        <v>245</v>
      </c>
    </row>
    <row r="33" spans="3:8">
      <c r="C33" s="172" t="s">
        <v>455</v>
      </c>
      <c r="D33" s="172"/>
      <c r="E33" s="232">
        <v>18</v>
      </c>
      <c r="F33" s="233">
        <v>18</v>
      </c>
      <c r="G33" s="233">
        <v>18</v>
      </c>
    </row>
    <row r="34" spans="3:8">
      <c r="C34" s="172" t="s">
        <v>457</v>
      </c>
      <c r="E34" s="232">
        <v>1</v>
      </c>
      <c r="F34" s="233">
        <v>1</v>
      </c>
      <c r="G34" s="233">
        <v>1</v>
      </c>
    </row>
    <row r="35" spans="3:8">
      <c r="C35" s="172" t="s">
        <v>460</v>
      </c>
      <c r="E35" s="232">
        <v>1</v>
      </c>
      <c r="F35" s="233">
        <v>1</v>
      </c>
      <c r="G35" s="233">
        <v>1</v>
      </c>
    </row>
    <row r="36" spans="3:8">
      <c r="C36" s="172" t="s">
        <v>462</v>
      </c>
      <c r="D36" s="172"/>
      <c r="E36" s="232">
        <v>1</v>
      </c>
      <c r="F36" s="233">
        <v>1</v>
      </c>
      <c r="G36" s="233">
        <v>1</v>
      </c>
    </row>
    <row r="38" spans="3:8">
      <c r="C38" s="172"/>
      <c r="E38" s="232"/>
      <c r="F38" s="233"/>
      <c r="G38" s="233"/>
    </row>
    <row r="39" spans="3:8" ht="15" customHeight="1">
      <c r="D39" s="172"/>
      <c r="E39" s="172"/>
      <c r="F39" s="272"/>
      <c r="G39" s="272"/>
    </row>
    <row r="40" spans="3:8">
      <c r="C40" s="273"/>
      <c r="D40" s="273"/>
      <c r="E40" s="273"/>
      <c r="F40" s="273"/>
      <c r="G40" s="273"/>
      <c r="H40" s="199">
        <v>84</v>
      </c>
    </row>
    <row r="41" spans="3:8" ht="14.9" customHeight="1">
      <c r="H41" s="199"/>
    </row>
    <row r="43" spans="3:8" ht="15" customHeight="1">
      <c r="H43" s="148"/>
    </row>
    <row r="44" spans="3:8">
      <c r="H44" s="148"/>
    </row>
    <row r="45" spans="3:8" ht="14.9" customHeight="1">
      <c r="C45" s="526" t="s">
        <v>469</v>
      </c>
      <c r="D45" s="526"/>
      <c r="E45" s="526"/>
      <c r="F45" s="526"/>
      <c r="G45" s="526"/>
      <c r="H45" s="276"/>
    </row>
    <row r="46" spans="3:8">
      <c r="C46" s="526"/>
      <c r="D46" s="526"/>
      <c r="E46" s="526"/>
      <c r="F46" s="526"/>
      <c r="G46" s="526"/>
      <c r="H46" s="276"/>
    </row>
    <row r="47" spans="3:8" ht="14.9" customHeight="1">
      <c r="C47" s="526" t="s">
        <v>471</v>
      </c>
      <c r="D47" s="526"/>
      <c r="E47" s="526"/>
      <c r="F47" s="526"/>
      <c r="G47" s="526"/>
      <c r="H47" s="276"/>
    </row>
    <row r="48" spans="3:8">
      <c r="C48" s="526"/>
      <c r="D48" s="526"/>
      <c r="E48" s="526"/>
      <c r="F48" s="526"/>
      <c r="G48" s="526"/>
      <c r="H48" s="276"/>
    </row>
    <row r="49" spans="3:8">
      <c r="C49" s="148" t="s">
        <v>472</v>
      </c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2" t="s">
        <v>476</v>
      </c>
    </row>
    <row r="73" spans="1:8">
      <c r="C73" s="244"/>
      <c r="D73" s="172"/>
      <c r="E73" s="134"/>
      <c r="F73" s="134"/>
    </row>
    <row r="74" spans="1:8">
      <c r="C74" s="244"/>
      <c r="D74" s="172"/>
      <c r="E74" s="134"/>
      <c r="F74" s="134"/>
    </row>
    <row r="75" spans="1:8">
      <c r="C75" s="244"/>
      <c r="D75" s="172"/>
      <c r="E75" s="134"/>
      <c r="F75" s="134"/>
    </row>
    <row r="76" spans="1:8">
      <c r="C76" s="244"/>
      <c r="D76" s="172"/>
      <c r="E76" s="134"/>
      <c r="F76" s="134"/>
    </row>
    <row r="77" spans="1:8">
      <c r="C77" s="244"/>
      <c r="D77" s="172"/>
      <c r="E77" s="134"/>
      <c r="F77" s="134"/>
    </row>
    <row r="78" spans="1:8">
      <c r="C78" s="244"/>
      <c r="D78" s="172"/>
      <c r="E78" s="134"/>
      <c r="F78" s="134"/>
    </row>
    <row r="79" spans="1:8">
      <c r="C79" s="244"/>
      <c r="D79" s="172"/>
      <c r="E79" s="134"/>
      <c r="F79" s="134"/>
    </row>
    <row r="81" spans="1:8">
      <c r="A81" s="287"/>
      <c r="D81" s="285"/>
      <c r="E81" s="285"/>
      <c r="F81" s="285"/>
      <c r="G81" s="285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2"/>
  <sheetViews>
    <sheetView view="pageBreakPreview" zoomScale="57" zoomScaleNormal="115" zoomScaleSheetLayoutView="55" workbookViewId="0">
      <selection activeCell="M31" sqref="M31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7"/>
      <c r="I4" s="117"/>
      <c r="J4" s="117"/>
      <c r="K4" s="117"/>
    </row>
    <row r="5" spans="1:21">
      <c r="B5" s="440" t="s">
        <v>345</v>
      </c>
      <c r="C5" s="440"/>
      <c r="D5" s="440"/>
      <c r="E5" s="440"/>
      <c r="F5" s="440"/>
      <c r="G5" s="440"/>
      <c r="H5" s="117"/>
      <c r="I5" s="117"/>
      <c r="J5" s="117"/>
      <c r="K5" s="117"/>
    </row>
    <row r="6" spans="1:21" ht="9" customHeight="1"/>
    <row r="7" spans="1:21" ht="15" customHeight="1">
      <c r="C7" s="516" t="s">
        <v>150</v>
      </c>
      <c r="D7" s="529" t="s">
        <v>352</v>
      </c>
      <c r="E7" s="528" t="s">
        <v>353</v>
      </c>
      <c r="F7" s="528" t="s">
        <v>354</v>
      </c>
    </row>
    <row r="8" spans="1:21">
      <c r="B8" s="228"/>
      <c r="C8" s="516"/>
      <c r="D8" s="530"/>
      <c r="E8" s="528"/>
      <c r="F8" s="528"/>
    </row>
    <row r="9" spans="1:21" ht="14.9" hidden="1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 hidden="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 hidden="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 hidden="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10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10" ht="15" customHeight="1">
      <c r="B18" s="228"/>
      <c r="C18" s="234">
        <v>2025</v>
      </c>
      <c r="D18" s="235">
        <v>1.9924058316762345</v>
      </c>
      <c r="E18" s="235">
        <v>0.1900398272335859</v>
      </c>
      <c r="F18" s="236">
        <v>0.13089261215783388</v>
      </c>
    </row>
    <row r="19" spans="2:10" ht="15" customHeight="1">
      <c r="B19" s="228"/>
      <c r="C19" s="146"/>
      <c r="D19" s="146"/>
      <c r="E19" s="146"/>
      <c r="F19" s="146"/>
    </row>
    <row r="20" spans="2:10" ht="14.25" customHeight="1">
      <c r="B20" s="244"/>
      <c r="C20" s="245" t="s">
        <v>170</v>
      </c>
      <c r="D20" s="246">
        <v>1.8611860294743334</v>
      </c>
      <c r="E20" s="246">
        <v>0.14910837057894732</v>
      </c>
      <c r="F20" s="247">
        <v>0.13245058488421052</v>
      </c>
    </row>
    <row r="21" spans="2:10" ht="14.9" customHeight="1">
      <c r="B21" s="244"/>
      <c r="C21" s="234" t="s">
        <v>171</v>
      </c>
      <c r="D21" s="246">
        <v>1.978779066796887</v>
      </c>
      <c r="E21" s="246">
        <v>0.15945332929120654</v>
      </c>
      <c r="F21" s="247">
        <v>0.13539018782350001</v>
      </c>
      <c r="G21" s="2"/>
    </row>
    <row r="22" spans="2:10" ht="14.9" customHeight="1">
      <c r="B22" s="244"/>
      <c r="C22" s="245" t="s">
        <v>172</v>
      </c>
      <c r="D22" s="246">
        <v>2.1379695969090293</v>
      </c>
      <c r="E22" s="246">
        <v>0.26316759751178159</v>
      </c>
      <c r="F22" s="247">
        <v>0.12460034925707179</v>
      </c>
      <c r="G22" s="2"/>
    </row>
    <row r="23" spans="2:10">
      <c r="B23" s="244"/>
      <c r="C23" s="252"/>
      <c r="D23" s="253"/>
      <c r="E23" s="253"/>
      <c r="F23" s="254"/>
      <c r="G23" s="2"/>
    </row>
    <row r="24" spans="2:10">
      <c r="B24" s="244"/>
      <c r="C24" s="255" t="s">
        <v>741</v>
      </c>
      <c r="D24" s="246">
        <v>2.0894120594378722</v>
      </c>
      <c r="E24" s="246">
        <v>0.16557713528000001</v>
      </c>
      <c r="F24" s="256">
        <v>0.13336992283999999</v>
      </c>
      <c r="G24" s="2"/>
    </row>
    <row r="25" spans="2:10">
      <c r="B25" s="244"/>
      <c r="C25" s="255" t="s">
        <v>742</v>
      </c>
      <c r="D25" s="246">
        <v>2.0796970607222485</v>
      </c>
      <c r="E25" s="246">
        <v>0.14400089034000002</v>
      </c>
      <c r="F25" s="256">
        <v>0.11747297053999999</v>
      </c>
      <c r="G25" s="2"/>
      <c r="H25" s="2"/>
      <c r="I25" s="2"/>
      <c r="J25" s="2"/>
    </row>
    <row r="26" spans="2:10">
      <c r="B26" s="244"/>
      <c r="C26" s="255" t="s">
        <v>743</v>
      </c>
      <c r="D26" s="246">
        <v>2.1317315748616381</v>
      </c>
      <c r="E26" s="246">
        <v>0.56574247978476999</v>
      </c>
      <c r="F26" s="256">
        <v>0.13673735123687281</v>
      </c>
      <c r="G26" s="2"/>
      <c r="H26" s="2"/>
      <c r="I26" s="2"/>
      <c r="J26" s="2"/>
    </row>
    <row r="27" spans="2:10">
      <c r="B27" s="244"/>
      <c r="C27" s="255" t="s">
        <v>744</v>
      </c>
      <c r="D27" s="246">
        <v>2.2793047165406928</v>
      </c>
      <c r="E27" s="246">
        <v>0.155895456425</v>
      </c>
      <c r="F27" s="256">
        <v>0.1073763532</v>
      </c>
      <c r="G27" s="2"/>
      <c r="H27" s="2"/>
      <c r="I27" s="2"/>
      <c r="J27" s="2"/>
    </row>
    <row r="28" spans="2:10">
      <c r="C28" s="252"/>
      <c r="D28" s="253"/>
      <c r="E28" s="253"/>
      <c r="F28" s="254"/>
      <c r="G28" s="2"/>
      <c r="H28" s="2"/>
      <c r="I28" s="2"/>
      <c r="J28" s="2"/>
    </row>
    <row r="29" spans="2:10" ht="15" customHeight="1">
      <c r="C29" s="245" t="s">
        <v>745</v>
      </c>
      <c r="D29" s="246">
        <v>2.3928528750371001</v>
      </c>
      <c r="E29" s="246">
        <v>0.11776706169999999</v>
      </c>
      <c r="F29" s="246">
        <v>0.1032135435</v>
      </c>
      <c r="G29" s="2"/>
    </row>
    <row r="30" spans="2:10">
      <c r="B30" s="228"/>
      <c r="C30" s="245" t="s">
        <v>746</v>
      </c>
      <c r="D30" s="246">
        <v>2.3664515665800301</v>
      </c>
      <c r="E30" s="246">
        <v>0.13813797799999999</v>
      </c>
      <c r="F30" s="246">
        <v>9.2409243899999993E-2</v>
      </c>
      <c r="G30" s="2"/>
    </row>
    <row r="31" spans="2:10">
      <c r="B31" s="228"/>
      <c r="C31" s="245" t="s">
        <v>747</v>
      </c>
      <c r="D31" s="246">
        <v>2.13504447603338</v>
      </c>
      <c r="E31" s="246">
        <v>0.25232710130000002</v>
      </c>
      <c r="F31" s="246">
        <v>0.1326857743</v>
      </c>
      <c r="G31" s="199"/>
    </row>
    <row r="32" spans="2:10">
      <c r="B32" s="228"/>
      <c r="C32" s="255" t="s">
        <v>748</v>
      </c>
      <c r="D32" s="246">
        <v>2.2228699485122601</v>
      </c>
      <c r="E32" s="246">
        <v>0.1153496847</v>
      </c>
      <c r="F32" s="246">
        <v>0.1011968511</v>
      </c>
      <c r="G32" s="199"/>
    </row>
    <row r="33" spans="1:7">
      <c r="A33" s="276"/>
      <c r="B33" s="228"/>
      <c r="C33" s="172"/>
      <c r="G33" s="2"/>
    </row>
    <row r="34" spans="1:7">
      <c r="A34" s="276"/>
      <c r="B34" s="228"/>
      <c r="G34" s="2"/>
    </row>
    <row r="35" spans="1:7">
      <c r="A35" s="276"/>
      <c r="B35" s="228"/>
      <c r="G35" s="2"/>
    </row>
    <row r="36" spans="1:7">
      <c r="A36" s="276"/>
      <c r="B36" s="244"/>
      <c r="G36" s="2"/>
    </row>
    <row r="37" spans="1:7">
      <c r="A37" s="276"/>
      <c r="B37" s="244"/>
      <c r="G37" s="2"/>
    </row>
    <row r="38" spans="1:7">
      <c r="A38" s="276"/>
      <c r="B38" s="244"/>
      <c r="G38" s="2"/>
    </row>
    <row r="39" spans="1:7">
      <c r="A39" s="276"/>
      <c r="B39" s="244"/>
      <c r="G39" s="2"/>
    </row>
    <row r="40" spans="1:7">
      <c r="A40" s="276"/>
      <c r="B40" s="244"/>
      <c r="G40" s="2"/>
    </row>
    <row r="41" spans="1:7">
      <c r="A41" s="276"/>
      <c r="B41" s="244"/>
    </row>
    <row r="42" spans="1:7">
      <c r="A42" s="276"/>
      <c r="B42" s="244"/>
    </row>
    <row r="43" spans="1:7">
      <c r="A43" s="276"/>
      <c r="B43" s="244"/>
    </row>
    <row r="44" spans="1:7">
      <c r="A44" s="276"/>
      <c r="B44" s="244"/>
    </row>
    <row r="45" spans="1:7">
      <c r="A45" s="276"/>
      <c r="B45" s="244"/>
    </row>
    <row r="46" spans="1:7">
      <c r="A46" s="276"/>
      <c r="B46" s="244"/>
    </row>
    <row r="47" spans="1:7">
      <c r="A47" s="276"/>
      <c r="B47" s="244"/>
    </row>
    <row r="48" spans="1:7">
      <c r="A48" s="276"/>
      <c r="B48" s="244"/>
    </row>
    <row r="49" spans="1:11">
      <c r="A49" s="276"/>
      <c r="B49" s="244"/>
    </row>
    <row r="50" spans="1:11">
      <c r="A50" s="276"/>
      <c r="B50" s="244"/>
    </row>
    <row r="51" spans="1:11">
      <c r="A51" s="276"/>
      <c r="B51" s="244"/>
    </row>
    <row r="52" spans="1:11">
      <c r="A52" s="276"/>
      <c r="B52" s="244"/>
    </row>
    <row r="53" spans="1:11">
      <c r="A53" s="276"/>
      <c r="B53" s="244"/>
    </row>
    <row r="54" spans="1:11">
      <c r="A54" s="276"/>
      <c r="B54" s="244"/>
      <c r="C54" s="245"/>
      <c r="D54" s="280"/>
      <c r="E54" s="271"/>
      <c r="F54" s="280"/>
    </row>
    <row r="55" spans="1:11">
      <c r="A55" s="276"/>
      <c r="B55" s="244"/>
      <c r="C55" s="106"/>
      <c r="D55" s="138"/>
      <c r="E55" s="138"/>
      <c r="F55" s="184"/>
    </row>
    <row r="56" spans="1:11" ht="7.5" customHeight="1">
      <c r="A56" s="276"/>
      <c r="B56" s="244"/>
    </row>
    <row r="57" spans="1:11" ht="11.25" customHeight="1">
      <c r="A57" s="276"/>
      <c r="B57" s="244"/>
    </row>
    <row r="58" spans="1:11">
      <c r="A58" s="276"/>
      <c r="B58" s="244"/>
    </row>
    <row r="59" spans="1:11">
      <c r="C59" s="172"/>
      <c r="D59" s="134"/>
      <c r="E59" s="134"/>
      <c r="F59" s="134"/>
    </row>
    <row r="60" spans="1:11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>
      <c r="A61" s="43"/>
      <c r="B61" s="43"/>
      <c r="C61" s="43"/>
      <c r="D61" s="44"/>
      <c r="E61" s="44"/>
      <c r="F61" s="44"/>
      <c r="G61" s="282"/>
      <c r="H61" s="281"/>
      <c r="I61" s="44"/>
      <c r="J61" s="44"/>
      <c r="K61" s="282" t="s">
        <v>418</v>
      </c>
    </row>
    <row r="62" spans="1:11">
      <c r="B62" s="244"/>
      <c r="C62" s="172"/>
      <c r="D62" s="134"/>
      <c r="E62" s="134"/>
      <c r="F62" s="134"/>
    </row>
    <row r="63" spans="1:11">
      <c r="B63" s="244"/>
      <c r="C63" s="172"/>
      <c r="D63" s="134"/>
      <c r="E63" s="134"/>
      <c r="F63" s="134"/>
    </row>
    <row r="64" spans="1:11">
      <c r="B64" s="244"/>
      <c r="C64" s="172"/>
      <c r="D64" s="134"/>
      <c r="E64" s="134"/>
      <c r="F64" s="134"/>
    </row>
    <row r="65" spans="2:11">
      <c r="B65" s="244"/>
      <c r="C65" s="172"/>
      <c r="D65" s="134"/>
      <c r="E65" s="134"/>
      <c r="F65" s="134"/>
    </row>
    <row r="66" spans="2:11">
      <c r="B66" s="244"/>
    </row>
    <row r="67" spans="2:11">
      <c r="B67" s="244"/>
      <c r="D67" s="285"/>
      <c r="E67" s="285"/>
      <c r="F67" s="285"/>
    </row>
    <row r="68" spans="2:11">
      <c r="B68" s="244"/>
      <c r="C68" s="285"/>
      <c r="D68" s="285"/>
      <c r="E68" s="285"/>
      <c r="F68" s="285"/>
    </row>
    <row r="70" spans="2:11">
      <c r="G70" s="286"/>
      <c r="H70" s="122"/>
      <c r="I70" s="285"/>
      <c r="J70" s="285"/>
      <c r="K70" s="286"/>
    </row>
    <row r="71" spans="2:11">
      <c r="C71" s="285"/>
      <c r="D71" s="285"/>
      <c r="E71" s="285"/>
      <c r="F71" s="285"/>
    </row>
    <row r="72" spans="2:11">
      <c r="E72" s="122"/>
      <c r="F72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3"/>
  <sheetViews>
    <sheetView view="pageBreakPreview" zoomScale="59" zoomScaleNormal="115" zoomScaleSheetLayoutView="96" workbookViewId="0">
      <selection activeCell="O27" sqref="O2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7"/>
      <c r="I4" s="117"/>
      <c r="J4" s="117"/>
      <c r="K4" s="117"/>
    </row>
    <row r="5" spans="1:21">
      <c r="B5" s="440" t="s">
        <v>421</v>
      </c>
      <c r="C5" s="440"/>
      <c r="D5" s="440"/>
      <c r="E5" s="440"/>
      <c r="F5" s="440"/>
      <c r="G5" s="440"/>
      <c r="H5" s="117"/>
      <c r="I5" s="117"/>
      <c r="J5" s="117"/>
      <c r="K5" s="117"/>
    </row>
    <row r="6" spans="1:21" ht="9" customHeight="1"/>
    <row r="7" spans="1:21" ht="15" customHeight="1">
      <c r="C7" s="516" t="s">
        <v>191</v>
      </c>
      <c r="D7" s="530" t="s">
        <v>352</v>
      </c>
      <c r="E7" s="528" t="s">
        <v>428</v>
      </c>
      <c r="F7" s="528" t="s">
        <v>429</v>
      </c>
    </row>
    <row r="8" spans="1:21">
      <c r="B8" s="228"/>
      <c r="C8" s="516"/>
      <c r="D8" s="530"/>
      <c r="E8" s="528"/>
      <c r="F8" s="528"/>
    </row>
    <row r="9" spans="1:21" ht="14.9" hidden="1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 hidden="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 hidden="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 hidden="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10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10" ht="15" customHeight="1">
      <c r="B18" s="228"/>
      <c r="C18" s="234">
        <v>2025</v>
      </c>
      <c r="D18" s="235">
        <v>1.9924058316762345</v>
      </c>
      <c r="E18" s="235">
        <v>0.1900398272335859</v>
      </c>
      <c r="F18" s="236">
        <v>0.13089261215783388</v>
      </c>
    </row>
    <row r="19" spans="2:10" ht="15" customHeight="1">
      <c r="B19" s="228"/>
      <c r="C19" s="146"/>
      <c r="D19" s="146"/>
      <c r="E19" s="146"/>
      <c r="F19" s="146"/>
    </row>
    <row r="20" spans="2:10" ht="14.25" customHeight="1">
      <c r="B20" s="244"/>
      <c r="C20" s="245" t="s">
        <v>205</v>
      </c>
      <c r="D20" s="235">
        <v>1.8611860294743334</v>
      </c>
      <c r="E20" s="235">
        <v>0.14910837057894732</v>
      </c>
      <c r="F20" s="235">
        <v>0.13245058488421052</v>
      </c>
    </row>
    <row r="21" spans="2:10" ht="14.9" customHeight="1">
      <c r="B21" s="244"/>
      <c r="C21" s="148" t="s">
        <v>206</v>
      </c>
      <c r="D21" s="235">
        <v>1.978779066796887</v>
      </c>
      <c r="E21" s="235">
        <v>0.15945332929120654</v>
      </c>
      <c r="F21" s="235">
        <v>0.13539018782350001</v>
      </c>
    </row>
    <row r="22" spans="2:10" ht="14.9" customHeight="1">
      <c r="B22" s="244"/>
      <c r="C22" s="106" t="s">
        <v>207</v>
      </c>
      <c r="D22" s="271">
        <v>2.1379695969090293</v>
      </c>
      <c r="E22" s="271">
        <v>0.26316759751178159</v>
      </c>
      <c r="F22" s="271">
        <v>0.12460034925707179</v>
      </c>
    </row>
    <row r="23" spans="2:10">
      <c r="B23" s="244"/>
      <c r="C23" s="252"/>
      <c r="D23" s="253"/>
      <c r="E23" s="253"/>
      <c r="F23" s="254"/>
      <c r="G23" s="2"/>
    </row>
    <row r="24" spans="2:10">
      <c r="B24" s="244"/>
      <c r="C24" s="255" t="s">
        <v>741</v>
      </c>
      <c r="D24" s="246">
        <v>2.0894120594378722</v>
      </c>
      <c r="E24" s="246">
        <v>0.16557713528000001</v>
      </c>
      <c r="F24" s="256">
        <v>0.13336992283999999</v>
      </c>
      <c r="G24" s="199"/>
      <c r="H24" s="199"/>
    </row>
    <row r="25" spans="2:10">
      <c r="B25" s="244"/>
      <c r="C25" s="255" t="s">
        <v>742</v>
      </c>
      <c r="D25" s="246">
        <v>2.0796970607222485</v>
      </c>
      <c r="E25" s="246">
        <v>0.14400089034000002</v>
      </c>
      <c r="F25" s="256">
        <v>0.11747297053999999</v>
      </c>
      <c r="G25" s="199"/>
      <c r="H25" s="199"/>
      <c r="I25" s="2"/>
      <c r="J25" s="2"/>
    </row>
    <row r="26" spans="2:10">
      <c r="B26" s="244"/>
      <c r="C26" s="255" t="s">
        <v>743</v>
      </c>
      <c r="D26" s="246">
        <v>2.1317315748616381</v>
      </c>
      <c r="E26" s="246">
        <v>0.56574247978476999</v>
      </c>
      <c r="F26" s="256">
        <v>0.13673735123687281</v>
      </c>
      <c r="G26" s="199"/>
      <c r="H26" s="199"/>
      <c r="I26" s="2"/>
      <c r="J26" s="2"/>
    </row>
    <row r="27" spans="2:10">
      <c r="B27" s="244"/>
      <c r="C27" s="255" t="s">
        <v>744</v>
      </c>
      <c r="D27" s="246">
        <v>2.2793047165406928</v>
      </c>
      <c r="E27" s="246">
        <v>0.155895456425</v>
      </c>
      <c r="F27" s="256">
        <v>0.1073763532</v>
      </c>
      <c r="G27" s="199"/>
      <c r="H27" s="199"/>
      <c r="I27" s="2"/>
      <c r="J27" s="2"/>
    </row>
    <row r="28" spans="2:10">
      <c r="C28" s="252"/>
      <c r="D28" s="253"/>
      <c r="E28" s="253"/>
      <c r="F28" s="254"/>
      <c r="G28" s="2"/>
      <c r="H28" s="2"/>
      <c r="I28" s="2"/>
      <c r="J28" s="2"/>
    </row>
    <row r="29" spans="2:10" ht="15" customHeight="1">
      <c r="C29" s="245" t="s">
        <v>745</v>
      </c>
      <c r="D29" s="246">
        <v>2.3928528750371001</v>
      </c>
      <c r="E29" s="246">
        <v>0.11776706169999999</v>
      </c>
      <c r="F29" s="246">
        <v>0.1032135435</v>
      </c>
      <c r="G29" s="2"/>
    </row>
    <row r="30" spans="2:10">
      <c r="B30" s="228"/>
      <c r="C30" s="245" t="s">
        <v>746</v>
      </c>
      <c r="D30" s="246">
        <v>2.3664515665800301</v>
      </c>
      <c r="E30" s="246">
        <v>0.13813797799999999</v>
      </c>
      <c r="F30" s="246">
        <v>9.2409243899999993E-2</v>
      </c>
      <c r="G30" s="2"/>
    </row>
    <row r="31" spans="2:10" ht="14.9" customHeight="1">
      <c r="B31" s="228"/>
      <c r="C31" s="245" t="s">
        <v>747</v>
      </c>
      <c r="D31" s="246">
        <v>2.13504447603338</v>
      </c>
      <c r="E31" s="246">
        <v>0.25232710130000002</v>
      </c>
      <c r="F31" s="246">
        <v>0.1326857743</v>
      </c>
      <c r="G31" s="2"/>
    </row>
    <row r="32" spans="2:10">
      <c r="B32" s="228"/>
      <c r="C32" s="245" t="s">
        <v>748</v>
      </c>
      <c r="D32" s="246">
        <v>2.2228699485122601</v>
      </c>
      <c r="E32" s="246">
        <v>0.1153496847</v>
      </c>
      <c r="F32" s="246">
        <v>0.1011968511</v>
      </c>
      <c r="G32" s="2"/>
    </row>
    <row r="33" spans="1:7">
      <c r="A33" s="276"/>
      <c r="B33" s="228"/>
      <c r="C33" s="172"/>
      <c r="G33" s="2"/>
    </row>
    <row r="34" spans="1:7" ht="14.9" customHeight="1">
      <c r="A34" s="276"/>
      <c r="B34" s="228"/>
      <c r="G34" s="2"/>
    </row>
    <row r="35" spans="1:7">
      <c r="A35" s="276"/>
      <c r="B35" s="228"/>
      <c r="G35" s="2"/>
    </row>
    <row r="36" spans="1:7" ht="14.9" customHeight="1">
      <c r="A36" s="276"/>
      <c r="B36" s="244"/>
      <c r="G36" s="2"/>
    </row>
    <row r="37" spans="1:7">
      <c r="A37" s="276"/>
      <c r="B37" s="244"/>
      <c r="G37" s="2"/>
    </row>
    <row r="38" spans="1:7">
      <c r="A38" s="276"/>
      <c r="B38" s="244"/>
      <c r="G38" s="2"/>
    </row>
    <row r="39" spans="1:7">
      <c r="A39" s="276"/>
      <c r="B39" s="244"/>
      <c r="G39" s="2"/>
    </row>
    <row r="40" spans="1:7">
      <c r="A40" s="276"/>
      <c r="B40" s="244"/>
      <c r="G40" s="2"/>
    </row>
    <row r="41" spans="1:7">
      <c r="A41" s="276"/>
      <c r="B41" s="244"/>
    </row>
    <row r="42" spans="1:7">
      <c r="A42" s="276"/>
      <c r="B42" s="244"/>
    </row>
    <row r="43" spans="1:7">
      <c r="A43" s="276"/>
      <c r="B43" s="244"/>
    </row>
    <row r="44" spans="1:7">
      <c r="A44" s="276"/>
      <c r="B44" s="244"/>
    </row>
    <row r="45" spans="1:7">
      <c r="A45" s="276"/>
      <c r="B45" s="244"/>
    </row>
    <row r="46" spans="1:7">
      <c r="A46" s="276"/>
      <c r="B46" s="244"/>
    </row>
    <row r="47" spans="1:7">
      <c r="A47" s="276"/>
      <c r="B47" s="244"/>
    </row>
    <row r="48" spans="1:7">
      <c r="A48" s="276"/>
      <c r="B48" s="244"/>
    </row>
    <row r="49" spans="1:11">
      <c r="A49" s="276"/>
      <c r="B49" s="244"/>
    </row>
    <row r="50" spans="1:11">
      <c r="A50" s="276"/>
      <c r="B50" s="244"/>
    </row>
    <row r="51" spans="1:11">
      <c r="A51" s="276"/>
      <c r="B51" s="244"/>
    </row>
    <row r="52" spans="1:11">
      <c r="A52" s="276"/>
      <c r="B52" s="244"/>
    </row>
    <row r="53" spans="1:11">
      <c r="A53" s="276"/>
      <c r="B53" s="244"/>
    </row>
    <row r="54" spans="1:11">
      <c r="A54" s="276"/>
      <c r="B54" s="244"/>
      <c r="C54" s="245"/>
      <c r="D54" s="271"/>
      <c r="E54" s="271"/>
      <c r="F54" s="271"/>
    </row>
    <row r="55" spans="1:11">
      <c r="A55" s="276"/>
      <c r="B55" s="244"/>
      <c r="C55" s="106"/>
      <c r="D55" s="138"/>
      <c r="E55" s="138"/>
      <c r="F55" s="184"/>
    </row>
    <row r="56" spans="1:11" ht="7.5" customHeight="1">
      <c r="A56" s="276"/>
      <c r="B56" s="244"/>
      <c r="C56" s="90"/>
      <c r="D56" s="90"/>
      <c r="E56" s="90"/>
      <c r="F56" s="90"/>
    </row>
    <row r="57" spans="1:11" ht="11.25" customHeight="1">
      <c r="A57" s="276"/>
      <c r="B57" s="244"/>
    </row>
    <row r="58" spans="1:11">
      <c r="A58" s="276"/>
      <c r="B58" s="244"/>
    </row>
    <row r="60" spans="1:11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>
      <c r="A61" s="43"/>
      <c r="B61" s="43"/>
      <c r="C61" s="43"/>
      <c r="D61" s="44"/>
      <c r="E61" s="44"/>
      <c r="F61" s="44"/>
      <c r="G61" s="282"/>
      <c r="H61" s="281"/>
      <c r="I61" s="44"/>
      <c r="J61" s="44"/>
      <c r="K61" s="282" t="s">
        <v>477</v>
      </c>
    </row>
    <row r="62" spans="1:11">
      <c r="B62" s="244"/>
      <c r="C62" s="172"/>
      <c r="D62" s="134"/>
      <c r="E62" s="134"/>
      <c r="F62" s="134"/>
    </row>
    <row r="63" spans="1:11">
      <c r="B63" s="244"/>
      <c r="C63" s="172"/>
      <c r="D63" s="134"/>
      <c r="E63" s="134"/>
      <c r="F63" s="134"/>
    </row>
    <row r="64" spans="1:11">
      <c r="B64" s="244"/>
      <c r="C64" s="172"/>
      <c r="D64" s="134"/>
      <c r="E64" s="134"/>
      <c r="F64" s="134"/>
    </row>
    <row r="65" spans="2:11">
      <c r="B65" s="244"/>
      <c r="C65" s="172"/>
      <c r="D65" s="134"/>
      <c r="E65" s="134"/>
      <c r="F65" s="134"/>
    </row>
    <row r="66" spans="2:11">
      <c r="B66" s="244"/>
      <c r="C66" s="172"/>
      <c r="D66" s="134"/>
      <c r="E66" s="134"/>
      <c r="F66" s="134"/>
    </row>
    <row r="67" spans="2:11">
      <c r="B67" s="244"/>
    </row>
    <row r="68" spans="2:11">
      <c r="B68" s="244"/>
      <c r="D68" s="285"/>
      <c r="E68" s="285"/>
      <c r="F68" s="285"/>
    </row>
    <row r="69" spans="2:11">
      <c r="C69" s="285"/>
      <c r="D69" s="285"/>
      <c r="E69" s="285"/>
      <c r="F69" s="285"/>
    </row>
    <row r="70" spans="2:11">
      <c r="G70" s="286"/>
      <c r="H70" s="122"/>
      <c r="I70" s="285"/>
      <c r="J70" s="285"/>
      <c r="K70" s="286"/>
    </row>
    <row r="72" spans="2:11">
      <c r="C72" s="285"/>
      <c r="D72" s="285"/>
      <c r="E72" s="285"/>
      <c r="F72" s="285"/>
    </row>
    <row r="73" spans="2:11">
      <c r="E73" s="122"/>
      <c r="F73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2" sqref="J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6" zoomScaleNormal="100" zoomScaleSheetLayoutView="55" workbookViewId="0">
      <selection activeCell="AE22" sqref="AE2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6"/>
      <c r="B3" s="116"/>
      <c r="C3" s="116"/>
      <c r="D3" s="116"/>
      <c r="E3" s="116"/>
      <c r="F3" s="116"/>
      <c r="G3" s="116"/>
      <c r="H3" s="116"/>
      <c r="I3" s="116"/>
      <c r="J3" s="291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40" t="s">
        <v>478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7"/>
      <c r="Q5" s="122"/>
      <c r="R5" s="122"/>
      <c r="S5" s="122"/>
      <c r="T5" s="122"/>
      <c r="U5" s="122"/>
      <c r="W5" s="292" t="s">
        <v>479</v>
      </c>
    </row>
    <row r="6" spans="1:23" ht="7.5" customHeight="1"/>
    <row r="7" spans="1:23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491</v>
      </c>
      <c r="T7" s="500" t="s">
        <v>492</v>
      </c>
      <c r="U7" s="531" t="s">
        <v>493</v>
      </c>
      <c r="V7" s="497" t="s">
        <v>494</v>
      </c>
      <c r="W7" s="498"/>
    </row>
    <row r="8" spans="1:23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8" t="s">
        <v>497</v>
      </c>
      <c r="W8" s="168" t="s">
        <v>223</v>
      </c>
    </row>
    <row r="9" spans="1:23" ht="14.25" customHeight="1">
      <c r="B9" s="228"/>
    </row>
    <row r="10" spans="1:23" ht="17.25" customHeight="1">
      <c r="B10" s="294" t="s">
        <v>281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41.691324752677545</v>
      </c>
    </row>
    <row r="11" spans="1:23" ht="17.25" customHeight="1">
      <c r="B11" s="172" t="s">
        <v>498</v>
      </c>
      <c r="C11" s="140">
        <v>1148197.67447859</v>
      </c>
      <c r="D11" s="140">
        <v>715.37644514199997</v>
      </c>
      <c r="E11" s="140">
        <v>161.5</v>
      </c>
      <c r="F11" s="140">
        <v>94.341603012999997</v>
      </c>
      <c r="G11" s="299">
        <v>0</v>
      </c>
      <c r="H11" s="140">
        <v>400</v>
      </c>
      <c r="I11" s="140">
        <v>0</v>
      </c>
      <c r="J11" s="137">
        <v>0</v>
      </c>
      <c r="K11" s="140">
        <v>0</v>
      </c>
      <c r="L11" s="299">
        <v>3.8600000000000001E-3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3394.1440063</v>
      </c>
      <c r="S11" s="140">
        <v>14.791666666999999</v>
      </c>
      <c r="T11" s="140">
        <v>0</v>
      </c>
      <c r="U11" s="140">
        <v>0</v>
      </c>
      <c r="V11" s="140">
        <v>1153019.0320597121</v>
      </c>
      <c r="W11" s="140">
        <v>36.456133291260414</v>
      </c>
    </row>
    <row r="12" spans="1:23" ht="17.25" customHeight="1">
      <c r="B12" s="172" t="s">
        <v>499</v>
      </c>
      <c r="C12" s="140">
        <v>165899.827473863</v>
      </c>
      <c r="D12" s="140">
        <v>83.657499999999999</v>
      </c>
      <c r="E12" s="140">
        <v>2034.6969999999999</v>
      </c>
      <c r="F12" s="140">
        <v>20.487980527000001</v>
      </c>
      <c r="G12" s="301">
        <v>0</v>
      </c>
      <c r="H12" s="140">
        <v>0</v>
      </c>
      <c r="I12" s="140">
        <v>0</v>
      </c>
      <c r="J12" s="301">
        <v>2.1558600000000001E-2</v>
      </c>
      <c r="K12" s="140">
        <v>0</v>
      </c>
      <c r="L12" s="140">
        <v>0.15666730000000001</v>
      </c>
      <c r="M12" s="140">
        <v>145.04400000000001</v>
      </c>
      <c r="N12" s="140">
        <v>0</v>
      </c>
      <c r="O12" s="140">
        <v>1</v>
      </c>
      <c r="P12" s="140">
        <v>0</v>
      </c>
      <c r="Q12" s="301">
        <v>2.1352277999999999E-2</v>
      </c>
      <c r="R12" s="302">
        <v>6.3629999999999995E-7</v>
      </c>
      <c r="S12" s="140">
        <v>2.3905400000000001</v>
      </c>
      <c r="T12" s="140">
        <v>7.2</v>
      </c>
      <c r="U12" s="140">
        <v>0</v>
      </c>
      <c r="V12" s="140">
        <v>168194.5040732043</v>
      </c>
      <c r="W12" s="140">
        <v>5.3179705528335388</v>
      </c>
    </row>
    <row r="13" spans="1:23" ht="17.25" customHeight="1">
      <c r="B13" s="172" t="s">
        <v>500</v>
      </c>
      <c r="C13" s="140">
        <v>542770.17531913496</v>
      </c>
      <c r="D13" s="140">
        <v>41.5</v>
      </c>
      <c r="E13" s="140">
        <v>44</v>
      </c>
      <c r="F13" s="140">
        <v>0</v>
      </c>
      <c r="G13" s="301">
        <v>0</v>
      </c>
      <c r="H13" s="140">
        <v>45</v>
      </c>
      <c r="I13" s="140">
        <v>0</v>
      </c>
      <c r="J13" s="303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2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542905.67531913496</v>
      </c>
      <c r="W13" s="140">
        <v>17.165581064746156</v>
      </c>
    </row>
    <row r="14" spans="1:23" ht="17.25" customHeight="1">
      <c r="B14" s="304" t="s">
        <v>501</v>
      </c>
      <c r="C14" s="140">
        <v>105354.12764277399</v>
      </c>
      <c r="D14" s="299">
        <v>1.7998999999999999E-3</v>
      </c>
      <c r="E14" s="140">
        <v>0</v>
      </c>
      <c r="F14" s="140">
        <v>7.419594687</v>
      </c>
      <c r="G14" s="301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176.79194570000001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9">
        <v>6.5583000000000004E-3</v>
      </c>
      <c r="S14" s="140">
        <v>0</v>
      </c>
      <c r="T14" s="140">
        <v>0</v>
      </c>
      <c r="U14" s="140">
        <v>0</v>
      </c>
      <c r="V14" s="140">
        <v>105538.34754136098</v>
      </c>
      <c r="W14" s="305">
        <v>3.3369094163468831</v>
      </c>
    </row>
    <row r="15" spans="1:23" ht="17.25" customHeight="1">
      <c r="B15" s="172" t="s">
        <v>502</v>
      </c>
      <c r="C15" s="140">
        <v>39887.559246675002</v>
      </c>
      <c r="D15" s="140">
        <v>0</v>
      </c>
      <c r="E15" s="140">
        <v>0</v>
      </c>
      <c r="F15" s="140">
        <v>0</v>
      </c>
      <c r="G15" s="301">
        <v>0</v>
      </c>
      <c r="H15" s="140">
        <v>300</v>
      </c>
      <c r="I15" s="140">
        <v>0</v>
      </c>
      <c r="J15" s="303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2">
        <v>0</v>
      </c>
      <c r="R15" s="140">
        <v>23.94</v>
      </c>
      <c r="S15" s="140">
        <v>0</v>
      </c>
      <c r="T15" s="140">
        <v>0</v>
      </c>
      <c r="U15" s="140">
        <v>0</v>
      </c>
      <c r="V15" s="140">
        <v>40211.499246675005</v>
      </c>
      <c r="W15" s="140">
        <v>1.2714063997360656</v>
      </c>
    </row>
    <row r="16" spans="1:23" ht="17.25" customHeight="1">
      <c r="B16" s="172" t="s">
        <v>503</v>
      </c>
      <c r="C16" s="140">
        <v>192561.02816241499</v>
      </c>
      <c r="D16" s="140">
        <v>0</v>
      </c>
      <c r="E16" s="140">
        <v>0</v>
      </c>
      <c r="F16" s="140">
        <v>0</v>
      </c>
      <c r="G16" s="301">
        <v>0</v>
      </c>
      <c r="H16" s="140">
        <v>0</v>
      </c>
      <c r="I16" s="140">
        <v>0</v>
      </c>
      <c r="J16" s="303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2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192561.02816241499</v>
      </c>
      <c r="W16" s="140">
        <v>6.0883908367503867</v>
      </c>
    </row>
    <row r="17" spans="2:25" ht="17.25" customHeight="1">
      <c r="B17" s="304" t="s">
        <v>504</v>
      </c>
      <c r="C17" s="140">
        <v>531134.426874361</v>
      </c>
      <c r="D17" s="140">
        <v>705.11</v>
      </c>
      <c r="E17" s="140">
        <v>0</v>
      </c>
      <c r="F17" s="140">
        <v>6.2263036679999999</v>
      </c>
      <c r="G17" s="301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2370.8338168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537813.57299482904</v>
      </c>
      <c r="W17" s="305">
        <v>17.004579072666271</v>
      </c>
    </row>
    <row r="18" spans="2:25" ht="17.25" customHeight="1">
      <c r="B18" s="172" t="s">
        <v>505</v>
      </c>
      <c r="C18" s="140">
        <v>10109.40868839</v>
      </c>
      <c r="D18" s="140">
        <v>0</v>
      </c>
      <c r="E18" s="140">
        <v>0</v>
      </c>
      <c r="F18" s="140">
        <v>0</v>
      </c>
      <c r="G18" s="301">
        <v>0</v>
      </c>
      <c r="H18" s="140">
        <v>0</v>
      </c>
      <c r="I18" s="140">
        <v>0</v>
      </c>
      <c r="J18" s="303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2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10109.40868839</v>
      </c>
      <c r="W18" s="140">
        <v>0.31963908694673276</v>
      </c>
    </row>
    <row r="19" spans="2:25" ht="17.25" customHeight="1">
      <c r="B19" s="172" t="s">
        <v>506</v>
      </c>
      <c r="C19" s="140">
        <v>408817.00162810303</v>
      </c>
      <c r="D19" s="140">
        <v>3564.0627992250002</v>
      </c>
      <c r="E19" s="140">
        <v>0</v>
      </c>
      <c r="F19" s="140">
        <v>1.374486412</v>
      </c>
      <c r="G19" s="301">
        <v>0</v>
      </c>
      <c r="H19" s="140">
        <v>0</v>
      </c>
      <c r="I19" s="140">
        <v>0</v>
      </c>
      <c r="J19" s="303">
        <v>0</v>
      </c>
      <c r="K19" s="140">
        <v>0</v>
      </c>
      <c r="L19" s="140">
        <v>6.4344000000000001</v>
      </c>
      <c r="M19" s="140">
        <v>0</v>
      </c>
      <c r="N19" s="140">
        <v>0</v>
      </c>
      <c r="O19" s="140">
        <v>15.4</v>
      </c>
      <c r="P19" s="140">
        <v>0</v>
      </c>
      <c r="Q19" s="302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412404.27331374004</v>
      </c>
      <c r="W19" s="140">
        <v>13.039390278713533</v>
      </c>
    </row>
    <row r="20" spans="2:25" ht="17.25" customHeight="1">
      <c r="B20" s="306" t="s">
        <v>507</v>
      </c>
      <c r="C20" s="307">
        <v>3144731.2295143064</v>
      </c>
      <c r="D20" s="307">
        <v>5109.7085442670004</v>
      </c>
      <c r="E20" s="307">
        <v>2240.1970000000001</v>
      </c>
      <c r="F20" s="307">
        <v>129.84996830700001</v>
      </c>
      <c r="G20" s="308">
        <v>0</v>
      </c>
      <c r="H20" s="307">
        <v>845</v>
      </c>
      <c r="I20" s="307">
        <v>0</v>
      </c>
      <c r="J20" s="309">
        <v>2.1558600000000001E-2</v>
      </c>
      <c r="K20" s="307">
        <v>0</v>
      </c>
      <c r="L20" s="307">
        <v>2554.2206897999999</v>
      </c>
      <c r="M20" s="307">
        <v>145.04400000000001</v>
      </c>
      <c r="N20" s="307">
        <v>0</v>
      </c>
      <c r="O20" s="307">
        <v>68.100000000000009</v>
      </c>
      <c r="P20" s="307">
        <v>0</v>
      </c>
      <c r="Q20" s="307">
        <v>2.1352277999999999E-2</v>
      </c>
      <c r="R20" s="307">
        <v>6699.5665652363004</v>
      </c>
      <c r="S20" s="307">
        <v>17.182206666999999</v>
      </c>
      <c r="T20" s="307">
        <v>217.2</v>
      </c>
      <c r="U20" s="307">
        <v>0</v>
      </c>
      <c r="V20" s="307">
        <v>3162757.341399462</v>
      </c>
      <c r="W20" s="307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1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4" t="s">
        <v>508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58.308675247322462</v>
      </c>
    </row>
    <row r="23" spans="2:25" ht="17.25" customHeight="1">
      <c r="B23" s="172" t="s">
        <v>498</v>
      </c>
      <c r="C23" s="141">
        <v>1878614.76183634</v>
      </c>
      <c r="D23" s="141">
        <v>19777.669480203</v>
      </c>
      <c r="E23" s="141">
        <v>19796.861000000001</v>
      </c>
      <c r="F23" s="141">
        <v>333.003819335</v>
      </c>
      <c r="G23" s="312">
        <v>0</v>
      </c>
      <c r="H23" s="141">
        <v>1571.637301</v>
      </c>
      <c r="I23" s="141">
        <v>4.5</v>
      </c>
      <c r="J23" s="313">
        <v>2.5499999999999999E-7</v>
      </c>
      <c r="K23" s="141">
        <v>0</v>
      </c>
      <c r="L23" s="141">
        <v>199.31573596800001</v>
      </c>
      <c r="M23" s="141">
        <v>3095.864</v>
      </c>
      <c r="N23" s="141">
        <v>0</v>
      </c>
      <c r="O23" s="141">
        <v>2623.27</v>
      </c>
      <c r="P23" s="141">
        <v>0</v>
      </c>
      <c r="Q23" s="141">
        <v>812.76673511599995</v>
      </c>
      <c r="R23" s="141">
        <v>10760.111877145</v>
      </c>
      <c r="S23" s="141">
        <v>44.834138060000001</v>
      </c>
      <c r="T23" s="141">
        <v>412.5</v>
      </c>
      <c r="U23" s="141">
        <v>379</v>
      </c>
      <c r="V23" s="140">
        <v>1938426.0959234221</v>
      </c>
      <c r="W23" s="141">
        <v>43.822373493852972</v>
      </c>
    </row>
    <row r="24" spans="2:25" ht="17.25" customHeight="1">
      <c r="B24" s="172" t="s">
        <v>499</v>
      </c>
      <c r="C24" s="141">
        <v>1033055.94548252</v>
      </c>
      <c r="D24" s="141">
        <v>35829.73044698</v>
      </c>
      <c r="E24" s="141">
        <v>171467.57800000001</v>
      </c>
      <c r="F24" s="141">
        <v>943.62547816300003</v>
      </c>
      <c r="G24" s="137">
        <v>0</v>
      </c>
      <c r="H24" s="141">
        <v>2900.9081449609998</v>
      </c>
      <c r="I24" s="141">
        <v>440.5</v>
      </c>
      <c r="J24" s="141">
        <v>2.5876777</v>
      </c>
      <c r="K24" s="141">
        <v>0</v>
      </c>
      <c r="L24" s="141">
        <v>113.24765219299999</v>
      </c>
      <c r="M24" s="141">
        <v>115383.067</v>
      </c>
      <c r="N24" s="141">
        <v>0</v>
      </c>
      <c r="O24" s="137">
        <v>1452.9480000000001</v>
      </c>
      <c r="P24" s="137">
        <v>0</v>
      </c>
      <c r="Q24" s="141">
        <v>61.784784529</v>
      </c>
      <c r="R24" s="141">
        <v>1044.927450745</v>
      </c>
      <c r="S24" s="141">
        <v>843.47384311400003</v>
      </c>
      <c r="T24" s="141">
        <v>319.5</v>
      </c>
      <c r="U24" s="141">
        <v>23.91</v>
      </c>
      <c r="V24" s="140">
        <v>1363883.7339609049</v>
      </c>
      <c r="W24" s="141">
        <v>30.833583244427569</v>
      </c>
    </row>
    <row r="25" spans="2:25" ht="17.25" customHeight="1">
      <c r="B25" s="172" t="s">
        <v>500</v>
      </c>
      <c r="C25" s="141">
        <v>88840.140088911998</v>
      </c>
      <c r="D25" s="141">
        <v>104335.817805385</v>
      </c>
      <c r="E25" s="141">
        <v>19894.095000000001</v>
      </c>
      <c r="F25" s="141">
        <v>11.350657204999999</v>
      </c>
      <c r="G25" s="312">
        <v>0</v>
      </c>
      <c r="H25" s="141">
        <v>7550.7643500000004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7712.0360000000001</v>
      </c>
      <c r="N25" s="141">
        <v>0</v>
      </c>
      <c r="O25" s="137">
        <v>30358.965</v>
      </c>
      <c r="P25" s="137">
        <v>0</v>
      </c>
      <c r="Q25" s="141">
        <v>259.026513642</v>
      </c>
      <c r="R25" s="141">
        <v>0</v>
      </c>
      <c r="S25" s="141">
        <v>0</v>
      </c>
      <c r="T25" s="141">
        <v>276.75599999999997</v>
      </c>
      <c r="U25" s="141">
        <v>391.58</v>
      </c>
      <c r="V25" s="140">
        <v>259635.53141514398</v>
      </c>
      <c r="W25" s="141">
        <v>5.8696306523511224</v>
      </c>
    </row>
    <row r="26" spans="2:25" ht="17.25" customHeight="1">
      <c r="B26" s="304" t="s">
        <v>501</v>
      </c>
      <c r="C26" s="141">
        <v>33284.877422270001</v>
      </c>
      <c r="D26" s="141">
        <v>3786.7461553090002</v>
      </c>
      <c r="E26" s="141">
        <v>1327.69</v>
      </c>
      <c r="F26" s="141">
        <v>2.7664059929999998</v>
      </c>
      <c r="G26" s="312">
        <v>0</v>
      </c>
      <c r="H26" s="141">
        <v>82.949479726000007</v>
      </c>
      <c r="I26" s="141">
        <v>0</v>
      </c>
      <c r="J26" s="137">
        <v>1677.3705087000001</v>
      </c>
      <c r="K26" s="141">
        <v>0</v>
      </c>
      <c r="L26" s="141">
        <v>72.101532914000003</v>
      </c>
      <c r="M26" s="141">
        <v>510.25400000000002</v>
      </c>
      <c r="N26" s="141">
        <v>0</v>
      </c>
      <c r="O26" s="141">
        <v>1209.6949999999999</v>
      </c>
      <c r="P26" s="141">
        <v>0</v>
      </c>
      <c r="Q26" s="141">
        <v>5.5039367260000001</v>
      </c>
      <c r="R26" s="141">
        <v>4.4508301100000001</v>
      </c>
      <c r="S26" s="141">
        <v>0</v>
      </c>
      <c r="T26" s="141">
        <v>100</v>
      </c>
      <c r="U26" s="141">
        <v>0</v>
      </c>
      <c r="V26" s="140">
        <v>42064.405271748008</v>
      </c>
      <c r="W26" s="314">
        <v>0.9509581420163471</v>
      </c>
    </row>
    <row r="27" spans="2:25" ht="17.25" customHeight="1">
      <c r="B27" s="172" t="s">
        <v>502</v>
      </c>
      <c r="C27" s="141">
        <v>180553.40090155901</v>
      </c>
      <c r="D27" s="141">
        <v>96740.717172207005</v>
      </c>
      <c r="E27" s="141">
        <v>1980.5409999999999</v>
      </c>
      <c r="F27" s="141">
        <v>1124.8219706</v>
      </c>
      <c r="G27" s="316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6356.3611368000002</v>
      </c>
      <c r="M27" s="141">
        <v>4402.5129999999999</v>
      </c>
      <c r="N27" s="141">
        <v>0</v>
      </c>
      <c r="O27" s="141">
        <v>10691.82</v>
      </c>
      <c r="P27" s="141">
        <v>0</v>
      </c>
      <c r="Q27" s="141">
        <v>770.28534204499999</v>
      </c>
      <c r="R27" s="141">
        <v>88.316140500000003</v>
      </c>
      <c r="S27" s="141">
        <v>0</v>
      </c>
      <c r="T27" s="141">
        <v>472.80500000000001</v>
      </c>
      <c r="U27" s="141">
        <v>300.7</v>
      </c>
      <c r="V27" s="140">
        <v>309731.05360187608</v>
      </c>
      <c r="W27" s="141">
        <v>7.0021498070681236</v>
      </c>
    </row>
    <row r="28" spans="2:25" ht="17.25" customHeight="1">
      <c r="B28" s="172" t="s">
        <v>503</v>
      </c>
      <c r="C28" s="141">
        <v>22390.072174723999</v>
      </c>
      <c r="D28" s="141">
        <v>57114.904787403997</v>
      </c>
      <c r="E28" s="141">
        <v>1170.31</v>
      </c>
      <c r="F28" s="181">
        <v>2.4057800000000002E-3</v>
      </c>
      <c r="G28" s="312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409.20019000000002</v>
      </c>
      <c r="M28" s="141">
        <v>1134.1389999999999</v>
      </c>
      <c r="N28" s="141">
        <v>21.2</v>
      </c>
      <c r="O28" s="141">
        <v>6588.6909999999998</v>
      </c>
      <c r="P28" s="141">
        <v>0</v>
      </c>
      <c r="Q28" s="141">
        <v>392.45457076600002</v>
      </c>
      <c r="R28" s="141">
        <v>17.979248699999999</v>
      </c>
      <c r="S28" s="141">
        <v>0</v>
      </c>
      <c r="T28" s="141">
        <v>491.91399999999999</v>
      </c>
      <c r="U28" s="141">
        <v>130</v>
      </c>
      <c r="V28" s="140">
        <v>90085.867377374001</v>
      </c>
      <c r="W28" s="141">
        <v>2.0365886195152347</v>
      </c>
    </row>
    <row r="29" spans="2:25" ht="17.25" customHeight="1">
      <c r="B29" s="304" t="s">
        <v>504</v>
      </c>
      <c r="C29" s="141">
        <v>121773.147959416</v>
      </c>
      <c r="D29" s="141">
        <v>94701.538086884</v>
      </c>
      <c r="E29" s="141">
        <v>473.488</v>
      </c>
      <c r="F29" s="317">
        <v>1.6E-7</v>
      </c>
      <c r="G29" s="318">
        <v>0</v>
      </c>
      <c r="H29" s="141">
        <v>7609.987187529</v>
      </c>
      <c r="I29" s="141">
        <v>50</v>
      </c>
      <c r="J29" s="141">
        <v>0</v>
      </c>
      <c r="K29" s="141">
        <v>0</v>
      </c>
      <c r="L29" s="141">
        <v>136.41999999999999</v>
      </c>
      <c r="M29" s="141">
        <v>1018.5309999999999</v>
      </c>
      <c r="N29" s="141">
        <v>115.11799999999999</v>
      </c>
      <c r="O29" s="141">
        <v>12867.04</v>
      </c>
      <c r="P29" s="141">
        <v>0</v>
      </c>
      <c r="Q29" s="141">
        <v>58.048178843999999</v>
      </c>
      <c r="R29" s="141">
        <v>0</v>
      </c>
      <c r="S29" s="141">
        <v>4.1360999999999999</v>
      </c>
      <c r="T29" s="141">
        <v>97</v>
      </c>
      <c r="U29" s="141">
        <v>50</v>
      </c>
      <c r="V29" s="140">
        <v>238954.45451283304</v>
      </c>
      <c r="W29" s="141">
        <v>5.402089548682464</v>
      </c>
    </row>
    <row r="30" spans="2:25" ht="17.25" customHeight="1">
      <c r="B30" s="172" t="s">
        <v>505</v>
      </c>
      <c r="C30" s="137">
        <v>6023.5227144230003</v>
      </c>
      <c r="D30" s="137">
        <v>6019.9392307540002</v>
      </c>
      <c r="E30" s="137">
        <v>2048.5410000000002</v>
      </c>
      <c r="F30" s="319">
        <v>1.2576149999999999E-3</v>
      </c>
      <c r="G30" s="312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109.89211292500001</v>
      </c>
      <c r="M30" s="137">
        <v>476.202</v>
      </c>
      <c r="N30" s="137">
        <v>0</v>
      </c>
      <c r="O30" s="137">
        <v>785.4</v>
      </c>
      <c r="P30" s="137">
        <v>0</v>
      </c>
      <c r="Q30" s="137">
        <v>59.452104531000003</v>
      </c>
      <c r="R30" s="137">
        <v>0</v>
      </c>
      <c r="S30" s="312">
        <v>0.54849999999999999</v>
      </c>
      <c r="T30" s="141">
        <v>48</v>
      </c>
      <c r="U30" s="141">
        <v>60</v>
      </c>
      <c r="V30" s="140">
        <v>15773.498920248001</v>
      </c>
      <c r="W30" s="137">
        <v>0.35659453947802283</v>
      </c>
    </row>
    <row r="31" spans="2:25" ht="17.25" customHeight="1">
      <c r="B31" s="172" t="s">
        <v>506</v>
      </c>
      <c r="C31" s="137">
        <v>67253.348432330997</v>
      </c>
      <c r="D31" s="137">
        <v>9359.2368890029993</v>
      </c>
      <c r="E31" s="137">
        <v>557.90800000000002</v>
      </c>
      <c r="F31" s="312">
        <v>6.4044952190000002</v>
      </c>
      <c r="G31" s="312">
        <v>0</v>
      </c>
      <c r="H31" s="137">
        <v>3505.7488879269999</v>
      </c>
      <c r="I31" s="141">
        <v>117.82499710800001</v>
      </c>
      <c r="J31" s="137">
        <v>0</v>
      </c>
      <c r="K31" s="137">
        <v>0</v>
      </c>
      <c r="L31" s="137">
        <v>13.394500000000001</v>
      </c>
      <c r="M31" s="137">
        <v>77017.392999999996</v>
      </c>
      <c r="N31" s="137">
        <v>0</v>
      </c>
      <c r="O31" s="137">
        <v>6886.2938601489996</v>
      </c>
      <c r="P31" s="137">
        <v>0</v>
      </c>
      <c r="Q31" s="137">
        <v>45.563317015000003</v>
      </c>
      <c r="R31" s="137">
        <v>53.000651900000001</v>
      </c>
      <c r="S31" s="312">
        <v>9.4309275999999997E-2</v>
      </c>
      <c r="T31" s="141">
        <v>0</v>
      </c>
      <c r="U31" s="141">
        <v>0</v>
      </c>
      <c r="V31" s="140">
        <v>164816.21133992798</v>
      </c>
      <c r="W31" s="137">
        <v>3.7260319526081433</v>
      </c>
    </row>
    <row r="32" spans="2:25" ht="17.25" customHeight="1">
      <c r="B32" s="306" t="s">
        <v>507</v>
      </c>
      <c r="C32" s="321">
        <v>3431789.2170124948</v>
      </c>
      <c r="D32" s="321">
        <v>427666.30005412898</v>
      </c>
      <c r="E32" s="321">
        <v>218717.01200000002</v>
      </c>
      <c r="F32" s="321">
        <v>2421.9764900700006</v>
      </c>
      <c r="G32" s="322">
        <v>0</v>
      </c>
      <c r="H32" s="321">
        <v>29837.767289308002</v>
      </c>
      <c r="I32" s="321">
        <v>617.82499710800005</v>
      </c>
      <c r="J32" s="321">
        <v>1679.958186655</v>
      </c>
      <c r="K32" s="321">
        <v>0</v>
      </c>
      <c r="L32" s="321">
        <v>7409.9328608000005</v>
      </c>
      <c r="M32" s="321">
        <v>210749.99899999995</v>
      </c>
      <c r="N32" s="321">
        <v>136.31799999999998</v>
      </c>
      <c r="O32" s="321">
        <v>73464.122860149</v>
      </c>
      <c r="P32" s="321">
        <v>0</v>
      </c>
      <c r="Q32" s="321">
        <v>2464.8854832139996</v>
      </c>
      <c r="R32" s="321">
        <v>11968.786199099999</v>
      </c>
      <c r="S32" s="321">
        <v>893.08689045000006</v>
      </c>
      <c r="T32" s="321">
        <v>2218.4749999999999</v>
      </c>
      <c r="U32" s="321">
        <v>1335.19</v>
      </c>
      <c r="V32" s="321">
        <v>4423370.8523234781</v>
      </c>
      <c r="W32" s="321">
        <v>99.999999999999986</v>
      </c>
    </row>
    <row r="33" spans="2:23" ht="17.25" customHeight="1">
      <c r="B33" s="325" t="s">
        <v>509</v>
      </c>
      <c r="C33" s="326">
        <v>6576520.4465268012</v>
      </c>
      <c r="D33" s="326">
        <v>432776.00859839597</v>
      </c>
      <c r="E33" s="326">
        <v>220957.20900000003</v>
      </c>
      <c r="F33" s="326">
        <v>2551.8264583770006</v>
      </c>
      <c r="G33" s="326">
        <v>0</v>
      </c>
      <c r="H33" s="326">
        <v>30682.767289308002</v>
      </c>
      <c r="I33" s="326">
        <v>617.82499710800005</v>
      </c>
      <c r="J33" s="326">
        <v>1679.9797452549999</v>
      </c>
      <c r="K33" s="326">
        <v>0</v>
      </c>
      <c r="L33" s="326">
        <v>9964.1535506</v>
      </c>
      <c r="M33" s="326">
        <v>210895.04299999995</v>
      </c>
      <c r="N33" s="326">
        <v>136.31799999999998</v>
      </c>
      <c r="O33" s="326">
        <v>73532.222860149006</v>
      </c>
      <c r="P33" s="326">
        <v>0</v>
      </c>
      <c r="Q33" s="326">
        <v>2464.9068354919996</v>
      </c>
      <c r="R33" s="326">
        <v>18668.352764336298</v>
      </c>
      <c r="S33" s="326">
        <v>910.269097117</v>
      </c>
      <c r="T33" s="326">
        <v>2435.6749999999997</v>
      </c>
      <c r="U33" s="326">
        <v>1335.19</v>
      </c>
      <c r="V33" s="326">
        <v>7586128.1937229382</v>
      </c>
      <c r="W33" s="326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7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6"/>
      <c r="C53" s="116"/>
      <c r="D53" s="116"/>
      <c r="E53" s="116"/>
      <c r="F53" s="116"/>
      <c r="G53" s="116"/>
      <c r="H53" s="116"/>
      <c r="I53" s="116"/>
      <c r="J53" s="291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8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A3" zoomScale="55" zoomScaleNormal="100" zoomScaleSheetLayoutView="55" workbookViewId="0">
      <selection activeCell="K42" sqref="K42:K4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6"/>
      <c r="B3" s="116"/>
      <c r="C3" s="116"/>
      <c r="D3" s="116"/>
      <c r="E3" s="116"/>
      <c r="F3" s="116"/>
      <c r="G3" s="116"/>
      <c r="H3" s="116"/>
      <c r="I3" s="116"/>
      <c r="J3" s="291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40" t="s">
        <v>514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7"/>
      <c r="Q5" s="122"/>
      <c r="R5" s="122"/>
      <c r="S5" s="122"/>
      <c r="T5" s="122"/>
      <c r="U5" s="122"/>
      <c r="W5" s="292" t="s">
        <v>515</v>
      </c>
    </row>
    <row r="6" spans="1:23" ht="7.5" customHeight="1"/>
    <row r="7" spans="1:23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520</v>
      </c>
      <c r="R7" s="500" t="s">
        <v>490</v>
      </c>
      <c r="S7" s="500" t="s">
        <v>491</v>
      </c>
      <c r="T7" s="500" t="s">
        <v>496</v>
      </c>
      <c r="U7" s="500" t="s">
        <v>493</v>
      </c>
      <c r="V7" s="497" t="s">
        <v>521</v>
      </c>
      <c r="W7" s="498"/>
    </row>
    <row r="8" spans="1:23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8" t="s">
        <v>522</v>
      </c>
      <c r="W8" s="168" t="s">
        <v>223</v>
      </c>
    </row>
    <row r="9" spans="1:23" ht="14.25" customHeight="1">
      <c r="B9" s="228"/>
    </row>
    <row r="10" spans="1:23" ht="17.25" customHeight="1">
      <c r="B10" s="294" t="s">
        <v>308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41.691324752677545</v>
      </c>
    </row>
    <row r="11" spans="1:23" ht="17.25" customHeight="1">
      <c r="B11" s="172" t="s">
        <v>498</v>
      </c>
      <c r="C11" s="140">
        <v>1148197.67447859</v>
      </c>
      <c r="D11" s="140">
        <v>715.37644514199997</v>
      </c>
      <c r="E11" s="140">
        <v>161.5</v>
      </c>
      <c r="F11" s="140">
        <v>94.341603012999997</v>
      </c>
      <c r="G11" s="299">
        <v>0</v>
      </c>
      <c r="H11" s="140">
        <v>400</v>
      </c>
      <c r="I11" s="140">
        <v>0</v>
      </c>
      <c r="J11" s="137">
        <v>0</v>
      </c>
      <c r="K11" s="140">
        <v>0</v>
      </c>
      <c r="L11" s="299">
        <v>3.8600000000000001E-3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3394.1440063</v>
      </c>
      <c r="S11" s="140">
        <v>14.791666666999999</v>
      </c>
      <c r="T11" s="140">
        <v>0</v>
      </c>
      <c r="U11" s="140">
        <v>0</v>
      </c>
      <c r="V11" s="140">
        <v>1153019.0320597121</v>
      </c>
      <c r="W11" s="140">
        <v>36.456133291260414</v>
      </c>
    </row>
    <row r="12" spans="1:23" ht="17.25" customHeight="1">
      <c r="B12" s="172" t="s">
        <v>499</v>
      </c>
      <c r="C12" s="140">
        <v>165899.827473863</v>
      </c>
      <c r="D12" s="140">
        <v>83.657499999999999</v>
      </c>
      <c r="E12" s="140">
        <v>2034.6969999999999</v>
      </c>
      <c r="F12" s="140">
        <v>20.487980527000001</v>
      </c>
      <c r="G12" s="301">
        <v>0</v>
      </c>
      <c r="H12" s="140">
        <v>0</v>
      </c>
      <c r="I12" s="140">
        <v>0</v>
      </c>
      <c r="J12" s="301">
        <v>2.1558600000000001E-2</v>
      </c>
      <c r="K12" s="140">
        <v>0</v>
      </c>
      <c r="L12" s="140">
        <v>0.15666730000000001</v>
      </c>
      <c r="M12" s="140">
        <v>145.04400000000001</v>
      </c>
      <c r="N12" s="140">
        <v>0</v>
      </c>
      <c r="O12" s="140">
        <v>1</v>
      </c>
      <c r="P12" s="140">
        <v>0</v>
      </c>
      <c r="Q12" s="301">
        <v>2.1352277999999999E-2</v>
      </c>
      <c r="R12" s="302">
        <v>6.3629999999999995E-7</v>
      </c>
      <c r="S12" s="140">
        <v>2.3905400000000001</v>
      </c>
      <c r="T12" s="140">
        <v>7.2</v>
      </c>
      <c r="U12" s="140">
        <v>0</v>
      </c>
      <c r="V12" s="140">
        <v>168194.5040732043</v>
      </c>
      <c r="W12" s="140">
        <v>5.3179705528335388</v>
      </c>
    </row>
    <row r="13" spans="1:23" ht="17.25" customHeight="1">
      <c r="B13" s="172" t="s">
        <v>500</v>
      </c>
      <c r="C13" s="140">
        <v>542770.17531913496</v>
      </c>
      <c r="D13" s="140">
        <v>41.5</v>
      </c>
      <c r="E13" s="140">
        <v>44</v>
      </c>
      <c r="F13" s="140">
        <v>0</v>
      </c>
      <c r="G13" s="301">
        <v>0</v>
      </c>
      <c r="H13" s="140">
        <v>45</v>
      </c>
      <c r="I13" s="140">
        <v>0</v>
      </c>
      <c r="J13" s="303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2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542905.67531913496</v>
      </c>
      <c r="W13" s="140">
        <v>17.165581064746156</v>
      </c>
    </row>
    <row r="14" spans="1:23" ht="17.25" customHeight="1">
      <c r="B14" s="304" t="s">
        <v>501</v>
      </c>
      <c r="C14" s="140">
        <v>105354.12764277399</v>
      </c>
      <c r="D14" s="299">
        <v>1.7998999999999999E-3</v>
      </c>
      <c r="E14" s="140">
        <v>0</v>
      </c>
      <c r="F14" s="140">
        <v>7.419594687</v>
      </c>
      <c r="G14" s="301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176.79194570000001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9">
        <v>6.5583000000000004E-3</v>
      </c>
      <c r="S14" s="140">
        <v>0</v>
      </c>
      <c r="T14" s="140">
        <v>0</v>
      </c>
      <c r="U14" s="140">
        <v>0</v>
      </c>
      <c r="V14" s="140">
        <v>105538.34754136098</v>
      </c>
      <c r="W14" s="305">
        <v>3.3369094163468831</v>
      </c>
    </row>
    <row r="15" spans="1:23" ht="16.5" customHeight="1">
      <c r="B15" s="172" t="s">
        <v>502</v>
      </c>
      <c r="C15" s="140">
        <v>39887.559246675002</v>
      </c>
      <c r="D15" s="140">
        <v>0</v>
      </c>
      <c r="E15" s="140">
        <v>0</v>
      </c>
      <c r="F15" s="140">
        <v>0</v>
      </c>
      <c r="G15" s="301">
        <v>0</v>
      </c>
      <c r="H15" s="140">
        <v>300</v>
      </c>
      <c r="I15" s="140">
        <v>0</v>
      </c>
      <c r="J15" s="303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2">
        <v>0</v>
      </c>
      <c r="R15" s="140">
        <v>23.94</v>
      </c>
      <c r="S15" s="140">
        <v>0</v>
      </c>
      <c r="T15" s="140">
        <v>0</v>
      </c>
      <c r="U15" s="140">
        <v>0</v>
      </c>
      <c r="V15" s="140">
        <v>40211.499246675005</v>
      </c>
      <c r="W15" s="140">
        <v>1.2714063997360656</v>
      </c>
    </row>
    <row r="16" spans="1:23" ht="17.25" customHeight="1">
      <c r="B16" s="172" t="s">
        <v>503</v>
      </c>
      <c r="C16" s="140">
        <v>192561.02816241499</v>
      </c>
      <c r="D16" s="140">
        <v>0</v>
      </c>
      <c r="E16" s="140">
        <v>0</v>
      </c>
      <c r="F16" s="140">
        <v>0</v>
      </c>
      <c r="G16" s="301">
        <v>0</v>
      </c>
      <c r="H16" s="140">
        <v>0</v>
      </c>
      <c r="I16" s="140">
        <v>0</v>
      </c>
      <c r="J16" s="303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2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192561.02816241499</v>
      </c>
      <c r="W16" s="140">
        <v>6.0883908367503867</v>
      </c>
    </row>
    <row r="17" spans="2:23" ht="17.25" customHeight="1">
      <c r="B17" s="304" t="s">
        <v>504</v>
      </c>
      <c r="C17" s="140">
        <v>531134.426874361</v>
      </c>
      <c r="D17" s="140">
        <v>705.11</v>
      </c>
      <c r="E17" s="140">
        <v>0</v>
      </c>
      <c r="F17" s="140">
        <v>6.2263036679999999</v>
      </c>
      <c r="G17" s="301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2370.8338168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537813.57299482904</v>
      </c>
      <c r="W17" s="305">
        <v>17.004579072666271</v>
      </c>
    </row>
    <row r="18" spans="2:23" ht="17.25" customHeight="1">
      <c r="B18" s="172" t="s">
        <v>505</v>
      </c>
      <c r="C18" s="140">
        <v>10109.40868839</v>
      </c>
      <c r="D18" s="140">
        <v>0</v>
      </c>
      <c r="E18" s="140">
        <v>0</v>
      </c>
      <c r="F18" s="140">
        <v>0</v>
      </c>
      <c r="G18" s="301">
        <v>0</v>
      </c>
      <c r="H18" s="140">
        <v>0</v>
      </c>
      <c r="I18" s="140">
        <v>0</v>
      </c>
      <c r="J18" s="303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2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10109.40868839</v>
      </c>
      <c r="W18" s="140">
        <v>0.31963908694673276</v>
      </c>
    </row>
    <row r="19" spans="2:23" ht="17.25" customHeight="1">
      <c r="B19" s="172" t="s">
        <v>506</v>
      </c>
      <c r="C19" s="140">
        <v>408817.00162810303</v>
      </c>
      <c r="D19" s="140">
        <v>3564.0627992250002</v>
      </c>
      <c r="E19" s="140">
        <v>0</v>
      </c>
      <c r="F19" s="140">
        <v>1.374486412</v>
      </c>
      <c r="G19" s="301">
        <v>0</v>
      </c>
      <c r="H19" s="140">
        <v>0</v>
      </c>
      <c r="I19" s="140">
        <v>0</v>
      </c>
      <c r="J19" s="303">
        <v>0</v>
      </c>
      <c r="K19" s="140">
        <v>0</v>
      </c>
      <c r="L19" s="140">
        <v>6.4344000000000001</v>
      </c>
      <c r="M19" s="140">
        <v>0</v>
      </c>
      <c r="N19" s="140">
        <v>0</v>
      </c>
      <c r="O19" s="140">
        <v>15.4</v>
      </c>
      <c r="P19" s="140">
        <v>0</v>
      </c>
      <c r="Q19" s="302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412404.27331374004</v>
      </c>
      <c r="W19" s="140">
        <v>13.039390278713533</v>
      </c>
    </row>
    <row r="20" spans="2:23" ht="17.25" customHeight="1">
      <c r="B20" s="306" t="s">
        <v>507</v>
      </c>
      <c r="C20" s="307">
        <v>3144731.2295143064</v>
      </c>
      <c r="D20" s="307">
        <v>5109.7085442670004</v>
      </c>
      <c r="E20" s="307">
        <v>2240.1970000000001</v>
      </c>
      <c r="F20" s="307">
        <v>129.84996830700001</v>
      </c>
      <c r="G20" s="308">
        <v>0</v>
      </c>
      <c r="H20" s="307">
        <v>845</v>
      </c>
      <c r="I20" s="307">
        <v>0</v>
      </c>
      <c r="J20" s="309">
        <v>2.1558600000000001E-2</v>
      </c>
      <c r="K20" s="307">
        <v>0</v>
      </c>
      <c r="L20" s="307">
        <v>2554.2206897999999</v>
      </c>
      <c r="M20" s="307">
        <v>145.04400000000001</v>
      </c>
      <c r="N20" s="307">
        <v>0</v>
      </c>
      <c r="O20" s="307">
        <v>68.100000000000009</v>
      </c>
      <c r="P20" s="307">
        <v>0</v>
      </c>
      <c r="Q20" s="307">
        <v>2.1352277999999999E-2</v>
      </c>
      <c r="R20" s="307">
        <v>6699.5665652363004</v>
      </c>
      <c r="S20" s="307">
        <v>17.182206666999999</v>
      </c>
      <c r="T20" s="307">
        <v>217.2</v>
      </c>
      <c r="U20" s="307">
        <v>0</v>
      </c>
      <c r="V20" s="307">
        <v>3162757.341399462</v>
      </c>
      <c r="W20" s="307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1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4" t="s">
        <v>523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58.308675247322462</v>
      </c>
    </row>
    <row r="23" spans="2:23" ht="17.25" customHeight="1">
      <c r="B23" s="172" t="s">
        <v>498</v>
      </c>
      <c r="C23" s="141">
        <v>1878614.76183634</v>
      </c>
      <c r="D23" s="141">
        <v>19777.669480203</v>
      </c>
      <c r="E23" s="141">
        <v>19796.861000000001</v>
      </c>
      <c r="F23" s="141">
        <v>333.003819335</v>
      </c>
      <c r="G23" s="312">
        <v>0</v>
      </c>
      <c r="H23" s="141">
        <v>1571.637301</v>
      </c>
      <c r="I23" s="141">
        <v>4.5</v>
      </c>
      <c r="J23" s="313">
        <v>2.5499999999999999E-7</v>
      </c>
      <c r="K23" s="141">
        <v>0</v>
      </c>
      <c r="L23" s="141">
        <v>199.31573596800001</v>
      </c>
      <c r="M23" s="141">
        <v>3095.864</v>
      </c>
      <c r="N23" s="141">
        <v>0</v>
      </c>
      <c r="O23" s="141">
        <v>2623.27</v>
      </c>
      <c r="P23" s="141">
        <v>0</v>
      </c>
      <c r="Q23" s="141">
        <v>812.76673511599995</v>
      </c>
      <c r="R23" s="141">
        <v>10760.111877145</v>
      </c>
      <c r="S23" s="141">
        <v>44.834138060000001</v>
      </c>
      <c r="T23" s="141">
        <v>412.5</v>
      </c>
      <c r="U23" s="141">
        <v>379</v>
      </c>
      <c r="V23" s="140">
        <v>1938426.0959234221</v>
      </c>
      <c r="W23" s="141">
        <v>43.822373493852972</v>
      </c>
    </row>
    <row r="24" spans="2:23" ht="17.25" customHeight="1">
      <c r="B24" s="172" t="s">
        <v>499</v>
      </c>
      <c r="C24" s="141">
        <v>1033055.94548252</v>
      </c>
      <c r="D24" s="141">
        <v>35829.73044698</v>
      </c>
      <c r="E24" s="141">
        <v>171467.57800000001</v>
      </c>
      <c r="F24" s="141">
        <v>943.62547816300003</v>
      </c>
      <c r="G24" s="137">
        <v>0</v>
      </c>
      <c r="H24" s="141">
        <v>2900.9081449609998</v>
      </c>
      <c r="I24" s="141">
        <v>440.5</v>
      </c>
      <c r="J24" s="141">
        <v>2.5876777</v>
      </c>
      <c r="K24" s="141">
        <v>0</v>
      </c>
      <c r="L24" s="141">
        <v>113.24765219299999</v>
      </c>
      <c r="M24" s="141">
        <v>115383.067</v>
      </c>
      <c r="N24" s="141">
        <v>0</v>
      </c>
      <c r="O24" s="137">
        <v>1452.9480000000001</v>
      </c>
      <c r="P24" s="137">
        <v>0</v>
      </c>
      <c r="Q24" s="141">
        <v>61.784784529</v>
      </c>
      <c r="R24" s="141">
        <v>1044.927450745</v>
      </c>
      <c r="S24" s="141">
        <v>843.47384311400003</v>
      </c>
      <c r="T24" s="141">
        <v>319.5</v>
      </c>
      <c r="U24" s="141">
        <v>23.91</v>
      </c>
      <c r="V24" s="140">
        <v>1363883.7339609049</v>
      </c>
      <c r="W24" s="141">
        <v>30.833583244427569</v>
      </c>
    </row>
    <row r="25" spans="2:23" ht="17.149999999999999" customHeight="1">
      <c r="B25" s="172" t="s">
        <v>500</v>
      </c>
      <c r="C25" s="141">
        <v>88840.140088911998</v>
      </c>
      <c r="D25" s="141">
        <v>104335.817805385</v>
      </c>
      <c r="E25" s="141">
        <v>19894.095000000001</v>
      </c>
      <c r="F25" s="141">
        <v>11.350657204999999</v>
      </c>
      <c r="G25" s="312">
        <v>0</v>
      </c>
      <c r="H25" s="141">
        <v>7550.7643500000004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7712.0360000000001</v>
      </c>
      <c r="N25" s="141">
        <v>0</v>
      </c>
      <c r="O25" s="137">
        <v>30358.965</v>
      </c>
      <c r="P25" s="137">
        <v>0</v>
      </c>
      <c r="Q25" s="141">
        <v>259.026513642</v>
      </c>
      <c r="R25" s="141">
        <v>0</v>
      </c>
      <c r="S25" s="141">
        <v>0</v>
      </c>
      <c r="T25" s="141">
        <v>276.75599999999997</v>
      </c>
      <c r="U25" s="141">
        <v>391.58</v>
      </c>
      <c r="V25" s="140">
        <v>259635.53141514398</v>
      </c>
      <c r="W25" s="141">
        <v>5.8696306523511224</v>
      </c>
    </row>
    <row r="26" spans="2:23" ht="17.149999999999999" customHeight="1">
      <c r="B26" s="304" t="s">
        <v>501</v>
      </c>
      <c r="C26" s="141">
        <v>33284.877422270001</v>
      </c>
      <c r="D26" s="141">
        <v>3786.7461553090002</v>
      </c>
      <c r="E26" s="141">
        <v>1327.69</v>
      </c>
      <c r="F26" s="141">
        <v>2.7664059929999998</v>
      </c>
      <c r="G26" s="312">
        <v>0</v>
      </c>
      <c r="H26" s="141">
        <v>82.949479726000007</v>
      </c>
      <c r="I26" s="141">
        <v>0</v>
      </c>
      <c r="J26" s="137">
        <v>1677.3705087000001</v>
      </c>
      <c r="K26" s="141">
        <v>0</v>
      </c>
      <c r="L26" s="141">
        <v>72.101532914000003</v>
      </c>
      <c r="M26" s="141">
        <v>510.25400000000002</v>
      </c>
      <c r="N26" s="141">
        <v>0</v>
      </c>
      <c r="O26" s="141">
        <v>1209.6949999999999</v>
      </c>
      <c r="P26" s="141">
        <v>0</v>
      </c>
      <c r="Q26" s="141">
        <v>5.5039367260000001</v>
      </c>
      <c r="R26" s="141">
        <v>4.4508301100000001</v>
      </c>
      <c r="S26" s="141">
        <v>0</v>
      </c>
      <c r="T26" s="141">
        <v>100</v>
      </c>
      <c r="U26" s="141">
        <v>0</v>
      </c>
      <c r="V26" s="140">
        <v>42064.405271748008</v>
      </c>
      <c r="W26" s="314">
        <v>0.9509581420163471</v>
      </c>
    </row>
    <row r="27" spans="2:23" ht="17.25" customHeight="1">
      <c r="B27" s="172" t="s">
        <v>502</v>
      </c>
      <c r="C27" s="141">
        <v>180553.40090155901</v>
      </c>
      <c r="D27" s="141">
        <v>96740.717172207005</v>
      </c>
      <c r="E27" s="141">
        <v>1980.5409999999999</v>
      </c>
      <c r="F27" s="141">
        <v>1124.8219706</v>
      </c>
      <c r="G27" s="316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6356.3611368000002</v>
      </c>
      <c r="M27" s="141">
        <v>4402.5129999999999</v>
      </c>
      <c r="N27" s="141">
        <v>0</v>
      </c>
      <c r="O27" s="141">
        <v>10691.82</v>
      </c>
      <c r="P27" s="141">
        <v>0</v>
      </c>
      <c r="Q27" s="141">
        <v>770.28534204499999</v>
      </c>
      <c r="R27" s="141">
        <v>88.316140500000003</v>
      </c>
      <c r="S27" s="141">
        <v>0</v>
      </c>
      <c r="T27" s="141">
        <v>472.80500000000001</v>
      </c>
      <c r="U27" s="141">
        <v>300.7</v>
      </c>
      <c r="V27" s="140">
        <v>309731.05360187608</v>
      </c>
      <c r="W27" s="141">
        <v>7.0021498070681236</v>
      </c>
    </row>
    <row r="28" spans="2:23" ht="17.25" customHeight="1">
      <c r="B28" s="172" t="s">
        <v>503</v>
      </c>
      <c r="C28" s="141">
        <v>22390.072174723999</v>
      </c>
      <c r="D28" s="141">
        <v>57114.904787403997</v>
      </c>
      <c r="E28" s="141">
        <v>1170.31</v>
      </c>
      <c r="F28" s="181">
        <v>2.4057800000000002E-3</v>
      </c>
      <c r="G28" s="312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409.20019000000002</v>
      </c>
      <c r="M28" s="141">
        <v>1134.1389999999999</v>
      </c>
      <c r="N28" s="141">
        <v>21.2</v>
      </c>
      <c r="O28" s="141">
        <v>6588.6909999999998</v>
      </c>
      <c r="P28" s="141">
        <v>0</v>
      </c>
      <c r="Q28" s="141">
        <v>392.45457076600002</v>
      </c>
      <c r="R28" s="141">
        <v>17.979248699999999</v>
      </c>
      <c r="S28" s="141">
        <v>0</v>
      </c>
      <c r="T28" s="141">
        <v>491.91399999999999</v>
      </c>
      <c r="U28" s="141">
        <v>130</v>
      </c>
      <c r="V28" s="140">
        <v>90085.867377374001</v>
      </c>
      <c r="W28" s="141">
        <v>2.0365886195152347</v>
      </c>
    </row>
    <row r="29" spans="2:23" ht="17.25" customHeight="1">
      <c r="B29" s="304" t="s">
        <v>504</v>
      </c>
      <c r="C29" s="141">
        <v>121773.147959416</v>
      </c>
      <c r="D29" s="141">
        <v>94701.538086884</v>
      </c>
      <c r="E29" s="141">
        <v>473.488</v>
      </c>
      <c r="F29" s="317">
        <v>1.6E-7</v>
      </c>
      <c r="G29" s="318">
        <v>0</v>
      </c>
      <c r="H29" s="141">
        <v>7609.987187529</v>
      </c>
      <c r="I29" s="141">
        <v>50</v>
      </c>
      <c r="J29" s="141">
        <v>0</v>
      </c>
      <c r="K29" s="141">
        <v>0</v>
      </c>
      <c r="L29" s="141">
        <v>136.41999999999999</v>
      </c>
      <c r="M29" s="141">
        <v>1018.5309999999999</v>
      </c>
      <c r="N29" s="141">
        <v>115.11799999999999</v>
      </c>
      <c r="O29" s="141">
        <v>12867.04</v>
      </c>
      <c r="P29" s="141">
        <v>0</v>
      </c>
      <c r="Q29" s="141">
        <v>58.048178843999999</v>
      </c>
      <c r="R29" s="141">
        <v>0</v>
      </c>
      <c r="S29" s="141">
        <v>4.1360999999999999</v>
      </c>
      <c r="T29" s="141">
        <v>97</v>
      </c>
      <c r="U29" s="141">
        <v>50</v>
      </c>
      <c r="V29" s="140">
        <v>238954.45451283304</v>
      </c>
      <c r="W29" s="141">
        <v>5.402089548682464</v>
      </c>
    </row>
    <row r="30" spans="2:23" ht="17.25" customHeight="1">
      <c r="B30" s="172" t="s">
        <v>505</v>
      </c>
      <c r="C30" s="137">
        <v>6023.5227144230003</v>
      </c>
      <c r="D30" s="137">
        <v>6019.9392307540002</v>
      </c>
      <c r="E30" s="137">
        <v>2048.5410000000002</v>
      </c>
      <c r="F30" s="319">
        <v>1.2576149999999999E-3</v>
      </c>
      <c r="G30" s="312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109.89211292500001</v>
      </c>
      <c r="M30" s="137">
        <v>476.202</v>
      </c>
      <c r="N30" s="137">
        <v>0</v>
      </c>
      <c r="O30" s="137">
        <v>785.4</v>
      </c>
      <c r="P30" s="137">
        <v>0</v>
      </c>
      <c r="Q30" s="137">
        <v>59.452104531000003</v>
      </c>
      <c r="R30" s="137">
        <v>0</v>
      </c>
      <c r="S30" s="312">
        <v>0.54849999999999999</v>
      </c>
      <c r="T30" s="141">
        <v>48</v>
      </c>
      <c r="U30" s="141">
        <v>60</v>
      </c>
      <c r="V30" s="140">
        <v>15773.498920248001</v>
      </c>
      <c r="W30" s="137">
        <v>0.35659453947802283</v>
      </c>
    </row>
    <row r="31" spans="2:23" ht="17.25" customHeight="1">
      <c r="B31" s="172" t="s">
        <v>506</v>
      </c>
      <c r="C31" s="137">
        <v>67253.348432330997</v>
      </c>
      <c r="D31" s="137">
        <v>9359.2368890029993</v>
      </c>
      <c r="E31" s="137">
        <v>557.90800000000002</v>
      </c>
      <c r="F31" s="312">
        <v>6.4044952190000002</v>
      </c>
      <c r="G31" s="312">
        <v>0</v>
      </c>
      <c r="H31" s="137">
        <v>3505.7488879269999</v>
      </c>
      <c r="I31" s="141">
        <v>117.82499710800001</v>
      </c>
      <c r="J31" s="137">
        <v>0</v>
      </c>
      <c r="K31" s="137">
        <v>0</v>
      </c>
      <c r="L31" s="137">
        <v>13.394500000000001</v>
      </c>
      <c r="M31" s="137">
        <v>77017.392999999996</v>
      </c>
      <c r="N31" s="137">
        <v>0</v>
      </c>
      <c r="O31" s="137">
        <v>6886.2938601489996</v>
      </c>
      <c r="P31" s="137">
        <v>0</v>
      </c>
      <c r="Q31" s="137">
        <v>45.563317015000003</v>
      </c>
      <c r="R31" s="137">
        <v>53.000651900000001</v>
      </c>
      <c r="S31" s="312">
        <v>9.4309275999999997E-2</v>
      </c>
      <c r="T31" s="141">
        <v>0</v>
      </c>
      <c r="U31" s="141">
        <v>0</v>
      </c>
      <c r="V31" s="140">
        <v>164816.21133992798</v>
      </c>
      <c r="W31" s="137">
        <v>3.7260319526081433</v>
      </c>
    </row>
    <row r="32" spans="2:23" ht="17.25" customHeight="1">
      <c r="B32" s="306" t="s">
        <v>507</v>
      </c>
      <c r="C32" s="321">
        <v>3431789.2170124948</v>
      </c>
      <c r="D32" s="321">
        <v>427666.30005412898</v>
      </c>
      <c r="E32" s="321">
        <v>218717.01200000002</v>
      </c>
      <c r="F32" s="321">
        <v>2421.9764900700006</v>
      </c>
      <c r="G32" s="322">
        <v>0</v>
      </c>
      <c r="H32" s="321">
        <v>29837.767289308002</v>
      </c>
      <c r="I32" s="321">
        <v>617.82499710800005</v>
      </c>
      <c r="J32" s="321">
        <v>1679.958186655</v>
      </c>
      <c r="K32" s="321">
        <v>0</v>
      </c>
      <c r="L32" s="321">
        <v>7409.9328608000005</v>
      </c>
      <c r="M32" s="321">
        <v>210749.99899999995</v>
      </c>
      <c r="N32" s="321">
        <v>136.31799999999998</v>
      </c>
      <c r="O32" s="321">
        <v>73464.122860149</v>
      </c>
      <c r="P32" s="321">
        <v>0</v>
      </c>
      <c r="Q32" s="321">
        <v>2464.8854832139996</v>
      </c>
      <c r="R32" s="321">
        <v>11968.786199099999</v>
      </c>
      <c r="S32" s="321">
        <v>893.08689045000006</v>
      </c>
      <c r="T32" s="321">
        <v>2218.4749999999999</v>
      </c>
      <c r="U32" s="321">
        <v>1335.19</v>
      </c>
      <c r="V32" s="321">
        <v>4423370.8523234781</v>
      </c>
      <c r="W32" s="321">
        <v>99.999999999999986</v>
      </c>
    </row>
    <row r="33" spans="2:23" ht="17.25" customHeight="1">
      <c r="B33" s="325" t="s">
        <v>509</v>
      </c>
      <c r="C33" s="326">
        <v>6576520.4465268012</v>
      </c>
      <c r="D33" s="326">
        <v>432776.00859839597</v>
      </c>
      <c r="E33" s="326">
        <v>220957.20900000003</v>
      </c>
      <c r="F33" s="326">
        <v>2551.8264583770006</v>
      </c>
      <c r="G33" s="326">
        <v>0</v>
      </c>
      <c r="H33" s="326">
        <v>30682.767289308002</v>
      </c>
      <c r="I33" s="326">
        <v>617.82499710800005</v>
      </c>
      <c r="J33" s="326">
        <v>1679.9797452549999</v>
      </c>
      <c r="K33" s="326">
        <v>0</v>
      </c>
      <c r="L33" s="326">
        <v>9964.1535506</v>
      </c>
      <c r="M33" s="326">
        <v>210895.04299999995</v>
      </c>
      <c r="N33" s="326">
        <v>136.31799999999998</v>
      </c>
      <c r="O33" s="326">
        <v>73532.222860149006</v>
      </c>
      <c r="P33" s="326">
        <v>0</v>
      </c>
      <c r="Q33" s="326">
        <v>2464.9068354919996</v>
      </c>
      <c r="R33" s="326">
        <v>18668.352764336298</v>
      </c>
      <c r="S33" s="326">
        <v>910.269097117</v>
      </c>
      <c r="T33" s="326">
        <v>2435.6749999999997</v>
      </c>
      <c r="U33" s="326">
        <v>1335.19</v>
      </c>
      <c r="V33" s="326">
        <v>7586128.1937229382</v>
      </c>
      <c r="W33" s="326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7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6"/>
      <c r="C53" s="116"/>
      <c r="D53" s="116"/>
      <c r="E53" s="116"/>
      <c r="F53" s="116"/>
      <c r="G53" s="116"/>
      <c r="H53" s="116"/>
      <c r="I53" s="116"/>
      <c r="J53" s="291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8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46" zoomScaleNormal="100" zoomScaleSheetLayoutView="55" workbookViewId="0">
      <selection activeCell="AB25" sqref="AB2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1"/>
      <c r="K3" s="291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122"/>
      <c r="C5" s="440" t="s">
        <v>480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22"/>
      <c r="Q5" s="122"/>
      <c r="W5" s="292" t="s">
        <v>479</v>
      </c>
      <c r="X5" s="292"/>
    </row>
    <row r="6" spans="1:24" ht="7.5" customHeight="1">
      <c r="C6" t="s">
        <v>19</v>
      </c>
    </row>
    <row r="7" spans="1:24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31" t="s">
        <v>493</v>
      </c>
      <c r="V7" s="497" t="s">
        <v>494</v>
      </c>
      <c r="W7" s="498"/>
      <c r="X7" s="293"/>
    </row>
    <row r="8" spans="1:24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8" t="s">
        <v>497</v>
      </c>
      <c r="W8" s="168" t="s">
        <v>223</v>
      </c>
      <c r="X8" s="293"/>
    </row>
    <row r="9" spans="1:24" ht="14.25" customHeight="1">
      <c r="B9" s="228"/>
    </row>
    <row r="10" spans="1:24" ht="17.25" customHeight="1">
      <c r="B10" s="294" t="s">
        <v>281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9.5290977208692791</v>
      </c>
      <c r="X10" s="140"/>
    </row>
    <row r="11" spans="1:24" ht="17.25" customHeight="1">
      <c r="B11" s="172" t="s">
        <v>498</v>
      </c>
      <c r="C11" s="140">
        <v>0</v>
      </c>
      <c r="D11" s="140">
        <v>0</v>
      </c>
      <c r="E11" s="140">
        <v>0</v>
      </c>
      <c r="F11" s="300">
        <v>0</v>
      </c>
      <c r="G11" s="133">
        <v>0</v>
      </c>
      <c r="H11" s="133">
        <v>33.131999999999998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33.131999999999998</v>
      </c>
      <c r="W11" s="140">
        <v>11.689070718877849</v>
      </c>
      <c r="X11" s="140"/>
    </row>
    <row r="12" spans="1:24" ht="17.25" customHeight="1">
      <c r="B12" s="172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0.16566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0.16566</v>
      </c>
      <c r="W12" s="140">
        <v>5.8445353594389252E-2</v>
      </c>
      <c r="X12" s="140"/>
    </row>
    <row r="13" spans="1:24" ht="17.25" customHeight="1">
      <c r="B13" s="172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04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7.25" customHeight="1">
      <c r="B15" s="172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231.92400000000001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231.92400000000001</v>
      </c>
      <c r="W15" s="140">
        <v>81.823495032144962</v>
      </c>
      <c r="X15" s="140"/>
    </row>
    <row r="16" spans="1:24" ht="17.25" customHeight="1">
      <c r="B16" s="172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04" t="s">
        <v>504</v>
      </c>
      <c r="C17" s="140">
        <v>0</v>
      </c>
      <c r="D17" s="140">
        <v>4.9698000000000002</v>
      </c>
      <c r="E17" s="140">
        <v>0</v>
      </c>
      <c r="F17" s="133">
        <v>0</v>
      </c>
      <c r="G17" s="133">
        <v>0</v>
      </c>
      <c r="H17" s="133">
        <v>4.9698000000000002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9.9396000000000004</v>
      </c>
      <c r="W17" s="140">
        <v>3.5067212156633554</v>
      </c>
      <c r="X17" s="140"/>
    </row>
    <row r="18" spans="1:26" ht="17.25" customHeight="1">
      <c r="B18" s="172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72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8.2829999999999995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8.2829999999999995</v>
      </c>
      <c r="W19" s="140">
        <v>2.9222676797194622</v>
      </c>
      <c r="X19" s="140"/>
    </row>
    <row r="20" spans="1:26" ht="17.25" customHeight="1">
      <c r="B20" s="306" t="s">
        <v>507</v>
      </c>
      <c r="C20" s="307">
        <v>0</v>
      </c>
      <c r="D20" s="307">
        <v>4.9698000000000002</v>
      </c>
      <c r="E20" s="307">
        <v>0</v>
      </c>
      <c r="F20" s="310">
        <v>0</v>
      </c>
      <c r="G20" s="310">
        <v>0</v>
      </c>
      <c r="H20" s="307">
        <v>278.47446000000002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283.44425999999999</v>
      </c>
      <c r="W20" s="310">
        <v>100.00000000000003</v>
      </c>
      <c r="X20" s="307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4" t="s">
        <v>508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90.470902279130712</v>
      </c>
      <c r="X22" s="140"/>
    </row>
    <row r="23" spans="1:26" ht="17.25" customHeight="1">
      <c r="A23" s="2"/>
      <c r="B23" s="148" t="s">
        <v>498</v>
      </c>
      <c r="C23" s="141">
        <v>0</v>
      </c>
      <c r="D23" s="141">
        <v>265.71863999999999</v>
      </c>
      <c r="E23" s="133">
        <v>0</v>
      </c>
      <c r="F23" s="133">
        <v>0</v>
      </c>
      <c r="G23" s="133">
        <v>0</v>
      </c>
      <c r="H23" s="140">
        <v>306.471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572.18964000000005</v>
      </c>
      <c r="W23" s="140">
        <v>21.262541914108933</v>
      </c>
      <c r="X23" s="140"/>
    </row>
    <row r="24" spans="1:26" ht="17.25" customHeight="1">
      <c r="A24" s="2"/>
      <c r="B24" s="148" t="s">
        <v>499</v>
      </c>
      <c r="C24" s="141">
        <v>0</v>
      </c>
      <c r="D24" s="141">
        <v>726.82165380000004</v>
      </c>
      <c r="E24" s="133">
        <v>0</v>
      </c>
      <c r="F24" s="133">
        <v>0</v>
      </c>
      <c r="G24" s="133">
        <v>0</v>
      </c>
      <c r="H24" s="140">
        <v>283.03010999999998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1009.8517638000001</v>
      </c>
      <c r="W24" s="140">
        <v>37.526047229436614</v>
      </c>
      <c r="X24" s="140"/>
    </row>
    <row r="25" spans="1:26" ht="17.25" customHeight="1">
      <c r="A25" s="2"/>
      <c r="B25" s="148" t="s">
        <v>500</v>
      </c>
      <c r="C25" s="141">
        <v>0</v>
      </c>
      <c r="D25" s="141">
        <v>378.384006</v>
      </c>
      <c r="E25" s="133">
        <v>0</v>
      </c>
      <c r="F25" s="133">
        <v>0</v>
      </c>
      <c r="G25" s="133">
        <v>0</v>
      </c>
      <c r="H25" s="140">
        <v>310.61250000000001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688.99650599999995</v>
      </c>
      <c r="W25" s="140">
        <v>25.603079929059191</v>
      </c>
      <c r="X25" s="140"/>
    </row>
    <row r="26" spans="1:26" ht="17.25" customHeight="1">
      <c r="A26" s="2"/>
      <c r="B26" s="315" t="s">
        <v>501</v>
      </c>
      <c r="C26" s="141">
        <v>0</v>
      </c>
      <c r="D26" s="141">
        <v>266.79543000000001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266.79543000000001</v>
      </c>
      <c r="W26" s="140">
        <v>9.9141064715322642</v>
      </c>
      <c r="X26" s="140"/>
    </row>
    <row r="27" spans="1:26" ht="17.25" customHeight="1">
      <c r="A27" s="2"/>
      <c r="B27" s="148" t="s">
        <v>502</v>
      </c>
      <c r="C27" s="141">
        <v>0</v>
      </c>
      <c r="D27" s="141">
        <v>142.4676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142.4676</v>
      </c>
      <c r="W27" s="140">
        <v>5.2940897643699136</v>
      </c>
      <c r="X27" s="140"/>
    </row>
    <row r="28" spans="1:26" ht="17.25" customHeight="1">
      <c r="A28" s="2"/>
      <c r="B28" s="148" t="s">
        <v>503</v>
      </c>
      <c r="C28" s="141">
        <v>0</v>
      </c>
      <c r="D28" s="141">
        <v>10.767899999999999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10.767899999999999</v>
      </c>
      <c r="W28" s="140">
        <v>0.40013469149307485</v>
      </c>
      <c r="X28" s="140"/>
    </row>
    <row r="29" spans="1:26" ht="17.25" customHeight="1">
      <c r="A29" s="2"/>
      <c r="B29" s="315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0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20">
        <v>0</v>
      </c>
      <c r="X31" s="140"/>
    </row>
    <row r="32" spans="1:26" ht="17.25" customHeight="1">
      <c r="A32" s="2"/>
      <c r="B32" s="323" t="s">
        <v>507</v>
      </c>
      <c r="C32" s="321">
        <v>0</v>
      </c>
      <c r="D32" s="321">
        <v>1790.9552298000001</v>
      </c>
      <c r="E32" s="324">
        <v>0</v>
      </c>
      <c r="F32" s="324">
        <v>0</v>
      </c>
      <c r="G32" s="324">
        <v>0</v>
      </c>
      <c r="H32" s="324">
        <v>900.11360999999988</v>
      </c>
      <c r="I32" s="324">
        <v>0</v>
      </c>
      <c r="J32" s="324">
        <v>0</v>
      </c>
      <c r="K32" s="324">
        <v>0</v>
      </c>
      <c r="L32" s="324">
        <v>0</v>
      </c>
      <c r="M32" s="324">
        <v>0</v>
      </c>
      <c r="N32" s="324">
        <v>0</v>
      </c>
      <c r="O32" s="324">
        <v>0</v>
      </c>
      <c r="P32" s="324">
        <v>0</v>
      </c>
      <c r="Q32" s="324">
        <v>0</v>
      </c>
      <c r="R32" s="324">
        <v>0</v>
      </c>
      <c r="S32" s="324">
        <v>0</v>
      </c>
      <c r="T32" s="324">
        <v>0</v>
      </c>
      <c r="U32" s="324">
        <v>0</v>
      </c>
      <c r="V32" s="324">
        <v>2691.0688398000002</v>
      </c>
      <c r="W32" s="324">
        <v>100</v>
      </c>
      <c r="X32" s="324"/>
    </row>
    <row r="33" spans="1:23" ht="17.25" customHeight="1">
      <c r="B33" s="325" t="s">
        <v>509</v>
      </c>
      <c r="C33" s="326">
        <v>0</v>
      </c>
      <c r="D33" s="326">
        <v>1795.9250298000002</v>
      </c>
      <c r="E33" s="326">
        <v>0</v>
      </c>
      <c r="F33" s="326">
        <v>0</v>
      </c>
      <c r="G33" s="326">
        <v>0</v>
      </c>
      <c r="H33" s="326">
        <v>1178.5880699999998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6">
        <v>0</v>
      </c>
      <c r="Q33" s="326">
        <v>0</v>
      </c>
      <c r="R33" s="326">
        <v>0</v>
      </c>
      <c r="S33" s="326">
        <v>0</v>
      </c>
      <c r="T33" s="326">
        <v>0</v>
      </c>
      <c r="U33" s="326">
        <v>0</v>
      </c>
      <c r="V33" s="326">
        <v>2974.5130998000004</v>
      </c>
      <c r="W33" s="326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1"/>
      <c r="K53" s="291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8"/>
      <c r="K54" s="328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55" zoomScaleNormal="100" zoomScaleSheetLayoutView="55" workbookViewId="0">
      <selection activeCell="AB13" sqref="AB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1"/>
      <c r="K3" s="291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440" t="s">
        <v>516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292" t="s">
        <v>515</v>
      </c>
      <c r="X5" s="292"/>
    </row>
    <row r="6" spans="1:24" ht="7.5" customHeight="1">
      <c r="C6" t="s">
        <v>19</v>
      </c>
    </row>
    <row r="7" spans="1:24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00" t="s">
        <v>493</v>
      </c>
      <c r="V7" s="497" t="s">
        <v>521</v>
      </c>
      <c r="W7" s="498"/>
      <c r="X7" s="293"/>
    </row>
    <row r="8" spans="1:24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8" t="s">
        <v>522</v>
      </c>
      <c r="W8" s="168" t="s">
        <v>223</v>
      </c>
      <c r="X8" s="293"/>
    </row>
    <row r="9" spans="1:24" ht="14.25" customHeight="1">
      <c r="B9" s="228"/>
    </row>
    <row r="10" spans="1:24" ht="17.25" customHeight="1">
      <c r="B10" s="294" t="s">
        <v>308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9.5290977208692791</v>
      </c>
      <c r="X10" s="140"/>
    </row>
    <row r="11" spans="1:24" ht="17.25" customHeight="1">
      <c r="B11" s="172" t="s">
        <v>498</v>
      </c>
      <c r="C11" s="140">
        <v>0</v>
      </c>
      <c r="D11" s="140">
        <v>0</v>
      </c>
      <c r="E11" s="140">
        <v>0</v>
      </c>
      <c r="F11" s="300">
        <v>0</v>
      </c>
      <c r="G11" s="133">
        <v>0</v>
      </c>
      <c r="H11" s="133">
        <v>33.131999999999998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33.131999999999998</v>
      </c>
      <c r="W11" s="140">
        <v>11.689070718877849</v>
      </c>
    </row>
    <row r="12" spans="1:24" ht="17.25" customHeight="1">
      <c r="B12" s="172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0.16566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0.16566</v>
      </c>
      <c r="W12" s="140">
        <v>5.8445353594389252E-2</v>
      </c>
    </row>
    <row r="13" spans="1:24" ht="17.25" customHeight="1">
      <c r="B13" s="172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</row>
    <row r="14" spans="1:24" ht="17.25" customHeight="1">
      <c r="B14" s="304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</row>
    <row r="15" spans="1:24" ht="16.5" customHeight="1">
      <c r="B15" s="172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231.92400000000001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231.92400000000001</v>
      </c>
      <c r="W15" s="140">
        <v>81.823495032144962</v>
      </c>
    </row>
    <row r="16" spans="1:24" ht="17.25" customHeight="1">
      <c r="B16" s="172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</row>
    <row r="17" spans="1:24" ht="17.25" customHeight="1">
      <c r="B17" s="304" t="s">
        <v>504</v>
      </c>
      <c r="C17" s="140">
        <v>0</v>
      </c>
      <c r="D17" s="140">
        <v>4.9698000000000002</v>
      </c>
      <c r="E17" s="140">
        <v>0</v>
      </c>
      <c r="F17" s="133">
        <v>0</v>
      </c>
      <c r="G17" s="133">
        <v>0</v>
      </c>
      <c r="H17" s="133">
        <v>4.9698000000000002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9.9396000000000004</v>
      </c>
      <c r="W17" s="140">
        <v>3.5067212156633554</v>
      </c>
    </row>
    <row r="18" spans="1:24" ht="17.25" customHeight="1">
      <c r="B18" s="172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</row>
    <row r="19" spans="1:24" ht="17.25" customHeight="1">
      <c r="B19" s="172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8.2829999999999995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8.2829999999999995</v>
      </c>
      <c r="W19" s="140">
        <v>2.9222676797194622</v>
      </c>
    </row>
    <row r="20" spans="1:24" ht="17.25" customHeight="1">
      <c r="B20" s="306" t="s">
        <v>507</v>
      </c>
      <c r="C20" s="307">
        <v>0</v>
      </c>
      <c r="D20" s="307">
        <v>4.9698000000000002</v>
      </c>
      <c r="E20" s="307">
        <v>0</v>
      </c>
      <c r="F20" s="310">
        <v>0</v>
      </c>
      <c r="G20" s="310">
        <v>0</v>
      </c>
      <c r="H20" s="307">
        <v>278.47446000000002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283.44425999999999</v>
      </c>
      <c r="W20" s="310">
        <v>100.00000000000003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4" t="s">
        <v>523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90.470902279130712</v>
      </c>
    </row>
    <row r="23" spans="1:24" ht="17.25" customHeight="1">
      <c r="A23" s="2"/>
      <c r="B23" s="148" t="s">
        <v>498</v>
      </c>
      <c r="C23" s="141">
        <v>0</v>
      </c>
      <c r="D23" s="141">
        <v>265.71863999999999</v>
      </c>
      <c r="E23" s="133">
        <v>0</v>
      </c>
      <c r="F23" s="133">
        <v>0</v>
      </c>
      <c r="G23" s="133">
        <v>0</v>
      </c>
      <c r="H23" s="140">
        <v>306.471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572.18964000000005</v>
      </c>
      <c r="W23" s="140">
        <v>21.262541914108933</v>
      </c>
      <c r="X23" s="2"/>
    </row>
    <row r="24" spans="1:24" ht="17.25" customHeight="1">
      <c r="A24" s="2"/>
      <c r="B24" s="148" t="s">
        <v>499</v>
      </c>
      <c r="C24" s="141">
        <v>0</v>
      </c>
      <c r="D24" s="141">
        <v>726.82165380000004</v>
      </c>
      <c r="E24" s="133">
        <v>0</v>
      </c>
      <c r="F24" s="133">
        <v>0</v>
      </c>
      <c r="G24" s="133">
        <v>0</v>
      </c>
      <c r="H24" s="140">
        <v>283.03010999999998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1009.8517638000001</v>
      </c>
      <c r="W24" s="140">
        <v>37.526047229436614</v>
      </c>
      <c r="X24" s="2"/>
    </row>
    <row r="25" spans="1:24" ht="17.149999999999999" customHeight="1">
      <c r="A25" s="2"/>
      <c r="B25" s="148" t="s">
        <v>500</v>
      </c>
      <c r="C25" s="141">
        <v>0</v>
      </c>
      <c r="D25" s="141">
        <v>378.384006</v>
      </c>
      <c r="E25" s="133">
        <v>0</v>
      </c>
      <c r="F25" s="133">
        <v>0</v>
      </c>
      <c r="G25" s="133">
        <v>0</v>
      </c>
      <c r="H25" s="140">
        <v>310.61250000000001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688.99650599999995</v>
      </c>
      <c r="W25" s="140">
        <v>25.603079929059191</v>
      </c>
      <c r="X25" s="2"/>
    </row>
    <row r="26" spans="1:24" ht="17.149999999999999" customHeight="1">
      <c r="A26" s="2"/>
      <c r="B26" s="315" t="s">
        <v>501</v>
      </c>
      <c r="C26" s="141">
        <v>0</v>
      </c>
      <c r="D26" s="141">
        <v>266.79543000000001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266.79543000000001</v>
      </c>
      <c r="W26" s="140">
        <v>9.9141064715322642</v>
      </c>
      <c r="X26" s="2"/>
    </row>
    <row r="27" spans="1:24" ht="17.25" customHeight="1">
      <c r="A27" s="2"/>
      <c r="B27" s="148" t="s">
        <v>502</v>
      </c>
      <c r="C27" s="141">
        <v>0</v>
      </c>
      <c r="D27" s="141">
        <v>142.4676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142.4676</v>
      </c>
      <c r="W27" s="140">
        <v>5.2940897643699136</v>
      </c>
      <c r="X27" s="2"/>
    </row>
    <row r="28" spans="1:24" ht="17.25" customHeight="1">
      <c r="A28" s="2"/>
      <c r="B28" s="148" t="s">
        <v>503</v>
      </c>
      <c r="C28" s="141">
        <v>0</v>
      </c>
      <c r="D28" s="141">
        <v>10.767899999999999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10.767899999999999</v>
      </c>
      <c r="W28" s="140">
        <v>0.40013469149307485</v>
      </c>
      <c r="X28" s="2"/>
    </row>
    <row r="29" spans="1:24" ht="17.25" customHeight="1">
      <c r="A29" s="2"/>
      <c r="B29" s="315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2"/>
    </row>
    <row r="30" spans="1:24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0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2"/>
    </row>
    <row r="31" spans="1:24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20">
        <v>0</v>
      </c>
      <c r="X31" s="2"/>
    </row>
    <row r="32" spans="1:24" ht="17.25" customHeight="1">
      <c r="A32" s="2"/>
      <c r="B32" s="323" t="s">
        <v>507</v>
      </c>
      <c r="C32" s="321">
        <v>0</v>
      </c>
      <c r="D32" s="321">
        <v>1790.9552298000001</v>
      </c>
      <c r="E32" s="324">
        <v>0</v>
      </c>
      <c r="F32" s="324">
        <v>0</v>
      </c>
      <c r="G32" s="324">
        <v>0</v>
      </c>
      <c r="H32" s="324">
        <v>900.11360999999988</v>
      </c>
      <c r="I32" s="324">
        <v>0</v>
      </c>
      <c r="J32" s="324">
        <v>0</v>
      </c>
      <c r="K32" s="324">
        <v>0</v>
      </c>
      <c r="L32" s="324">
        <v>0</v>
      </c>
      <c r="M32" s="324">
        <v>0</v>
      </c>
      <c r="N32" s="324">
        <v>0</v>
      </c>
      <c r="O32" s="324">
        <v>0</v>
      </c>
      <c r="P32" s="324">
        <v>0</v>
      </c>
      <c r="Q32" s="324">
        <v>0</v>
      </c>
      <c r="R32" s="324">
        <v>0</v>
      </c>
      <c r="S32" s="324">
        <v>0</v>
      </c>
      <c r="T32" s="324">
        <v>0</v>
      </c>
      <c r="U32" s="324">
        <v>0</v>
      </c>
      <c r="V32" s="324">
        <v>2691.0688398000002</v>
      </c>
      <c r="W32" s="324">
        <v>100</v>
      </c>
      <c r="X32" s="2"/>
    </row>
    <row r="33" spans="1:23" ht="17.25" customHeight="1">
      <c r="B33" s="325" t="s">
        <v>509</v>
      </c>
      <c r="C33" s="326">
        <v>0</v>
      </c>
      <c r="D33" s="326">
        <v>1795.9250298000002</v>
      </c>
      <c r="E33" s="326">
        <v>0</v>
      </c>
      <c r="F33" s="326">
        <v>0</v>
      </c>
      <c r="G33" s="326">
        <v>0</v>
      </c>
      <c r="H33" s="326">
        <v>1178.5880699999998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6">
        <v>0</v>
      </c>
      <c r="Q33" s="326">
        <v>0</v>
      </c>
      <c r="R33" s="326">
        <v>0</v>
      </c>
      <c r="S33" s="326">
        <v>0</v>
      </c>
      <c r="T33" s="326">
        <v>0</v>
      </c>
      <c r="U33" s="326">
        <v>0</v>
      </c>
      <c r="V33" s="326">
        <v>2974.5130998000004</v>
      </c>
      <c r="W33" s="326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1"/>
      <c r="K53" s="291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8"/>
      <c r="K54" s="328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9"/>
  <sheetViews>
    <sheetView view="pageBreakPreview" topLeftCell="A7" zoomScale="56" zoomScaleNormal="100" zoomScaleSheetLayoutView="40" workbookViewId="0">
      <selection activeCell="C31" sqref="C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6" s="329" customFormat="1" ht="4.5" customHeight="1"/>
    <row r="5" spans="1:26" ht="2.25" customHeight="1">
      <c r="A5" s="122"/>
      <c r="Y5" t="s">
        <v>528</v>
      </c>
      <c r="Z5" t="s">
        <v>529</v>
      </c>
    </row>
    <row r="6" spans="1:26" ht="18.75" customHeight="1">
      <c r="A6" s="122"/>
      <c r="B6" s="533" t="s">
        <v>530</v>
      </c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</row>
    <row r="7" spans="1:26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6" ht="14.5">
      <c r="A8" s="122"/>
      <c r="B8" s="122" t="s">
        <v>531</v>
      </c>
      <c r="C8" s="330"/>
      <c r="D8" s="330"/>
      <c r="E8" s="1"/>
    </row>
    <row r="9" spans="1:26" ht="12.75" customHeight="1">
      <c r="A9" s="122"/>
      <c r="B9" s="534" t="s">
        <v>532</v>
      </c>
      <c r="C9" s="535" t="s">
        <v>533</v>
      </c>
      <c r="D9" s="536">
        <v>2020</v>
      </c>
      <c r="E9" s="537"/>
      <c r="F9" s="536">
        <v>2021</v>
      </c>
      <c r="G9" s="537"/>
      <c r="H9" s="536">
        <v>2022</v>
      </c>
      <c r="I9" s="537"/>
      <c r="J9" s="536">
        <v>2023</v>
      </c>
      <c r="K9" s="538"/>
      <c r="L9" s="538"/>
      <c r="M9" s="538"/>
      <c r="N9" s="536">
        <v>2024</v>
      </c>
      <c r="O9" s="538"/>
      <c r="P9" s="538"/>
      <c r="Q9" s="538"/>
      <c r="R9" s="536">
        <v>2025</v>
      </c>
      <c r="S9" s="538"/>
      <c r="T9" s="538"/>
      <c r="U9" s="538"/>
    </row>
    <row r="10" spans="1:26" ht="12" customHeight="1">
      <c r="A10" s="122"/>
      <c r="B10" s="534"/>
      <c r="C10" s="535"/>
      <c r="D10" s="331" t="s">
        <v>534</v>
      </c>
      <c r="E10" s="331" t="s">
        <v>535</v>
      </c>
      <c r="F10" s="331" t="s">
        <v>534</v>
      </c>
      <c r="G10" s="331" t="s">
        <v>535</v>
      </c>
      <c r="H10" s="331" t="s">
        <v>534</v>
      </c>
      <c r="I10" s="331" t="s">
        <v>535</v>
      </c>
      <c r="J10" s="331" t="s">
        <v>534</v>
      </c>
      <c r="K10" s="331" t="s">
        <v>535</v>
      </c>
      <c r="L10" s="331" t="s">
        <v>534</v>
      </c>
      <c r="M10" s="331" t="s">
        <v>536</v>
      </c>
      <c r="N10" s="331" t="s">
        <v>534</v>
      </c>
      <c r="O10" s="331" t="s">
        <v>535</v>
      </c>
      <c r="P10" s="331" t="s">
        <v>534</v>
      </c>
      <c r="Q10" s="331" t="s">
        <v>536</v>
      </c>
      <c r="R10" s="331" t="s">
        <v>534</v>
      </c>
      <c r="S10" s="331" t="s">
        <v>535</v>
      </c>
      <c r="T10" s="331" t="s">
        <v>534</v>
      </c>
      <c r="U10" s="331" t="s">
        <v>536</v>
      </c>
    </row>
    <row r="11" spans="1:26" s="1" customFormat="1" ht="15" customHeight="1">
      <c r="A11" s="330"/>
      <c r="B11" s="332">
        <v>1</v>
      </c>
      <c r="C11" s="333" t="s">
        <v>537</v>
      </c>
      <c r="D11" s="6">
        <v>48</v>
      </c>
      <c r="E11" s="334">
        <v>6.07</v>
      </c>
      <c r="F11" s="6">
        <v>53</v>
      </c>
      <c r="G11" s="334">
        <v>61.664170891999994</v>
      </c>
      <c r="H11" s="6">
        <v>65</v>
      </c>
      <c r="I11" s="334">
        <v>33.013523994400003</v>
      </c>
      <c r="J11" s="335">
        <v>78</v>
      </c>
      <c r="K11" s="334">
        <v>54.326438165600003</v>
      </c>
      <c r="L11" s="336">
        <v>0</v>
      </c>
      <c r="M11" s="336">
        <v>0</v>
      </c>
      <c r="N11" s="335">
        <v>42</v>
      </c>
      <c r="O11" s="334">
        <v>16.682280479599999</v>
      </c>
      <c r="P11" s="336">
        <v>0</v>
      </c>
      <c r="Q11" s="336">
        <v>0</v>
      </c>
      <c r="R11" s="335">
        <v>5</v>
      </c>
      <c r="S11" s="337">
        <v>3.2390085757999993</v>
      </c>
      <c r="T11" s="335">
        <v>0</v>
      </c>
      <c r="U11" s="335">
        <v>0</v>
      </c>
    </row>
    <row r="12" spans="1:26" s="1" customFormat="1" ht="15" customHeight="1">
      <c r="A12" s="330"/>
      <c r="B12" s="332">
        <v>2</v>
      </c>
      <c r="C12" s="333" t="s">
        <v>538</v>
      </c>
      <c r="D12" s="6">
        <v>16</v>
      </c>
      <c r="E12" s="334">
        <v>20.27</v>
      </c>
      <c r="F12" s="6">
        <v>45</v>
      </c>
      <c r="G12" s="334">
        <v>197.27264175075103</v>
      </c>
      <c r="H12" s="6">
        <v>45</v>
      </c>
      <c r="I12" s="334">
        <v>78.369743890156002</v>
      </c>
      <c r="J12" s="335">
        <v>25</v>
      </c>
      <c r="K12" s="334">
        <v>56.17692602915799</v>
      </c>
      <c r="L12" s="336">
        <v>0</v>
      </c>
      <c r="M12" s="336">
        <v>0</v>
      </c>
      <c r="N12" s="335">
        <v>13</v>
      </c>
      <c r="O12" s="334">
        <v>36.819305549487993</v>
      </c>
      <c r="P12" s="336">
        <v>0</v>
      </c>
      <c r="Q12" s="336">
        <v>0</v>
      </c>
      <c r="R12" s="335">
        <v>2</v>
      </c>
      <c r="S12" s="337">
        <v>2.759185572507</v>
      </c>
      <c r="T12" s="335">
        <v>0</v>
      </c>
      <c r="U12" s="335">
        <v>0</v>
      </c>
    </row>
    <row r="13" spans="1:26" s="340" customFormat="1" ht="15" customHeight="1">
      <c r="A13" s="330"/>
      <c r="B13" s="332">
        <v>3</v>
      </c>
      <c r="C13" s="333" t="s">
        <v>539</v>
      </c>
      <c r="D13" s="6">
        <v>105</v>
      </c>
      <c r="E13" s="334">
        <v>92.36</v>
      </c>
      <c r="F13" s="6">
        <v>96</v>
      </c>
      <c r="G13" s="334">
        <v>104.35531900000001</v>
      </c>
      <c r="H13" s="6">
        <v>123</v>
      </c>
      <c r="I13" s="334">
        <v>156.33148600000001</v>
      </c>
      <c r="J13" s="335">
        <v>116</v>
      </c>
      <c r="K13" s="334">
        <v>139.83757400000002</v>
      </c>
      <c r="L13" s="336">
        <v>4</v>
      </c>
      <c r="M13" s="334">
        <v>325</v>
      </c>
      <c r="N13" s="335">
        <v>137</v>
      </c>
      <c r="O13" s="334">
        <v>161.63532899999996</v>
      </c>
      <c r="P13" s="336">
        <v>7</v>
      </c>
      <c r="Q13" s="338">
        <v>146.67849999999999</v>
      </c>
      <c r="R13" s="335">
        <v>31</v>
      </c>
      <c r="S13" s="337">
        <v>52.650618000000001</v>
      </c>
      <c r="T13" s="335">
        <v>2</v>
      </c>
      <c r="U13" s="339">
        <v>40.046500000000002</v>
      </c>
    </row>
    <row r="14" spans="1:26" ht="15.75" customHeight="1">
      <c r="A14" s="122"/>
      <c r="B14" s="539" t="s">
        <v>540</v>
      </c>
      <c r="C14" s="539"/>
      <c r="D14" s="341">
        <v>169</v>
      </c>
      <c r="E14" s="342">
        <v>118.7</v>
      </c>
      <c r="F14" s="341">
        <v>194</v>
      </c>
      <c r="G14" s="342">
        <v>363.29213164275103</v>
      </c>
      <c r="H14" s="341">
        <v>233</v>
      </c>
      <c r="I14" s="342">
        <v>267.71475388455599</v>
      </c>
      <c r="J14" s="341">
        <v>219</v>
      </c>
      <c r="K14" s="342">
        <v>250.340938194758</v>
      </c>
      <c r="L14" s="341">
        <v>4</v>
      </c>
      <c r="M14" s="342">
        <v>325</v>
      </c>
      <c r="N14" s="341">
        <v>192</v>
      </c>
      <c r="O14" s="342">
        <v>215.13691502908796</v>
      </c>
      <c r="P14" s="341">
        <v>7</v>
      </c>
      <c r="Q14" s="342">
        <v>146.67849999999999</v>
      </c>
      <c r="R14" s="343">
        <v>38</v>
      </c>
      <c r="S14" s="344">
        <v>58.648812148307002</v>
      </c>
      <c r="T14" s="341">
        <v>2</v>
      </c>
      <c r="U14" s="342">
        <v>40.046500000000002</v>
      </c>
    </row>
    <row r="15" spans="1:26" ht="13.5" customHeight="1">
      <c r="A15" s="122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2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6" t="s">
        <v>544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47"/>
      <c r="P18" s="347"/>
      <c r="Q18" s="347"/>
      <c r="R18" s="347"/>
      <c r="S18" s="347"/>
      <c r="T18" s="347"/>
      <c r="U18" s="347"/>
    </row>
    <row r="19" spans="1:21" ht="13.5" customHeight="1">
      <c r="B19" s="348" t="s">
        <v>532</v>
      </c>
      <c r="C19" s="528" t="s">
        <v>545</v>
      </c>
      <c r="D19" s="530"/>
      <c r="E19" s="530"/>
      <c r="F19" s="530"/>
      <c r="G19" s="540"/>
      <c r="H19" s="528" t="s">
        <v>546</v>
      </c>
      <c r="I19" s="540"/>
      <c r="J19" s="528" t="s">
        <v>547</v>
      </c>
      <c r="K19" s="540"/>
      <c r="L19" s="528" t="s">
        <v>548</v>
      </c>
      <c r="M19" s="540"/>
      <c r="N19" s="528" t="s">
        <v>549</v>
      </c>
      <c r="O19" s="530"/>
      <c r="P19" s="349"/>
      <c r="Q19" s="349"/>
      <c r="R19" s="349"/>
      <c r="S19" s="349"/>
      <c r="T19" s="349"/>
      <c r="U19" s="349"/>
    </row>
    <row r="20" spans="1:21" s="1" customFormat="1" ht="14" customHeight="1">
      <c r="B20" s="332">
        <v>1</v>
      </c>
      <c r="C20" s="1" t="s">
        <v>551</v>
      </c>
      <c r="H20" s="541">
        <v>45716</v>
      </c>
      <c r="I20" s="541"/>
      <c r="J20" s="542">
        <v>450000000</v>
      </c>
      <c r="K20" s="542"/>
      <c r="M20" s="179">
        <v>53.1</v>
      </c>
      <c r="N20" s="541">
        <v>45726</v>
      </c>
      <c r="O20" s="541"/>
      <c r="P20"/>
      <c r="Q20"/>
      <c r="R20"/>
      <c r="S20" s="351"/>
      <c r="T20" s="351"/>
      <c r="U20" s="332"/>
    </row>
    <row r="21" spans="1:21" s="1" customFormat="1" ht="14" customHeight="1">
      <c r="B21" s="332">
        <v>2</v>
      </c>
      <c r="C21" s="1" t="s">
        <v>553</v>
      </c>
      <c r="H21" s="541">
        <v>45716</v>
      </c>
      <c r="I21" s="541"/>
      <c r="J21" s="542">
        <v>612665300</v>
      </c>
      <c r="K21" s="542"/>
      <c r="M21" s="179">
        <v>132.3357048</v>
      </c>
      <c r="N21" s="541">
        <v>45726</v>
      </c>
      <c r="O21" s="541"/>
      <c r="P21"/>
      <c r="Q21"/>
      <c r="R21"/>
      <c r="S21" s="351"/>
      <c r="T21" s="351"/>
      <c r="U21" s="332"/>
    </row>
    <row r="22" spans="1:21" s="1" customFormat="1" ht="14" customHeight="1">
      <c r="B22" s="332">
        <v>3</v>
      </c>
      <c r="C22" s="1" t="s">
        <v>555</v>
      </c>
      <c r="H22" s="541">
        <v>45734</v>
      </c>
      <c r="I22" s="541"/>
      <c r="J22" s="542">
        <v>854448900</v>
      </c>
      <c r="K22" s="542"/>
      <c r="M22" s="179">
        <v>2042.132871</v>
      </c>
      <c r="N22" s="541">
        <v>45741</v>
      </c>
      <c r="O22" s="541"/>
      <c r="P22"/>
      <c r="Q22"/>
      <c r="R22"/>
      <c r="S22" s="351"/>
      <c r="T22" s="351"/>
      <c r="U22" s="332"/>
    </row>
    <row r="23" spans="1:21" s="1" customFormat="1" ht="14" customHeight="1">
      <c r="B23" s="332">
        <v>4</v>
      </c>
      <c r="C23" s="1" t="s">
        <v>557</v>
      </c>
      <c r="H23" s="541">
        <v>45741</v>
      </c>
      <c r="I23" s="541"/>
      <c r="J23" s="542">
        <v>3500000000</v>
      </c>
      <c r="K23" s="542">
        <v>3500000000</v>
      </c>
      <c r="M23" s="179">
        <v>658</v>
      </c>
      <c r="N23" s="541">
        <v>45730</v>
      </c>
      <c r="O23" s="541"/>
      <c r="P23"/>
      <c r="Q23"/>
      <c r="R23"/>
      <c r="S23" s="351"/>
      <c r="T23" s="351"/>
      <c r="U23" s="332"/>
    </row>
    <row r="24" spans="1:21" s="1" customFormat="1" ht="14" customHeight="1">
      <c r="B24" s="332">
        <v>5</v>
      </c>
      <c r="C24" s="1" t="s">
        <v>559</v>
      </c>
      <c r="H24" s="541">
        <v>45743</v>
      </c>
      <c r="I24" s="541"/>
      <c r="J24" s="542">
        <v>1880000000</v>
      </c>
      <c r="K24" s="542">
        <v>1880000000</v>
      </c>
      <c r="M24" s="179">
        <v>353.44</v>
      </c>
      <c r="N24" s="541">
        <v>45731</v>
      </c>
      <c r="O24" s="541"/>
      <c r="P24"/>
      <c r="Q24"/>
      <c r="R24"/>
      <c r="S24" s="351"/>
      <c r="T24" s="351"/>
      <c r="U24" s="332"/>
    </row>
    <row r="25" spans="1:21" s="1" customFormat="1" ht="13">
      <c r="B25" s="544" t="s">
        <v>521</v>
      </c>
      <c r="C25" s="544"/>
      <c r="D25" s="544"/>
      <c r="E25" s="544"/>
      <c r="F25" s="544"/>
      <c r="G25" s="544"/>
      <c r="H25" s="544"/>
      <c r="I25" s="544"/>
      <c r="J25" s="544"/>
      <c r="K25" s="544"/>
      <c r="L25" s="352"/>
      <c r="M25" s="353">
        <v>3239.0085758</v>
      </c>
      <c r="N25" s="352"/>
      <c r="O25" s="352"/>
      <c r="P25" s="327"/>
      <c r="Q25" s="354"/>
      <c r="R25" s="354"/>
      <c r="S25" s="354"/>
      <c r="T25" s="327"/>
    </row>
    <row r="26" spans="1:21" s="1" customFormat="1" ht="13">
      <c r="B26" s="90" t="s">
        <v>560</v>
      </c>
      <c r="C26" s="355"/>
      <c r="D26" s="356"/>
      <c r="E26" s="356"/>
      <c r="F26" s="356"/>
      <c r="G26" s="356"/>
      <c r="H26" s="357"/>
      <c r="I26" s="357"/>
      <c r="J26" s="358"/>
      <c r="K26" s="358"/>
      <c r="M26" s="359"/>
      <c r="N26" s="360"/>
      <c r="O26" s="332"/>
      <c r="P26" s="332"/>
      <c r="Q26" s="332"/>
      <c r="R26" s="332"/>
      <c r="S26" s="332"/>
      <c r="T26" s="327"/>
    </row>
    <row r="27" spans="1:21" s="1" customFormat="1" ht="13">
      <c r="B27" s="90"/>
      <c r="C27" s="355"/>
      <c r="D27" s="356"/>
      <c r="E27" s="356"/>
      <c r="F27" s="356"/>
      <c r="G27" s="356"/>
      <c r="H27" s="357"/>
      <c r="I27" s="357"/>
      <c r="J27" s="358"/>
      <c r="K27" s="358"/>
      <c r="M27" s="359"/>
      <c r="N27" s="360"/>
      <c r="O27" s="332"/>
      <c r="P27" s="332"/>
      <c r="Q27" s="332"/>
      <c r="R27" s="332"/>
      <c r="S27" s="332"/>
      <c r="T27" s="327"/>
    </row>
    <row r="28" spans="1:21" s="1" customFormat="1" ht="13.5" customHeight="1">
      <c r="B28" s="361"/>
      <c r="C28" s="356"/>
      <c r="D28" s="356"/>
      <c r="E28" s="356"/>
      <c r="F28" s="356"/>
      <c r="G28" s="356"/>
      <c r="H28" s="357"/>
      <c r="I28" s="357"/>
      <c r="J28" s="358"/>
      <c r="K28" s="358"/>
      <c r="M28" s="362"/>
      <c r="N28" s="360"/>
      <c r="O28" s="332"/>
      <c r="P28" s="332"/>
      <c r="Q28" s="332"/>
      <c r="R28" s="332"/>
      <c r="S28" s="332"/>
      <c r="T28" s="332"/>
      <c r="U28" s="332"/>
    </row>
    <row r="29" spans="1:21" s="1" customFormat="1" ht="13.5" customHeight="1">
      <c r="B29" s="122" t="s">
        <v>561</v>
      </c>
      <c r="C29" s="122"/>
      <c r="D29" s="122"/>
      <c r="E29" s="122"/>
      <c r="F29" s="122"/>
      <c r="G29" s="122"/>
      <c r="H29" s="122"/>
      <c r="I29" s="122"/>
      <c r="J29" s="122"/>
      <c r="K29"/>
      <c r="L29"/>
      <c r="M29"/>
      <c r="N29"/>
      <c r="O29"/>
      <c r="P29"/>
      <c r="Q29"/>
      <c r="R29"/>
      <c r="S29"/>
      <c r="T29"/>
      <c r="U29"/>
    </row>
    <row r="30" spans="1:21" s="1" customFormat="1" ht="13.5" customHeight="1">
      <c r="B30" s="348" t="s">
        <v>532</v>
      </c>
      <c r="C30" s="528" t="s">
        <v>545</v>
      </c>
      <c r="D30" s="530"/>
      <c r="E30" s="530"/>
      <c r="F30" s="540"/>
      <c r="G30" s="528" t="s">
        <v>546</v>
      </c>
      <c r="H30" s="540"/>
      <c r="I30" s="528" t="s">
        <v>547</v>
      </c>
      <c r="J30" s="545"/>
      <c r="K30" s="540"/>
      <c r="L30" s="528" t="s">
        <v>548</v>
      </c>
      <c r="M30" s="530"/>
      <c r="N30" s="530"/>
      <c r="O30" s="540"/>
      <c r="P30" s="363"/>
      <c r="Q30" s="363"/>
      <c r="R30" s="363"/>
      <c r="S30" s="363"/>
      <c r="T30" s="363"/>
      <c r="U30" s="363"/>
    </row>
    <row r="31" spans="1:21" s="1" customFormat="1" ht="16" customHeight="1">
      <c r="B31" s="364">
        <v>1</v>
      </c>
      <c r="C31" s="365" t="s">
        <v>562</v>
      </c>
      <c r="G31" s="541">
        <v>45708</v>
      </c>
      <c r="H31" s="541"/>
      <c r="I31" s="542">
        <v>20190596389</v>
      </c>
      <c r="J31" s="542"/>
      <c r="K31" s="542"/>
      <c r="O31" s="179">
        <v>1272.0075725070001</v>
      </c>
      <c r="P31" s="356"/>
      <c r="Q31" s="356"/>
      <c r="R31" s="356"/>
      <c r="S31" s="356"/>
      <c r="T31" s="356"/>
      <c r="U31" s="356"/>
    </row>
    <row r="32" spans="1:21" s="1" customFormat="1" ht="16" customHeight="1">
      <c r="B32" s="364">
        <v>2</v>
      </c>
      <c r="C32" s="365" t="s">
        <v>564</v>
      </c>
      <c r="G32" s="541">
        <v>45743</v>
      </c>
      <c r="H32" s="541"/>
      <c r="I32" s="542">
        <v>2974356000</v>
      </c>
      <c r="J32" s="542"/>
      <c r="K32" s="542"/>
      <c r="O32" s="179">
        <v>1487.1780000000001</v>
      </c>
      <c r="P32" s="356"/>
      <c r="Q32" s="356"/>
      <c r="R32" s="356"/>
      <c r="S32" s="356"/>
      <c r="T32" s="356"/>
      <c r="U32" s="356"/>
    </row>
    <row r="33" spans="1:21" s="1" customFormat="1" ht="13.5" customHeight="1">
      <c r="B33" s="544" t="s">
        <v>521</v>
      </c>
      <c r="C33" s="544"/>
      <c r="D33" s="544"/>
      <c r="E33" s="544"/>
      <c r="F33" s="544"/>
      <c r="G33" s="544"/>
      <c r="H33" s="544"/>
      <c r="I33" s="544"/>
      <c r="J33" s="544"/>
      <c r="K33" s="544"/>
      <c r="L33" s="352"/>
      <c r="M33" s="352"/>
      <c r="N33" s="543">
        <v>2759.185572507</v>
      </c>
      <c r="O33" s="543"/>
      <c r="P33" s="367"/>
      <c r="Q33" s="367"/>
      <c r="R33" s="367"/>
      <c r="S33" s="367"/>
    </row>
    <row r="34" spans="1:21" s="1" customFormat="1" ht="13.5" customHeight="1">
      <c r="B34" s="90" t="s">
        <v>560</v>
      </c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67"/>
      <c r="Q34" s="367"/>
      <c r="R34" s="367"/>
      <c r="S34" s="367"/>
    </row>
    <row r="35" spans="1:21" s="1" customFormat="1" ht="13.5" customHeight="1">
      <c r="B35" s="368"/>
      <c r="C35" s="333"/>
      <c r="D35" s="333"/>
      <c r="E35" s="365"/>
      <c r="F35" s="365"/>
      <c r="G35" s="546"/>
      <c r="H35" s="546"/>
      <c r="I35" s="369"/>
      <c r="J35" s="369"/>
      <c r="K35" s="370"/>
      <c r="L35" s="39"/>
      <c r="N35" s="371"/>
      <c r="O35" s="372"/>
      <c r="P35" s="367"/>
      <c r="Q35" s="367"/>
      <c r="R35" s="367"/>
      <c r="S35" s="367"/>
      <c r="T35" s="367"/>
      <c r="U35" s="367"/>
    </row>
    <row r="37" spans="1:21" s="1" customFormat="1" ht="14.5">
      <c r="B37" s="346" t="s">
        <v>566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s="1" customFormat="1" ht="9" customHeight="1">
      <c r="B38" s="534" t="s">
        <v>532</v>
      </c>
      <c r="C38" s="528" t="s">
        <v>545</v>
      </c>
      <c r="D38" s="530"/>
      <c r="E38" s="540"/>
      <c r="F38" s="528" t="s">
        <v>546</v>
      </c>
      <c r="G38" s="540"/>
      <c r="H38" s="528" t="s">
        <v>567</v>
      </c>
      <c r="I38" s="530"/>
      <c r="J38" s="530"/>
      <c r="K38" s="530"/>
      <c r="L38" s="530"/>
      <c r="M38" s="540"/>
      <c r="N38" s="528" t="s">
        <v>548</v>
      </c>
      <c r="O38" s="530"/>
      <c r="P38" s="363"/>
      <c r="Q38" s="363"/>
      <c r="R38" s="363"/>
      <c r="S38" s="363"/>
    </row>
    <row r="39" spans="1:21" s="1" customFormat="1" ht="12.75" customHeight="1">
      <c r="B39" s="534"/>
      <c r="C39" s="528"/>
      <c r="D39" s="530"/>
      <c r="E39" s="540"/>
      <c r="F39" s="528"/>
      <c r="G39" s="540"/>
      <c r="H39" s="528"/>
      <c r="I39" s="530"/>
      <c r="J39" s="530"/>
      <c r="K39" s="530"/>
      <c r="L39" s="530"/>
      <c r="M39" s="540"/>
      <c r="N39" s="528"/>
      <c r="O39" s="530"/>
      <c r="P39" s="363"/>
      <c r="Q39" s="363"/>
      <c r="R39" s="363"/>
      <c r="S39" s="363"/>
    </row>
    <row r="40" spans="1:21" s="1" customFormat="1" ht="12.75" customHeight="1">
      <c r="B40" s="364">
        <v>1</v>
      </c>
      <c r="C40" s="365" t="s">
        <v>568</v>
      </c>
      <c r="D40" s="333"/>
      <c r="E40" s="333"/>
      <c r="F40" s="541">
        <v>45735</v>
      </c>
      <c r="G40" s="541"/>
      <c r="H40" s="549" t="s">
        <v>569</v>
      </c>
      <c r="I40" s="549"/>
      <c r="J40" s="549"/>
      <c r="K40" s="549"/>
      <c r="L40" s="549"/>
      <c r="M40" s="549"/>
      <c r="O40" s="367">
        <v>2000</v>
      </c>
      <c r="P40" s="367"/>
      <c r="Q40" s="367"/>
      <c r="R40" s="367"/>
      <c r="S40" s="367"/>
      <c r="T40" s="367"/>
      <c r="U40" s="367"/>
    </row>
    <row r="41" spans="1:21" s="1" customFormat="1" ht="12.75" customHeight="1">
      <c r="B41" s="364">
        <v>2</v>
      </c>
      <c r="C41" s="333" t="s">
        <v>570</v>
      </c>
      <c r="D41" s="333"/>
      <c r="E41" s="333"/>
      <c r="F41" s="541">
        <v>45743</v>
      </c>
      <c r="G41" s="541"/>
      <c r="H41" s="549" t="s">
        <v>571</v>
      </c>
      <c r="I41" s="549"/>
      <c r="J41" s="549"/>
      <c r="K41" s="549"/>
      <c r="L41" s="549"/>
      <c r="M41" s="549"/>
      <c r="O41" s="367">
        <v>3000</v>
      </c>
      <c r="P41" s="367"/>
      <c r="Q41" s="367"/>
      <c r="R41" s="367"/>
      <c r="S41" s="367"/>
      <c r="T41" s="367"/>
      <c r="U41" s="367"/>
    </row>
    <row r="42" spans="1:21" s="1" customFormat="1" ht="15" customHeight="1">
      <c r="B42" s="544" t="s">
        <v>521</v>
      </c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3">
        <v>5000</v>
      </c>
      <c r="O42" s="543"/>
      <c r="P42" s="373"/>
      <c r="Q42" s="373"/>
      <c r="R42" s="373"/>
      <c r="S42" s="373"/>
    </row>
    <row r="43" spans="1:21" s="1" customFormat="1" ht="13.5" customHeight="1">
      <c r="B43" s="361" t="s">
        <v>560</v>
      </c>
      <c r="C43" s="356"/>
      <c r="D43" s="356"/>
      <c r="E43" s="356"/>
      <c r="F43" s="356"/>
      <c r="G43" s="356"/>
      <c r="H43" s="357"/>
      <c r="I43" s="357"/>
      <c r="J43" s="358"/>
      <c r="K43" s="358"/>
      <c r="M43" s="362"/>
      <c r="N43" s="360"/>
      <c r="O43" s="332"/>
      <c r="P43" s="332"/>
      <c r="Q43" s="332"/>
      <c r="R43" s="332"/>
      <c r="S43" s="332"/>
    </row>
    <row r="44" spans="1:21" s="1" customFormat="1" ht="12.75" customHeight="1">
      <c r="B44" s="368"/>
      <c r="C44" s="333"/>
      <c r="D44" s="333"/>
      <c r="E44" s="333"/>
      <c r="F44" s="547"/>
      <c r="G44" s="547"/>
      <c r="H44" s="548"/>
      <c r="I44" s="548"/>
      <c r="J44" s="548"/>
      <c r="K44" s="548"/>
      <c r="L44" s="548"/>
      <c r="M44" s="548"/>
      <c r="N44" s="374"/>
      <c r="O44" s="367"/>
      <c r="P44" s="367"/>
      <c r="Q44" s="367"/>
      <c r="R44" s="367"/>
      <c r="S44" s="367"/>
      <c r="T44" s="367"/>
      <c r="U44" s="367"/>
    </row>
    <row r="46" spans="1:21" s="1" customFormat="1" ht="13.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pans="1:21" s="1" customFormat="1" ht="13.5" customHeight="1">
      <c r="A47" s="43"/>
      <c r="B47" s="43"/>
      <c r="C47" s="43"/>
      <c r="D47" s="4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9"/>
      <c r="Q47" s="119"/>
      <c r="R47" s="119"/>
      <c r="S47" s="119"/>
      <c r="T47" s="119"/>
      <c r="U47" s="119" t="s">
        <v>572</v>
      </c>
    </row>
    <row r="49" spans="15:21" ht="15" customHeight="1">
      <c r="O49" s="424"/>
      <c r="P49" s="424"/>
      <c r="Q49" s="424"/>
      <c r="R49" s="424"/>
      <c r="S49" s="424"/>
      <c r="T49" s="424"/>
      <c r="U49" s="424"/>
    </row>
  </sheetData>
  <mergeCells count="55">
    <mergeCell ref="F44:G44"/>
    <mergeCell ref="H44:M44"/>
    <mergeCell ref="F40:G40"/>
    <mergeCell ref="H40:M40"/>
    <mergeCell ref="F41:G41"/>
    <mergeCell ref="H41:M41"/>
    <mergeCell ref="B42:M42"/>
    <mergeCell ref="N42:O42"/>
    <mergeCell ref="G35:H35"/>
    <mergeCell ref="B38:B39"/>
    <mergeCell ref="C38:E39"/>
    <mergeCell ref="F38:G39"/>
    <mergeCell ref="H38:M39"/>
    <mergeCell ref="N38:O39"/>
    <mergeCell ref="N33:O33"/>
    <mergeCell ref="H24:I24"/>
    <mergeCell ref="J24:K24"/>
    <mergeCell ref="N24:O24"/>
    <mergeCell ref="B25:K25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5:T27" xr:uid="{00000000-0002-0000-2100-000000000000}">
      <formula1>$I$241:$I$251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9"/>
  <sheetViews>
    <sheetView view="pageBreakPreview" topLeftCell="P1" zoomScale="55" zoomScaleNormal="100" zoomScaleSheetLayoutView="55" workbookViewId="0">
      <selection activeCell="R11" sqref="R11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329" customFormat="1" ht="4.5" customHeight="1"/>
    <row r="5" spans="1:28" ht="2.25" customHeight="1">
      <c r="A5" s="122"/>
      <c r="P5" s="117"/>
      <c r="AB5" t="s">
        <v>529</v>
      </c>
    </row>
    <row r="6" spans="1:28" ht="18.75" customHeight="1">
      <c r="A6" s="122"/>
      <c r="B6" s="533" t="s">
        <v>674</v>
      </c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117"/>
    </row>
    <row r="7" spans="1:28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</row>
    <row r="8" spans="1:28" ht="14.5">
      <c r="A8" s="122"/>
      <c r="B8" s="122" t="s">
        <v>675</v>
      </c>
      <c r="C8" s="330"/>
      <c r="D8" s="330"/>
      <c r="E8" s="1"/>
    </row>
    <row r="9" spans="1:28" ht="12.75" customHeight="1">
      <c r="A9" s="122"/>
      <c r="B9" s="534" t="s">
        <v>532</v>
      </c>
      <c r="C9" s="535" t="s">
        <v>676</v>
      </c>
      <c r="D9" s="536">
        <v>2020</v>
      </c>
      <c r="E9" s="537"/>
      <c r="F9" s="536">
        <v>2021</v>
      </c>
      <c r="G9" s="537"/>
      <c r="H9" s="536">
        <v>2022</v>
      </c>
      <c r="I9" s="537"/>
      <c r="J9" s="528">
        <v>2023</v>
      </c>
      <c r="K9" s="545"/>
      <c r="L9" s="545"/>
      <c r="M9" s="540"/>
      <c r="N9" s="528">
        <v>2024</v>
      </c>
      <c r="O9" s="545"/>
      <c r="P9" s="545"/>
      <c r="Q9" s="540"/>
      <c r="R9" s="536">
        <v>2025</v>
      </c>
      <c r="S9" s="538"/>
      <c r="T9" s="538"/>
      <c r="U9" s="538"/>
    </row>
    <row r="10" spans="1:28" ht="12" customHeight="1">
      <c r="A10" s="122"/>
      <c r="B10" s="534"/>
      <c r="C10" s="535"/>
      <c r="D10" s="425" t="s">
        <v>521</v>
      </c>
      <c r="E10" s="331" t="s">
        <v>677</v>
      </c>
      <c r="F10" s="425" t="s">
        <v>521</v>
      </c>
      <c r="G10" s="331" t="s">
        <v>677</v>
      </c>
      <c r="H10" s="425" t="s">
        <v>521</v>
      </c>
      <c r="I10" s="331" t="s">
        <v>677</v>
      </c>
      <c r="J10" s="129" t="s">
        <v>521</v>
      </c>
      <c r="K10" s="426" t="s">
        <v>677</v>
      </c>
      <c r="L10" s="129" t="s">
        <v>521</v>
      </c>
      <c r="M10" s="426" t="s">
        <v>678</v>
      </c>
      <c r="N10" s="129" t="s">
        <v>521</v>
      </c>
      <c r="O10" s="426" t="s">
        <v>677</v>
      </c>
      <c r="P10" s="129" t="s">
        <v>521</v>
      </c>
      <c r="Q10" s="426" t="s">
        <v>678</v>
      </c>
      <c r="R10" s="129" t="s">
        <v>521</v>
      </c>
      <c r="S10" s="426" t="s">
        <v>677</v>
      </c>
      <c r="T10" s="129" t="s">
        <v>521</v>
      </c>
      <c r="U10" s="426" t="s">
        <v>678</v>
      </c>
    </row>
    <row r="11" spans="1:28" s="1" customFormat="1" ht="15" customHeight="1">
      <c r="A11" s="330"/>
      <c r="B11" s="332">
        <v>1</v>
      </c>
      <c r="C11" s="333" t="s">
        <v>537</v>
      </c>
      <c r="D11" s="335">
        <v>48</v>
      </c>
      <c r="E11" s="339">
        <v>6.07</v>
      </c>
      <c r="F11" s="335">
        <v>53</v>
      </c>
      <c r="G11" s="339">
        <v>61.664170891999994</v>
      </c>
      <c r="H11" s="335">
        <v>65</v>
      </c>
      <c r="I11" s="339">
        <v>33.013523994400003</v>
      </c>
      <c r="J11" s="335">
        <v>78</v>
      </c>
      <c r="K11" s="339">
        <v>54.326438165600003</v>
      </c>
      <c r="L11" s="335">
        <v>0</v>
      </c>
      <c r="M11" s="339">
        <v>0</v>
      </c>
      <c r="N11" s="335">
        <v>42</v>
      </c>
      <c r="O11" s="339">
        <v>16.682280479599999</v>
      </c>
      <c r="P11" s="335">
        <v>0</v>
      </c>
      <c r="Q11" s="339">
        <v>0</v>
      </c>
      <c r="R11" s="335">
        <v>5</v>
      </c>
      <c r="S11" s="337">
        <v>3.2390085757999993</v>
      </c>
      <c r="T11" s="335">
        <v>0</v>
      </c>
      <c r="U11" s="335">
        <v>0</v>
      </c>
    </row>
    <row r="12" spans="1:28" s="1" customFormat="1" ht="15" customHeight="1">
      <c r="A12" s="330"/>
      <c r="B12" s="332">
        <v>2</v>
      </c>
      <c r="C12" s="333" t="s">
        <v>679</v>
      </c>
      <c r="D12" s="335">
        <v>16</v>
      </c>
      <c r="E12" s="339">
        <v>20.27</v>
      </c>
      <c r="F12" s="335">
        <v>45</v>
      </c>
      <c r="G12" s="339">
        <v>197.27264175075103</v>
      </c>
      <c r="H12" s="335">
        <v>45</v>
      </c>
      <c r="I12" s="339">
        <v>78.369743890156002</v>
      </c>
      <c r="J12" s="335">
        <v>25</v>
      </c>
      <c r="K12" s="339">
        <v>56.17692602915799</v>
      </c>
      <c r="L12" s="335">
        <v>0</v>
      </c>
      <c r="M12" s="339">
        <v>0</v>
      </c>
      <c r="N12" s="335">
        <v>13</v>
      </c>
      <c r="O12" s="339">
        <v>36.819305549487993</v>
      </c>
      <c r="P12" s="335">
        <v>0</v>
      </c>
      <c r="Q12" s="339">
        <v>0</v>
      </c>
      <c r="R12" s="335">
        <v>2</v>
      </c>
      <c r="S12" s="337">
        <v>2.759185572507</v>
      </c>
      <c r="T12" s="335">
        <v>0</v>
      </c>
      <c r="U12" s="335">
        <v>0</v>
      </c>
    </row>
    <row r="13" spans="1:28" s="340" customFormat="1" ht="15" customHeight="1">
      <c r="A13" s="330"/>
      <c r="B13" s="332">
        <v>3</v>
      </c>
      <c r="C13" s="333" t="s">
        <v>680</v>
      </c>
      <c r="D13" s="335">
        <v>105</v>
      </c>
      <c r="E13" s="339">
        <v>92.36</v>
      </c>
      <c r="F13" s="335">
        <v>96</v>
      </c>
      <c r="G13" s="339">
        <v>104.35531900000001</v>
      </c>
      <c r="H13" s="335">
        <v>123</v>
      </c>
      <c r="I13" s="339">
        <v>156.33148600000001</v>
      </c>
      <c r="J13" s="335">
        <v>116</v>
      </c>
      <c r="K13" s="339">
        <v>139.83757400000002</v>
      </c>
      <c r="L13" s="335">
        <v>4</v>
      </c>
      <c r="M13" s="339">
        <v>325</v>
      </c>
      <c r="N13" s="335">
        <v>137</v>
      </c>
      <c r="O13" s="339">
        <v>161.63532899999996</v>
      </c>
      <c r="P13" s="335">
        <v>7</v>
      </c>
      <c r="Q13" s="339">
        <v>146.67849999999999</v>
      </c>
      <c r="R13" s="335">
        <v>31</v>
      </c>
      <c r="S13" s="337">
        <v>52.650618000000001</v>
      </c>
      <c r="T13" s="335">
        <v>2</v>
      </c>
      <c r="U13" s="339">
        <v>40.046500000000002</v>
      </c>
    </row>
    <row r="14" spans="1:28" ht="15.75" customHeight="1">
      <c r="A14" s="122"/>
      <c r="B14" s="539" t="s">
        <v>540</v>
      </c>
      <c r="C14" s="539"/>
      <c r="D14" s="341">
        <v>169</v>
      </c>
      <c r="E14" s="342">
        <v>118.7</v>
      </c>
      <c r="F14" s="341">
        <v>194</v>
      </c>
      <c r="G14" s="342">
        <v>363.29213164275103</v>
      </c>
      <c r="H14" s="341">
        <v>233</v>
      </c>
      <c r="I14" s="341">
        <v>267.71475388455599</v>
      </c>
      <c r="J14" s="341">
        <v>219</v>
      </c>
      <c r="K14" s="342">
        <v>250.340938194758</v>
      </c>
      <c r="L14" s="341">
        <v>4</v>
      </c>
      <c r="M14" s="341">
        <v>325</v>
      </c>
      <c r="N14" s="341">
        <v>192</v>
      </c>
      <c r="O14" s="342">
        <v>215.13691502908796</v>
      </c>
      <c r="P14" s="341">
        <v>7</v>
      </c>
      <c r="Q14" s="342">
        <v>146.67849999999999</v>
      </c>
      <c r="R14" s="343">
        <v>38</v>
      </c>
      <c r="S14" s="344">
        <v>58.648812148307002</v>
      </c>
      <c r="T14" s="341">
        <v>2</v>
      </c>
      <c r="U14" s="342">
        <v>40.046500000000002</v>
      </c>
    </row>
    <row r="15" spans="1:28" ht="13.5" customHeight="1">
      <c r="A15" s="122"/>
      <c r="B15" s="90" t="s">
        <v>681</v>
      </c>
      <c r="C15" s="90"/>
      <c r="D15" s="90" t="s">
        <v>682</v>
      </c>
      <c r="E15" s="90"/>
      <c r="F15" s="90"/>
      <c r="G15" s="90"/>
      <c r="H15" s="90"/>
      <c r="I15" s="90"/>
      <c r="J15" s="90"/>
      <c r="K15" s="90"/>
      <c r="P15" s="345"/>
    </row>
    <row r="16" spans="1:28" ht="13.5" customHeight="1">
      <c r="A16" s="122"/>
      <c r="B16" s="90" t="s">
        <v>683</v>
      </c>
      <c r="C16" s="90"/>
      <c r="D16" s="90"/>
      <c r="E16" s="90"/>
      <c r="F16" s="90"/>
      <c r="G16" s="90"/>
      <c r="H16" s="90"/>
      <c r="I16" s="90"/>
      <c r="J16" s="90"/>
      <c r="K16" s="90"/>
      <c r="P16" s="345"/>
    </row>
    <row r="17" spans="1:16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6" t="s">
        <v>684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47"/>
      <c r="P18" s="347"/>
    </row>
    <row r="19" spans="1:16" ht="13.5" customHeight="1">
      <c r="B19" s="348" t="s">
        <v>532</v>
      </c>
      <c r="C19" s="528" t="s">
        <v>685</v>
      </c>
      <c r="D19" s="530"/>
      <c r="E19" s="530"/>
      <c r="F19" s="530"/>
      <c r="G19" s="540"/>
      <c r="H19" s="528" t="s">
        <v>686</v>
      </c>
      <c r="I19" s="540"/>
      <c r="J19" s="528" t="s">
        <v>687</v>
      </c>
      <c r="K19" s="540"/>
      <c r="L19" s="528" t="s">
        <v>688</v>
      </c>
      <c r="M19" s="540"/>
      <c r="N19" s="528" t="s">
        <v>689</v>
      </c>
      <c r="O19" s="530"/>
      <c r="P19" s="350"/>
    </row>
    <row r="20" spans="1:16" s="354" customFormat="1" ht="15" customHeight="1">
      <c r="B20" s="332">
        <v>1</v>
      </c>
      <c r="C20" s="1" t="s">
        <v>551</v>
      </c>
      <c r="D20" s="1"/>
      <c r="E20" s="1"/>
      <c r="F20" s="1"/>
      <c r="G20" s="1"/>
      <c r="H20" s="541">
        <v>45716</v>
      </c>
      <c r="I20" s="541"/>
      <c r="J20" s="542">
        <v>450000000</v>
      </c>
      <c r="K20" s="542"/>
      <c r="L20" s="1"/>
      <c r="M20" s="179">
        <v>53.1</v>
      </c>
      <c r="N20" s="541">
        <v>45726</v>
      </c>
      <c r="O20" s="541"/>
      <c r="P20" s="327"/>
    </row>
    <row r="21" spans="1:16" s="354" customFormat="1" ht="15" customHeight="1">
      <c r="B21" s="332">
        <v>2</v>
      </c>
      <c r="C21" s="1" t="s">
        <v>553</v>
      </c>
      <c r="D21" s="1"/>
      <c r="E21" s="1"/>
      <c r="F21" s="1"/>
      <c r="G21" s="1"/>
      <c r="H21" s="541">
        <v>45716</v>
      </c>
      <c r="I21" s="541"/>
      <c r="J21" s="542">
        <v>612665300</v>
      </c>
      <c r="K21" s="542"/>
      <c r="L21" s="1"/>
      <c r="M21" s="179">
        <v>132.3357048</v>
      </c>
      <c r="N21" s="541">
        <v>45726</v>
      </c>
      <c r="O21" s="541"/>
      <c r="P21" s="327"/>
    </row>
    <row r="22" spans="1:16" s="354" customFormat="1" ht="15" customHeight="1">
      <c r="B22" s="332">
        <v>3</v>
      </c>
      <c r="C22" s="1" t="s">
        <v>555</v>
      </c>
      <c r="D22" s="1"/>
      <c r="E22" s="1"/>
      <c r="F22" s="1"/>
      <c r="G22" s="1"/>
      <c r="H22" s="541">
        <v>45734</v>
      </c>
      <c r="I22" s="541"/>
      <c r="J22" s="542">
        <v>854448900</v>
      </c>
      <c r="K22" s="542"/>
      <c r="L22" s="1"/>
      <c r="M22" s="179">
        <v>2042.132871</v>
      </c>
      <c r="N22" s="541">
        <v>45741</v>
      </c>
      <c r="O22" s="541"/>
      <c r="P22" s="327"/>
    </row>
    <row r="23" spans="1:16" s="354" customFormat="1" ht="15" customHeight="1">
      <c r="B23" s="332">
        <v>4</v>
      </c>
      <c r="C23" s="1" t="s">
        <v>557</v>
      </c>
      <c r="D23" s="1"/>
      <c r="E23" s="1"/>
      <c r="F23" s="1"/>
      <c r="G23" s="1"/>
      <c r="H23" s="541">
        <v>45741</v>
      </c>
      <c r="I23" s="541"/>
      <c r="J23" s="542">
        <v>3500000000</v>
      </c>
      <c r="K23" s="542">
        <v>3500000000</v>
      </c>
      <c r="L23" s="1"/>
      <c r="M23" s="179">
        <v>658</v>
      </c>
      <c r="N23" s="541">
        <v>45730</v>
      </c>
      <c r="O23" s="541"/>
      <c r="P23" s="327"/>
    </row>
    <row r="24" spans="1:16" s="354" customFormat="1" ht="15" customHeight="1">
      <c r="B24" s="332">
        <v>5</v>
      </c>
      <c r="C24" s="1" t="s">
        <v>559</v>
      </c>
      <c r="D24" s="1"/>
      <c r="E24" s="1"/>
      <c r="F24" s="1"/>
      <c r="G24" s="1"/>
      <c r="H24" s="541">
        <v>45743</v>
      </c>
      <c r="I24" s="541"/>
      <c r="J24" s="542">
        <v>1880000000</v>
      </c>
      <c r="K24" s="542">
        <v>1880000000</v>
      </c>
      <c r="L24" s="1"/>
      <c r="M24" s="179">
        <v>353.44</v>
      </c>
      <c r="N24" s="541">
        <v>45731</v>
      </c>
      <c r="O24" s="541"/>
      <c r="P24" s="327"/>
    </row>
    <row r="25" spans="1:16" s="354" customFormat="1" ht="15" customHeight="1">
      <c r="B25" s="544" t="s">
        <v>521</v>
      </c>
      <c r="C25" s="544"/>
      <c r="D25" s="544"/>
      <c r="E25" s="544"/>
      <c r="F25" s="544"/>
      <c r="G25" s="544"/>
      <c r="H25" s="544"/>
      <c r="I25" s="544"/>
      <c r="J25" s="544"/>
      <c r="K25" s="544"/>
      <c r="L25" s="352"/>
      <c r="M25" s="353">
        <v>3239.0085758</v>
      </c>
      <c r="N25" s="352"/>
      <c r="O25" s="352"/>
      <c r="P25" s="327"/>
    </row>
    <row r="26" spans="1:16" s="354" customFormat="1" ht="15" customHeight="1">
      <c r="B26" s="90" t="s">
        <v>690</v>
      </c>
      <c r="C26" s="355"/>
      <c r="D26" s="356"/>
      <c r="E26" s="356"/>
      <c r="F26" s="356"/>
      <c r="G26" s="356"/>
      <c r="H26" s="357"/>
      <c r="I26" s="357"/>
      <c r="J26" s="358"/>
      <c r="K26" s="358"/>
      <c r="L26" s="1"/>
      <c r="M26" s="359"/>
      <c r="N26" s="360"/>
      <c r="O26" s="332"/>
      <c r="P26" s="327"/>
    </row>
    <row r="27" spans="1:16" s="354" customFormat="1" ht="15" customHeight="1">
      <c r="B27" s="368"/>
      <c r="C27" s="333"/>
      <c r="E27" s="365"/>
      <c r="F27" s="365"/>
      <c r="G27" s="365"/>
      <c r="H27" s="550"/>
      <c r="I27" s="550"/>
      <c r="J27" s="427"/>
      <c r="K27" s="370"/>
      <c r="L27" s="1"/>
      <c r="M27" s="428"/>
      <c r="N27" s="429"/>
      <c r="O27" s="430"/>
      <c r="P27" s="327"/>
    </row>
    <row r="28" spans="1:16" s="354" customFormat="1" ht="15" customHeight="1">
      <c r="P28" s="327"/>
    </row>
    <row r="29" spans="1:16" s="354" customFormat="1" ht="15" customHeight="1">
      <c r="B29" s="122" t="s">
        <v>691</v>
      </c>
      <c r="C29" s="122"/>
      <c r="D29" s="122"/>
      <c r="E29" s="122"/>
      <c r="F29" s="122"/>
      <c r="G29" s="122"/>
      <c r="H29" s="122"/>
      <c r="I29" s="122"/>
      <c r="J29" s="122"/>
      <c r="K29"/>
      <c r="L29"/>
      <c r="M29"/>
      <c r="N29"/>
      <c r="O29"/>
      <c r="P29" s="327"/>
    </row>
    <row r="30" spans="1:16" s="354" customFormat="1" ht="15" customHeight="1">
      <c r="B30" s="348" t="s">
        <v>532</v>
      </c>
      <c r="C30" s="528" t="s">
        <v>685</v>
      </c>
      <c r="D30" s="530"/>
      <c r="E30" s="530"/>
      <c r="F30" s="540"/>
      <c r="G30" s="528" t="s">
        <v>686</v>
      </c>
      <c r="H30" s="540"/>
      <c r="I30" s="528" t="s">
        <v>687</v>
      </c>
      <c r="J30" s="545"/>
      <c r="K30" s="540"/>
      <c r="L30" s="528" t="s">
        <v>692</v>
      </c>
      <c r="M30" s="530"/>
      <c r="N30" s="530"/>
      <c r="O30" s="540"/>
      <c r="P30" s="327"/>
    </row>
    <row r="31" spans="1:16" s="354" customFormat="1" ht="15" customHeight="1">
      <c r="B31" s="364">
        <v>1</v>
      </c>
      <c r="C31" s="365" t="s">
        <v>562</v>
      </c>
      <c r="D31" s="1"/>
      <c r="E31" s="1"/>
      <c r="F31" s="1"/>
      <c r="G31" s="541">
        <v>45708</v>
      </c>
      <c r="H31" s="541"/>
      <c r="I31" s="542">
        <v>20190596389</v>
      </c>
      <c r="J31" s="542"/>
      <c r="K31" s="542"/>
      <c r="L31" s="1"/>
      <c r="M31" s="1"/>
      <c r="N31" s="1"/>
      <c r="O31" s="179">
        <v>1272.0075725070001</v>
      </c>
      <c r="P31" s="327"/>
    </row>
    <row r="32" spans="1:16" s="354" customFormat="1" ht="15" customHeight="1">
      <c r="B32" s="364">
        <v>2</v>
      </c>
      <c r="C32" s="365" t="s">
        <v>564</v>
      </c>
      <c r="D32" s="1"/>
      <c r="E32" s="1"/>
      <c r="F32" s="1"/>
      <c r="G32" s="541">
        <v>45743</v>
      </c>
      <c r="H32" s="541"/>
      <c r="I32" s="542">
        <v>2974356000</v>
      </c>
      <c r="J32" s="542"/>
      <c r="K32" s="542"/>
      <c r="L32" s="1"/>
      <c r="M32" s="1"/>
      <c r="N32" s="1"/>
      <c r="O32" s="179">
        <v>1487.1780000000001</v>
      </c>
      <c r="P32" s="327"/>
    </row>
    <row r="33" spans="1:21" s="354" customFormat="1" ht="15" customHeight="1">
      <c r="B33" s="544" t="s">
        <v>521</v>
      </c>
      <c r="C33" s="544"/>
      <c r="D33" s="544"/>
      <c r="E33" s="544"/>
      <c r="F33" s="544"/>
      <c r="G33" s="544"/>
      <c r="H33" s="544"/>
      <c r="I33" s="544"/>
      <c r="J33" s="544"/>
      <c r="K33" s="544"/>
      <c r="L33" s="352"/>
      <c r="M33" s="352"/>
      <c r="N33" s="543">
        <v>2759.185572507</v>
      </c>
      <c r="O33" s="543" t="e">
        <v>#REF!</v>
      </c>
      <c r="P33" s="327"/>
    </row>
    <row r="34" spans="1:21" s="354" customFormat="1" ht="15" customHeight="1">
      <c r="B34" s="90" t="s">
        <v>690</v>
      </c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27"/>
    </row>
    <row r="35" spans="1:21" s="354" customFormat="1" ht="15" customHeight="1">
      <c r="B35" s="1"/>
      <c r="C35" s="1"/>
      <c r="D35" s="1"/>
      <c r="E35" s="1"/>
      <c r="F35" s="1"/>
      <c r="G35" s="541"/>
      <c r="H35" s="541"/>
      <c r="I35" s="542"/>
      <c r="J35" s="542"/>
      <c r="K35" s="542"/>
      <c r="L35" s="1"/>
      <c r="M35" s="1"/>
      <c r="N35" s="1"/>
      <c r="O35" s="179"/>
      <c r="P35" s="327"/>
    </row>
    <row r="36" spans="1:21" s="354" customFormat="1" ht="15" customHeight="1">
      <c r="B36" s="368"/>
      <c r="C36" s="333"/>
      <c r="E36" s="365"/>
      <c r="F36" s="365"/>
      <c r="G36" s="365"/>
      <c r="H36" s="550"/>
      <c r="I36" s="550"/>
      <c r="J36" s="427"/>
      <c r="K36" s="370"/>
      <c r="L36" s="1"/>
      <c r="M36" s="428"/>
      <c r="N36" s="429"/>
      <c r="O36" s="430"/>
      <c r="P36" s="327"/>
    </row>
    <row r="37" spans="1:21" s="354" customFormat="1" ht="15" customHeight="1">
      <c r="B37" s="346" t="s">
        <v>693</v>
      </c>
      <c r="C37"/>
      <c r="D37"/>
      <c r="E37"/>
      <c r="F37"/>
      <c r="G37"/>
      <c r="H37"/>
      <c r="I37"/>
      <c r="J37"/>
      <c r="K37"/>
      <c r="L37"/>
      <c r="M37"/>
      <c r="N37"/>
      <c r="O37"/>
      <c r="P37" s="327"/>
    </row>
    <row r="38" spans="1:21" s="354" customFormat="1" ht="15" customHeight="1">
      <c r="B38" s="534" t="s">
        <v>532</v>
      </c>
      <c r="C38" s="528" t="s">
        <v>685</v>
      </c>
      <c r="D38" s="530"/>
      <c r="E38" s="540"/>
      <c r="F38" s="528" t="s">
        <v>686</v>
      </c>
      <c r="G38" s="540"/>
      <c r="H38" s="528" t="s">
        <v>694</v>
      </c>
      <c r="I38" s="530"/>
      <c r="J38" s="530"/>
      <c r="K38" s="530"/>
      <c r="L38" s="530"/>
      <c r="M38" s="540"/>
      <c r="N38" s="528" t="s">
        <v>688</v>
      </c>
      <c r="O38" s="530"/>
      <c r="P38" s="327"/>
    </row>
    <row r="39" spans="1:21" s="354" customFormat="1" ht="15" customHeight="1">
      <c r="B39" s="534"/>
      <c r="C39" s="528"/>
      <c r="D39" s="530"/>
      <c r="E39" s="540"/>
      <c r="F39" s="528"/>
      <c r="G39" s="540"/>
      <c r="H39" s="528"/>
      <c r="I39" s="530"/>
      <c r="J39" s="530"/>
      <c r="K39" s="530"/>
      <c r="L39" s="530"/>
      <c r="M39" s="540"/>
      <c r="N39" s="528"/>
      <c r="O39" s="530"/>
      <c r="P39" s="327"/>
    </row>
    <row r="40" spans="1:21" s="354" customFormat="1" ht="15" customHeight="1">
      <c r="B40" s="364">
        <v>1</v>
      </c>
      <c r="C40" s="365" t="s">
        <v>568</v>
      </c>
      <c r="D40" s="333"/>
      <c r="E40" s="333"/>
      <c r="F40" s="541">
        <v>45735</v>
      </c>
      <c r="G40" s="541"/>
      <c r="H40" s="549" t="s">
        <v>569</v>
      </c>
      <c r="I40" s="549"/>
      <c r="J40" s="549"/>
      <c r="K40" s="549"/>
      <c r="L40" s="549"/>
      <c r="M40" s="549"/>
      <c r="N40" s="1"/>
      <c r="O40" s="367">
        <v>2000</v>
      </c>
      <c r="P40" s="327"/>
    </row>
    <row r="41" spans="1:21" s="354" customFormat="1" ht="15" customHeight="1">
      <c r="B41" s="364">
        <v>2</v>
      </c>
      <c r="C41" s="333" t="s">
        <v>570</v>
      </c>
      <c r="D41" s="333"/>
      <c r="E41" s="333"/>
      <c r="F41" s="541">
        <v>45743</v>
      </c>
      <c r="G41" s="541"/>
      <c r="H41" s="549" t="s">
        <v>695</v>
      </c>
      <c r="I41" s="549"/>
      <c r="J41" s="549"/>
      <c r="K41" s="549"/>
      <c r="L41" s="549"/>
      <c r="M41" s="549"/>
      <c r="N41" s="1"/>
      <c r="O41" s="367">
        <v>3000</v>
      </c>
      <c r="P41" s="327"/>
    </row>
    <row r="42" spans="1:21" s="354" customFormat="1" ht="15" customHeight="1">
      <c r="B42" s="544" t="s">
        <v>521</v>
      </c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3">
        <v>5000</v>
      </c>
      <c r="O42" s="543" t="e">
        <v>#REF!</v>
      </c>
      <c r="P42" s="327"/>
    </row>
    <row r="43" spans="1:21" s="354" customFormat="1" ht="15" customHeight="1">
      <c r="B43" s="90" t="s">
        <v>690</v>
      </c>
      <c r="C43" s="356"/>
      <c r="D43" s="356"/>
      <c r="E43" s="356"/>
      <c r="F43" s="356"/>
      <c r="G43" s="356"/>
      <c r="H43" s="357"/>
      <c r="I43" s="357"/>
      <c r="J43" s="358"/>
      <c r="K43" s="358"/>
      <c r="L43" s="1"/>
      <c r="M43" s="362"/>
      <c r="N43" s="360"/>
      <c r="O43" s="332"/>
      <c r="P43" s="327"/>
    </row>
    <row r="44" spans="1:21" s="354" customFormat="1" ht="15" customHeight="1">
      <c r="B44" s="368"/>
      <c r="C44" s="333"/>
      <c r="E44" s="365"/>
      <c r="F44" s="365"/>
      <c r="G44" s="365"/>
      <c r="H44" s="550"/>
      <c r="I44" s="550"/>
      <c r="J44" s="427"/>
      <c r="K44" s="370"/>
      <c r="L44" s="1"/>
      <c r="M44" s="428"/>
      <c r="N44" s="429"/>
      <c r="O44" s="430"/>
      <c r="P44" s="327"/>
    </row>
    <row r="45" spans="1:21" s="354" customFormat="1" ht="15" customHeight="1">
      <c r="B45" s="90"/>
      <c r="C45" s="356"/>
      <c r="D45" s="356"/>
      <c r="E45" s="356"/>
      <c r="F45" s="356"/>
      <c r="G45" s="356"/>
      <c r="H45" s="357"/>
      <c r="I45" s="357"/>
      <c r="J45" s="358"/>
      <c r="K45" s="358"/>
      <c r="L45" s="1"/>
      <c r="M45" s="362"/>
      <c r="N45" s="360"/>
      <c r="O45" s="332"/>
      <c r="P45" s="327"/>
    </row>
    <row r="46" spans="1:21" s="1" customFormat="1" ht="13.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pans="1:21" s="1" customFormat="1" ht="13.5" customHeight="1">
      <c r="A47" s="43"/>
      <c r="B47" s="43"/>
      <c r="C47" s="43"/>
      <c r="D47" s="4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19" t="s">
        <v>696</v>
      </c>
    </row>
    <row r="49" spans="15:15" ht="15" customHeight="1">
      <c r="O49" s="424"/>
    </row>
  </sheetData>
  <mergeCells count="57">
    <mergeCell ref="H44:I44"/>
    <mergeCell ref="N38:O39"/>
    <mergeCell ref="F40:G40"/>
    <mergeCell ref="H40:M40"/>
    <mergeCell ref="F41:G41"/>
    <mergeCell ref="H41:M41"/>
    <mergeCell ref="B42:M42"/>
    <mergeCell ref="N42:O42"/>
    <mergeCell ref="G35:H35"/>
    <mergeCell ref="I35:K35"/>
    <mergeCell ref="H36:I36"/>
    <mergeCell ref="B38:B39"/>
    <mergeCell ref="C38:E39"/>
    <mergeCell ref="F38:G39"/>
    <mergeCell ref="H38:M39"/>
    <mergeCell ref="N33:O33"/>
    <mergeCell ref="H24:I24"/>
    <mergeCell ref="J24:K24"/>
    <mergeCell ref="N24:O24"/>
    <mergeCell ref="B25:K25"/>
    <mergeCell ref="H27:I27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5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54"/>
  <sheetViews>
    <sheetView view="pageBreakPreview" topLeftCell="D1" zoomScale="55" zoomScaleNormal="100" zoomScaleSheetLayoutView="55" workbookViewId="0">
      <selection activeCell="Q67" sqref="Q6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2" customFormat="1" ht="15" customHeight="1">
      <c r="A5" s="1"/>
      <c r="B5" s="368"/>
      <c r="C5" s="356"/>
      <c r="D5" s="356"/>
      <c r="E5" s="356"/>
      <c r="F5" s="356"/>
      <c r="G5" s="356"/>
      <c r="H5" s="357"/>
      <c r="I5" s="357"/>
      <c r="J5" s="358"/>
      <c r="K5" s="358"/>
      <c r="L5" s="1"/>
      <c r="M5" s="362"/>
      <c r="N5" s="360"/>
      <c r="O5" s="332"/>
      <c r="P5" s="332"/>
      <c r="Q5" s="332"/>
      <c r="R5" s="332"/>
      <c r="S5" s="332"/>
      <c r="T5" s="332"/>
      <c r="U5" s="332"/>
    </row>
    <row r="6" spans="1:23" s="1" customFormat="1" ht="13.5" customHeight="1">
      <c r="B6" s="346" t="s">
        <v>573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2"/>
      <c r="S6" s="332"/>
    </row>
    <row r="7" spans="1:23" s="1" customFormat="1" ht="14.25" customHeight="1">
      <c r="B7" s="534" t="s">
        <v>532</v>
      </c>
      <c r="C7" s="528" t="s">
        <v>545</v>
      </c>
      <c r="D7" s="530"/>
      <c r="E7" s="540"/>
      <c r="F7" s="528" t="s">
        <v>574</v>
      </c>
      <c r="G7" s="540"/>
      <c r="H7" s="528" t="s">
        <v>567</v>
      </c>
      <c r="I7" s="530"/>
      <c r="J7" s="530"/>
      <c r="K7" s="530"/>
      <c r="L7" s="530"/>
      <c r="M7" s="540"/>
      <c r="N7" s="469" t="s">
        <v>575</v>
      </c>
      <c r="O7" s="470"/>
      <c r="P7" s="470"/>
      <c r="Q7" s="471"/>
      <c r="R7" s="332"/>
      <c r="S7" s="332"/>
    </row>
    <row r="8" spans="1:23" s="1" customFormat="1" ht="14.25" customHeight="1">
      <c r="B8" s="534"/>
      <c r="C8" s="528"/>
      <c r="D8" s="530"/>
      <c r="E8" s="540"/>
      <c r="F8" s="528"/>
      <c r="G8" s="540"/>
      <c r="H8" s="528"/>
      <c r="I8" s="530"/>
      <c r="J8" s="530"/>
      <c r="K8" s="530"/>
      <c r="L8" s="530"/>
      <c r="M8" s="540"/>
      <c r="N8" s="553" t="s">
        <v>576</v>
      </c>
      <c r="O8" s="554"/>
      <c r="P8" s="553" t="s">
        <v>577</v>
      </c>
      <c r="Q8" s="555"/>
      <c r="R8" s="332"/>
      <c r="S8" s="332"/>
    </row>
    <row r="9" spans="1:23" s="1" customFormat="1" ht="14.25" customHeight="1">
      <c r="B9" s="375" t="s">
        <v>578</v>
      </c>
      <c r="C9" s="363"/>
      <c r="D9" s="363"/>
      <c r="E9" s="363"/>
      <c r="H9" s="552"/>
      <c r="I9" s="552"/>
      <c r="J9" s="552"/>
      <c r="K9" s="552"/>
      <c r="L9" s="552"/>
      <c r="M9" s="552"/>
      <c r="N9" s="363"/>
      <c r="O9" s="376"/>
      <c r="P9" s="376"/>
      <c r="Q9" s="376"/>
      <c r="R9" s="332"/>
      <c r="S9" s="332"/>
    </row>
    <row r="10" spans="1:23" s="1" customFormat="1" ht="14" customHeight="1">
      <c r="B10" s="364">
        <v>1</v>
      </c>
      <c r="C10" s="365" t="s">
        <v>579</v>
      </c>
      <c r="D10" s="363"/>
      <c r="E10" s="363"/>
      <c r="F10" s="541">
        <v>45727</v>
      </c>
      <c r="G10" s="541"/>
      <c r="H10" s="549" t="s">
        <v>580</v>
      </c>
      <c r="I10" s="549"/>
      <c r="J10" s="549"/>
      <c r="K10" s="549"/>
      <c r="L10" s="549"/>
      <c r="M10" s="549"/>
      <c r="O10" s="377">
        <v>700</v>
      </c>
      <c r="P10" s="376"/>
      <c r="Q10" s="376"/>
      <c r="R10" s="332"/>
      <c r="S10" s="332"/>
    </row>
    <row r="11" spans="1:23" s="1" customFormat="1" ht="14.25" customHeight="1">
      <c r="B11" s="364">
        <v>2</v>
      </c>
      <c r="C11" s="365" t="s">
        <v>753</v>
      </c>
      <c r="D11" s="363"/>
      <c r="E11" s="363"/>
      <c r="F11" s="541">
        <v>45735</v>
      </c>
      <c r="G11" s="541"/>
      <c r="H11" s="549" t="s">
        <v>754</v>
      </c>
      <c r="I11" s="549"/>
      <c r="J11" s="549"/>
      <c r="K11" s="549"/>
      <c r="L11" s="549"/>
      <c r="M11" s="549"/>
      <c r="O11" s="377">
        <f>2500000000000/10^9</f>
        <v>2500</v>
      </c>
      <c r="P11" s="376"/>
      <c r="Q11" s="376"/>
      <c r="R11" s="386"/>
      <c r="S11" s="386"/>
      <c r="V11" s="378"/>
    </row>
    <row r="12" spans="1:23" s="1" customFormat="1" ht="14.25" customHeight="1">
      <c r="B12" s="364">
        <v>3</v>
      </c>
      <c r="C12" s="365" t="s">
        <v>753</v>
      </c>
      <c r="D12" s="363"/>
      <c r="E12" s="363"/>
      <c r="F12" s="541">
        <v>45735</v>
      </c>
      <c r="G12" s="541"/>
      <c r="H12" s="549" t="s">
        <v>755</v>
      </c>
      <c r="I12" s="549"/>
      <c r="J12" s="549"/>
      <c r="K12" s="549"/>
      <c r="L12" s="549"/>
      <c r="M12" s="549"/>
      <c r="O12" s="377">
        <f>1500000000000/10^9</f>
        <v>1500</v>
      </c>
      <c r="P12" s="376"/>
      <c r="Q12" s="376"/>
      <c r="R12" s="386"/>
      <c r="S12" s="386"/>
      <c r="V12" s="378"/>
    </row>
    <row r="13" spans="1:23" s="1" customFormat="1" ht="14.25" customHeight="1">
      <c r="B13" s="364">
        <v>4</v>
      </c>
      <c r="C13" s="365" t="s">
        <v>753</v>
      </c>
      <c r="D13" s="380"/>
      <c r="E13" s="380"/>
      <c r="F13" s="541">
        <v>45735</v>
      </c>
      <c r="G13" s="541"/>
      <c r="H13" s="552" t="s">
        <v>756</v>
      </c>
      <c r="I13" s="552"/>
      <c r="J13" s="552"/>
      <c r="K13" s="552"/>
      <c r="L13" s="552"/>
      <c r="M13" s="552"/>
      <c r="O13" s="377"/>
      <c r="P13" s="377"/>
      <c r="Q13" s="377">
        <f>20000000/10^6</f>
        <v>20</v>
      </c>
      <c r="R13" s="377"/>
      <c r="S13" s="386"/>
      <c r="T13" s="386"/>
      <c r="U13" s="386"/>
      <c r="V13" s="386"/>
      <c r="W13" s="378"/>
    </row>
    <row r="14" spans="1:23" s="1" customFormat="1" ht="14.25" customHeight="1">
      <c r="B14" s="379"/>
      <c r="C14" s="380"/>
      <c r="D14" s="380"/>
      <c r="E14" s="380"/>
      <c r="F14" s="541"/>
      <c r="G14" s="541"/>
      <c r="H14" s="552"/>
      <c r="I14" s="552"/>
      <c r="J14" s="552"/>
      <c r="K14" s="552"/>
      <c r="L14" s="552"/>
      <c r="M14" s="552"/>
      <c r="O14" s="377"/>
      <c r="P14" s="377"/>
      <c r="Q14" s="377"/>
      <c r="R14" s="377"/>
      <c r="S14" s="332"/>
      <c r="T14" s="332"/>
      <c r="U14" s="332"/>
    </row>
    <row r="15" spans="1:23" s="1" customFormat="1" ht="14.25" customHeight="1">
      <c r="B15" s="544" t="s">
        <v>582</v>
      </c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56">
        <f>SUM(O10:O14)</f>
        <v>4700</v>
      </c>
      <c r="O15" s="556"/>
      <c r="P15" s="556">
        <f>SUM(Q11:Q14)</f>
        <v>20</v>
      </c>
      <c r="Q15" s="556"/>
      <c r="R15" s="332"/>
      <c r="S15" s="332"/>
    </row>
    <row r="16" spans="1:23" s="1" customFormat="1" ht="14.25" customHeight="1">
      <c r="B16" s="379"/>
      <c r="C16" s="380"/>
      <c r="D16" s="380"/>
      <c r="E16" s="380"/>
      <c r="F16" s="551"/>
      <c r="G16" s="551"/>
      <c r="H16" s="552"/>
      <c r="I16" s="552"/>
      <c r="J16" s="552"/>
      <c r="K16" s="552"/>
      <c r="L16" s="552"/>
      <c r="M16" s="552"/>
      <c r="O16" s="377"/>
      <c r="P16" s="377"/>
      <c r="Q16" s="377"/>
      <c r="R16" s="377"/>
      <c r="S16" s="332"/>
      <c r="T16" s="332"/>
      <c r="U16" s="332"/>
    </row>
    <row r="17" spans="2:22" s="1" customFormat="1" ht="15" customHeight="1">
      <c r="B17" s="534" t="s">
        <v>532</v>
      </c>
      <c r="C17" s="528" t="s">
        <v>545</v>
      </c>
      <c r="D17" s="530"/>
      <c r="E17" s="540"/>
      <c r="F17" s="553" t="s">
        <v>583</v>
      </c>
      <c r="G17" s="554"/>
      <c r="H17" s="528" t="s">
        <v>567</v>
      </c>
      <c r="I17" s="545"/>
      <c r="J17" s="545"/>
      <c r="K17" s="545"/>
      <c r="L17" s="545"/>
      <c r="M17" s="540"/>
      <c r="N17" s="469" t="s">
        <v>575</v>
      </c>
      <c r="O17" s="470"/>
      <c r="P17" s="470"/>
      <c r="Q17" s="471"/>
      <c r="R17" s="332"/>
      <c r="S17" s="332"/>
    </row>
    <row r="18" spans="2:22" s="1" customFormat="1" ht="15" customHeight="1">
      <c r="B18" s="534"/>
      <c r="C18" s="528"/>
      <c r="D18" s="530"/>
      <c r="E18" s="540"/>
      <c r="F18" s="553"/>
      <c r="G18" s="554"/>
      <c r="H18" s="528"/>
      <c r="I18" s="545"/>
      <c r="J18" s="545"/>
      <c r="K18" s="545"/>
      <c r="L18" s="545"/>
      <c r="M18" s="540"/>
      <c r="N18" s="553" t="s">
        <v>576</v>
      </c>
      <c r="O18" s="554"/>
      <c r="P18" s="553" t="s">
        <v>577</v>
      </c>
      <c r="Q18" s="555"/>
      <c r="R18" s="332"/>
      <c r="S18" s="332"/>
    </row>
    <row r="19" spans="2:22" s="1" customFormat="1" ht="15" customHeight="1">
      <c r="B19" s="375" t="s">
        <v>584</v>
      </c>
      <c r="C19" s="365"/>
      <c r="D19" s="365"/>
      <c r="E19" s="365"/>
      <c r="G19" s="365"/>
      <c r="H19" s="381"/>
      <c r="I19" s="381"/>
      <c r="J19" s="382"/>
      <c r="K19" s="382"/>
      <c r="L19" s="383"/>
      <c r="M19" s="384"/>
      <c r="N19" s="385"/>
      <c r="O19" s="377"/>
      <c r="P19" s="377"/>
      <c r="Q19" s="377"/>
      <c r="R19" s="332"/>
      <c r="S19" s="332"/>
    </row>
    <row r="20" spans="2:22" s="1" customFormat="1" ht="15" customHeight="1">
      <c r="B20" s="364">
        <v>1</v>
      </c>
      <c r="C20" s="365" t="s">
        <v>585</v>
      </c>
      <c r="D20" s="365"/>
      <c r="E20" s="365"/>
      <c r="F20" s="557" t="s">
        <v>586</v>
      </c>
      <c r="G20" s="558"/>
      <c r="H20" s="549" t="s">
        <v>587</v>
      </c>
      <c r="I20" s="549"/>
      <c r="J20" s="549"/>
      <c r="K20" s="549"/>
      <c r="L20" s="549"/>
      <c r="M20" s="549"/>
      <c r="N20" s="385"/>
      <c r="O20" s="377">
        <v>303.2</v>
      </c>
      <c r="P20" s="377"/>
      <c r="Q20" s="377"/>
      <c r="R20" s="386"/>
      <c r="S20" s="386"/>
      <c r="V20" s="378"/>
    </row>
    <row r="21" spans="2:22" s="1" customFormat="1" ht="15" customHeight="1">
      <c r="B21" s="364">
        <v>2</v>
      </c>
      <c r="C21" s="365" t="s">
        <v>588</v>
      </c>
      <c r="D21" s="365"/>
      <c r="E21" s="365"/>
      <c r="F21" s="557" t="s">
        <v>589</v>
      </c>
      <c r="G21" s="558"/>
      <c r="H21" s="549" t="s">
        <v>590</v>
      </c>
      <c r="I21" s="549"/>
      <c r="J21" s="549"/>
      <c r="K21" s="549"/>
      <c r="L21" s="549"/>
      <c r="M21" s="549"/>
      <c r="N21" s="385"/>
      <c r="O21" s="377">
        <v>800</v>
      </c>
      <c r="P21" s="377"/>
      <c r="Q21" s="377"/>
      <c r="R21" s="386"/>
      <c r="S21" s="386"/>
      <c r="V21" s="378"/>
    </row>
    <row r="22" spans="2:22" s="1" customFormat="1" ht="15" customHeight="1">
      <c r="B22" s="364">
        <v>3</v>
      </c>
      <c r="C22" s="365" t="s">
        <v>591</v>
      </c>
      <c r="D22" s="365"/>
      <c r="E22" s="365"/>
      <c r="F22" s="557" t="s">
        <v>592</v>
      </c>
      <c r="G22" s="558"/>
      <c r="H22" s="549" t="s">
        <v>593</v>
      </c>
      <c r="I22" s="549"/>
      <c r="J22" s="549"/>
      <c r="K22" s="549"/>
      <c r="L22" s="549"/>
      <c r="M22" s="549"/>
      <c r="N22" s="385"/>
      <c r="O22" s="377">
        <f>1150000000000/10^9</f>
        <v>1150</v>
      </c>
      <c r="P22" s="377"/>
      <c r="Q22" s="377"/>
      <c r="R22" s="386"/>
      <c r="S22" s="386"/>
      <c r="V22" s="378"/>
    </row>
    <row r="23" spans="2:22" s="1" customFormat="1" ht="15" customHeight="1">
      <c r="B23" s="364">
        <v>4</v>
      </c>
      <c r="C23" s="365" t="s">
        <v>594</v>
      </c>
      <c r="D23" s="365"/>
      <c r="E23" s="365"/>
      <c r="F23" s="557" t="s">
        <v>595</v>
      </c>
      <c r="G23" s="558"/>
      <c r="H23" s="549" t="s">
        <v>596</v>
      </c>
      <c r="I23" s="549"/>
      <c r="J23" s="549"/>
      <c r="K23" s="549"/>
      <c r="L23" s="549"/>
      <c r="M23" s="549"/>
      <c r="N23" s="385"/>
      <c r="O23" s="377">
        <f>2790345000000/10^9</f>
        <v>2790.3449999999998</v>
      </c>
      <c r="P23" s="377"/>
      <c r="Q23" s="377"/>
      <c r="R23" s="386"/>
      <c r="S23" s="386"/>
      <c r="V23" s="378"/>
    </row>
    <row r="24" spans="2:22" s="1" customFormat="1" ht="15" customHeight="1">
      <c r="B24" s="364">
        <v>5</v>
      </c>
      <c r="C24" s="365" t="s">
        <v>598</v>
      </c>
      <c r="D24" s="365"/>
      <c r="E24" s="365"/>
      <c r="F24" s="557" t="s">
        <v>599</v>
      </c>
      <c r="G24" s="558"/>
      <c r="H24" s="549" t="s">
        <v>590</v>
      </c>
      <c r="I24" s="549"/>
      <c r="J24" s="549"/>
      <c r="K24" s="549"/>
      <c r="L24" s="549"/>
      <c r="M24" s="549"/>
      <c r="N24" s="385"/>
      <c r="O24" s="377">
        <f>1500000000000/10^9</f>
        <v>1500</v>
      </c>
      <c r="P24" s="377"/>
      <c r="Q24" s="377"/>
      <c r="R24" s="386"/>
      <c r="S24" s="386"/>
      <c r="V24" s="378"/>
    </row>
    <row r="25" spans="2:22" s="1" customFormat="1" ht="15" customHeight="1">
      <c r="B25" s="364">
        <v>6</v>
      </c>
      <c r="C25" s="365" t="s">
        <v>598</v>
      </c>
      <c r="D25" s="365"/>
      <c r="E25" s="365"/>
      <c r="F25" s="557" t="s">
        <v>599</v>
      </c>
      <c r="G25" s="558"/>
      <c r="H25" s="549" t="s">
        <v>600</v>
      </c>
      <c r="I25" s="549"/>
      <c r="J25" s="549"/>
      <c r="K25" s="549"/>
      <c r="L25" s="549"/>
      <c r="M25" s="549"/>
      <c r="N25" s="385"/>
      <c r="O25" s="377">
        <f>1250000000000/10^9</f>
        <v>1250</v>
      </c>
      <c r="P25" s="377"/>
      <c r="Q25" s="377"/>
      <c r="R25" s="386"/>
      <c r="S25" s="386"/>
      <c r="V25" s="378"/>
    </row>
    <row r="26" spans="2:22" s="1" customFormat="1" ht="15" customHeight="1">
      <c r="B26" s="364">
        <v>7</v>
      </c>
      <c r="C26" s="365" t="s">
        <v>601</v>
      </c>
      <c r="D26" s="365"/>
      <c r="E26" s="365"/>
      <c r="F26" s="557" t="s">
        <v>602</v>
      </c>
      <c r="G26" s="558"/>
      <c r="H26" s="549" t="s">
        <v>603</v>
      </c>
      <c r="I26" s="549"/>
      <c r="J26" s="549"/>
      <c r="K26" s="549"/>
      <c r="L26" s="549"/>
      <c r="M26" s="549"/>
      <c r="N26" s="385"/>
      <c r="O26" s="377">
        <f>612205000000/10^9</f>
        <v>612.20500000000004</v>
      </c>
      <c r="P26" s="377"/>
      <c r="Q26" s="377"/>
      <c r="R26" s="386"/>
      <c r="S26" s="386"/>
      <c r="V26" s="378"/>
    </row>
    <row r="27" spans="2:22" s="1" customFormat="1" ht="15" customHeight="1">
      <c r="B27" s="364">
        <v>8</v>
      </c>
      <c r="C27" s="365" t="s">
        <v>604</v>
      </c>
      <c r="D27" s="365"/>
      <c r="E27" s="365"/>
      <c r="F27" s="557" t="s">
        <v>605</v>
      </c>
      <c r="G27" s="558"/>
      <c r="H27" s="549" t="s">
        <v>606</v>
      </c>
      <c r="I27" s="549"/>
      <c r="J27" s="549"/>
      <c r="K27" s="549"/>
      <c r="L27" s="549"/>
      <c r="M27" s="549"/>
      <c r="N27" s="385"/>
      <c r="O27" s="377">
        <f>5000000000000/10^9</f>
        <v>5000</v>
      </c>
      <c r="P27" s="377"/>
      <c r="Q27" s="377"/>
      <c r="R27" s="386"/>
      <c r="S27" s="386"/>
      <c r="V27" s="378"/>
    </row>
    <row r="28" spans="2:22" s="1" customFormat="1" ht="15" customHeight="1">
      <c r="B28" s="364">
        <v>9</v>
      </c>
      <c r="C28" s="365" t="s">
        <v>604</v>
      </c>
      <c r="D28" s="365"/>
      <c r="E28" s="365"/>
      <c r="F28" s="557" t="s">
        <v>605</v>
      </c>
      <c r="G28" s="558"/>
      <c r="H28" s="549" t="s">
        <v>607</v>
      </c>
      <c r="I28" s="549"/>
      <c r="J28" s="549"/>
      <c r="K28" s="549"/>
      <c r="L28" s="549"/>
      <c r="M28" s="549"/>
      <c r="N28" s="385"/>
      <c r="O28" s="377">
        <f>1200000000000/10^9</f>
        <v>1200</v>
      </c>
      <c r="P28" s="377"/>
      <c r="Q28" s="377"/>
      <c r="R28" s="386"/>
      <c r="S28" s="386"/>
      <c r="V28" s="378"/>
    </row>
    <row r="29" spans="2:22" s="1" customFormat="1" ht="15" customHeight="1">
      <c r="B29" s="364">
        <v>10</v>
      </c>
      <c r="C29" s="365" t="s">
        <v>608</v>
      </c>
      <c r="D29" s="365"/>
      <c r="E29" s="365"/>
      <c r="F29" s="557" t="s">
        <v>609</v>
      </c>
      <c r="G29" s="558"/>
      <c r="H29" s="549" t="s">
        <v>596</v>
      </c>
      <c r="I29" s="549"/>
      <c r="J29" s="549"/>
      <c r="K29" s="549"/>
      <c r="L29" s="549"/>
      <c r="M29" s="549"/>
      <c r="N29" s="385"/>
      <c r="O29" s="377">
        <f>2066993000000/10^9</f>
        <v>2066.9929999999999</v>
      </c>
      <c r="P29" s="377"/>
      <c r="Q29" s="377"/>
      <c r="R29" s="386"/>
      <c r="S29" s="386"/>
      <c r="V29" s="378"/>
    </row>
    <row r="30" spans="2:22" s="1" customFormat="1" ht="15" customHeight="1">
      <c r="B30" s="364">
        <v>11</v>
      </c>
      <c r="C30" s="365" t="s">
        <v>610</v>
      </c>
      <c r="D30" s="365"/>
      <c r="E30" s="365"/>
      <c r="F30" s="557" t="s">
        <v>611</v>
      </c>
      <c r="G30" s="558"/>
      <c r="H30" s="549" t="s">
        <v>612</v>
      </c>
      <c r="I30" s="549"/>
      <c r="J30" s="549"/>
      <c r="K30" s="549"/>
      <c r="L30" s="549"/>
      <c r="M30" s="549"/>
      <c r="N30" s="385"/>
      <c r="O30" s="377">
        <f>2800000000000/10^9</f>
        <v>2800</v>
      </c>
      <c r="P30" s="377"/>
      <c r="Q30" s="377"/>
      <c r="R30" s="386"/>
      <c r="S30" s="386"/>
      <c r="V30" s="378"/>
    </row>
    <row r="31" spans="2:22" s="1" customFormat="1" ht="15" customHeight="1">
      <c r="B31" s="364">
        <v>12</v>
      </c>
      <c r="C31" s="365" t="s">
        <v>613</v>
      </c>
      <c r="D31" s="365"/>
      <c r="E31" s="365"/>
      <c r="F31" s="557" t="s">
        <v>614</v>
      </c>
      <c r="G31" s="558"/>
      <c r="H31" s="549" t="s">
        <v>615</v>
      </c>
      <c r="I31" s="549"/>
      <c r="J31" s="549"/>
      <c r="K31" s="549"/>
      <c r="L31" s="549"/>
      <c r="M31" s="549"/>
      <c r="N31" s="385"/>
      <c r="O31" s="377">
        <f>50000000000/10^9</f>
        <v>50</v>
      </c>
      <c r="P31" s="377"/>
      <c r="Q31" s="377"/>
      <c r="R31" s="386"/>
      <c r="S31" s="386"/>
      <c r="V31" s="378"/>
    </row>
    <row r="32" spans="2:22" s="1" customFormat="1" ht="15" customHeight="1">
      <c r="B32" s="364">
        <v>13</v>
      </c>
      <c r="C32" s="365" t="s">
        <v>759</v>
      </c>
      <c r="D32" s="365"/>
      <c r="E32" s="365"/>
      <c r="F32" s="557" t="s">
        <v>760</v>
      </c>
      <c r="G32" s="558"/>
      <c r="H32" s="549" t="s">
        <v>761</v>
      </c>
      <c r="I32" s="549"/>
      <c r="J32" s="549"/>
      <c r="K32" s="549"/>
      <c r="L32" s="549"/>
      <c r="M32" s="549"/>
      <c r="N32" s="385"/>
      <c r="O32" s="377">
        <f>871520000000/10^9</f>
        <v>871.52</v>
      </c>
      <c r="P32" s="377"/>
      <c r="Q32" s="377"/>
      <c r="R32" s="386"/>
      <c r="S32" s="386"/>
      <c r="V32" s="378"/>
    </row>
    <row r="33" spans="2:25" s="1" customFormat="1" ht="15" customHeight="1">
      <c r="B33" s="364">
        <v>14</v>
      </c>
      <c r="C33" s="365" t="s">
        <v>616</v>
      </c>
      <c r="D33" s="365"/>
      <c r="E33" s="365"/>
      <c r="F33" s="557" t="s">
        <v>617</v>
      </c>
      <c r="G33" s="558"/>
      <c r="H33" s="549" t="s">
        <v>618</v>
      </c>
      <c r="I33" s="549"/>
      <c r="J33" s="549"/>
      <c r="K33" s="549"/>
      <c r="L33" s="549"/>
      <c r="M33" s="549"/>
      <c r="N33" s="385"/>
      <c r="O33" s="377">
        <f>1600000000000/10^9</f>
        <v>1600</v>
      </c>
      <c r="P33" s="377"/>
      <c r="Q33" s="377"/>
      <c r="R33" s="386"/>
      <c r="S33" s="386"/>
      <c r="V33" s="378"/>
    </row>
    <row r="34" spans="2:25" s="1" customFormat="1" ht="15" customHeight="1">
      <c r="B34" s="364">
        <v>15</v>
      </c>
      <c r="C34" s="365" t="s">
        <v>619</v>
      </c>
      <c r="D34" s="365"/>
      <c r="E34" s="365"/>
      <c r="F34" s="557" t="s">
        <v>620</v>
      </c>
      <c r="G34" s="558"/>
      <c r="H34" s="549" t="s">
        <v>621</v>
      </c>
      <c r="I34" s="549"/>
      <c r="J34" s="549"/>
      <c r="K34" s="549"/>
      <c r="L34" s="549"/>
      <c r="M34" s="549"/>
      <c r="N34" s="385"/>
      <c r="O34" s="377">
        <f>3098315000000/10^9</f>
        <v>3098.3150000000001</v>
      </c>
      <c r="P34" s="377"/>
      <c r="Q34" s="377"/>
      <c r="R34" s="386"/>
      <c r="S34" s="386"/>
      <c r="V34" s="378"/>
    </row>
    <row r="35" spans="2:25" s="1" customFormat="1" ht="15" customHeight="1">
      <c r="B35" s="364">
        <v>16</v>
      </c>
      <c r="C35" s="365" t="s">
        <v>619</v>
      </c>
      <c r="D35" s="365"/>
      <c r="E35" s="365"/>
      <c r="F35" s="557" t="s">
        <v>620</v>
      </c>
      <c r="G35" s="558"/>
      <c r="H35" s="549" t="s">
        <v>622</v>
      </c>
      <c r="I35" s="549"/>
      <c r="J35" s="549"/>
      <c r="K35" s="549"/>
      <c r="L35" s="549"/>
      <c r="M35" s="549"/>
      <c r="N35" s="385"/>
      <c r="O35" s="377">
        <f>1130040000000/10^9</f>
        <v>1130.04</v>
      </c>
      <c r="P35" s="377"/>
      <c r="Q35" s="377"/>
      <c r="R35" s="386"/>
      <c r="S35" s="386"/>
      <c r="V35" s="378"/>
    </row>
    <row r="36" spans="2:25" s="1" customFormat="1" ht="15" customHeight="1">
      <c r="B36" s="364">
        <v>17</v>
      </c>
      <c r="C36" s="365" t="s">
        <v>619</v>
      </c>
      <c r="D36" s="365"/>
      <c r="E36" s="365"/>
      <c r="F36" s="557" t="s">
        <v>620</v>
      </c>
      <c r="G36" s="558"/>
      <c r="H36" s="549" t="s">
        <v>623</v>
      </c>
      <c r="I36" s="549"/>
      <c r="J36" s="549"/>
      <c r="K36" s="549"/>
      <c r="L36" s="549"/>
      <c r="M36" s="549"/>
      <c r="N36" s="385"/>
      <c r="O36" s="377">
        <v>0</v>
      </c>
      <c r="P36" s="377"/>
      <c r="Q36" s="377">
        <f>20046500/10^6</f>
        <v>20.046500000000002</v>
      </c>
      <c r="R36" s="386"/>
      <c r="S36" s="386"/>
      <c r="W36" s="378"/>
    </row>
    <row r="37" spans="2:25" s="1" customFormat="1" ht="15" customHeight="1">
      <c r="B37" s="364">
        <v>18</v>
      </c>
      <c r="C37" s="365" t="s">
        <v>624</v>
      </c>
      <c r="D37" s="365"/>
      <c r="E37" s="365"/>
      <c r="F37" s="557" t="s">
        <v>625</v>
      </c>
      <c r="G37" s="558"/>
      <c r="H37" s="549" t="s">
        <v>626</v>
      </c>
      <c r="I37" s="549"/>
      <c r="J37" s="549"/>
      <c r="K37" s="549"/>
      <c r="L37" s="549"/>
      <c r="M37" s="549"/>
      <c r="N37" s="385"/>
      <c r="O37" s="377">
        <f>2500000000000/10^9</f>
        <v>2500</v>
      </c>
      <c r="P37" s="377"/>
      <c r="Q37" s="377"/>
      <c r="R37" s="386"/>
      <c r="S37" s="386"/>
      <c r="V37" s="378"/>
    </row>
    <row r="38" spans="2:25" s="1" customFormat="1" ht="15" customHeight="1">
      <c r="B38" s="364">
        <v>19</v>
      </c>
      <c r="C38" s="365" t="s">
        <v>627</v>
      </c>
      <c r="D38" s="365"/>
      <c r="E38" s="365"/>
      <c r="F38" s="557" t="s">
        <v>628</v>
      </c>
      <c r="G38" s="558"/>
      <c r="H38" s="549" t="s">
        <v>615</v>
      </c>
      <c r="I38" s="549"/>
      <c r="J38" s="549"/>
      <c r="K38" s="549"/>
      <c r="L38" s="549"/>
      <c r="M38" s="549"/>
      <c r="N38" s="385"/>
      <c r="O38" s="377">
        <f>1000000000000/10^9</f>
        <v>1000</v>
      </c>
      <c r="P38" s="377"/>
      <c r="Q38" s="377"/>
      <c r="R38" s="386"/>
      <c r="S38" s="386"/>
      <c r="V38" s="378"/>
    </row>
    <row r="39" spans="2:25" s="1" customFormat="1" ht="15" customHeight="1">
      <c r="B39" s="364">
        <v>20</v>
      </c>
      <c r="C39" s="365" t="s">
        <v>627</v>
      </c>
      <c r="D39" s="365"/>
      <c r="E39" s="365"/>
      <c r="F39" s="557" t="s">
        <v>628</v>
      </c>
      <c r="G39" s="558"/>
      <c r="H39" s="549" t="s">
        <v>629</v>
      </c>
      <c r="I39" s="549"/>
      <c r="J39" s="549"/>
      <c r="K39" s="549"/>
      <c r="L39" s="549"/>
      <c r="M39" s="549"/>
      <c r="N39" s="385"/>
      <c r="O39" s="377">
        <f>500000000000/10^9</f>
        <v>500</v>
      </c>
      <c r="P39" s="377"/>
      <c r="Q39" s="377"/>
      <c r="R39" s="386"/>
      <c r="S39" s="386"/>
      <c r="V39" s="378"/>
    </row>
    <row r="40" spans="2:25" s="1" customFormat="1" ht="15" customHeight="1">
      <c r="B40" s="364">
        <v>21</v>
      </c>
      <c r="C40" s="365" t="s">
        <v>594</v>
      </c>
      <c r="D40" s="365"/>
      <c r="E40" s="365"/>
      <c r="F40" s="557" t="s">
        <v>630</v>
      </c>
      <c r="G40" s="557"/>
      <c r="H40" s="549" t="s">
        <v>626</v>
      </c>
      <c r="I40" s="549"/>
      <c r="J40" s="549"/>
      <c r="K40" s="549"/>
      <c r="L40" s="549"/>
      <c r="M40" s="549"/>
      <c r="N40" s="385"/>
      <c r="O40" s="377">
        <f>2678000000000/10^9</f>
        <v>2678</v>
      </c>
      <c r="P40" s="377"/>
      <c r="Q40" s="377"/>
      <c r="R40" s="386"/>
      <c r="S40" s="386"/>
      <c r="V40" s="378"/>
    </row>
    <row r="41" spans="2:25" s="1" customFormat="1" ht="15" customHeight="1">
      <c r="B41" s="364">
        <v>22</v>
      </c>
      <c r="C41" s="365" t="s">
        <v>631</v>
      </c>
      <c r="D41" s="365"/>
      <c r="E41" s="365"/>
      <c r="F41" s="557" t="s">
        <v>632</v>
      </c>
      <c r="G41" s="557"/>
      <c r="H41" s="549" t="s">
        <v>633</v>
      </c>
      <c r="I41" s="549"/>
      <c r="J41" s="549"/>
      <c r="K41" s="549"/>
      <c r="L41" s="549"/>
      <c r="M41" s="549"/>
      <c r="N41" s="385"/>
      <c r="O41" s="377">
        <f>5000000000000/10^9</f>
        <v>5000</v>
      </c>
      <c r="P41" s="377"/>
      <c r="Q41" s="377"/>
      <c r="R41" s="386"/>
      <c r="S41" s="386"/>
      <c r="V41" s="378"/>
    </row>
    <row r="42" spans="2:25" s="1" customFormat="1" ht="15" customHeight="1">
      <c r="B42" s="364">
        <v>23</v>
      </c>
      <c r="C42" s="365" t="s">
        <v>634</v>
      </c>
      <c r="D42" s="365"/>
      <c r="E42" s="365"/>
      <c r="F42" s="557" t="s">
        <v>635</v>
      </c>
      <c r="G42" s="557"/>
      <c r="H42" s="549" t="s">
        <v>636</v>
      </c>
      <c r="I42" s="549"/>
      <c r="J42" s="549"/>
      <c r="K42" s="549"/>
      <c r="L42" s="549"/>
      <c r="M42" s="549"/>
      <c r="N42" s="385"/>
      <c r="O42" s="377">
        <f>500000000000/10^9</f>
        <v>500</v>
      </c>
      <c r="P42" s="377"/>
      <c r="Q42" s="377"/>
      <c r="R42" s="386"/>
      <c r="S42" s="386"/>
      <c r="V42" s="378"/>
    </row>
    <row r="43" spans="2:25" s="1" customFormat="1" ht="15" customHeight="1">
      <c r="B43" s="364">
        <v>24</v>
      </c>
      <c r="C43" s="365" t="s">
        <v>634</v>
      </c>
      <c r="D43" s="365"/>
      <c r="E43" s="365"/>
      <c r="F43" s="557" t="s">
        <v>635</v>
      </c>
      <c r="G43" s="557"/>
      <c r="H43" s="549" t="s">
        <v>638</v>
      </c>
      <c r="I43" s="549"/>
      <c r="J43" s="549"/>
      <c r="K43" s="549"/>
      <c r="L43" s="549"/>
      <c r="M43" s="549"/>
      <c r="N43" s="385"/>
      <c r="O43" s="377">
        <f>500000000000/10^9</f>
        <v>500</v>
      </c>
      <c r="P43" s="377"/>
      <c r="Q43" s="377"/>
      <c r="R43" s="386"/>
      <c r="S43" s="386"/>
      <c r="V43" s="378"/>
    </row>
    <row r="44" spans="2:25" s="1" customFormat="1" ht="15" customHeight="1">
      <c r="B44" s="364">
        <v>25</v>
      </c>
      <c r="C44" s="365" t="s">
        <v>757</v>
      </c>
      <c r="D44" s="365"/>
      <c r="E44" s="365"/>
      <c r="F44" s="557" t="s">
        <v>635</v>
      </c>
      <c r="G44" s="557"/>
      <c r="H44" s="549" t="s">
        <v>758</v>
      </c>
      <c r="I44" s="549"/>
      <c r="J44" s="549"/>
      <c r="K44" s="549"/>
      <c r="L44" s="549"/>
      <c r="M44" s="549"/>
      <c r="N44" s="385"/>
      <c r="O44" s="377">
        <f>2750000000000/10^9</f>
        <v>2750</v>
      </c>
      <c r="P44" s="377"/>
      <c r="Q44" s="377"/>
      <c r="R44" s="386"/>
      <c r="S44" s="386"/>
      <c r="V44" s="378"/>
    </row>
    <row r="45" spans="2:25" s="1" customFormat="1" ht="15" customHeight="1">
      <c r="B45" s="364">
        <v>26</v>
      </c>
      <c r="C45" s="365" t="s">
        <v>639</v>
      </c>
      <c r="D45" s="365"/>
      <c r="E45" s="365"/>
      <c r="F45" s="557" t="s">
        <v>640</v>
      </c>
      <c r="G45" s="558"/>
      <c r="H45" s="549" t="s">
        <v>587</v>
      </c>
      <c r="I45" s="549"/>
      <c r="J45" s="549"/>
      <c r="K45" s="549"/>
      <c r="L45" s="549"/>
      <c r="M45" s="549"/>
      <c r="N45" s="385"/>
      <c r="O45" s="377">
        <f>800000000000/10^9</f>
        <v>800</v>
      </c>
      <c r="P45" s="377"/>
      <c r="Q45" s="377"/>
      <c r="R45" s="386"/>
      <c r="S45" s="386"/>
      <c r="V45" s="378"/>
    </row>
    <row r="46" spans="2:25" s="1" customFormat="1" ht="15" customHeight="1">
      <c r="B46" s="364">
        <v>27</v>
      </c>
      <c r="C46" s="365" t="s">
        <v>641</v>
      </c>
      <c r="D46" s="365"/>
      <c r="E46" s="365"/>
      <c r="F46" s="557" t="s">
        <v>642</v>
      </c>
      <c r="G46" s="557"/>
      <c r="H46" s="549" t="s">
        <v>596</v>
      </c>
      <c r="I46" s="549"/>
      <c r="J46" s="549"/>
      <c r="K46" s="549"/>
      <c r="L46" s="549"/>
      <c r="M46" s="549"/>
      <c r="N46" s="385"/>
      <c r="O46" s="377">
        <f>2500000000000/10^9</f>
        <v>2500</v>
      </c>
      <c r="P46" s="377"/>
      <c r="Q46" s="377"/>
      <c r="R46" s="386"/>
      <c r="S46" s="386"/>
      <c r="V46" s="378"/>
    </row>
    <row r="47" spans="2:25" s="1" customFormat="1" ht="15" customHeight="1">
      <c r="B47" s="564" t="s">
        <v>582</v>
      </c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6"/>
      <c r="N47" s="559">
        <v>44950.618000000002</v>
      </c>
      <c r="O47" s="560"/>
      <c r="P47" s="559">
        <v>20.046500000000002</v>
      </c>
      <c r="Q47" s="560"/>
      <c r="S47" s="386"/>
      <c r="T47" s="386"/>
      <c r="U47" s="386"/>
      <c r="V47" s="386"/>
      <c r="W47" s="366"/>
      <c r="Y47" s="387"/>
    </row>
    <row r="48" spans="2:25" s="1" customFormat="1" ht="15" customHeight="1">
      <c r="B48" s="561" t="s">
        <v>521</v>
      </c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3"/>
      <c r="N48" s="559">
        <v>53350.618000000002</v>
      </c>
      <c r="O48" s="560"/>
      <c r="P48" s="559">
        <v>40.046500000000002</v>
      </c>
      <c r="Q48" s="560"/>
      <c r="S48" s="386"/>
      <c r="T48" s="386"/>
      <c r="U48" s="386"/>
      <c r="V48" s="386"/>
      <c r="W48" s="366"/>
      <c r="Y48" s="387"/>
    </row>
    <row r="49" spans="1:22" s="1" customFormat="1" ht="15" customHeight="1">
      <c r="B49" s="90"/>
      <c r="C49" s="356"/>
      <c r="D49" s="356"/>
      <c r="E49" s="356"/>
      <c r="F49" s="356"/>
      <c r="G49" s="356"/>
      <c r="H49" s="357"/>
      <c r="I49" s="357"/>
      <c r="J49" s="358"/>
      <c r="K49" s="358"/>
      <c r="M49" s="362"/>
      <c r="N49" s="360"/>
      <c r="O49" s="332"/>
      <c r="P49" s="332"/>
      <c r="Q49" s="332"/>
      <c r="S49" s="332"/>
      <c r="T49" s="332"/>
      <c r="U49" s="332"/>
      <c r="V49" s="387"/>
    </row>
    <row r="50" spans="1:22" s="1" customFormat="1" ht="15" customHeight="1">
      <c r="B50" s="388"/>
      <c r="C50" s="380"/>
      <c r="D50" s="365"/>
      <c r="E50" s="365"/>
      <c r="F50" s="551"/>
      <c r="G50" s="551"/>
      <c r="H50" s="549"/>
      <c r="I50" s="549"/>
      <c r="J50" s="549"/>
      <c r="K50" s="549"/>
      <c r="L50" s="549"/>
      <c r="M50" s="549"/>
      <c r="N50" s="389"/>
      <c r="O50" s="377"/>
      <c r="P50" s="377"/>
      <c r="Q50" s="377"/>
      <c r="S50" s="332"/>
      <c r="T50" s="332"/>
      <c r="U50" s="332"/>
      <c r="V50" s="387"/>
    </row>
    <row r="51" spans="1:22" s="1" customFormat="1" ht="13.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pans="1:22" s="1" customFormat="1" ht="13.5" customHeight="1">
      <c r="A52" s="43"/>
      <c r="B52" s="43"/>
      <c r="C52" s="43"/>
      <c r="D52" s="4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119"/>
      <c r="T52" s="119"/>
      <c r="U52" s="119" t="s">
        <v>643</v>
      </c>
    </row>
    <row r="54" spans="1:22" ht="15" customHeight="1">
      <c r="O54" s="424"/>
      <c r="P54" s="424"/>
      <c r="Q54" s="424"/>
      <c r="R54" s="424"/>
      <c r="S54" s="424"/>
      <c r="T54" s="424"/>
      <c r="U54" s="424"/>
    </row>
  </sheetData>
  <mergeCells count="92">
    <mergeCell ref="F50:G50"/>
    <mergeCell ref="H50:M50"/>
    <mergeCell ref="F46:G46"/>
    <mergeCell ref="H46:M46"/>
    <mergeCell ref="B47:M47"/>
    <mergeCell ref="N47:O47"/>
    <mergeCell ref="P47:Q47"/>
    <mergeCell ref="B48:M48"/>
    <mergeCell ref="N48:O48"/>
    <mergeCell ref="P48:Q48"/>
    <mergeCell ref="F41:G41"/>
    <mergeCell ref="H41:M41"/>
    <mergeCell ref="F42:G42"/>
    <mergeCell ref="H42:M42"/>
    <mergeCell ref="F45:G45"/>
    <mergeCell ref="H45:M45"/>
    <mergeCell ref="F43:G43"/>
    <mergeCell ref="H43:M43"/>
    <mergeCell ref="F44:G44"/>
    <mergeCell ref="H44:M44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P15:Q15"/>
    <mergeCell ref="B17:B18"/>
    <mergeCell ref="C17:E18"/>
    <mergeCell ref="F17:G18"/>
    <mergeCell ref="H17:M18"/>
    <mergeCell ref="N17:Q17"/>
    <mergeCell ref="N18:O18"/>
    <mergeCell ref="P18:Q18"/>
    <mergeCell ref="F16:G16"/>
    <mergeCell ref="H16:M16"/>
    <mergeCell ref="N7:Q7"/>
    <mergeCell ref="N8:O8"/>
    <mergeCell ref="P8:Q8"/>
    <mergeCell ref="H9:M9"/>
    <mergeCell ref="F10:G10"/>
    <mergeCell ref="H10:M10"/>
    <mergeCell ref="F12:G12"/>
    <mergeCell ref="H12:M12"/>
    <mergeCell ref="F13:G13"/>
    <mergeCell ref="H13:M13"/>
    <mergeCell ref="F14:G14"/>
    <mergeCell ref="H14:M14"/>
    <mergeCell ref="B15:M15"/>
    <mergeCell ref="N15:O15"/>
    <mergeCell ref="B7:B8"/>
    <mergeCell ref="C7:E8"/>
    <mergeCell ref="F7:G8"/>
    <mergeCell ref="H7:M8"/>
    <mergeCell ref="F11:G11"/>
    <mergeCell ref="H11:M11"/>
  </mergeCells>
  <dataValidations count="1">
    <dataValidation type="list" allowBlank="1" showInputMessage="1" showErrorMessage="1" sqref="W47:W48" xr:uid="{E7571254-3F1B-4690-95C6-B756C5D9FD59}">
      <formula1>$I$134:$I$144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55"/>
  <sheetViews>
    <sheetView view="pageBreakPreview" topLeftCell="A5" zoomScale="55" zoomScaleNormal="100" zoomScaleSheetLayoutView="55" workbookViewId="0">
      <selection activeCell="J52" sqref="J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7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" customFormat="1" ht="13.5" customHeight="1">
      <c r="B5" s="368"/>
      <c r="C5" s="356"/>
      <c r="D5" s="356"/>
      <c r="E5" s="356"/>
      <c r="F5" s="356"/>
      <c r="G5" s="356"/>
      <c r="H5" s="357"/>
      <c r="I5" s="357"/>
      <c r="J5" s="358"/>
      <c r="K5" s="358"/>
      <c r="M5" s="362"/>
      <c r="N5" s="360"/>
      <c r="O5" s="332"/>
      <c r="P5" s="327"/>
    </row>
    <row r="6" spans="1:23" s="1" customFormat="1" ht="13.5" customHeight="1">
      <c r="B6" s="346" t="s">
        <v>697</v>
      </c>
      <c r="C6"/>
      <c r="D6"/>
      <c r="E6"/>
      <c r="F6"/>
      <c r="G6"/>
      <c r="H6"/>
      <c r="I6"/>
      <c r="J6"/>
      <c r="K6"/>
      <c r="L6"/>
      <c r="M6"/>
      <c r="N6"/>
      <c r="O6"/>
      <c r="P6" s="327"/>
    </row>
    <row r="7" spans="1:23" s="1" customFormat="1" ht="14.25" customHeight="1">
      <c r="B7" s="534" t="s">
        <v>532</v>
      </c>
      <c r="C7" s="528" t="s">
        <v>698</v>
      </c>
      <c r="D7" s="530"/>
      <c r="E7" s="540"/>
      <c r="F7" s="528" t="s">
        <v>686</v>
      </c>
      <c r="G7" s="540"/>
      <c r="H7" s="528" t="s">
        <v>694</v>
      </c>
      <c r="I7" s="530"/>
      <c r="J7" s="530"/>
      <c r="K7" s="530"/>
      <c r="L7" s="530"/>
      <c r="M7" s="540"/>
      <c r="N7" s="567" t="s">
        <v>699</v>
      </c>
      <c r="O7" s="568"/>
      <c r="P7" s="568"/>
      <c r="Q7" s="568"/>
    </row>
    <row r="8" spans="1:23" s="1" customFormat="1" ht="14.25" customHeight="1">
      <c r="B8" s="534"/>
      <c r="C8" s="528"/>
      <c r="D8" s="530"/>
      <c r="E8" s="540"/>
      <c r="F8" s="528"/>
      <c r="G8" s="540"/>
      <c r="H8" s="528"/>
      <c r="I8" s="530"/>
      <c r="J8" s="530"/>
      <c r="K8" s="530"/>
      <c r="L8" s="530"/>
      <c r="M8" s="540"/>
      <c r="N8" s="553" t="s">
        <v>700</v>
      </c>
      <c r="O8" s="554"/>
      <c r="P8" s="553" t="s">
        <v>701</v>
      </c>
      <c r="Q8" s="555"/>
    </row>
    <row r="9" spans="1:23" s="1" customFormat="1" ht="14.25" customHeight="1">
      <c r="B9" s="375" t="s">
        <v>702</v>
      </c>
      <c r="C9" s="363"/>
      <c r="D9" s="363"/>
      <c r="E9" s="363"/>
      <c r="F9" s="569"/>
      <c r="G9" s="569"/>
      <c r="H9" s="363"/>
      <c r="I9" s="363"/>
      <c r="J9" s="363"/>
      <c r="K9" s="363"/>
      <c r="L9" s="363"/>
      <c r="M9" s="363"/>
      <c r="N9" s="363"/>
      <c r="O9" s="376"/>
      <c r="P9" s="327"/>
    </row>
    <row r="10" spans="1:23" s="1" customFormat="1" ht="14.15" customHeight="1">
      <c r="B10" s="364">
        <v>1</v>
      </c>
      <c r="C10" s="365" t="s">
        <v>579</v>
      </c>
      <c r="D10" s="363"/>
      <c r="E10" s="363"/>
      <c r="F10" s="541">
        <v>45727</v>
      </c>
      <c r="G10" s="541"/>
      <c r="H10" s="549" t="s">
        <v>703</v>
      </c>
      <c r="I10" s="549"/>
      <c r="J10" s="549"/>
      <c r="K10" s="549"/>
      <c r="L10" s="549"/>
      <c r="M10" s="549"/>
      <c r="O10" s="377">
        <f>700000000000/10^9</f>
        <v>700</v>
      </c>
      <c r="P10" s="376"/>
      <c r="Q10" s="376"/>
    </row>
    <row r="11" spans="1:23" s="1" customFormat="1" ht="14.25" customHeight="1">
      <c r="B11" s="364">
        <v>2</v>
      </c>
      <c r="C11" s="365" t="s">
        <v>753</v>
      </c>
      <c r="D11" s="363"/>
      <c r="E11" s="363"/>
      <c r="F11" s="541">
        <v>45735</v>
      </c>
      <c r="G11" s="541"/>
      <c r="H11" s="549" t="s">
        <v>762</v>
      </c>
      <c r="I11" s="549"/>
      <c r="J11" s="549"/>
      <c r="K11" s="549"/>
      <c r="L11" s="549"/>
      <c r="M11" s="549"/>
      <c r="O11" s="377">
        <f>2500000000000/10^9</f>
        <v>2500</v>
      </c>
      <c r="P11" s="376"/>
      <c r="Q11" s="376"/>
      <c r="R11" s="386"/>
      <c r="S11" s="386"/>
      <c r="V11" s="378"/>
    </row>
    <row r="12" spans="1:23" s="1" customFormat="1" ht="14.25" customHeight="1">
      <c r="B12" s="364">
        <v>3</v>
      </c>
      <c r="C12" s="365" t="s">
        <v>753</v>
      </c>
      <c r="D12" s="363"/>
      <c r="E12" s="363"/>
      <c r="F12" s="541">
        <v>45735</v>
      </c>
      <c r="G12" s="541"/>
      <c r="H12" s="549" t="s">
        <v>763</v>
      </c>
      <c r="I12" s="549"/>
      <c r="J12" s="549"/>
      <c r="K12" s="549"/>
      <c r="L12" s="549"/>
      <c r="M12" s="549"/>
      <c r="O12" s="377">
        <f>1500000000000/10^9</f>
        <v>1500</v>
      </c>
      <c r="P12" s="376"/>
      <c r="Q12" s="376"/>
      <c r="R12" s="386"/>
      <c r="S12" s="386"/>
      <c r="V12" s="378"/>
    </row>
    <row r="13" spans="1:23" s="1" customFormat="1" ht="14" customHeight="1">
      <c r="B13" s="364">
        <v>4</v>
      </c>
      <c r="C13" s="365" t="s">
        <v>753</v>
      </c>
      <c r="D13" s="380"/>
      <c r="E13" s="380"/>
      <c r="F13" s="541">
        <v>45735</v>
      </c>
      <c r="G13" s="541"/>
      <c r="H13" s="552" t="s">
        <v>764</v>
      </c>
      <c r="I13" s="552"/>
      <c r="J13" s="552"/>
      <c r="K13" s="552"/>
      <c r="L13" s="552"/>
      <c r="M13" s="552"/>
      <c r="O13" s="377"/>
      <c r="P13" s="377"/>
      <c r="Q13" s="377">
        <f>20000000/10^6</f>
        <v>20</v>
      </c>
      <c r="R13" s="377"/>
      <c r="S13" s="386"/>
      <c r="T13" s="386"/>
      <c r="U13" s="386"/>
      <c r="V13" s="386"/>
      <c r="W13" s="378"/>
    </row>
    <row r="14" spans="1:23" s="1" customFormat="1" ht="14.15" customHeight="1">
      <c r="B14" s="379"/>
      <c r="C14" s="380"/>
      <c r="D14" s="380"/>
      <c r="E14" s="380"/>
      <c r="F14" s="541"/>
      <c r="G14" s="541"/>
      <c r="H14" s="552"/>
      <c r="I14" s="552"/>
      <c r="J14" s="552"/>
      <c r="K14" s="552"/>
      <c r="L14" s="552"/>
      <c r="M14" s="552"/>
      <c r="O14" s="377"/>
    </row>
    <row r="15" spans="1:23" s="1" customFormat="1" ht="14.15" customHeight="1">
      <c r="B15" s="544" t="s">
        <v>582</v>
      </c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431"/>
      <c r="O15" s="431">
        <f>SUM(O10:O12)</f>
        <v>4700</v>
      </c>
      <c r="P15" s="556">
        <f>SUM(Q10:Q13)</f>
        <v>20</v>
      </c>
      <c r="Q15" s="556"/>
    </row>
    <row r="16" spans="1:23" s="1" customFormat="1" ht="14.25" customHeight="1">
      <c r="B16" s="379"/>
      <c r="C16" s="380"/>
      <c r="D16" s="380"/>
      <c r="E16" s="380"/>
      <c r="F16" s="551"/>
      <c r="G16" s="551"/>
      <c r="O16" s="377"/>
      <c r="P16" s="366"/>
      <c r="Q16" s="377"/>
    </row>
    <row r="17" spans="2:24" s="1" customFormat="1" ht="14.25" customHeight="1">
      <c r="B17" s="379"/>
      <c r="C17" s="380"/>
      <c r="D17" s="380"/>
      <c r="E17" s="380"/>
      <c r="F17" s="551"/>
      <c r="G17" s="551"/>
      <c r="H17" s="552"/>
      <c r="I17" s="552"/>
      <c r="J17" s="552"/>
      <c r="K17" s="552"/>
      <c r="L17" s="552"/>
      <c r="M17" s="552"/>
      <c r="N17" s="374"/>
      <c r="O17" s="377"/>
      <c r="P17" s="366"/>
      <c r="Q17" s="377"/>
    </row>
    <row r="18" spans="2:24" s="1" customFormat="1" ht="15" customHeight="1">
      <c r="B18" s="534" t="s">
        <v>532</v>
      </c>
      <c r="C18" s="528" t="s">
        <v>698</v>
      </c>
      <c r="D18" s="530"/>
      <c r="E18" s="540"/>
      <c r="F18" s="528" t="s">
        <v>704</v>
      </c>
      <c r="G18" s="540"/>
      <c r="H18" s="528" t="s">
        <v>694</v>
      </c>
      <c r="I18" s="530"/>
      <c r="J18" s="530"/>
      <c r="K18" s="530"/>
      <c r="L18" s="530"/>
      <c r="M18" s="540"/>
      <c r="N18" s="567" t="s">
        <v>699</v>
      </c>
      <c r="O18" s="568"/>
      <c r="P18" s="568"/>
      <c r="Q18" s="568"/>
    </row>
    <row r="19" spans="2:24" s="1" customFormat="1" ht="15" customHeight="1">
      <c r="B19" s="534"/>
      <c r="C19" s="528"/>
      <c r="D19" s="530"/>
      <c r="E19" s="540"/>
      <c r="F19" s="528"/>
      <c r="G19" s="540"/>
      <c r="H19" s="528"/>
      <c r="I19" s="530"/>
      <c r="J19" s="530"/>
      <c r="K19" s="530"/>
      <c r="L19" s="530"/>
      <c r="M19" s="540"/>
      <c r="N19" s="553" t="s">
        <v>700</v>
      </c>
      <c r="O19" s="554"/>
      <c r="P19" s="553" t="s">
        <v>701</v>
      </c>
      <c r="Q19" s="555"/>
    </row>
    <row r="20" spans="2:24" s="1" customFormat="1" ht="15" customHeight="1">
      <c r="B20" s="375" t="s">
        <v>705</v>
      </c>
      <c r="C20" s="365"/>
      <c r="D20" s="365"/>
      <c r="E20" s="365"/>
      <c r="G20" s="365"/>
      <c r="H20" s="381"/>
      <c r="I20" s="381"/>
      <c r="J20" s="382"/>
      <c r="K20" s="382"/>
      <c r="L20" s="383"/>
      <c r="M20" s="384"/>
      <c r="N20" s="385"/>
      <c r="O20" s="377"/>
      <c r="P20" s="366"/>
      <c r="Q20" s="377"/>
    </row>
    <row r="21" spans="2:24" s="1" customFormat="1" ht="13">
      <c r="B21" s="364">
        <v>1</v>
      </c>
      <c r="C21" s="380" t="s">
        <v>585</v>
      </c>
      <c r="F21" s="557" t="s">
        <v>586</v>
      </c>
      <c r="G21" s="557"/>
      <c r="H21" s="549" t="s">
        <v>706</v>
      </c>
      <c r="I21" s="549"/>
      <c r="J21" s="549"/>
      <c r="K21" s="549"/>
      <c r="L21" s="549"/>
      <c r="M21" s="549"/>
      <c r="O21" s="377">
        <v>303.2</v>
      </c>
      <c r="Q21" s="377">
        <v>0</v>
      </c>
      <c r="R21" s="386"/>
      <c r="S21" s="386"/>
      <c r="T21" s="386"/>
      <c r="U21" s="386"/>
      <c r="V21" s="366"/>
      <c r="X21" s="387"/>
    </row>
    <row r="22" spans="2:24" s="1" customFormat="1" ht="13">
      <c r="B22" s="364">
        <v>2</v>
      </c>
      <c r="C22" s="380" t="s">
        <v>588</v>
      </c>
      <c r="F22" s="557" t="s">
        <v>589</v>
      </c>
      <c r="G22" s="557"/>
      <c r="H22" s="549" t="s">
        <v>707</v>
      </c>
      <c r="I22" s="549"/>
      <c r="J22" s="549"/>
      <c r="K22" s="549"/>
      <c r="L22" s="549"/>
      <c r="M22" s="549"/>
      <c r="O22" s="377">
        <v>800</v>
      </c>
      <c r="Q22" s="377">
        <v>0</v>
      </c>
      <c r="R22" s="386"/>
      <c r="S22" s="386"/>
      <c r="T22" s="386"/>
      <c r="U22" s="386"/>
      <c r="V22" s="366"/>
      <c r="X22" s="387"/>
    </row>
    <row r="23" spans="2:24" s="1" customFormat="1" ht="13">
      <c r="B23" s="364">
        <v>3</v>
      </c>
      <c r="C23" s="365" t="s">
        <v>591</v>
      </c>
      <c r="D23" s="365"/>
      <c r="E23" s="365"/>
      <c r="F23" s="557" t="s">
        <v>592</v>
      </c>
      <c r="G23" s="557"/>
      <c r="H23" s="549" t="s">
        <v>708</v>
      </c>
      <c r="I23" s="549"/>
      <c r="J23" s="549"/>
      <c r="K23" s="549"/>
      <c r="L23" s="549"/>
      <c r="M23" s="549"/>
      <c r="N23" s="385"/>
      <c r="O23" s="377">
        <v>1150</v>
      </c>
      <c r="Q23" s="377">
        <v>0</v>
      </c>
      <c r="R23" s="386"/>
      <c r="S23" s="386"/>
      <c r="T23" s="386"/>
      <c r="U23" s="386"/>
      <c r="V23" s="366"/>
      <c r="X23" s="387"/>
    </row>
    <row r="24" spans="2:24" s="1" customFormat="1" ht="13">
      <c r="B24" s="364">
        <v>4</v>
      </c>
      <c r="C24" s="365" t="s">
        <v>594</v>
      </c>
      <c r="D24" s="365"/>
      <c r="E24" s="365"/>
      <c r="F24" s="557" t="s">
        <v>595</v>
      </c>
      <c r="G24" s="557"/>
      <c r="H24" s="549" t="s">
        <v>709</v>
      </c>
      <c r="I24" s="549"/>
      <c r="J24" s="549"/>
      <c r="K24" s="549"/>
      <c r="L24" s="549"/>
      <c r="M24" s="549"/>
      <c r="N24" s="385"/>
      <c r="O24" s="377">
        <v>2790.3449999999998</v>
      </c>
      <c r="Q24" s="377">
        <v>0</v>
      </c>
      <c r="R24" s="386"/>
      <c r="S24" s="386"/>
      <c r="T24" s="386"/>
      <c r="U24" s="386"/>
      <c r="V24" s="366"/>
      <c r="X24" s="387"/>
    </row>
    <row r="25" spans="2:24" s="1" customFormat="1" ht="13">
      <c r="B25" s="364">
        <v>5</v>
      </c>
      <c r="C25" s="365" t="s">
        <v>598</v>
      </c>
      <c r="D25" s="365"/>
      <c r="E25" s="365"/>
      <c r="F25" s="557" t="s">
        <v>599</v>
      </c>
      <c r="G25" s="557"/>
      <c r="H25" s="549" t="s">
        <v>707</v>
      </c>
      <c r="I25" s="549"/>
      <c r="J25" s="549"/>
      <c r="K25" s="549"/>
      <c r="L25" s="549"/>
      <c r="M25" s="549"/>
      <c r="N25" s="385"/>
      <c r="O25" s="377">
        <v>1500</v>
      </c>
      <c r="Q25" s="377">
        <v>0</v>
      </c>
      <c r="R25" s="386"/>
      <c r="S25" s="386"/>
      <c r="T25" s="386"/>
      <c r="U25" s="386"/>
      <c r="V25" s="366"/>
      <c r="X25" s="387"/>
    </row>
    <row r="26" spans="2:24" s="1" customFormat="1" ht="13">
      <c r="B26" s="364">
        <v>6</v>
      </c>
      <c r="C26" s="365" t="s">
        <v>598</v>
      </c>
      <c r="D26" s="365"/>
      <c r="E26" s="365"/>
      <c r="F26" s="557" t="s">
        <v>599</v>
      </c>
      <c r="G26" s="557"/>
      <c r="H26" s="549" t="s">
        <v>710</v>
      </c>
      <c r="I26" s="549"/>
      <c r="J26" s="549"/>
      <c r="K26" s="549"/>
      <c r="L26" s="549"/>
      <c r="M26" s="549"/>
      <c r="N26" s="385"/>
      <c r="O26" s="377">
        <v>1250</v>
      </c>
      <c r="Q26" s="377">
        <v>0</v>
      </c>
      <c r="R26" s="386"/>
      <c r="S26" s="386"/>
      <c r="T26" s="386"/>
      <c r="U26" s="386"/>
      <c r="V26" s="366"/>
      <c r="X26" s="387"/>
    </row>
    <row r="27" spans="2:24" s="1" customFormat="1" ht="13">
      <c r="B27" s="364">
        <v>7</v>
      </c>
      <c r="C27" s="365" t="s">
        <v>601</v>
      </c>
      <c r="D27" s="365"/>
      <c r="E27" s="365"/>
      <c r="F27" s="557" t="s">
        <v>602</v>
      </c>
      <c r="G27" s="557"/>
      <c r="H27" s="549" t="s">
        <v>711</v>
      </c>
      <c r="I27" s="549"/>
      <c r="J27" s="549"/>
      <c r="K27" s="549"/>
      <c r="L27" s="549"/>
      <c r="M27" s="549"/>
      <c r="N27" s="385"/>
      <c r="O27" s="377">
        <v>612.20500000000004</v>
      </c>
      <c r="Q27" s="377">
        <v>0</v>
      </c>
      <c r="R27" s="386"/>
      <c r="S27" s="386"/>
      <c r="T27" s="386"/>
      <c r="U27" s="386"/>
      <c r="V27" s="366"/>
      <c r="X27" s="387"/>
    </row>
    <row r="28" spans="2:24" s="1" customFormat="1" ht="13">
      <c r="B28" s="364">
        <v>8</v>
      </c>
      <c r="C28" s="365" t="s">
        <v>604</v>
      </c>
      <c r="D28" s="365"/>
      <c r="E28" s="365"/>
      <c r="F28" s="557" t="s">
        <v>605</v>
      </c>
      <c r="G28" s="557"/>
      <c r="H28" s="549" t="s">
        <v>712</v>
      </c>
      <c r="I28" s="549"/>
      <c r="J28" s="549"/>
      <c r="K28" s="549"/>
      <c r="L28" s="549"/>
      <c r="M28" s="549"/>
      <c r="N28" s="385"/>
      <c r="O28" s="377">
        <v>5000</v>
      </c>
      <c r="Q28" s="377">
        <v>0</v>
      </c>
      <c r="R28" s="386"/>
      <c r="S28" s="386"/>
      <c r="T28" s="386"/>
      <c r="U28" s="386"/>
      <c r="V28" s="366"/>
      <c r="X28" s="387"/>
    </row>
    <row r="29" spans="2:24" s="1" customFormat="1" ht="13">
      <c r="B29" s="364">
        <v>9</v>
      </c>
      <c r="C29" s="365" t="s">
        <v>604</v>
      </c>
      <c r="D29" s="365"/>
      <c r="E29" s="365"/>
      <c r="F29" s="557" t="s">
        <v>605</v>
      </c>
      <c r="G29" s="557"/>
      <c r="H29" s="549" t="s">
        <v>713</v>
      </c>
      <c r="I29" s="549"/>
      <c r="J29" s="549"/>
      <c r="K29" s="549"/>
      <c r="L29" s="549"/>
      <c r="M29" s="549"/>
      <c r="N29" s="385"/>
      <c r="O29" s="377">
        <v>1200</v>
      </c>
      <c r="Q29" s="377">
        <v>0</v>
      </c>
      <c r="R29" s="386"/>
      <c r="S29" s="386"/>
      <c r="T29" s="386"/>
      <c r="U29" s="386"/>
      <c r="V29" s="366"/>
      <c r="X29" s="387"/>
    </row>
    <row r="30" spans="2:24" s="1" customFormat="1" ht="13">
      <c r="B30" s="364">
        <v>10</v>
      </c>
      <c r="C30" s="365" t="s">
        <v>608</v>
      </c>
      <c r="D30" s="365"/>
      <c r="E30" s="365"/>
      <c r="F30" s="557" t="s">
        <v>609</v>
      </c>
      <c r="G30" s="557"/>
      <c r="H30" s="549" t="s">
        <v>709</v>
      </c>
      <c r="I30" s="549"/>
      <c r="J30" s="549"/>
      <c r="K30" s="549"/>
      <c r="L30" s="549"/>
      <c r="M30" s="549"/>
      <c r="N30" s="385"/>
      <c r="O30" s="377">
        <v>2066.9929999999999</v>
      </c>
      <c r="Q30" s="377">
        <v>0</v>
      </c>
      <c r="R30" s="386"/>
      <c r="S30" s="386"/>
      <c r="T30" s="386"/>
      <c r="U30" s="386"/>
      <c r="V30" s="366"/>
      <c r="X30" s="387"/>
    </row>
    <row r="31" spans="2:24" s="1" customFormat="1" ht="13">
      <c r="B31" s="364">
        <v>11</v>
      </c>
      <c r="C31" s="365" t="s">
        <v>610</v>
      </c>
      <c r="D31" s="365"/>
      <c r="E31" s="365"/>
      <c r="F31" s="557" t="s">
        <v>611</v>
      </c>
      <c r="G31" s="557"/>
      <c r="H31" s="549" t="s">
        <v>714</v>
      </c>
      <c r="I31" s="549"/>
      <c r="J31" s="549"/>
      <c r="K31" s="549"/>
      <c r="L31" s="549"/>
      <c r="M31" s="549"/>
      <c r="N31" s="385"/>
      <c r="O31" s="377">
        <v>2800</v>
      </c>
      <c r="Q31" s="377">
        <v>0</v>
      </c>
      <c r="R31" s="386"/>
      <c r="S31" s="386"/>
      <c r="T31" s="386"/>
      <c r="U31" s="386"/>
      <c r="V31" s="366"/>
      <c r="X31" s="387"/>
    </row>
    <row r="32" spans="2:24" s="1" customFormat="1" ht="13">
      <c r="B32" s="364">
        <v>12</v>
      </c>
      <c r="C32" s="365" t="s">
        <v>613</v>
      </c>
      <c r="D32" s="365"/>
      <c r="E32" s="365"/>
      <c r="F32" s="557" t="s">
        <v>614</v>
      </c>
      <c r="G32" s="557"/>
      <c r="H32" s="549" t="s">
        <v>715</v>
      </c>
      <c r="I32" s="549"/>
      <c r="J32" s="549"/>
      <c r="K32" s="549"/>
      <c r="L32" s="549"/>
      <c r="M32" s="549"/>
      <c r="N32" s="385"/>
      <c r="O32" s="377">
        <v>50</v>
      </c>
      <c r="Q32" s="377">
        <v>0</v>
      </c>
      <c r="R32" s="386"/>
      <c r="S32" s="386"/>
      <c r="T32" s="386"/>
      <c r="U32" s="386"/>
      <c r="V32" s="366"/>
      <c r="X32" s="387"/>
    </row>
    <row r="33" spans="2:24" s="1" customFormat="1" ht="13">
      <c r="B33" s="364">
        <v>13</v>
      </c>
      <c r="C33" s="365" t="s">
        <v>759</v>
      </c>
      <c r="D33" s="365"/>
      <c r="E33" s="365"/>
      <c r="F33" s="557" t="s">
        <v>760</v>
      </c>
      <c r="G33" s="558"/>
      <c r="H33" s="549" t="s">
        <v>765</v>
      </c>
      <c r="I33" s="549"/>
      <c r="J33" s="549"/>
      <c r="K33" s="549"/>
      <c r="L33" s="549"/>
      <c r="M33" s="549"/>
      <c r="N33" s="385"/>
      <c r="O33" s="377">
        <v>871.52</v>
      </c>
      <c r="Q33" s="377">
        <f>'[2]Hal 14 - 17-id'!Q29</f>
        <v>0</v>
      </c>
      <c r="R33" s="386"/>
      <c r="S33" s="386"/>
      <c r="T33" s="386"/>
      <c r="U33" s="386"/>
      <c r="V33" s="366"/>
      <c r="X33" s="387"/>
    </row>
    <row r="34" spans="2:24" s="1" customFormat="1" ht="13">
      <c r="B34" s="364">
        <v>14</v>
      </c>
      <c r="C34" s="365" t="s">
        <v>616</v>
      </c>
      <c r="D34" s="365"/>
      <c r="E34" s="365"/>
      <c r="F34" s="557" t="s">
        <v>617</v>
      </c>
      <c r="G34" s="557"/>
      <c r="H34" s="549" t="s">
        <v>716</v>
      </c>
      <c r="I34" s="549"/>
      <c r="J34" s="549"/>
      <c r="K34" s="549"/>
      <c r="L34" s="549"/>
      <c r="M34" s="549"/>
      <c r="N34" s="385"/>
      <c r="O34" s="377">
        <v>1600</v>
      </c>
      <c r="Q34" s="377">
        <v>0</v>
      </c>
      <c r="R34" s="386"/>
      <c r="S34" s="386"/>
      <c r="T34" s="386"/>
      <c r="U34" s="386"/>
      <c r="V34" s="366"/>
      <c r="X34" s="387"/>
    </row>
    <row r="35" spans="2:24" s="1" customFormat="1" ht="13">
      <c r="B35" s="364">
        <v>15</v>
      </c>
      <c r="C35" s="365" t="s">
        <v>619</v>
      </c>
      <c r="D35" s="365"/>
      <c r="E35" s="365"/>
      <c r="F35" s="557" t="s">
        <v>620</v>
      </c>
      <c r="G35" s="557"/>
      <c r="H35" s="549" t="s">
        <v>717</v>
      </c>
      <c r="I35" s="549"/>
      <c r="J35" s="549"/>
      <c r="K35" s="549"/>
      <c r="L35" s="549"/>
      <c r="M35" s="549"/>
      <c r="N35" s="385"/>
      <c r="O35" s="377">
        <v>3098.3150000000001</v>
      </c>
      <c r="Q35" s="377">
        <v>0</v>
      </c>
      <c r="R35" s="386"/>
      <c r="S35" s="386"/>
      <c r="T35" s="386"/>
      <c r="U35" s="386"/>
      <c r="V35" s="366"/>
      <c r="X35" s="387"/>
    </row>
    <row r="36" spans="2:24" s="1" customFormat="1" ht="13">
      <c r="B36" s="364">
        <v>16</v>
      </c>
      <c r="C36" s="365" t="s">
        <v>619</v>
      </c>
      <c r="D36" s="365"/>
      <c r="E36" s="365"/>
      <c r="F36" s="557" t="s">
        <v>620</v>
      </c>
      <c r="G36" s="557"/>
      <c r="H36" s="549" t="s">
        <v>718</v>
      </c>
      <c r="I36" s="549"/>
      <c r="J36" s="549"/>
      <c r="K36" s="549"/>
      <c r="L36" s="549"/>
      <c r="M36" s="549"/>
      <c r="N36" s="385"/>
      <c r="O36" s="377">
        <v>1130.04</v>
      </c>
      <c r="Q36" s="377">
        <v>0</v>
      </c>
      <c r="R36" s="386"/>
      <c r="S36" s="386"/>
      <c r="T36" s="386"/>
      <c r="U36" s="386"/>
      <c r="V36" s="366"/>
      <c r="X36" s="387"/>
    </row>
    <row r="37" spans="2:24" s="1" customFormat="1" ht="13">
      <c r="B37" s="364">
        <v>17</v>
      </c>
      <c r="C37" s="365" t="s">
        <v>619</v>
      </c>
      <c r="D37" s="365"/>
      <c r="E37" s="365"/>
      <c r="F37" s="557" t="s">
        <v>620</v>
      </c>
      <c r="G37" s="557"/>
      <c r="H37" s="549" t="s">
        <v>719</v>
      </c>
      <c r="I37" s="549"/>
      <c r="J37" s="549"/>
      <c r="K37" s="549"/>
      <c r="L37" s="549"/>
      <c r="M37" s="549"/>
      <c r="N37" s="385"/>
      <c r="O37" s="377">
        <v>0</v>
      </c>
      <c r="Q37" s="377">
        <v>20.046500000000002</v>
      </c>
      <c r="R37" s="386"/>
      <c r="S37" s="386"/>
      <c r="T37" s="386"/>
      <c r="U37" s="386"/>
      <c r="V37" s="366"/>
      <c r="X37" s="387"/>
    </row>
    <row r="38" spans="2:24" s="1" customFormat="1" ht="13">
      <c r="B38" s="364">
        <v>18</v>
      </c>
      <c r="C38" s="365" t="s">
        <v>624</v>
      </c>
      <c r="D38" s="365"/>
      <c r="E38" s="365"/>
      <c r="F38" s="557" t="s">
        <v>625</v>
      </c>
      <c r="G38" s="557"/>
      <c r="H38" s="549" t="s">
        <v>720</v>
      </c>
      <c r="I38" s="549"/>
      <c r="J38" s="549"/>
      <c r="K38" s="549"/>
      <c r="L38" s="549"/>
      <c r="M38" s="549"/>
      <c r="N38" s="385"/>
      <c r="O38" s="377">
        <v>2500</v>
      </c>
      <c r="Q38" s="377">
        <v>0</v>
      </c>
      <c r="R38" s="386"/>
      <c r="S38" s="386"/>
      <c r="T38" s="386"/>
      <c r="U38" s="386"/>
      <c r="V38" s="366"/>
      <c r="X38" s="387"/>
    </row>
    <row r="39" spans="2:24" s="1" customFormat="1" ht="13">
      <c r="B39" s="364">
        <v>19</v>
      </c>
      <c r="C39" s="365" t="s">
        <v>627</v>
      </c>
      <c r="D39" s="365"/>
      <c r="E39" s="365"/>
      <c r="F39" s="557" t="s">
        <v>628</v>
      </c>
      <c r="G39" s="557"/>
      <c r="H39" s="549" t="s">
        <v>715</v>
      </c>
      <c r="I39" s="549"/>
      <c r="J39" s="549"/>
      <c r="K39" s="549"/>
      <c r="L39" s="549"/>
      <c r="M39" s="549"/>
      <c r="N39" s="385"/>
      <c r="O39" s="377">
        <v>1000</v>
      </c>
      <c r="Q39" s="377">
        <v>0</v>
      </c>
      <c r="R39" s="386"/>
      <c r="S39" s="386"/>
      <c r="T39" s="386"/>
      <c r="U39" s="386"/>
      <c r="V39" s="366"/>
      <c r="X39" s="387"/>
    </row>
    <row r="40" spans="2:24" s="1" customFormat="1" ht="13">
      <c r="B40" s="364">
        <v>20</v>
      </c>
      <c r="C40" s="365" t="s">
        <v>627</v>
      </c>
      <c r="D40" s="365"/>
      <c r="E40" s="365"/>
      <c r="F40" s="557" t="s">
        <v>628</v>
      </c>
      <c r="G40" s="557"/>
      <c r="H40" s="549" t="s">
        <v>721</v>
      </c>
      <c r="I40" s="549"/>
      <c r="J40" s="549"/>
      <c r="K40" s="549"/>
      <c r="L40" s="549"/>
      <c r="M40" s="549"/>
      <c r="N40" s="385"/>
      <c r="O40" s="377">
        <v>500</v>
      </c>
      <c r="Q40" s="377">
        <v>0</v>
      </c>
      <c r="R40" s="386"/>
      <c r="S40" s="386"/>
      <c r="T40" s="386"/>
      <c r="U40" s="386"/>
      <c r="V40" s="366"/>
      <c r="X40" s="387"/>
    </row>
    <row r="41" spans="2:24" s="1" customFormat="1" ht="13">
      <c r="B41" s="364">
        <v>21</v>
      </c>
      <c r="C41" s="365" t="s">
        <v>594</v>
      </c>
      <c r="D41" s="365"/>
      <c r="E41" s="365"/>
      <c r="F41" s="557" t="s">
        <v>630</v>
      </c>
      <c r="G41" s="557"/>
      <c r="H41" s="549" t="s">
        <v>720</v>
      </c>
      <c r="I41" s="549"/>
      <c r="J41" s="549"/>
      <c r="K41" s="549"/>
      <c r="L41" s="549"/>
      <c r="M41" s="549"/>
      <c r="N41" s="385"/>
      <c r="O41" s="377">
        <v>2678</v>
      </c>
      <c r="Q41" s="377"/>
      <c r="R41" s="386"/>
      <c r="S41" s="386"/>
      <c r="T41" s="386"/>
      <c r="U41" s="386"/>
      <c r="V41" s="366"/>
      <c r="X41" s="387"/>
    </row>
    <row r="42" spans="2:24" s="1" customFormat="1" ht="13">
      <c r="B42" s="364">
        <v>22</v>
      </c>
      <c r="C42" s="365" t="s">
        <v>631</v>
      </c>
      <c r="D42" s="365"/>
      <c r="E42" s="365"/>
      <c r="F42" s="557" t="s">
        <v>632</v>
      </c>
      <c r="G42" s="557"/>
      <c r="H42" s="549" t="s">
        <v>722</v>
      </c>
      <c r="I42" s="549"/>
      <c r="J42" s="549"/>
      <c r="K42" s="549"/>
      <c r="L42" s="549"/>
      <c r="M42" s="549"/>
      <c r="N42" s="385"/>
      <c r="O42" s="377">
        <v>5000</v>
      </c>
      <c r="Q42" s="377"/>
      <c r="R42" s="386"/>
      <c r="S42" s="386"/>
      <c r="T42" s="386"/>
      <c r="U42" s="386"/>
      <c r="V42" s="366"/>
      <c r="X42" s="387"/>
    </row>
    <row r="43" spans="2:24" s="1" customFormat="1" ht="13">
      <c r="B43" s="364">
        <v>23</v>
      </c>
      <c r="C43" s="365" t="s">
        <v>634</v>
      </c>
      <c r="D43" s="365"/>
      <c r="E43" s="365"/>
      <c r="F43" s="557" t="s">
        <v>635</v>
      </c>
      <c r="G43" s="557"/>
      <c r="H43" s="549" t="s">
        <v>723</v>
      </c>
      <c r="I43" s="549"/>
      <c r="J43" s="549"/>
      <c r="K43" s="549"/>
      <c r="L43" s="549"/>
      <c r="M43" s="549"/>
      <c r="N43" s="385"/>
      <c r="O43" s="377">
        <v>500</v>
      </c>
      <c r="Q43" s="377"/>
      <c r="R43" s="386"/>
      <c r="S43" s="386"/>
      <c r="T43" s="386"/>
      <c r="U43" s="386"/>
      <c r="V43" s="366"/>
      <c r="X43" s="387"/>
    </row>
    <row r="44" spans="2:24" s="1" customFormat="1" ht="13">
      <c r="B44" s="364">
        <v>24</v>
      </c>
      <c r="C44" s="365" t="s">
        <v>634</v>
      </c>
      <c r="D44" s="365"/>
      <c r="E44" s="365"/>
      <c r="F44" s="557" t="s">
        <v>635</v>
      </c>
      <c r="G44" s="557"/>
      <c r="H44" s="549" t="s">
        <v>724</v>
      </c>
      <c r="I44" s="549"/>
      <c r="J44" s="549"/>
      <c r="K44" s="549"/>
      <c r="L44" s="549"/>
      <c r="M44" s="549"/>
      <c r="N44" s="385"/>
      <c r="O44" s="377">
        <v>500</v>
      </c>
      <c r="Q44" s="377"/>
      <c r="R44" s="386"/>
      <c r="S44" s="386"/>
      <c r="T44" s="386"/>
      <c r="U44" s="386"/>
      <c r="V44" s="366"/>
      <c r="X44" s="387"/>
    </row>
    <row r="45" spans="2:24" s="1" customFormat="1" ht="14" customHeight="1">
      <c r="B45" s="364">
        <v>25</v>
      </c>
      <c r="C45" s="365" t="s">
        <v>757</v>
      </c>
      <c r="D45" s="365"/>
      <c r="E45" s="365"/>
      <c r="F45" s="557" t="s">
        <v>635</v>
      </c>
      <c r="G45" s="557"/>
      <c r="H45" s="549" t="s">
        <v>766</v>
      </c>
      <c r="I45" s="549"/>
      <c r="J45" s="549"/>
      <c r="K45" s="549"/>
      <c r="L45" s="549"/>
      <c r="M45" s="549"/>
      <c r="N45" s="385"/>
      <c r="O45" s="377">
        <v>2750</v>
      </c>
      <c r="P45" s="377"/>
      <c r="Q45" s="377"/>
      <c r="R45" s="386"/>
      <c r="S45" s="386"/>
      <c r="V45" s="378"/>
    </row>
    <row r="46" spans="2:24" s="1" customFormat="1" ht="13">
      <c r="B46" s="364">
        <v>26</v>
      </c>
      <c r="C46" s="365" t="s">
        <v>639</v>
      </c>
      <c r="D46" s="365"/>
      <c r="E46" s="365"/>
      <c r="F46" s="557" t="s">
        <v>640</v>
      </c>
      <c r="G46" s="557"/>
      <c r="H46" s="549" t="s">
        <v>706</v>
      </c>
      <c r="I46" s="549"/>
      <c r="J46" s="549"/>
      <c r="K46" s="549"/>
      <c r="L46" s="549"/>
      <c r="M46" s="549"/>
      <c r="N46" s="385"/>
      <c r="O46" s="377">
        <v>800</v>
      </c>
      <c r="Q46" s="377"/>
      <c r="R46" s="386"/>
      <c r="S46" s="386"/>
      <c r="T46" s="386"/>
      <c r="U46" s="386"/>
      <c r="V46" s="366"/>
      <c r="X46" s="387"/>
    </row>
    <row r="47" spans="2:24" s="1" customFormat="1" ht="13">
      <c r="B47" s="364">
        <v>27</v>
      </c>
      <c r="C47" s="365" t="s">
        <v>641</v>
      </c>
      <c r="D47" s="365"/>
      <c r="E47" s="365"/>
      <c r="F47" s="557" t="s">
        <v>642</v>
      </c>
      <c r="G47" s="557"/>
      <c r="H47" s="549" t="s">
        <v>709</v>
      </c>
      <c r="I47" s="549"/>
      <c r="J47" s="549"/>
      <c r="K47" s="549"/>
      <c r="L47" s="549"/>
      <c r="M47" s="549"/>
      <c r="N47" s="385"/>
      <c r="O47" s="377">
        <v>2500</v>
      </c>
      <c r="Q47" s="377"/>
      <c r="R47" s="386"/>
      <c r="S47" s="386"/>
      <c r="T47" s="386"/>
      <c r="U47" s="386"/>
      <c r="V47" s="366"/>
      <c r="X47" s="387"/>
    </row>
    <row r="48" spans="2:24" s="1" customFormat="1" ht="15" customHeight="1">
      <c r="B48" s="564" t="s">
        <v>582</v>
      </c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6"/>
      <c r="N48" s="559">
        <v>44950.618000000002</v>
      </c>
      <c r="O48" s="560"/>
      <c r="P48" s="559">
        <v>20.046500000000002</v>
      </c>
      <c r="Q48" s="560"/>
      <c r="S48" s="386"/>
    </row>
    <row r="49" spans="1:21" s="1" customFormat="1" ht="15" customHeight="1">
      <c r="B49" s="561" t="s">
        <v>521</v>
      </c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3"/>
      <c r="N49" s="559">
        <v>53350.618000000002</v>
      </c>
      <c r="O49" s="560">
        <v>0</v>
      </c>
      <c r="P49" s="559">
        <v>40.046500000000002</v>
      </c>
      <c r="Q49" s="560"/>
      <c r="S49" s="386"/>
    </row>
    <row r="50" spans="1:21" s="1" customFormat="1" ht="15" customHeight="1">
      <c r="B50" s="388"/>
      <c r="C50" s="380"/>
      <c r="D50" s="365"/>
      <c r="E50" s="365"/>
      <c r="F50" s="570"/>
      <c r="G50" s="570"/>
      <c r="H50" s="549"/>
      <c r="I50" s="571"/>
      <c r="J50" s="571"/>
      <c r="K50" s="571"/>
      <c r="L50" s="571"/>
      <c r="M50" s="571"/>
      <c r="N50" s="389"/>
      <c r="O50" s="377"/>
      <c r="P50" s="366"/>
      <c r="Q50" s="377"/>
    </row>
    <row r="51" spans="1:21" s="1" customFormat="1" ht="15" customHeight="1">
      <c r="O51" s="377"/>
      <c r="P51" s="366"/>
      <c r="Q51" s="377"/>
    </row>
    <row r="52" spans="1:21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</row>
    <row r="53" spans="1:21" ht="15" customHeight="1">
      <c r="A53" s="43"/>
      <c r="B53" s="43"/>
      <c r="C53" s="43"/>
      <c r="D53" s="4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19" t="s">
        <v>725</v>
      </c>
    </row>
    <row r="55" spans="1:21" ht="15" customHeight="1">
      <c r="O55" s="424"/>
    </row>
  </sheetData>
  <mergeCells count="92">
    <mergeCell ref="F50:G50"/>
    <mergeCell ref="H50:M50"/>
    <mergeCell ref="F47:G47"/>
    <mergeCell ref="H47:M47"/>
    <mergeCell ref="B48:M48"/>
    <mergeCell ref="N48:O48"/>
    <mergeCell ref="P48:Q48"/>
    <mergeCell ref="B49:M49"/>
    <mergeCell ref="N49:O49"/>
    <mergeCell ref="P49:Q49"/>
    <mergeCell ref="F43:G43"/>
    <mergeCell ref="H43:M43"/>
    <mergeCell ref="F44:G44"/>
    <mergeCell ref="H44:M44"/>
    <mergeCell ref="F46:G46"/>
    <mergeCell ref="H46:M46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H24:M24"/>
    <mergeCell ref="F25:G25"/>
    <mergeCell ref="H25:M25"/>
    <mergeCell ref="F26:G26"/>
    <mergeCell ref="H26:M26"/>
    <mergeCell ref="B18:B19"/>
    <mergeCell ref="C18:E19"/>
    <mergeCell ref="F18:G19"/>
    <mergeCell ref="H18:M19"/>
    <mergeCell ref="N18:Q18"/>
    <mergeCell ref="N19:O19"/>
    <mergeCell ref="P19:Q19"/>
    <mergeCell ref="F9:G9"/>
    <mergeCell ref="F10:G10"/>
    <mergeCell ref="H10:M10"/>
    <mergeCell ref="F14:G14"/>
    <mergeCell ref="H14:M14"/>
    <mergeCell ref="F11:G11"/>
    <mergeCell ref="H11:M11"/>
    <mergeCell ref="F12:G12"/>
    <mergeCell ref="H12:M12"/>
    <mergeCell ref="F13:G13"/>
    <mergeCell ref="H13:M13"/>
    <mergeCell ref="B7:B8"/>
    <mergeCell ref="C7:E8"/>
    <mergeCell ref="F7:G8"/>
    <mergeCell ref="H7:M8"/>
    <mergeCell ref="N7:Q7"/>
    <mergeCell ref="N8:O8"/>
    <mergeCell ref="P8:Q8"/>
    <mergeCell ref="P15:Q15"/>
    <mergeCell ref="F45:G45"/>
    <mergeCell ref="H45:M45"/>
    <mergeCell ref="F33:G33"/>
    <mergeCell ref="H33:M33"/>
    <mergeCell ref="F23:G23"/>
    <mergeCell ref="H23:M23"/>
    <mergeCell ref="F16:G16"/>
    <mergeCell ref="F17:G17"/>
    <mergeCell ref="H17:M17"/>
    <mergeCell ref="B15:M15"/>
    <mergeCell ref="F21:G21"/>
    <mergeCell ref="H21:M21"/>
    <mergeCell ref="F22:G22"/>
    <mergeCell ref="H22:M22"/>
    <mergeCell ref="F24:G24"/>
  </mergeCells>
  <dataValidations count="3">
    <dataValidation type="list" allowBlank="1" showInputMessage="1" showErrorMessage="1" sqref="P20 P48:P51 P16:P17" xr:uid="{00000000-0002-0000-2400-000001000000}">
      <formula1>#REF!</formula1>
    </dataValidation>
    <dataValidation type="list" allowBlank="1" showInputMessage="1" showErrorMessage="1" sqref="V46:V47 V21:V32 V34:V44" xr:uid="{00000000-0002-0000-2400-000000000000}">
      <formula1>#REF!</formula1>
    </dataValidation>
    <dataValidation type="list" allowBlank="1" showInputMessage="1" showErrorMessage="1" sqref="V33" xr:uid="{B109086B-2430-4E05-AAA1-B04AC49AD777}">
      <formula1>$I$112:$I$124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29"/>
  <sheetViews>
    <sheetView view="pageBreakPreview" zoomScale="56" zoomScaleNormal="100" zoomScaleSheetLayoutView="40" workbookViewId="0">
      <selection activeCell="A22" sqref="A22:XFD2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56"/>
      <c r="D1" s="356"/>
      <c r="E1" s="356"/>
      <c r="F1" s="356"/>
      <c r="G1" s="356"/>
      <c r="H1" s="357"/>
      <c r="I1" s="357"/>
      <c r="J1" s="358"/>
      <c r="K1" s="358"/>
      <c r="M1" s="362"/>
      <c r="N1" s="360"/>
      <c r="O1" s="332"/>
      <c r="P1" s="332"/>
      <c r="Q1" s="332"/>
      <c r="R1" s="332"/>
      <c r="S1" s="332"/>
      <c r="T1" s="332"/>
      <c r="U1" s="332"/>
    </row>
    <row r="2" spans="1:21" s="1" customFormat="1" ht="15" customHeight="1">
      <c r="B2" s="90"/>
      <c r="C2" s="356"/>
      <c r="D2" s="356"/>
      <c r="E2" s="356"/>
      <c r="F2" s="356"/>
      <c r="G2" s="356"/>
      <c r="H2" s="357"/>
      <c r="I2" s="357"/>
      <c r="J2" s="358"/>
      <c r="K2" s="358"/>
      <c r="M2" s="362"/>
      <c r="N2" s="360"/>
      <c r="O2" s="332"/>
      <c r="P2" s="332"/>
      <c r="Q2" s="332"/>
      <c r="R2" s="332"/>
      <c r="S2" s="332"/>
      <c r="T2" s="332"/>
      <c r="U2" s="332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" customFormat="1" ht="15" customHeight="1">
      <c r="B5" s="90"/>
      <c r="C5" s="356"/>
      <c r="D5" s="356"/>
      <c r="E5" s="356"/>
      <c r="F5" s="356"/>
      <c r="G5" s="356"/>
      <c r="H5" s="357"/>
      <c r="I5" s="357"/>
      <c r="J5" s="358"/>
      <c r="K5" s="358"/>
      <c r="M5" s="362"/>
      <c r="N5" s="360"/>
      <c r="O5" s="332"/>
      <c r="P5" s="332"/>
      <c r="Q5" s="332"/>
      <c r="R5" s="332"/>
      <c r="S5" s="332"/>
      <c r="T5" s="332"/>
      <c r="U5" s="332"/>
    </row>
    <row r="6" spans="1:21" s="1" customFormat="1" ht="15" customHeight="1"/>
    <row r="7" spans="1:21" s="1" customFormat="1" ht="15" customHeight="1">
      <c r="A7" s="573" t="s">
        <v>644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</row>
    <row r="8" spans="1:21" s="1" customFormat="1" ht="1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/>
      <c r="R8" s="390"/>
      <c r="S8" s="390"/>
      <c r="T8" s="390"/>
      <c r="U8" s="390"/>
    </row>
    <row r="9" spans="1:21" s="1" customFormat="1" ht="15" customHeight="1">
      <c r="A9"/>
      <c r="B9" s="122" t="s">
        <v>645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  <c r="T9" s="391"/>
      <c r="U9" s="391"/>
    </row>
    <row r="10" spans="1:21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4" t="s">
        <v>532</v>
      </c>
      <c r="C11" s="528" t="s">
        <v>545</v>
      </c>
      <c r="D11" s="530"/>
      <c r="E11" s="530"/>
      <c r="F11" s="540"/>
      <c r="G11" s="528" t="s">
        <v>646</v>
      </c>
      <c r="H11" s="545"/>
      <c r="I11" s="545"/>
      <c r="J11" s="545"/>
      <c r="K11" s="545"/>
      <c r="L11" s="545"/>
      <c r="M11" s="540"/>
      <c r="N11" s="528" t="s">
        <v>647</v>
      </c>
      <c r="O11" s="540"/>
      <c r="P11"/>
      <c r="Q11"/>
      <c r="R11"/>
      <c r="S11"/>
      <c r="T11"/>
      <c r="U11"/>
    </row>
    <row r="12" spans="1:21" ht="15" customHeight="1">
      <c r="A12" s="199"/>
      <c r="B12" s="534"/>
      <c r="C12" s="528"/>
      <c r="D12" s="530"/>
      <c r="E12" s="530"/>
      <c r="F12" s="540"/>
      <c r="G12" s="528"/>
      <c r="H12" s="545"/>
      <c r="I12" s="545"/>
      <c r="J12" s="545"/>
      <c r="K12" s="545"/>
      <c r="L12" s="545"/>
      <c r="M12" s="540"/>
      <c r="N12" s="528"/>
      <c r="O12" s="540"/>
    </row>
    <row r="13" spans="1:21" s="1" customFormat="1" ht="15" customHeight="1">
      <c r="A13" s="199"/>
      <c r="B13" s="392">
        <v>1</v>
      </c>
      <c r="C13" s="356" t="s">
        <v>648</v>
      </c>
      <c r="D13" s="393"/>
      <c r="E13" s="393"/>
      <c r="F13" s="393"/>
      <c r="G13" s="572" t="s">
        <v>649</v>
      </c>
      <c r="H13" s="572"/>
      <c r="I13" s="572"/>
      <c r="J13" s="572"/>
      <c r="K13" s="572"/>
      <c r="L13" s="572"/>
      <c r="M13" s="572"/>
      <c r="N13" s="571">
        <v>45663</v>
      </c>
      <c r="O13" s="571"/>
      <c r="P13"/>
      <c r="Q13"/>
      <c r="R13"/>
      <c r="S13"/>
      <c r="T13"/>
      <c r="U13"/>
    </row>
    <row r="14" spans="1:21" s="1" customFormat="1" ht="15" customHeight="1">
      <c r="A14" s="199"/>
      <c r="B14" s="392">
        <v>2</v>
      </c>
      <c r="C14" s="356" t="s">
        <v>650</v>
      </c>
      <c r="D14" s="393"/>
      <c r="E14" s="393"/>
      <c r="F14" s="393"/>
      <c r="G14" s="572" t="s">
        <v>651</v>
      </c>
      <c r="H14" s="572"/>
      <c r="I14" s="572"/>
      <c r="J14" s="572"/>
      <c r="K14" s="572"/>
      <c r="L14" s="572"/>
      <c r="M14" s="572"/>
      <c r="N14" s="571">
        <v>45671</v>
      </c>
      <c r="O14" s="571"/>
      <c r="P14"/>
      <c r="Q14"/>
      <c r="R14"/>
      <c r="S14"/>
      <c r="T14"/>
      <c r="U14"/>
    </row>
    <row r="15" spans="1:21" s="1" customFormat="1" ht="15" customHeight="1">
      <c r="A15" s="199"/>
      <c r="B15" s="392">
        <v>3</v>
      </c>
      <c r="C15" s="356" t="s">
        <v>652</v>
      </c>
      <c r="D15" s="393"/>
      <c r="E15" s="393"/>
      <c r="F15" s="393"/>
      <c r="G15" s="572" t="s">
        <v>653</v>
      </c>
      <c r="H15" s="572"/>
      <c r="I15" s="572"/>
      <c r="J15" s="572"/>
      <c r="K15" s="572"/>
      <c r="L15" s="572"/>
      <c r="M15" s="572"/>
      <c r="N15" s="571">
        <v>45674</v>
      </c>
      <c r="O15" s="571"/>
      <c r="P15"/>
      <c r="Q15"/>
      <c r="R15"/>
      <c r="S15"/>
      <c r="T15"/>
      <c r="U15"/>
    </row>
    <row r="16" spans="1:21" s="1" customFormat="1" ht="15" customHeight="1">
      <c r="A16" s="199"/>
      <c r="B16" s="392">
        <v>4</v>
      </c>
      <c r="C16" s="356" t="s">
        <v>654</v>
      </c>
      <c r="D16" s="394"/>
      <c r="E16" s="394"/>
      <c r="F16" s="394"/>
      <c r="G16" s="572" t="s">
        <v>655</v>
      </c>
      <c r="H16" s="572"/>
      <c r="I16" s="572"/>
      <c r="J16" s="572"/>
      <c r="K16" s="572"/>
      <c r="L16" s="572"/>
      <c r="M16" s="572"/>
      <c r="N16" s="571">
        <v>45681</v>
      </c>
      <c r="O16" s="571"/>
      <c r="P16"/>
      <c r="Q16"/>
      <c r="R16"/>
      <c r="S16"/>
      <c r="T16"/>
      <c r="U16"/>
    </row>
    <row r="17" spans="1:23" s="1" customFormat="1" ht="15" customHeight="1">
      <c r="A17" s="199"/>
      <c r="B17" s="392">
        <v>5</v>
      </c>
      <c r="C17" s="356" t="s">
        <v>656</v>
      </c>
      <c r="D17" s="393"/>
      <c r="E17" s="393"/>
      <c r="F17" s="393"/>
      <c r="G17" s="572" t="s">
        <v>651</v>
      </c>
      <c r="H17" s="572"/>
      <c r="I17" s="572"/>
      <c r="J17" s="572"/>
      <c r="K17" s="572"/>
      <c r="L17" s="572"/>
      <c r="M17" s="572"/>
      <c r="N17" s="571">
        <v>45698</v>
      </c>
      <c r="O17" s="571"/>
      <c r="P17"/>
      <c r="Q17"/>
      <c r="R17"/>
      <c r="S17"/>
      <c r="T17"/>
      <c r="U17"/>
    </row>
    <row r="18" spans="1:23" s="1" customFormat="1" ht="15" customHeight="1">
      <c r="A18" s="199"/>
      <c r="B18" s="392">
        <v>6</v>
      </c>
      <c r="C18" s="356" t="s">
        <v>657</v>
      </c>
      <c r="D18" s="393"/>
      <c r="E18" s="393"/>
      <c r="F18" s="393"/>
      <c r="G18" s="572" t="s">
        <v>649</v>
      </c>
      <c r="H18" s="572"/>
      <c r="I18" s="572"/>
      <c r="J18" s="572"/>
      <c r="K18" s="572"/>
      <c r="L18" s="572"/>
      <c r="M18" s="572"/>
      <c r="N18" s="571">
        <v>45701</v>
      </c>
      <c r="O18" s="571"/>
      <c r="P18"/>
      <c r="Q18"/>
      <c r="R18"/>
      <c r="S18"/>
      <c r="T18"/>
      <c r="U18"/>
    </row>
    <row r="19" spans="1:23" s="1" customFormat="1" ht="15" customHeight="1">
      <c r="A19" s="199"/>
      <c r="B19" s="392">
        <v>7</v>
      </c>
      <c r="C19" s="356" t="s">
        <v>658</v>
      </c>
      <c r="D19" s="393"/>
      <c r="E19" s="393"/>
      <c r="F19" s="393"/>
      <c r="G19" s="572" t="s">
        <v>655</v>
      </c>
      <c r="H19" s="572"/>
      <c r="I19" s="572"/>
      <c r="J19" s="572"/>
      <c r="K19" s="572"/>
      <c r="L19" s="572"/>
      <c r="M19" s="572"/>
      <c r="N19" s="571">
        <v>45728</v>
      </c>
      <c r="O19" s="571"/>
      <c r="P19"/>
      <c r="Q19"/>
      <c r="R19"/>
      <c r="S19"/>
      <c r="T19"/>
      <c r="U19"/>
    </row>
    <row r="20" spans="1:23" s="1" customFormat="1" ht="15" customHeight="1">
      <c r="A20" s="199"/>
      <c r="B20" s="392">
        <v>8</v>
      </c>
      <c r="C20" s="356" t="s">
        <v>749</v>
      </c>
      <c r="D20" s="393"/>
      <c r="E20" s="393"/>
      <c r="F20" s="393"/>
      <c r="G20" s="572" t="s">
        <v>750</v>
      </c>
      <c r="H20" s="572"/>
      <c r="I20" s="572"/>
      <c r="J20" s="572"/>
      <c r="K20" s="572"/>
      <c r="L20" s="572"/>
      <c r="M20" s="572"/>
      <c r="N20" s="571">
        <v>45735</v>
      </c>
      <c r="O20" s="571"/>
      <c r="P20"/>
      <c r="Q20"/>
      <c r="R20"/>
      <c r="S20"/>
      <c r="T20"/>
      <c r="U20"/>
      <c r="V20"/>
      <c r="W20"/>
    </row>
    <row r="21" spans="1:23" s="1" customFormat="1" ht="15" customHeight="1">
      <c r="A21" s="199"/>
      <c r="B21" s="392">
        <v>9</v>
      </c>
      <c r="C21" s="356" t="s">
        <v>751</v>
      </c>
      <c r="D21" s="393"/>
      <c r="E21" s="393"/>
      <c r="F21" s="393"/>
      <c r="G21" s="572" t="s">
        <v>651</v>
      </c>
      <c r="H21" s="572"/>
      <c r="I21" s="572"/>
      <c r="J21" s="572"/>
      <c r="K21" s="572"/>
      <c r="L21" s="572"/>
      <c r="M21" s="572"/>
      <c r="N21" s="571">
        <v>45737</v>
      </c>
      <c r="O21" s="571"/>
      <c r="P21"/>
      <c r="Q21"/>
      <c r="R21"/>
      <c r="S21"/>
      <c r="T21"/>
      <c r="U21"/>
      <c r="V21"/>
      <c r="W21"/>
    </row>
    <row r="22" spans="1:23" s="1" customFormat="1" ht="15" customHeight="1">
      <c r="A22" s="199"/>
      <c r="B22" s="392">
        <v>10</v>
      </c>
      <c r="C22" s="356" t="s">
        <v>767</v>
      </c>
      <c r="D22" s="393"/>
      <c r="E22" s="393"/>
      <c r="F22" s="393"/>
      <c r="G22" s="572" t="s">
        <v>655</v>
      </c>
      <c r="H22" s="572"/>
      <c r="I22" s="572"/>
      <c r="J22" s="572"/>
      <c r="K22" s="572"/>
      <c r="L22" s="572"/>
      <c r="M22" s="572"/>
      <c r="N22" s="571">
        <v>45740</v>
      </c>
      <c r="O22" s="571"/>
      <c r="P22"/>
      <c r="Q22"/>
      <c r="R22"/>
      <c r="S22"/>
      <c r="T22"/>
      <c r="U22"/>
      <c r="V22"/>
      <c r="W22"/>
    </row>
    <row r="23" spans="1:23" s="1" customFormat="1" ht="15" customHeight="1">
      <c r="A23" s="199"/>
      <c r="B23" s="392">
        <v>11</v>
      </c>
      <c r="C23" s="356" t="s">
        <v>768</v>
      </c>
      <c r="D23" s="393"/>
      <c r="E23" s="393"/>
      <c r="F23" s="393"/>
      <c r="G23" s="572" t="s">
        <v>655</v>
      </c>
      <c r="H23" s="572"/>
      <c r="I23" s="572"/>
      <c r="J23" s="572"/>
      <c r="K23" s="572"/>
      <c r="L23" s="572"/>
      <c r="M23" s="572"/>
      <c r="N23" s="571">
        <v>45740</v>
      </c>
      <c r="O23" s="571"/>
      <c r="P23"/>
      <c r="Q23"/>
      <c r="R23"/>
      <c r="S23"/>
      <c r="T23"/>
      <c r="U23"/>
      <c r="V23"/>
      <c r="W23"/>
    </row>
    <row r="24" spans="1:23" s="1" customFormat="1" ht="15" customHeight="1">
      <c r="A24" s="199"/>
      <c r="B24" s="392"/>
      <c r="C24" s="356"/>
      <c r="D24" s="393"/>
      <c r="E24" s="393"/>
      <c r="F24" s="393"/>
      <c r="G24" s="395"/>
      <c r="H24" s="395"/>
      <c r="I24" s="395"/>
      <c r="J24" s="395"/>
      <c r="K24" s="395"/>
      <c r="L24" s="395"/>
      <c r="M24" s="395"/>
      <c r="N24" s="396"/>
      <c r="O24" s="396"/>
      <c r="P24" s="396"/>
      <c r="Q24" s="396"/>
      <c r="R24" s="396"/>
      <c r="S24" s="396"/>
      <c r="T24" s="396"/>
      <c r="U24" s="396"/>
    </row>
    <row r="25" spans="1:23" s="1" customFormat="1" ht="15" customHeight="1">
      <c r="A25" s="199"/>
      <c r="C25" s="356"/>
      <c r="D25" s="393"/>
      <c r="E25" s="393"/>
      <c r="F25" s="393"/>
      <c r="G25" s="395"/>
      <c r="H25" s="395"/>
      <c r="I25" s="395"/>
      <c r="J25" s="395"/>
      <c r="K25" s="395"/>
      <c r="L25" s="395"/>
      <c r="M25" s="395"/>
      <c r="N25" s="396"/>
      <c r="O25" s="396"/>
      <c r="P25" s="396"/>
      <c r="Q25" s="396"/>
      <c r="R25" s="396"/>
      <c r="S25" s="396"/>
      <c r="T25" s="396"/>
      <c r="U25" s="396"/>
    </row>
    <row r="26" spans="1:23" s="1" customFormat="1" ht="15" customHeight="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</row>
    <row r="27" spans="1:23" s="1" customFormat="1" ht="15" customHeight="1">
      <c r="A27" s="43"/>
      <c r="B27" s="43"/>
      <c r="C27" s="43"/>
      <c r="D27" s="43"/>
      <c r="E27" s="44"/>
      <c r="F27" s="44"/>
      <c r="G27" s="44"/>
      <c r="H27" s="44"/>
      <c r="I27" s="44"/>
      <c r="J27" s="44"/>
      <c r="K27" s="397"/>
      <c r="L27" s="397"/>
      <c r="M27" s="44"/>
      <c r="N27" s="44"/>
      <c r="O27" s="44"/>
      <c r="P27" s="44"/>
      <c r="Q27" s="44"/>
      <c r="R27" s="44"/>
      <c r="S27" s="119"/>
      <c r="T27" s="119"/>
      <c r="U27" s="119" t="s">
        <v>659</v>
      </c>
    </row>
    <row r="29" spans="1:23" ht="15" customHeight="1">
      <c r="O29" s="424"/>
      <c r="P29" s="424"/>
      <c r="Q29" s="424"/>
      <c r="R29" s="424"/>
      <c r="S29" s="424"/>
      <c r="T29" s="424"/>
      <c r="U29" s="424"/>
    </row>
  </sheetData>
  <mergeCells count="27">
    <mergeCell ref="G19:M19"/>
    <mergeCell ref="N19:O19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  <mergeCell ref="G23:M23"/>
    <mergeCell ref="N23:O23"/>
    <mergeCell ref="G20:M20"/>
    <mergeCell ref="N20:O20"/>
    <mergeCell ref="G21:M21"/>
    <mergeCell ref="N21:O21"/>
    <mergeCell ref="G22:M22"/>
    <mergeCell ref="N22:O2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7"/>
  <sheetViews>
    <sheetView view="pageBreakPreview" topLeftCell="J1" zoomScale="55" zoomScaleNormal="100" zoomScaleSheetLayoutView="55" workbookViewId="0">
      <selection activeCell="A21" sqref="A21:XFD2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0"/>
      <c r="C1" s="356"/>
      <c r="D1" s="356"/>
      <c r="E1" s="356"/>
      <c r="F1" s="356"/>
      <c r="G1" s="356"/>
      <c r="H1" s="357"/>
      <c r="I1" s="357"/>
      <c r="J1" s="358"/>
      <c r="K1" s="358"/>
      <c r="M1" s="362"/>
      <c r="N1" s="360"/>
      <c r="O1" s="332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3" s="1" customFormat="1" ht="15" customHeight="1">
      <c r="B4" s="90"/>
      <c r="C4" s="356"/>
      <c r="D4" s="356"/>
      <c r="E4" s="356"/>
      <c r="F4" s="356"/>
      <c r="G4" s="356"/>
      <c r="H4" s="357"/>
      <c r="I4" s="357"/>
      <c r="J4" s="358"/>
      <c r="K4" s="358"/>
      <c r="M4" s="362"/>
      <c r="N4" s="360"/>
      <c r="O4" s="332"/>
    </row>
    <row r="5" spans="1:23" s="1" customFormat="1" ht="15" customHeight="1"/>
    <row r="6" spans="1:23" s="1" customFormat="1" ht="15" customHeight="1">
      <c r="A6" s="573" t="s">
        <v>726</v>
      </c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</row>
    <row r="7" spans="1:23" s="1" customFormat="1" ht="15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</row>
    <row r="8" spans="1:23" s="1" customFormat="1" ht="15" customHeight="1">
      <c r="A8"/>
      <c r="B8" s="122" t="s">
        <v>727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4" t="s">
        <v>532</v>
      </c>
      <c r="C10" s="528" t="s">
        <v>698</v>
      </c>
      <c r="D10" s="530"/>
      <c r="E10" s="530"/>
      <c r="F10" s="540"/>
      <c r="G10" s="528" t="s">
        <v>728</v>
      </c>
      <c r="H10" s="530"/>
      <c r="I10" s="530"/>
      <c r="J10" s="530"/>
      <c r="K10" s="530"/>
      <c r="L10" s="530"/>
      <c r="M10" s="530"/>
      <c r="N10" s="528" t="s">
        <v>729</v>
      </c>
      <c r="O10" s="540"/>
    </row>
    <row r="11" spans="1:23" ht="15" customHeight="1">
      <c r="A11" s="199"/>
      <c r="B11" s="534"/>
      <c r="C11" s="528"/>
      <c r="D11" s="530"/>
      <c r="E11" s="530"/>
      <c r="F11" s="540"/>
      <c r="G11" s="528"/>
      <c r="H11" s="530"/>
      <c r="I11" s="530"/>
      <c r="J11" s="530"/>
      <c r="K11" s="530"/>
      <c r="L11" s="530"/>
      <c r="M11" s="530"/>
      <c r="N11" s="528"/>
      <c r="O11" s="540"/>
    </row>
    <row r="12" spans="1:23" ht="15" customHeight="1">
      <c r="A12" s="199"/>
      <c r="B12" s="392">
        <v>1</v>
      </c>
      <c r="C12" s="356" t="s">
        <v>648</v>
      </c>
      <c r="D12" s="393"/>
      <c r="E12" s="393"/>
      <c r="F12" s="393"/>
      <c r="G12" s="572" t="s">
        <v>730</v>
      </c>
      <c r="H12" s="572"/>
      <c r="I12" s="572"/>
      <c r="J12" s="572"/>
      <c r="K12" s="572"/>
      <c r="L12" s="572"/>
      <c r="M12" s="572"/>
      <c r="N12" s="571">
        <v>45663</v>
      </c>
      <c r="O12" s="571"/>
    </row>
    <row r="13" spans="1:23" ht="15" customHeight="1">
      <c r="A13" s="199"/>
      <c r="B13" s="392">
        <v>2</v>
      </c>
      <c r="C13" s="356" t="s">
        <v>650</v>
      </c>
      <c r="D13" s="393"/>
      <c r="E13" s="393"/>
      <c r="F13" s="393"/>
      <c r="G13" s="572" t="s">
        <v>731</v>
      </c>
      <c r="H13" s="572" t="s">
        <v>651</v>
      </c>
      <c r="I13" s="572" t="s">
        <v>651</v>
      </c>
      <c r="J13" s="572" t="s">
        <v>651</v>
      </c>
      <c r="K13" s="572" t="s">
        <v>651</v>
      </c>
      <c r="L13" s="572" t="s">
        <v>651</v>
      </c>
      <c r="M13" s="572" t="s">
        <v>651</v>
      </c>
      <c r="N13" s="571">
        <v>45671</v>
      </c>
      <c r="O13" s="571"/>
    </row>
    <row r="14" spans="1:23" s="1" customFormat="1" ht="15" customHeight="1">
      <c r="A14" s="199"/>
      <c r="B14" s="392">
        <v>3</v>
      </c>
      <c r="C14" s="356" t="s">
        <v>652</v>
      </c>
      <c r="D14" s="393"/>
      <c r="E14" s="393"/>
      <c r="F14" s="393"/>
      <c r="G14" s="572" t="s">
        <v>732</v>
      </c>
      <c r="H14" s="572"/>
      <c r="I14" s="572"/>
      <c r="J14" s="572"/>
      <c r="K14" s="572"/>
      <c r="L14" s="572"/>
      <c r="M14" s="572"/>
      <c r="N14" s="571">
        <v>45674</v>
      </c>
      <c r="O14" s="571"/>
      <c r="P14"/>
      <c r="Q14"/>
      <c r="R14"/>
      <c r="S14"/>
      <c r="T14"/>
      <c r="U14"/>
      <c r="V14"/>
      <c r="W14"/>
    </row>
    <row r="15" spans="1:23" ht="15" customHeight="1">
      <c r="A15" s="199"/>
      <c r="B15" s="392">
        <v>4</v>
      </c>
      <c r="C15" s="356" t="s">
        <v>654</v>
      </c>
      <c r="D15" s="394"/>
      <c r="E15" s="394"/>
      <c r="F15" s="394"/>
      <c r="G15" s="572" t="s">
        <v>733</v>
      </c>
      <c r="H15" s="572"/>
      <c r="I15" s="572"/>
      <c r="J15" s="572"/>
      <c r="K15" s="572"/>
      <c r="L15" s="572"/>
      <c r="M15" s="572"/>
      <c r="N15" s="571">
        <v>45681</v>
      </c>
      <c r="O15" s="571"/>
    </row>
    <row r="16" spans="1:23" ht="15" customHeight="1">
      <c r="A16" s="199"/>
      <c r="B16" s="392">
        <v>5</v>
      </c>
      <c r="C16" s="356" t="s">
        <v>656</v>
      </c>
      <c r="D16" s="393"/>
      <c r="E16" s="393"/>
      <c r="F16" s="393"/>
      <c r="G16" s="572" t="s">
        <v>731</v>
      </c>
      <c r="H16" s="572" t="s">
        <v>651</v>
      </c>
      <c r="I16" s="572" t="s">
        <v>651</v>
      </c>
      <c r="J16" s="572" t="s">
        <v>651</v>
      </c>
      <c r="K16" s="572" t="s">
        <v>651</v>
      </c>
      <c r="L16" s="572" t="s">
        <v>651</v>
      </c>
      <c r="M16" s="572" t="s">
        <v>651</v>
      </c>
      <c r="N16" s="571">
        <v>45698</v>
      </c>
      <c r="O16" s="571"/>
    </row>
    <row r="17" spans="1:23" ht="15" customHeight="1">
      <c r="A17" s="199"/>
      <c r="B17" s="392">
        <v>6</v>
      </c>
      <c r="C17" s="356" t="s">
        <v>657</v>
      </c>
      <c r="D17" s="393"/>
      <c r="E17" s="393"/>
      <c r="F17" s="393"/>
      <c r="G17" s="572" t="s">
        <v>730</v>
      </c>
      <c r="H17" s="572"/>
      <c r="I17" s="572"/>
      <c r="J17" s="572"/>
      <c r="K17" s="572"/>
      <c r="L17" s="572"/>
      <c r="M17" s="572"/>
      <c r="N17" s="571">
        <v>45701</v>
      </c>
      <c r="O17" s="571"/>
    </row>
    <row r="18" spans="1:23" ht="15" customHeight="1">
      <c r="A18" s="199"/>
      <c r="B18" s="392">
        <v>7</v>
      </c>
      <c r="C18" s="356" t="s">
        <v>658</v>
      </c>
      <c r="D18" s="393"/>
      <c r="E18" s="393"/>
      <c r="F18" s="393"/>
      <c r="G18" s="572" t="s">
        <v>733</v>
      </c>
      <c r="H18" s="572"/>
      <c r="I18" s="572"/>
      <c r="J18" s="572"/>
      <c r="K18" s="572"/>
      <c r="L18" s="572"/>
      <c r="M18" s="572"/>
      <c r="N18" s="571">
        <v>45728</v>
      </c>
      <c r="O18" s="571"/>
    </row>
    <row r="19" spans="1:23" s="1" customFormat="1" ht="15" customHeight="1">
      <c r="A19" s="199"/>
      <c r="B19" s="392">
        <v>8</v>
      </c>
      <c r="C19" s="356" t="s">
        <v>749</v>
      </c>
      <c r="D19" s="393"/>
      <c r="E19" s="393"/>
      <c r="F19" s="393"/>
      <c r="G19" s="572" t="s">
        <v>752</v>
      </c>
      <c r="H19" s="572"/>
      <c r="I19" s="572"/>
      <c r="J19" s="572"/>
      <c r="K19" s="572"/>
      <c r="L19" s="572"/>
      <c r="M19" s="572"/>
      <c r="N19" s="571">
        <v>45735</v>
      </c>
      <c r="O19" s="571"/>
      <c r="P19"/>
      <c r="Q19"/>
      <c r="R19"/>
      <c r="S19"/>
      <c r="T19"/>
      <c r="U19"/>
      <c r="V19"/>
      <c r="W19"/>
    </row>
    <row r="20" spans="1:23" s="1" customFormat="1" ht="15" customHeight="1">
      <c r="A20" s="199"/>
      <c r="B20" s="392">
        <v>9</v>
      </c>
      <c r="C20" s="356" t="s">
        <v>751</v>
      </c>
      <c r="D20" s="393"/>
      <c r="E20" s="393"/>
      <c r="F20" s="393"/>
      <c r="G20" s="572" t="s">
        <v>731</v>
      </c>
      <c r="H20" s="572"/>
      <c r="I20" s="572"/>
      <c r="J20" s="572"/>
      <c r="K20" s="572"/>
      <c r="L20" s="572"/>
      <c r="M20" s="572"/>
      <c r="N20" s="571">
        <v>45737</v>
      </c>
      <c r="O20" s="571"/>
      <c r="P20"/>
      <c r="Q20"/>
      <c r="R20"/>
      <c r="S20"/>
      <c r="T20"/>
      <c r="U20"/>
      <c r="V20"/>
      <c r="W20"/>
    </row>
    <row r="21" spans="1:23" s="1" customFormat="1" ht="15" customHeight="1">
      <c r="A21" s="199"/>
      <c r="B21" s="392">
        <v>10</v>
      </c>
      <c r="C21" s="356" t="s">
        <v>767</v>
      </c>
      <c r="D21" s="393"/>
      <c r="E21" s="393"/>
      <c r="F21" s="393"/>
      <c r="G21" s="572" t="s">
        <v>733</v>
      </c>
      <c r="H21" s="572"/>
      <c r="I21" s="572"/>
      <c r="J21" s="572"/>
      <c r="K21" s="572"/>
      <c r="L21" s="572"/>
      <c r="M21" s="572"/>
      <c r="N21" s="571">
        <v>45740</v>
      </c>
      <c r="O21" s="571"/>
      <c r="P21"/>
      <c r="Q21"/>
      <c r="R21"/>
      <c r="S21"/>
      <c r="T21"/>
      <c r="U21"/>
      <c r="V21"/>
      <c r="W21"/>
    </row>
    <row r="22" spans="1:23" s="1" customFormat="1" ht="15" customHeight="1">
      <c r="A22" s="199"/>
      <c r="B22" s="392">
        <v>11</v>
      </c>
      <c r="C22" s="356" t="s">
        <v>768</v>
      </c>
      <c r="D22" s="393"/>
      <c r="E22" s="393"/>
      <c r="F22" s="393"/>
      <c r="G22" s="572" t="s">
        <v>733</v>
      </c>
      <c r="H22" s="572"/>
      <c r="I22" s="572"/>
      <c r="J22" s="572"/>
      <c r="K22" s="572"/>
      <c r="L22" s="572"/>
      <c r="M22" s="572"/>
      <c r="N22" s="571">
        <v>45740</v>
      </c>
      <c r="O22" s="571"/>
      <c r="P22"/>
      <c r="Q22"/>
      <c r="R22"/>
      <c r="S22"/>
      <c r="T22"/>
      <c r="U22"/>
      <c r="V22"/>
      <c r="W22"/>
    </row>
    <row r="23" spans="1:23" ht="15" customHeight="1">
      <c r="A23" s="199"/>
      <c r="B23" s="392"/>
      <c r="C23" s="356"/>
      <c r="D23" s="393"/>
      <c r="E23" s="393"/>
      <c r="F23" s="393"/>
      <c r="G23" s="572"/>
      <c r="H23" s="572"/>
      <c r="I23" s="572"/>
      <c r="J23" s="572"/>
      <c r="K23" s="572"/>
      <c r="L23" s="572"/>
      <c r="M23" s="572"/>
      <c r="N23" s="571"/>
      <c r="O23" s="571"/>
    </row>
    <row r="24" spans="1:23" s="1" customFormat="1" ht="15" customHeight="1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3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97"/>
      <c r="L25" s="397"/>
      <c r="M25" s="44"/>
      <c r="N25" s="44"/>
      <c r="O25" s="44"/>
      <c r="P25" s="44"/>
      <c r="Q25" s="44"/>
      <c r="R25" s="44"/>
      <c r="S25" s="44"/>
      <c r="T25" s="44"/>
      <c r="U25" s="119" t="s">
        <v>734</v>
      </c>
    </row>
    <row r="27" spans="1:23" ht="15" customHeight="1">
      <c r="O27" s="424"/>
    </row>
  </sheetData>
  <mergeCells count="29">
    <mergeCell ref="G18:M18"/>
    <mergeCell ref="N18:O18"/>
    <mergeCell ref="G20:M20"/>
    <mergeCell ref="N20:O20"/>
    <mergeCell ref="G23:M23"/>
    <mergeCell ref="N23:O23"/>
    <mergeCell ref="G19:M19"/>
    <mergeCell ref="N19:O19"/>
    <mergeCell ref="G21:M21"/>
    <mergeCell ref="N21:O21"/>
    <mergeCell ref="G22:M22"/>
    <mergeCell ref="N22:O22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19" zoomScale="96" zoomScaleNormal="145" zoomScaleSheetLayoutView="75" workbookViewId="0">
      <selection activeCell="H55" sqref="H5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0"/>
      <c r="M2" s="440"/>
      <c r="N2" s="440"/>
      <c r="O2" s="440"/>
      <c r="P2" s="440"/>
      <c r="Q2" s="440"/>
      <c r="R2" s="440"/>
      <c r="S2" s="440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0"/>
      <c r="M3" s="440"/>
      <c r="N3" s="440"/>
      <c r="O3" s="440"/>
      <c r="P3" s="440"/>
      <c r="Q3" s="440"/>
      <c r="R3" s="440"/>
      <c r="S3" s="44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47" t="s">
        <v>2</v>
      </c>
      <c r="D17" s="440"/>
      <c r="E17" s="440"/>
      <c r="F17" s="440"/>
      <c r="G17" s="440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48"/>
      <c r="D19" s="449"/>
      <c r="E19" s="450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51" t="s">
        <v>3</v>
      </c>
      <c r="D20" s="452"/>
      <c r="E20" s="453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44" t="s">
        <v>4</v>
      </c>
      <c r="D21" s="445"/>
      <c r="E21" s="446"/>
      <c r="F21" s="70">
        <v>7079.9049999999997</v>
      </c>
      <c r="G21" s="70">
        <v>6510.62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44" t="s">
        <v>5</v>
      </c>
      <c r="D22" s="445"/>
      <c r="E22" s="446"/>
      <c r="F22" s="71">
        <v>943</v>
      </c>
      <c r="G22" s="71">
        <v>954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44" t="s">
        <v>6</v>
      </c>
      <c r="D23" s="445"/>
      <c r="E23" s="446"/>
      <c r="F23" s="71">
        <v>41</v>
      </c>
      <c r="G23" s="71">
        <v>11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44" t="s">
        <v>7</v>
      </c>
      <c r="D24" s="445"/>
      <c r="E24" s="446"/>
      <c r="F24" s="71">
        <v>1</v>
      </c>
      <c r="G24" s="71">
        <v>0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44" t="s">
        <v>8</v>
      </c>
      <c r="D25" s="445"/>
      <c r="E25" s="446"/>
      <c r="F25" s="70">
        <v>12335.832712686501</v>
      </c>
      <c r="G25" s="70">
        <v>11126.3617538814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44" t="s">
        <v>9</v>
      </c>
      <c r="D26" s="445"/>
      <c r="E26" s="446"/>
      <c r="F26" s="70">
        <v>759.78274899522671</v>
      </c>
      <c r="G26" s="70">
        <v>670.74763406567399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44" t="s">
        <v>10</v>
      </c>
      <c r="D27" s="445"/>
      <c r="E27" s="446"/>
      <c r="F27" s="70">
        <v>4718.9086376060004</v>
      </c>
      <c r="G27" s="70">
        <v>1087.5900168689998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44" t="s">
        <v>11</v>
      </c>
      <c r="D28" s="445"/>
      <c r="E28" s="446"/>
      <c r="F28" s="70">
        <v>3045.6860091014942</v>
      </c>
      <c r="G28" s="70">
        <v>715.56906253306204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44" t="s">
        <v>12</v>
      </c>
      <c r="D29" s="445"/>
      <c r="E29" s="446"/>
      <c r="F29" s="70">
        <v>268224.71099999995</v>
      </c>
      <c r="G29" s="70">
        <v>68434.245999999999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44" t="s">
        <v>13</v>
      </c>
      <c r="D30" s="445"/>
      <c r="E30" s="446"/>
      <c r="F30" s="71">
        <v>237</v>
      </c>
      <c r="G30" s="71">
        <v>58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54" t="s">
        <v>14</v>
      </c>
      <c r="D31" s="455"/>
      <c r="E31" s="456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44" t="s">
        <v>15</v>
      </c>
      <c r="D32" s="445"/>
      <c r="E32" s="446"/>
      <c r="F32" s="70">
        <v>20875.917842388186</v>
      </c>
      <c r="G32" s="75">
        <v>19435.622787344826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4" t="s">
        <v>16</v>
      </c>
      <c r="D33" s="445"/>
      <c r="E33" s="446"/>
      <c r="F33" s="70">
        <v>12869.514097932519</v>
      </c>
      <c r="G33" s="75">
        <v>12351.315254886569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4" t="s">
        <v>17</v>
      </c>
      <c r="D34" s="445"/>
      <c r="E34" s="446"/>
      <c r="F34" s="70">
        <v>1154.1271434599157</v>
      </c>
      <c r="G34" s="75">
        <v>1193.9888620689655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4" t="s">
        <v>18</v>
      </c>
      <c r="D35" s="455"/>
      <c r="E35" s="456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4" t="s">
        <v>20</v>
      </c>
      <c r="D36" s="455"/>
      <c r="E36" s="456"/>
      <c r="F36" s="70">
        <v>6601.6662898887835</v>
      </c>
      <c r="G36" s="70">
        <v>6754.8980209800684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4" t="s">
        <v>21</v>
      </c>
      <c r="D37" s="445"/>
      <c r="E37" s="446"/>
      <c r="F37" s="70">
        <v>6114.4103050000003</v>
      </c>
      <c r="G37" s="70">
        <v>6256.8844900000004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4" t="s">
        <v>22</v>
      </c>
      <c r="D38" s="445"/>
      <c r="E38" s="446"/>
      <c r="F38" s="70">
        <v>487.25598488878296</v>
      </c>
      <c r="G38" s="70">
        <v>498.01353098006803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54" t="s">
        <v>23</v>
      </c>
      <c r="D39" s="455"/>
      <c r="E39" s="456"/>
      <c r="F39" s="70">
        <v>588.11529999999993</v>
      </c>
      <c r="G39" s="70">
        <v>610.50929999999994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4" t="s">
        <v>21</v>
      </c>
      <c r="D40" s="445"/>
      <c r="E40" s="446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4" t="s">
        <v>22</v>
      </c>
      <c r="D41" s="445"/>
      <c r="E41" s="446"/>
      <c r="F41" s="70">
        <v>86.016300000000001</v>
      </c>
      <c r="G41" s="70">
        <v>108.41030000000001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4" t="s">
        <v>24</v>
      </c>
      <c r="D42" s="455"/>
      <c r="E42" s="456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54" t="s">
        <v>25</v>
      </c>
      <c r="D43" s="455"/>
      <c r="E43" s="456"/>
      <c r="F43" s="70">
        <v>53.501586029087989</v>
      </c>
      <c r="G43" s="70">
        <v>5.9981941483069994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4" t="s">
        <v>26</v>
      </c>
      <c r="D44" s="445"/>
      <c r="E44" s="446"/>
      <c r="F44" s="70">
        <v>16.682280479599999</v>
      </c>
      <c r="G44" s="70">
        <v>3.2390085757999993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44" t="s">
        <v>27</v>
      </c>
      <c r="D45" s="445"/>
      <c r="E45" s="446"/>
      <c r="F45" s="70">
        <v>36.819305549487993</v>
      </c>
      <c r="G45" s="70">
        <v>2.759185572507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4" t="s">
        <v>28</v>
      </c>
      <c r="D46" s="455"/>
      <c r="E46" s="456"/>
      <c r="F46" s="70">
        <v>929.93432899999993</v>
      </c>
      <c r="G46" s="70">
        <v>274.850618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4" t="s">
        <v>29</v>
      </c>
      <c r="D47" s="455"/>
      <c r="E47" s="456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4" t="s">
        <v>30</v>
      </c>
      <c r="D48" s="445"/>
      <c r="E48" s="446"/>
      <c r="F48" s="70">
        <v>768.29899999999998</v>
      </c>
      <c r="G48" s="82">
        <v>222.2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4" t="s">
        <v>31</v>
      </c>
      <c r="D49" s="455"/>
      <c r="E49" s="456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4" t="s">
        <v>32</v>
      </c>
      <c r="D50" s="445"/>
      <c r="E50" s="446"/>
      <c r="F50" s="70">
        <v>139.23165899999995</v>
      </c>
      <c r="G50" s="83">
        <v>41.820577999999998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7" t="s">
        <v>33</v>
      </c>
      <c r="D51" s="458"/>
      <c r="E51" s="459"/>
      <c r="F51" s="70">
        <v>22.403670000000002</v>
      </c>
      <c r="G51" s="83">
        <v>10.83004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4" t="s">
        <v>34</v>
      </c>
      <c r="D52" s="455"/>
      <c r="E52" s="456"/>
      <c r="F52" s="70">
        <v>146.67849999999999</v>
      </c>
      <c r="G52" s="82">
        <v>40.046500000000002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4" t="s">
        <v>31</v>
      </c>
      <c r="D53" s="455"/>
      <c r="E53" s="456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4" t="s">
        <v>32</v>
      </c>
      <c r="D54" s="445"/>
      <c r="E54" s="446"/>
      <c r="F54" s="70">
        <v>146.67849999999999</v>
      </c>
      <c r="G54" s="83">
        <v>40.046500000000002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4" t="s">
        <v>35</v>
      </c>
      <c r="D55" s="455"/>
      <c r="E55" s="456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44" t="s">
        <v>36</v>
      </c>
      <c r="D56" s="445"/>
      <c r="E56" s="446"/>
      <c r="F56" s="71">
        <v>42</v>
      </c>
      <c r="G56" s="84">
        <v>5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60" t="s">
        <v>37</v>
      </c>
      <c r="D57" s="461"/>
      <c r="E57" s="462"/>
      <c r="F57" s="85">
        <v>13</v>
      </c>
      <c r="G57" s="86">
        <v>2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37" t="s">
        <v>39</v>
      </c>
      <c r="D60" s="87"/>
      <c r="E60" s="87"/>
      <c r="F60" s="88"/>
      <c r="G60" s="89"/>
      <c r="H60" s="74"/>
      <c r="I60" s="67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90" t="s">
        <v>40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1.25" customHeight="1">
      <c r="A68"/>
      <c r="B68" s="54"/>
      <c r="C68" s="49"/>
      <c r="D68"/>
      <c r="E68"/>
      <c r="F68"/>
      <c r="G68" s="93"/>
      <c r="H68" s="94"/>
      <c r="I68" s="93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5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K40" zoomScale="55" zoomScaleNormal="100" zoomScaleSheetLayoutView="55" workbookViewId="0">
      <selection activeCell="P71" sqref="P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3" t="s">
        <v>660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390"/>
      <c r="Q4" s="390"/>
      <c r="R4" s="390"/>
      <c r="S4" s="390"/>
      <c r="T4" s="390"/>
      <c r="U4" s="390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</row>
    <row r="6" spans="1:21" ht="15" customHeight="1">
      <c r="A6" s="390"/>
      <c r="B6" s="330" t="s">
        <v>537</v>
      </c>
    </row>
    <row r="7" spans="1:21" ht="15" customHeight="1">
      <c r="A7" s="390"/>
      <c r="B7" s="574" t="s">
        <v>532</v>
      </c>
      <c r="C7" s="469">
        <v>2024</v>
      </c>
      <c r="D7" s="470"/>
      <c r="E7" s="470"/>
      <c r="F7" s="470"/>
      <c r="G7" s="471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0"/>
      <c r="B8" s="574"/>
      <c r="C8" s="129" t="s">
        <v>221</v>
      </c>
      <c r="D8" s="574" t="s">
        <v>661</v>
      </c>
      <c r="E8" s="574"/>
      <c r="F8" s="574" t="s">
        <v>662</v>
      </c>
      <c r="G8" s="574"/>
      <c r="H8" s="465"/>
      <c r="I8" s="469" t="s">
        <v>221</v>
      </c>
      <c r="J8" s="470"/>
      <c r="K8" s="471"/>
      <c r="L8" s="574" t="s">
        <v>661</v>
      </c>
      <c r="M8" s="574"/>
      <c r="N8" s="574" t="s">
        <v>662</v>
      </c>
      <c r="O8" s="574"/>
    </row>
    <row r="9" spans="1:21" ht="15" customHeight="1">
      <c r="A9" s="390"/>
      <c r="B9" s="332">
        <v>1</v>
      </c>
      <c r="C9" s="398" t="s">
        <v>563</v>
      </c>
      <c r="D9" s="575">
        <v>6</v>
      </c>
      <c r="E9" s="575"/>
      <c r="F9" s="576">
        <v>6101.9089999999997</v>
      </c>
      <c r="G9" s="576"/>
      <c r="H9" s="332">
        <v>1</v>
      </c>
      <c r="I9" s="398" t="s">
        <v>563</v>
      </c>
      <c r="J9" s="398"/>
      <c r="K9" s="398"/>
      <c r="L9" s="575">
        <v>0</v>
      </c>
      <c r="M9" s="575"/>
      <c r="N9" s="576">
        <v>0</v>
      </c>
      <c r="O9" s="576"/>
    </row>
    <row r="10" spans="1:21" ht="15" customHeight="1">
      <c r="A10" s="390"/>
      <c r="B10" s="332">
        <v>2</v>
      </c>
      <c r="C10" s="378" t="s">
        <v>554</v>
      </c>
      <c r="D10" s="575">
        <v>7</v>
      </c>
      <c r="E10" s="575"/>
      <c r="F10" s="576">
        <v>1087.188482</v>
      </c>
      <c r="G10" s="576"/>
      <c r="H10" s="332">
        <v>2</v>
      </c>
      <c r="I10" s="378" t="s">
        <v>554</v>
      </c>
      <c r="J10" s="378"/>
      <c r="K10" s="378"/>
      <c r="L10" s="575">
        <v>1</v>
      </c>
      <c r="M10" s="575"/>
      <c r="N10" s="576">
        <v>132.3357048</v>
      </c>
      <c r="O10" s="576"/>
    </row>
    <row r="11" spans="1:21" ht="15" customHeight="1">
      <c r="A11" s="390"/>
      <c r="B11" s="332">
        <v>3</v>
      </c>
      <c r="C11" s="378" t="s">
        <v>663</v>
      </c>
      <c r="D11" s="575">
        <v>4</v>
      </c>
      <c r="E11" s="575"/>
      <c r="F11" s="576">
        <v>350.17500000000001</v>
      </c>
      <c r="G11" s="576"/>
      <c r="H11" s="332">
        <v>3</v>
      </c>
      <c r="I11" s="378" t="s">
        <v>663</v>
      </c>
      <c r="J11" s="378"/>
      <c r="K11" s="378"/>
      <c r="L11" s="575">
        <v>0</v>
      </c>
      <c r="M11" s="575"/>
      <c r="N11" s="576">
        <v>0</v>
      </c>
      <c r="O11" s="576"/>
    </row>
    <row r="12" spans="1:21" ht="15" customHeight="1">
      <c r="A12" s="390"/>
      <c r="B12" s="332">
        <v>4</v>
      </c>
      <c r="C12" s="378" t="s">
        <v>556</v>
      </c>
      <c r="D12" s="575">
        <v>4</v>
      </c>
      <c r="E12" s="575"/>
      <c r="F12" s="576">
        <v>373.21500000000003</v>
      </c>
      <c r="G12" s="576"/>
      <c r="H12" s="399">
        <v>4</v>
      </c>
      <c r="I12" s="378" t="s">
        <v>556</v>
      </c>
      <c r="J12" s="378"/>
      <c r="K12" s="378"/>
      <c r="L12" s="575">
        <v>2</v>
      </c>
      <c r="M12" s="575"/>
      <c r="N12" s="576">
        <v>2395.5728709999999</v>
      </c>
      <c r="O12" s="576"/>
    </row>
    <row r="13" spans="1:21" ht="15" customHeight="1">
      <c r="A13" s="390"/>
      <c r="B13" s="332">
        <v>5</v>
      </c>
      <c r="C13" s="378" t="s">
        <v>552</v>
      </c>
      <c r="D13" s="575">
        <v>11</v>
      </c>
      <c r="E13" s="575"/>
      <c r="F13" s="576">
        <v>5579.5125679999992</v>
      </c>
      <c r="G13" s="576"/>
      <c r="H13" s="399">
        <v>5</v>
      </c>
      <c r="I13" s="378" t="s">
        <v>552</v>
      </c>
      <c r="J13" s="378"/>
      <c r="K13" s="378"/>
      <c r="L13" s="575">
        <v>1</v>
      </c>
      <c r="M13" s="575"/>
      <c r="N13" s="576">
        <v>53.1</v>
      </c>
      <c r="O13" s="576"/>
    </row>
    <row r="14" spans="1:21" ht="15" customHeight="1">
      <c r="A14" s="390"/>
      <c r="B14" s="332">
        <v>6</v>
      </c>
      <c r="C14" s="378" t="s">
        <v>558</v>
      </c>
      <c r="D14" s="575">
        <v>2</v>
      </c>
      <c r="E14" s="575"/>
      <c r="F14" s="576">
        <v>130.9</v>
      </c>
      <c r="G14" s="576"/>
      <c r="H14" s="332">
        <v>6</v>
      </c>
      <c r="I14" s="378" t="s">
        <v>558</v>
      </c>
      <c r="J14" s="378"/>
      <c r="K14" s="378"/>
      <c r="L14" s="575">
        <v>1</v>
      </c>
      <c r="M14" s="575"/>
      <c r="N14" s="576">
        <v>658</v>
      </c>
      <c r="O14" s="576"/>
    </row>
    <row r="15" spans="1:21" ht="15" customHeight="1">
      <c r="A15" s="390"/>
      <c r="B15" s="332">
        <v>7</v>
      </c>
      <c r="C15" s="378" t="s">
        <v>581</v>
      </c>
      <c r="D15" s="575">
        <v>1</v>
      </c>
      <c r="E15" s="575"/>
      <c r="F15" s="576">
        <v>41.208750000000002</v>
      </c>
      <c r="G15" s="576"/>
      <c r="H15" s="332">
        <v>7</v>
      </c>
      <c r="I15" s="378" t="s">
        <v>581</v>
      </c>
      <c r="J15" s="378"/>
      <c r="K15" s="378"/>
      <c r="L15" s="575">
        <v>0</v>
      </c>
      <c r="M15" s="575"/>
      <c r="N15" s="576">
        <v>0</v>
      </c>
      <c r="O15" s="576"/>
    </row>
    <row r="16" spans="1:21" ht="15" customHeight="1">
      <c r="A16" s="390"/>
      <c r="B16" s="332">
        <v>8</v>
      </c>
      <c r="C16" s="378" t="s">
        <v>565</v>
      </c>
      <c r="D16" s="575">
        <v>2</v>
      </c>
      <c r="E16" s="575"/>
      <c r="F16" s="576">
        <v>2446.5366795999998</v>
      </c>
      <c r="G16" s="576"/>
      <c r="H16" s="332">
        <v>8</v>
      </c>
      <c r="I16" s="378" t="s">
        <v>565</v>
      </c>
      <c r="J16" s="378"/>
      <c r="K16" s="378"/>
      <c r="L16" s="575">
        <v>0</v>
      </c>
      <c r="M16" s="575"/>
      <c r="N16" s="576">
        <v>0</v>
      </c>
      <c r="O16" s="576"/>
    </row>
    <row r="17" spans="1:21" ht="15" customHeight="1">
      <c r="A17" s="390"/>
      <c r="B17" s="332">
        <v>9</v>
      </c>
      <c r="C17" s="378" t="s">
        <v>664</v>
      </c>
      <c r="D17" s="575">
        <v>3</v>
      </c>
      <c r="E17" s="575"/>
      <c r="F17" s="576">
        <v>259.935</v>
      </c>
      <c r="G17" s="576"/>
      <c r="H17" s="332">
        <v>9</v>
      </c>
      <c r="I17" s="378" t="s">
        <v>664</v>
      </c>
      <c r="J17" s="378"/>
      <c r="K17" s="378"/>
      <c r="L17" s="575">
        <v>0</v>
      </c>
      <c r="M17" s="575"/>
      <c r="N17" s="576">
        <v>0</v>
      </c>
      <c r="O17" s="576"/>
    </row>
    <row r="18" spans="1:21" ht="15" customHeight="1">
      <c r="A18" s="390"/>
      <c r="B18" s="332">
        <v>10</v>
      </c>
      <c r="C18" s="378" t="s">
        <v>597</v>
      </c>
      <c r="D18" s="575">
        <v>2</v>
      </c>
      <c r="E18" s="575"/>
      <c r="F18" s="576">
        <v>311.7</v>
      </c>
      <c r="G18" s="576"/>
      <c r="H18" s="332">
        <v>10</v>
      </c>
      <c r="I18" s="378" t="s">
        <v>597</v>
      </c>
      <c r="J18" s="378"/>
      <c r="K18" s="378"/>
      <c r="L18" s="575">
        <v>0</v>
      </c>
      <c r="M18" s="575"/>
      <c r="N18" s="576">
        <v>0</v>
      </c>
      <c r="O18" s="576"/>
    </row>
    <row r="19" spans="1:21" ht="15" customHeight="1">
      <c r="B19" s="332">
        <v>11</v>
      </c>
      <c r="C19" s="378" t="s">
        <v>637</v>
      </c>
      <c r="D19" s="575">
        <v>0</v>
      </c>
      <c r="E19" s="575"/>
      <c r="F19" s="576">
        <v>0</v>
      </c>
      <c r="G19" s="576"/>
      <c r="H19" s="332">
        <v>11</v>
      </c>
      <c r="I19" s="378" t="s">
        <v>637</v>
      </c>
      <c r="J19" s="378"/>
      <c r="K19" s="378"/>
      <c r="L19" s="575">
        <v>0</v>
      </c>
      <c r="M19" s="575"/>
      <c r="N19" s="576">
        <v>0</v>
      </c>
      <c r="O19" s="576"/>
    </row>
    <row r="20" spans="1:21" ht="15" customHeight="1">
      <c r="B20" s="400"/>
      <c r="C20" s="400" t="s">
        <v>540</v>
      </c>
      <c r="D20" s="577">
        <v>42</v>
      </c>
      <c r="E20" s="577"/>
      <c r="F20" s="578">
        <v>16682.280479599998</v>
      </c>
      <c r="G20" s="578"/>
      <c r="H20" s="579" t="s">
        <v>540</v>
      </c>
      <c r="I20" s="579"/>
      <c r="J20" s="579"/>
      <c r="K20" s="579"/>
      <c r="L20" s="577">
        <v>5</v>
      </c>
      <c r="M20" s="577"/>
      <c r="N20" s="578">
        <v>3239.0085757999996</v>
      </c>
      <c r="O20" s="578"/>
    </row>
    <row r="21" spans="1:21" ht="15" customHeight="1">
      <c r="B21" s="90" t="s">
        <v>560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</row>
    <row r="22" spans="1:21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408"/>
      <c r="Q22" s="408"/>
      <c r="R22" s="408"/>
      <c r="S22" s="408"/>
      <c r="T22" s="408"/>
      <c r="U22" s="408"/>
    </row>
    <row r="23" spans="1:21" ht="15" customHeight="1">
      <c r="B23" s="580" t="s">
        <v>665</v>
      </c>
      <c r="C23" s="580"/>
      <c r="D23" s="580"/>
      <c r="E23" s="580"/>
      <c r="F23" s="581"/>
      <c r="G23" s="581"/>
      <c r="H23" s="582"/>
      <c r="I23" s="582"/>
      <c r="J23" s="582"/>
      <c r="K23" s="583"/>
      <c r="L23" s="583"/>
      <c r="M23" s="583"/>
      <c r="N23" s="584"/>
      <c r="O23" s="584"/>
      <c r="P23" s="409"/>
      <c r="Q23" s="409"/>
      <c r="R23" s="409"/>
      <c r="S23" s="409"/>
      <c r="T23" s="409"/>
      <c r="U23" s="409"/>
    </row>
    <row r="24" spans="1:21" ht="15" customHeight="1">
      <c r="B24" s="574" t="s">
        <v>532</v>
      </c>
      <c r="C24" s="469">
        <v>2024</v>
      </c>
      <c r="D24" s="470"/>
      <c r="E24" s="470"/>
      <c r="F24" s="470"/>
      <c r="G24" s="471"/>
      <c r="H24" s="574" t="s">
        <v>532</v>
      </c>
      <c r="I24" s="469">
        <v>2025</v>
      </c>
      <c r="J24" s="470"/>
      <c r="K24" s="470"/>
      <c r="L24" s="470"/>
      <c r="M24" s="470"/>
      <c r="N24" s="470"/>
      <c r="O24" s="471"/>
      <c r="P24" s="363"/>
      <c r="Q24" s="363"/>
      <c r="R24" s="363"/>
      <c r="S24" s="363"/>
      <c r="T24" s="363"/>
      <c r="U24" s="363"/>
    </row>
    <row r="25" spans="1:21" ht="15" customHeight="1">
      <c r="B25" s="574"/>
      <c r="C25" s="129" t="s">
        <v>221</v>
      </c>
      <c r="D25" s="574" t="s">
        <v>666</v>
      </c>
      <c r="E25" s="574"/>
      <c r="F25" s="574" t="s">
        <v>662</v>
      </c>
      <c r="G25" s="574"/>
      <c r="H25" s="574"/>
      <c r="I25" s="469" t="s">
        <v>221</v>
      </c>
      <c r="J25" s="470"/>
      <c r="K25" s="471"/>
      <c r="L25" s="574" t="s">
        <v>666</v>
      </c>
      <c r="M25" s="574"/>
      <c r="N25" s="574" t="s">
        <v>662</v>
      </c>
      <c r="O25" s="574"/>
      <c r="P25" s="363"/>
      <c r="Q25" s="363"/>
      <c r="R25" s="363"/>
      <c r="S25" s="363"/>
      <c r="T25" s="363"/>
      <c r="U25" s="363"/>
    </row>
    <row r="26" spans="1:21" ht="15" customHeight="1">
      <c r="A26" s="1"/>
      <c r="B26" s="332">
        <v>1</v>
      </c>
      <c r="C26" s="398" t="s">
        <v>563</v>
      </c>
      <c r="D26" s="575">
        <v>1</v>
      </c>
      <c r="E26" s="575"/>
      <c r="F26" s="576">
        <v>406.46581580999998</v>
      </c>
      <c r="G26" s="576"/>
      <c r="H26" s="332">
        <v>1</v>
      </c>
      <c r="I26" s="398" t="s">
        <v>563</v>
      </c>
      <c r="J26" s="398"/>
      <c r="K26" s="398"/>
      <c r="L26" s="575">
        <v>1</v>
      </c>
      <c r="M26" s="575"/>
      <c r="N26" s="576">
        <v>1272.0075725070001</v>
      </c>
      <c r="O26" s="576"/>
      <c r="P26" s="410"/>
      <c r="Q26" s="410"/>
      <c r="R26" s="410"/>
      <c r="S26" s="410"/>
      <c r="T26" s="410"/>
      <c r="U26" s="410"/>
    </row>
    <row r="27" spans="1:21" ht="15" customHeight="1">
      <c r="A27" s="1"/>
      <c r="B27" s="332">
        <v>2</v>
      </c>
      <c r="C27" s="378" t="s">
        <v>554</v>
      </c>
      <c r="D27" s="575">
        <v>1</v>
      </c>
      <c r="E27" s="575"/>
      <c r="F27" s="576">
        <v>1840.5097327000001</v>
      </c>
      <c r="G27" s="576"/>
      <c r="H27" s="332">
        <v>2</v>
      </c>
      <c r="I27" s="378" t="s">
        <v>554</v>
      </c>
      <c r="J27" s="378"/>
      <c r="K27" s="378"/>
      <c r="L27" s="575">
        <v>0</v>
      </c>
      <c r="M27" s="575"/>
      <c r="N27" s="576">
        <v>0</v>
      </c>
      <c r="O27" s="576"/>
      <c r="P27" s="410"/>
      <c r="Q27" s="410"/>
      <c r="R27" s="410"/>
      <c r="S27" s="410"/>
      <c r="T27" s="410"/>
      <c r="U27" s="410"/>
    </row>
    <row r="28" spans="1:21" ht="15" customHeight="1">
      <c r="A28" s="1"/>
      <c r="B28" s="332">
        <v>3</v>
      </c>
      <c r="C28" s="378" t="s">
        <v>663</v>
      </c>
      <c r="D28" s="575">
        <v>1</v>
      </c>
      <c r="E28" s="575"/>
      <c r="F28" s="576">
        <v>51.066666539000003</v>
      </c>
      <c r="G28" s="576"/>
      <c r="H28" s="332">
        <v>3</v>
      </c>
      <c r="I28" s="378" t="s">
        <v>663</v>
      </c>
      <c r="J28" s="378"/>
      <c r="K28" s="378"/>
      <c r="L28" s="575">
        <v>0</v>
      </c>
      <c r="M28" s="575"/>
      <c r="N28" s="576">
        <v>0</v>
      </c>
      <c r="O28" s="576"/>
      <c r="P28" s="410"/>
      <c r="Q28" s="410"/>
      <c r="R28" s="410"/>
      <c r="S28" s="410"/>
      <c r="T28" s="410"/>
      <c r="U28" s="410"/>
    </row>
    <row r="29" spans="1:21" ht="15" customHeight="1">
      <c r="A29" s="1"/>
      <c r="B29" s="332">
        <v>4</v>
      </c>
      <c r="C29" s="378" t="s">
        <v>556</v>
      </c>
      <c r="D29" s="575">
        <v>0</v>
      </c>
      <c r="E29" s="575"/>
      <c r="F29" s="576">
        <v>0</v>
      </c>
      <c r="G29" s="576"/>
      <c r="H29" s="332">
        <v>4</v>
      </c>
      <c r="I29" s="378" t="s">
        <v>556</v>
      </c>
      <c r="J29" s="378"/>
      <c r="K29" s="378"/>
      <c r="L29" s="575">
        <v>0</v>
      </c>
      <c r="M29" s="575"/>
      <c r="N29" s="576">
        <v>0</v>
      </c>
      <c r="O29" s="576"/>
      <c r="P29" s="410"/>
      <c r="Q29" s="410"/>
      <c r="R29" s="410"/>
      <c r="S29" s="410"/>
      <c r="T29" s="410"/>
      <c r="U29" s="410"/>
    </row>
    <row r="30" spans="1:21" ht="15" customHeight="1">
      <c r="A30" s="1"/>
      <c r="B30" s="332">
        <v>5</v>
      </c>
      <c r="C30" s="378" t="s">
        <v>552</v>
      </c>
      <c r="D30" s="575">
        <v>1</v>
      </c>
      <c r="E30" s="575"/>
      <c r="F30" s="576">
        <v>72.613019899999998</v>
      </c>
      <c r="G30" s="576"/>
      <c r="H30" s="332">
        <v>5</v>
      </c>
      <c r="I30" s="378" t="s">
        <v>552</v>
      </c>
      <c r="J30" s="378"/>
      <c r="K30" s="378"/>
      <c r="L30" s="575">
        <v>0</v>
      </c>
      <c r="M30" s="575"/>
      <c r="N30" s="576">
        <v>0</v>
      </c>
      <c r="O30" s="576"/>
      <c r="P30" s="410"/>
      <c r="Q30" s="410"/>
      <c r="R30" s="410"/>
      <c r="S30" s="410"/>
      <c r="T30" s="410"/>
      <c r="U30" s="410"/>
    </row>
    <row r="31" spans="1:21" ht="15" customHeight="1">
      <c r="A31" s="1"/>
      <c r="B31" s="332">
        <v>6</v>
      </c>
      <c r="C31" s="378" t="s">
        <v>558</v>
      </c>
      <c r="D31" s="575">
        <v>1</v>
      </c>
      <c r="E31" s="575"/>
      <c r="F31" s="576">
        <v>1070.1600000000001</v>
      </c>
      <c r="G31" s="576"/>
      <c r="H31" s="332">
        <v>6</v>
      </c>
      <c r="I31" s="378" t="s">
        <v>558</v>
      </c>
      <c r="J31" s="378"/>
      <c r="K31" s="378"/>
      <c r="L31" s="575">
        <v>0</v>
      </c>
      <c r="M31" s="575"/>
      <c r="N31" s="576">
        <v>0</v>
      </c>
      <c r="O31" s="576"/>
      <c r="P31" s="410"/>
      <c r="Q31" s="410"/>
      <c r="R31" s="410"/>
      <c r="S31" s="410"/>
      <c r="T31" s="410"/>
      <c r="U31" s="410"/>
    </row>
    <row r="32" spans="1:21" ht="15" customHeight="1">
      <c r="A32" s="1"/>
      <c r="B32" s="332">
        <v>7</v>
      </c>
      <c r="C32" s="378" t="s">
        <v>581</v>
      </c>
      <c r="D32" s="575">
        <v>5</v>
      </c>
      <c r="E32" s="575"/>
      <c r="F32" s="576">
        <v>15113.374542636</v>
      </c>
      <c r="G32" s="576"/>
      <c r="H32" s="332">
        <v>7</v>
      </c>
      <c r="I32" s="378" t="s">
        <v>581</v>
      </c>
      <c r="J32" s="378"/>
      <c r="K32" s="378"/>
      <c r="L32" s="575">
        <v>0</v>
      </c>
      <c r="M32" s="575"/>
      <c r="N32" s="576">
        <v>0</v>
      </c>
      <c r="O32" s="576"/>
      <c r="P32" s="410"/>
      <c r="Q32" s="410"/>
      <c r="R32" s="410"/>
      <c r="S32" s="410"/>
      <c r="T32" s="410"/>
      <c r="U32" s="410"/>
    </row>
    <row r="33" spans="1:21" ht="15" customHeight="1">
      <c r="A33" s="1"/>
      <c r="B33" s="332">
        <v>8</v>
      </c>
      <c r="C33" s="378" t="s">
        <v>565</v>
      </c>
      <c r="D33" s="575">
        <v>0</v>
      </c>
      <c r="E33" s="575"/>
      <c r="F33" s="576">
        <v>0</v>
      </c>
      <c r="G33" s="576"/>
      <c r="H33" s="332">
        <v>8</v>
      </c>
      <c r="I33" s="378" t="s">
        <v>565</v>
      </c>
      <c r="J33" s="378"/>
      <c r="K33" s="378"/>
      <c r="L33" s="575">
        <v>1</v>
      </c>
      <c r="M33" s="575"/>
      <c r="N33" s="576">
        <v>1487.1780000000001</v>
      </c>
      <c r="O33" s="576"/>
      <c r="P33" s="410"/>
      <c r="Q33" s="410"/>
      <c r="R33" s="410"/>
      <c r="S33" s="410"/>
      <c r="T33" s="410"/>
      <c r="U33" s="410"/>
    </row>
    <row r="34" spans="1:21" ht="15" customHeight="1">
      <c r="A34" s="1"/>
      <c r="B34" s="332">
        <v>9</v>
      </c>
      <c r="C34" s="378" t="s">
        <v>664</v>
      </c>
      <c r="D34" s="575">
        <v>0</v>
      </c>
      <c r="E34" s="575"/>
      <c r="F34" s="576">
        <v>0</v>
      </c>
      <c r="G34" s="576"/>
      <c r="H34" s="332">
        <v>9</v>
      </c>
      <c r="I34" s="378" t="s">
        <v>664</v>
      </c>
      <c r="J34" s="378"/>
      <c r="K34" s="378"/>
      <c r="L34" s="575">
        <v>0</v>
      </c>
      <c r="M34" s="575"/>
      <c r="N34" s="576">
        <v>0</v>
      </c>
      <c r="O34" s="576"/>
      <c r="P34" s="410"/>
      <c r="Q34" s="410"/>
      <c r="R34" s="410"/>
      <c r="S34" s="410"/>
      <c r="T34" s="410"/>
      <c r="U34" s="410"/>
    </row>
    <row r="35" spans="1:21" ht="15" customHeight="1">
      <c r="A35" s="1"/>
      <c r="B35" s="332">
        <v>10</v>
      </c>
      <c r="C35" s="378" t="s">
        <v>597</v>
      </c>
      <c r="D35" s="575">
        <v>3</v>
      </c>
      <c r="E35" s="575"/>
      <c r="F35" s="576">
        <v>18265.115771902998</v>
      </c>
      <c r="G35" s="576"/>
      <c r="H35" s="332">
        <v>10</v>
      </c>
      <c r="I35" s="378" t="s">
        <v>597</v>
      </c>
      <c r="J35" s="378"/>
      <c r="K35" s="378"/>
      <c r="L35" s="575">
        <v>0</v>
      </c>
      <c r="M35" s="575"/>
      <c r="N35" s="576">
        <v>0</v>
      </c>
      <c r="O35" s="576"/>
      <c r="P35" s="410"/>
      <c r="Q35" s="410"/>
      <c r="R35" s="410"/>
      <c r="S35" s="410"/>
      <c r="T35" s="410"/>
      <c r="U35" s="410"/>
    </row>
    <row r="36" spans="1:21" ht="15" customHeight="1">
      <c r="A36" s="1"/>
      <c r="B36" s="332">
        <v>11</v>
      </c>
      <c r="C36" s="378" t="s">
        <v>637</v>
      </c>
      <c r="D36" s="575">
        <v>0</v>
      </c>
      <c r="E36" s="575"/>
      <c r="F36" s="576">
        <v>0</v>
      </c>
      <c r="G36" s="576"/>
      <c r="H36" s="332">
        <v>11</v>
      </c>
      <c r="I36" s="378" t="s">
        <v>637</v>
      </c>
      <c r="J36" s="378"/>
      <c r="K36" s="378"/>
      <c r="L36" s="575">
        <v>0</v>
      </c>
      <c r="M36" s="575"/>
      <c r="N36" s="576">
        <v>0</v>
      </c>
      <c r="O36" s="576"/>
      <c r="P36" s="410"/>
      <c r="Q36" s="410"/>
      <c r="R36" s="410"/>
      <c r="S36" s="410"/>
      <c r="T36" s="410"/>
      <c r="U36" s="410"/>
    </row>
    <row r="37" spans="1:21" ht="15" customHeight="1">
      <c r="A37" s="1"/>
      <c r="B37" s="585" t="s">
        <v>540</v>
      </c>
      <c r="C37" s="585"/>
      <c r="D37" s="586">
        <v>13</v>
      </c>
      <c r="E37" s="586"/>
      <c r="F37" s="587">
        <v>36819.305549487995</v>
      </c>
      <c r="G37" s="587"/>
      <c r="H37" s="588" t="s">
        <v>667</v>
      </c>
      <c r="I37" s="588"/>
      <c r="J37" s="588"/>
      <c r="K37" s="588"/>
      <c r="L37" s="586">
        <v>2</v>
      </c>
      <c r="M37" s="586"/>
      <c r="N37" s="587">
        <v>2759.185572507</v>
      </c>
      <c r="O37" s="587"/>
      <c r="P37" s="411"/>
      <c r="Q37" s="411"/>
      <c r="R37" s="411"/>
      <c r="S37" s="411"/>
      <c r="T37" s="411"/>
      <c r="U37" s="411"/>
    </row>
    <row r="38" spans="1:21" ht="15" customHeight="1">
      <c r="B38" s="90" t="s">
        <v>560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  <c r="P38" s="408"/>
      <c r="Q38" s="408"/>
      <c r="R38" s="408"/>
      <c r="S38" s="408"/>
      <c r="T38" s="408"/>
      <c r="U38" s="408"/>
    </row>
    <row r="39" spans="1:21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408"/>
      <c r="Q39" s="408"/>
      <c r="R39" s="408"/>
      <c r="S39" s="408"/>
      <c r="T39" s="408"/>
      <c r="U39" s="408"/>
    </row>
    <row r="40" spans="1:21" ht="15" customHeight="1">
      <c r="B40" s="330" t="s">
        <v>668</v>
      </c>
      <c r="C40" s="330"/>
    </row>
    <row r="41" spans="1:21" ht="15" customHeight="1">
      <c r="B41" s="574" t="s">
        <v>532</v>
      </c>
      <c r="C41" s="469">
        <v>2024</v>
      </c>
      <c r="D41" s="470"/>
      <c r="E41" s="470"/>
      <c r="F41" s="470"/>
      <c r="G41" s="471"/>
      <c r="H41" s="574" t="s">
        <v>532</v>
      </c>
      <c r="I41" s="469">
        <v>2025</v>
      </c>
      <c r="J41" s="470"/>
      <c r="K41" s="470"/>
      <c r="L41" s="470"/>
      <c r="M41" s="470"/>
      <c r="N41" s="470"/>
      <c r="O41" s="471"/>
      <c r="P41" s="363"/>
      <c r="Q41" s="363"/>
      <c r="R41" s="363"/>
      <c r="S41" s="363"/>
      <c r="T41" s="363"/>
      <c r="U41" s="363"/>
    </row>
    <row r="42" spans="1:21" ht="15" customHeight="1">
      <c r="B42" s="574"/>
      <c r="C42" s="129" t="s">
        <v>221</v>
      </c>
      <c r="D42" s="574" t="s">
        <v>666</v>
      </c>
      <c r="E42" s="574"/>
      <c r="F42" s="574" t="s">
        <v>662</v>
      </c>
      <c r="G42" s="574"/>
      <c r="H42" s="574"/>
      <c r="I42" s="469" t="s">
        <v>221</v>
      </c>
      <c r="J42" s="470"/>
      <c r="K42" s="471"/>
      <c r="L42" s="574" t="s">
        <v>661</v>
      </c>
      <c r="M42" s="574"/>
      <c r="N42" s="574" t="s">
        <v>662</v>
      </c>
      <c r="O42" s="574"/>
      <c r="P42" s="363"/>
      <c r="Q42" s="363"/>
      <c r="R42" s="363"/>
      <c r="S42" s="363"/>
      <c r="T42" s="363"/>
      <c r="U42" s="363"/>
    </row>
    <row r="43" spans="1:21" ht="15" customHeight="1">
      <c r="A43" s="1"/>
      <c r="B43" s="332">
        <v>1</v>
      </c>
      <c r="C43" s="378" t="s">
        <v>563</v>
      </c>
      <c r="E43" s="412">
        <v>1</v>
      </c>
      <c r="F43" s="412"/>
      <c r="G43" s="413">
        <v>1000</v>
      </c>
      <c r="H43" s="332">
        <v>1</v>
      </c>
      <c r="I43" s="378" t="s">
        <v>563</v>
      </c>
      <c r="J43" s="414"/>
      <c r="K43" s="414"/>
      <c r="L43" s="415">
        <v>1</v>
      </c>
      <c r="M43" s="415"/>
      <c r="N43" s="416">
        <v>2000</v>
      </c>
      <c r="O43" s="416"/>
      <c r="P43" s="416"/>
      <c r="Q43" s="416"/>
      <c r="R43" s="416"/>
      <c r="S43" s="416"/>
      <c r="T43" s="416"/>
      <c r="U43" s="416"/>
    </row>
    <row r="44" spans="1:21" ht="15" customHeight="1">
      <c r="A44" s="1"/>
      <c r="B44" s="332">
        <v>2</v>
      </c>
      <c r="C44" s="378" t="s">
        <v>554</v>
      </c>
      <c r="E44" s="415">
        <v>3</v>
      </c>
      <c r="F44" s="415"/>
      <c r="G44" s="416">
        <v>4500</v>
      </c>
      <c r="H44" s="332">
        <v>2</v>
      </c>
      <c r="I44" s="378" t="s">
        <v>554</v>
      </c>
      <c r="J44" s="414"/>
      <c r="K44" s="414"/>
      <c r="L44" s="415">
        <v>1</v>
      </c>
      <c r="M44" s="415"/>
      <c r="N44" s="416">
        <v>1700</v>
      </c>
      <c r="O44" s="416"/>
      <c r="P44" s="416"/>
      <c r="Q44" s="416"/>
      <c r="R44" s="416"/>
      <c r="S44" s="416"/>
      <c r="T44" s="416"/>
      <c r="U44" s="416"/>
    </row>
    <row r="45" spans="1:21" ht="15" customHeight="1">
      <c r="A45" s="1"/>
      <c r="B45" s="332">
        <v>3</v>
      </c>
      <c r="C45" s="378" t="s">
        <v>663</v>
      </c>
      <c r="E45" s="415">
        <v>2</v>
      </c>
      <c r="F45" s="415"/>
      <c r="G45" s="416">
        <v>1677.46</v>
      </c>
      <c r="H45" s="332">
        <v>3</v>
      </c>
      <c r="I45" s="378" t="s">
        <v>663</v>
      </c>
      <c r="J45" s="414"/>
      <c r="K45" s="414"/>
      <c r="L45" s="415">
        <v>0</v>
      </c>
      <c r="M45" s="415"/>
      <c r="N45" s="416">
        <v>0</v>
      </c>
      <c r="O45" s="416"/>
      <c r="P45" s="416"/>
      <c r="Q45" s="416"/>
      <c r="R45" s="416"/>
      <c r="S45" s="416"/>
      <c r="T45" s="416"/>
      <c r="U45" s="416"/>
    </row>
    <row r="46" spans="1:21" ht="15" customHeight="1">
      <c r="A46" s="1"/>
      <c r="B46" s="332">
        <v>4</v>
      </c>
      <c r="C46" s="378" t="s">
        <v>556</v>
      </c>
      <c r="E46" s="415">
        <v>0</v>
      </c>
      <c r="F46" s="415"/>
      <c r="G46" s="416">
        <v>0</v>
      </c>
      <c r="H46" s="332">
        <v>4</v>
      </c>
      <c r="I46" s="378" t="s">
        <v>556</v>
      </c>
      <c r="J46" s="414"/>
      <c r="K46" s="414"/>
      <c r="L46" s="415">
        <v>0</v>
      </c>
      <c r="M46" s="415"/>
      <c r="N46" s="416">
        <v>0</v>
      </c>
      <c r="O46" s="416"/>
      <c r="P46" s="416"/>
      <c r="Q46" s="416"/>
      <c r="R46" s="416"/>
      <c r="S46" s="416"/>
      <c r="T46" s="416"/>
      <c r="U46" s="416"/>
    </row>
    <row r="47" spans="1:21" ht="15" customHeight="1">
      <c r="A47" s="1"/>
      <c r="B47" s="332">
        <v>5</v>
      </c>
      <c r="C47" s="378" t="s">
        <v>552</v>
      </c>
      <c r="E47" s="415">
        <v>0</v>
      </c>
      <c r="F47" s="415"/>
      <c r="G47" s="416">
        <v>0</v>
      </c>
      <c r="H47" s="332">
        <v>5</v>
      </c>
      <c r="I47" s="378" t="s">
        <v>552</v>
      </c>
      <c r="J47" s="414"/>
      <c r="K47" s="414"/>
      <c r="L47" s="415">
        <v>0</v>
      </c>
      <c r="M47" s="415"/>
      <c r="N47" s="416">
        <v>0</v>
      </c>
      <c r="O47" s="416"/>
      <c r="P47" s="416"/>
      <c r="Q47" s="416"/>
      <c r="R47" s="416"/>
      <c r="S47" s="416"/>
      <c r="T47" s="416"/>
      <c r="U47" s="416"/>
    </row>
    <row r="48" spans="1:21" ht="15" customHeight="1">
      <c r="A48" s="1"/>
      <c r="B48" s="332">
        <v>6</v>
      </c>
      <c r="C48" s="378" t="s">
        <v>558</v>
      </c>
      <c r="E48" s="415">
        <v>0</v>
      </c>
      <c r="F48" s="415"/>
      <c r="G48" s="416">
        <v>0</v>
      </c>
      <c r="H48" s="332">
        <v>6</v>
      </c>
      <c r="I48" s="378" t="s">
        <v>558</v>
      </c>
      <c r="J48" s="414"/>
      <c r="K48" s="414"/>
      <c r="L48" s="415">
        <v>0</v>
      </c>
      <c r="M48" s="415"/>
      <c r="N48" s="416">
        <v>0</v>
      </c>
      <c r="O48" s="416"/>
      <c r="P48" s="416"/>
      <c r="Q48" s="416"/>
      <c r="R48" s="416"/>
      <c r="S48" s="416"/>
      <c r="T48" s="416"/>
      <c r="U48" s="416"/>
    </row>
    <row r="49" spans="1:21" ht="15" customHeight="1">
      <c r="A49" s="1"/>
      <c r="B49" s="332">
        <v>7</v>
      </c>
      <c r="C49" s="378" t="s">
        <v>581</v>
      </c>
      <c r="E49" s="415">
        <v>1</v>
      </c>
      <c r="F49" s="415"/>
      <c r="G49" s="416">
        <v>700</v>
      </c>
      <c r="H49" s="332">
        <v>7</v>
      </c>
      <c r="I49" s="378" t="s">
        <v>581</v>
      </c>
      <c r="J49" s="414"/>
      <c r="K49" s="414"/>
      <c r="L49" s="415">
        <v>0</v>
      </c>
      <c r="M49" s="415"/>
      <c r="N49" s="416">
        <v>0</v>
      </c>
      <c r="O49" s="416"/>
      <c r="P49" s="416"/>
      <c r="Q49" s="416"/>
      <c r="R49" s="416"/>
      <c r="S49" s="416"/>
      <c r="T49" s="416"/>
      <c r="U49" s="416"/>
    </row>
    <row r="50" spans="1:21" ht="15" customHeight="1">
      <c r="A50" s="1"/>
      <c r="B50" s="332">
        <v>8</v>
      </c>
      <c r="C50" s="378" t="s">
        <v>565</v>
      </c>
      <c r="E50" s="415">
        <v>1</v>
      </c>
      <c r="F50" s="415"/>
      <c r="G50" s="416">
        <v>500</v>
      </c>
      <c r="H50" s="332">
        <v>8</v>
      </c>
      <c r="I50" s="378" t="s">
        <v>565</v>
      </c>
      <c r="J50" s="414"/>
      <c r="K50" s="414"/>
      <c r="L50" s="415">
        <v>0</v>
      </c>
      <c r="M50" s="415"/>
      <c r="N50" s="416">
        <v>0</v>
      </c>
      <c r="O50" s="416"/>
      <c r="P50" s="416"/>
      <c r="Q50" s="416"/>
      <c r="R50" s="416"/>
      <c r="S50" s="416"/>
      <c r="T50" s="416"/>
      <c r="U50" s="416"/>
    </row>
    <row r="51" spans="1:21" ht="15" customHeight="1">
      <c r="A51" s="1"/>
      <c r="B51" s="332">
        <v>9</v>
      </c>
      <c r="C51" s="378" t="s">
        <v>664</v>
      </c>
      <c r="E51" s="415">
        <v>0</v>
      </c>
      <c r="F51" s="415"/>
      <c r="G51" s="416">
        <v>0</v>
      </c>
      <c r="H51" s="332">
        <v>9</v>
      </c>
      <c r="I51" s="378" t="s">
        <v>664</v>
      </c>
      <c r="J51" s="414"/>
      <c r="K51" s="414"/>
      <c r="L51" s="415">
        <v>0</v>
      </c>
      <c r="M51" s="415"/>
      <c r="N51" s="416">
        <v>0</v>
      </c>
      <c r="O51" s="416"/>
      <c r="P51" s="416"/>
      <c r="Q51" s="416"/>
      <c r="R51" s="416"/>
      <c r="S51" s="416"/>
      <c r="T51" s="416"/>
      <c r="U51" s="416"/>
    </row>
    <row r="52" spans="1:21" ht="15" customHeight="1">
      <c r="A52" s="1"/>
      <c r="B52" s="332">
        <v>10</v>
      </c>
      <c r="C52" s="378" t="s">
        <v>597</v>
      </c>
      <c r="E52" s="415">
        <v>1</v>
      </c>
      <c r="F52" s="415"/>
      <c r="G52" s="416">
        <v>600</v>
      </c>
      <c r="H52" s="332">
        <v>10</v>
      </c>
      <c r="I52" s="378" t="s">
        <v>597</v>
      </c>
      <c r="J52" s="414"/>
      <c r="K52" s="414"/>
      <c r="L52" s="415">
        <v>0</v>
      </c>
      <c r="M52" s="415"/>
      <c r="N52" s="416">
        <v>0</v>
      </c>
      <c r="O52" s="416"/>
      <c r="P52" s="416"/>
      <c r="Q52" s="416"/>
      <c r="R52" s="416"/>
      <c r="S52" s="416"/>
      <c r="T52" s="416"/>
      <c r="U52" s="416"/>
    </row>
    <row r="53" spans="1:21" ht="15" customHeight="1">
      <c r="A53" s="1"/>
      <c r="B53" s="332">
        <v>11</v>
      </c>
      <c r="C53" s="378" t="s">
        <v>637</v>
      </c>
      <c r="E53" s="415">
        <v>0</v>
      </c>
      <c r="F53" s="415"/>
      <c r="G53" s="416">
        <v>0</v>
      </c>
      <c r="H53" s="332">
        <v>11</v>
      </c>
      <c r="I53" s="378" t="s">
        <v>637</v>
      </c>
      <c r="J53" s="414"/>
      <c r="K53" s="414"/>
      <c r="L53" s="415">
        <v>0</v>
      </c>
      <c r="M53" s="415"/>
      <c r="N53" s="416">
        <v>0</v>
      </c>
      <c r="O53" s="416"/>
      <c r="P53" s="416"/>
      <c r="Q53" s="416"/>
      <c r="R53" s="416"/>
      <c r="S53" s="416"/>
      <c r="T53" s="416"/>
      <c r="U53" s="416"/>
    </row>
    <row r="54" spans="1:21" ht="15" customHeight="1">
      <c r="A54" s="1"/>
      <c r="B54" s="400"/>
      <c r="C54" s="400" t="s">
        <v>540</v>
      </c>
      <c r="D54" s="417"/>
      <c r="E54" s="417">
        <v>9</v>
      </c>
      <c r="F54" s="417"/>
      <c r="G54" s="418">
        <v>8977.4599999999991</v>
      </c>
      <c r="H54" s="419" t="s">
        <v>540</v>
      </c>
      <c r="I54" s="419"/>
      <c r="J54" s="419"/>
      <c r="K54" s="419"/>
      <c r="L54" s="417">
        <v>2</v>
      </c>
      <c r="M54" s="417"/>
      <c r="N54" s="418">
        <v>3700</v>
      </c>
      <c r="O54" s="418"/>
      <c r="P54" s="411"/>
      <c r="Q54" s="411"/>
      <c r="R54" s="411"/>
      <c r="S54" s="411"/>
      <c r="T54" s="411"/>
      <c r="U54" s="411"/>
    </row>
    <row r="55" spans="1:21" ht="15" customHeight="1">
      <c r="B55" s="90" t="s">
        <v>560</v>
      </c>
      <c r="D55" s="234"/>
    </row>
    <row r="56" spans="1:21" ht="15" customHeight="1">
      <c r="B56" s="90"/>
      <c r="D56" s="234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0" t="s">
        <v>669</v>
      </c>
      <c r="C57" s="330"/>
      <c r="D57" s="330"/>
      <c r="E57" s="330"/>
      <c r="F57" s="330"/>
      <c r="G57" s="330"/>
    </row>
    <row r="58" spans="1:21" ht="20.149999999999999" customHeight="1">
      <c r="B58" s="574" t="s">
        <v>532</v>
      </c>
      <c r="C58" s="536">
        <v>2024</v>
      </c>
      <c r="D58" s="538"/>
      <c r="E58" s="538"/>
      <c r="F58" s="538"/>
      <c r="G58" s="538"/>
      <c r="H58" s="538"/>
      <c r="I58" s="538"/>
      <c r="J58" s="537"/>
      <c r="K58" s="469" t="s">
        <v>532</v>
      </c>
      <c r="L58" s="536">
        <v>2025</v>
      </c>
      <c r="M58" s="538"/>
      <c r="N58" s="538"/>
      <c r="O58" s="538"/>
      <c r="P58" s="538"/>
      <c r="Q58" s="538"/>
      <c r="R58" s="538"/>
      <c r="S58" s="538"/>
      <c r="T58" s="538"/>
      <c r="U58" s="538"/>
    </row>
    <row r="59" spans="1:21" ht="26.15" customHeight="1">
      <c r="B59" s="574"/>
      <c r="C59" s="129" t="s">
        <v>221</v>
      </c>
      <c r="D59" s="574" t="s">
        <v>666</v>
      </c>
      <c r="E59" s="574"/>
      <c r="F59" s="593" t="s">
        <v>670</v>
      </c>
      <c r="G59" s="574"/>
      <c r="H59" s="129" t="s">
        <v>666</v>
      </c>
      <c r="I59" s="591" t="s">
        <v>671</v>
      </c>
      <c r="J59" s="592"/>
      <c r="K59" s="469"/>
      <c r="L59" s="589" t="s">
        <v>221</v>
      </c>
      <c r="M59" s="590"/>
      <c r="N59" s="574" t="s">
        <v>666</v>
      </c>
      <c r="O59" s="574"/>
      <c r="P59" s="593" t="s">
        <v>670</v>
      </c>
      <c r="Q59" s="574"/>
      <c r="R59" s="589" t="s">
        <v>666</v>
      </c>
      <c r="S59" s="590"/>
      <c r="T59" s="591" t="s">
        <v>672</v>
      </c>
      <c r="U59" s="592"/>
    </row>
    <row r="60" spans="1:21" ht="15" customHeight="1">
      <c r="B60" s="332">
        <v>1</v>
      </c>
      <c r="C60" s="378" t="s">
        <v>563</v>
      </c>
      <c r="E60" s="420">
        <v>11</v>
      </c>
      <c r="F60" s="420"/>
      <c r="G60" s="421">
        <v>11500</v>
      </c>
      <c r="H60" s="422">
        <v>0</v>
      </c>
      <c r="J60" s="423">
        <v>0</v>
      </c>
      <c r="K60" s="332">
        <v>1</v>
      </c>
      <c r="L60" s="378" t="s">
        <v>563</v>
      </c>
      <c r="M60" s="414"/>
      <c r="N60" s="369">
        <v>3</v>
      </c>
      <c r="O60" s="369"/>
      <c r="P60" s="423">
        <v>2650</v>
      </c>
      <c r="Q60" s="423"/>
      <c r="R60" s="422">
        <v>0</v>
      </c>
      <c r="T60" s="422"/>
      <c r="U60" s="423">
        <v>0</v>
      </c>
    </row>
    <row r="61" spans="1:21" ht="15" customHeight="1">
      <c r="B61" s="332">
        <v>2</v>
      </c>
      <c r="C61" s="378" t="s">
        <v>554</v>
      </c>
      <c r="E61" s="369">
        <v>27</v>
      </c>
      <c r="F61" s="369"/>
      <c r="G61" s="423">
        <v>47254.728999999999</v>
      </c>
      <c r="H61" s="422">
        <v>7</v>
      </c>
      <c r="J61" s="338">
        <v>146.67849999999999</v>
      </c>
      <c r="K61" s="332">
        <v>2</v>
      </c>
      <c r="L61" s="378" t="s">
        <v>554</v>
      </c>
      <c r="M61" s="414"/>
      <c r="N61" s="369">
        <v>7</v>
      </c>
      <c r="O61" s="369"/>
      <c r="P61" s="423">
        <v>11278.355</v>
      </c>
      <c r="Q61" s="423"/>
      <c r="R61" s="422">
        <v>2</v>
      </c>
      <c r="T61" s="422"/>
      <c r="U61" s="423">
        <v>40.046500000000002</v>
      </c>
    </row>
    <row r="62" spans="1:21" ht="15" customHeight="1">
      <c r="B62" s="332">
        <v>3</v>
      </c>
      <c r="C62" s="378" t="s">
        <v>663</v>
      </c>
      <c r="E62" s="369">
        <v>0</v>
      </c>
      <c r="F62" s="369"/>
      <c r="G62" s="423">
        <v>0</v>
      </c>
      <c r="H62" s="422">
        <v>0</v>
      </c>
      <c r="J62" s="423">
        <v>0</v>
      </c>
      <c r="K62" s="332">
        <v>3</v>
      </c>
      <c r="L62" s="378" t="s">
        <v>663</v>
      </c>
      <c r="M62" s="414"/>
      <c r="N62" s="369">
        <v>0</v>
      </c>
      <c r="O62" s="369"/>
      <c r="P62" s="423">
        <v>0</v>
      </c>
      <c r="Q62" s="423"/>
      <c r="R62" s="422">
        <v>0</v>
      </c>
      <c r="T62" s="422"/>
      <c r="U62" s="423">
        <v>0</v>
      </c>
    </row>
    <row r="63" spans="1:21" ht="15" customHeight="1">
      <c r="B63" s="332">
        <v>4</v>
      </c>
      <c r="C63" s="378" t="s">
        <v>556</v>
      </c>
      <c r="E63" s="369">
        <v>2</v>
      </c>
      <c r="F63" s="369"/>
      <c r="G63" s="423">
        <v>700</v>
      </c>
      <c r="H63" s="422">
        <v>0</v>
      </c>
      <c r="J63" s="423">
        <v>0</v>
      </c>
      <c r="K63" s="332">
        <v>4</v>
      </c>
      <c r="L63" s="378" t="s">
        <v>556</v>
      </c>
      <c r="M63" s="414"/>
      <c r="N63" s="369">
        <v>1</v>
      </c>
      <c r="O63" s="369"/>
      <c r="P63" s="423">
        <v>50</v>
      </c>
      <c r="Q63" s="423"/>
      <c r="R63" s="422">
        <v>0</v>
      </c>
      <c r="T63" s="422"/>
      <c r="U63" s="423">
        <v>0</v>
      </c>
    </row>
    <row r="64" spans="1:21" ht="15" customHeight="1">
      <c r="B64" s="332">
        <v>5</v>
      </c>
      <c r="C64" s="378" t="s">
        <v>552</v>
      </c>
      <c r="E64" s="369">
        <v>4</v>
      </c>
      <c r="F64" s="369"/>
      <c r="G64" s="423">
        <v>2800</v>
      </c>
      <c r="H64" s="422">
        <v>0</v>
      </c>
      <c r="J64" s="423">
        <v>0</v>
      </c>
      <c r="K64" s="332">
        <v>5</v>
      </c>
      <c r="L64" s="378" t="s">
        <v>552</v>
      </c>
      <c r="M64" s="414"/>
      <c r="N64" s="369">
        <v>0</v>
      </c>
      <c r="O64" s="369"/>
      <c r="P64" s="423">
        <v>0</v>
      </c>
      <c r="Q64" s="423"/>
      <c r="R64" s="422">
        <v>0</v>
      </c>
      <c r="T64" s="422"/>
      <c r="U64" s="423">
        <v>0</v>
      </c>
    </row>
    <row r="65" spans="2:21" ht="15" customHeight="1">
      <c r="B65" s="332">
        <v>6</v>
      </c>
      <c r="C65" s="378" t="s">
        <v>558</v>
      </c>
      <c r="E65" s="369">
        <v>0</v>
      </c>
      <c r="F65" s="369"/>
      <c r="G65" s="423">
        <v>0</v>
      </c>
      <c r="H65" s="422">
        <v>0</v>
      </c>
      <c r="J65" s="423">
        <v>0</v>
      </c>
      <c r="K65" s="332">
        <v>6</v>
      </c>
      <c r="L65" s="378" t="s">
        <v>558</v>
      </c>
      <c r="M65" s="414"/>
      <c r="N65" s="369">
        <v>0</v>
      </c>
      <c r="O65" s="369"/>
      <c r="P65" s="423">
        <v>0</v>
      </c>
      <c r="Q65" s="423"/>
      <c r="R65" s="422">
        <v>0</v>
      </c>
      <c r="T65" s="422"/>
      <c r="U65" s="423">
        <v>0</v>
      </c>
    </row>
    <row r="66" spans="2:21" ht="15" customHeight="1">
      <c r="B66" s="332">
        <v>7</v>
      </c>
      <c r="C66" s="378" t="s">
        <v>581</v>
      </c>
      <c r="E66" s="369">
        <v>67</v>
      </c>
      <c r="F66" s="369"/>
      <c r="G66" s="423">
        <v>76539.054999999993</v>
      </c>
      <c r="H66" s="422">
        <v>0</v>
      </c>
      <c r="J66" s="423">
        <v>0</v>
      </c>
      <c r="K66" s="332">
        <v>7</v>
      </c>
      <c r="L66" s="378" t="s">
        <v>581</v>
      </c>
      <c r="M66" s="414"/>
      <c r="N66" s="369">
        <v>14</v>
      </c>
      <c r="O66" s="369"/>
      <c r="P66" s="423">
        <v>28503.918000000001</v>
      </c>
      <c r="Q66" s="423"/>
      <c r="R66" s="422">
        <v>0</v>
      </c>
      <c r="T66" s="422"/>
      <c r="U66" s="423">
        <v>0</v>
      </c>
    </row>
    <row r="67" spans="2:21" ht="15" customHeight="1">
      <c r="B67" s="332">
        <v>8</v>
      </c>
      <c r="C67" s="378" t="s">
        <v>565</v>
      </c>
      <c r="E67" s="369">
        <v>1</v>
      </c>
      <c r="F67" s="369"/>
      <c r="G67" s="423">
        <v>1300</v>
      </c>
      <c r="H67" s="422">
        <v>0</v>
      </c>
      <c r="J67" s="423">
        <v>0</v>
      </c>
      <c r="K67" s="332">
        <v>8</v>
      </c>
      <c r="L67" s="378" t="s">
        <v>565</v>
      </c>
      <c r="M67" s="414"/>
      <c r="N67" s="369">
        <v>0</v>
      </c>
      <c r="O67" s="369"/>
      <c r="P67" s="423">
        <v>0</v>
      </c>
      <c r="Q67" s="423"/>
      <c r="R67" s="422">
        <v>0</v>
      </c>
      <c r="T67" s="422"/>
      <c r="U67" s="423">
        <v>0</v>
      </c>
    </row>
    <row r="68" spans="2:21" ht="15" customHeight="1">
      <c r="B68" s="332">
        <v>9</v>
      </c>
      <c r="C68" s="378" t="s">
        <v>664</v>
      </c>
      <c r="E68" s="369">
        <v>0</v>
      </c>
      <c r="F68" s="369"/>
      <c r="G68" s="423">
        <v>0</v>
      </c>
      <c r="H68" s="422">
        <v>0</v>
      </c>
      <c r="J68" s="423">
        <v>0</v>
      </c>
      <c r="K68" s="332">
        <v>9</v>
      </c>
      <c r="L68" s="378" t="s">
        <v>664</v>
      </c>
      <c r="M68" s="414"/>
      <c r="N68" s="369">
        <v>0</v>
      </c>
      <c r="O68" s="369"/>
      <c r="P68" s="423">
        <v>0</v>
      </c>
      <c r="Q68" s="423"/>
      <c r="R68" s="422">
        <v>0</v>
      </c>
      <c r="T68" s="422"/>
      <c r="U68" s="423">
        <v>0</v>
      </c>
    </row>
    <row r="69" spans="2:21" ht="15" customHeight="1">
      <c r="B69" s="332">
        <v>10</v>
      </c>
      <c r="C69" s="378" t="s">
        <v>597</v>
      </c>
      <c r="E69" s="369">
        <v>11</v>
      </c>
      <c r="F69" s="369"/>
      <c r="G69" s="423">
        <v>8564.0849999999991</v>
      </c>
      <c r="H69" s="422">
        <v>0</v>
      </c>
      <c r="J69" s="423">
        <v>0</v>
      </c>
      <c r="K69" s="332">
        <v>10</v>
      </c>
      <c r="L69" s="378" t="s">
        <v>597</v>
      </c>
      <c r="M69" s="414"/>
      <c r="N69" s="369">
        <v>2</v>
      </c>
      <c r="O69" s="369"/>
      <c r="P69" s="423">
        <v>5468.3449999999993</v>
      </c>
      <c r="Q69" s="423"/>
      <c r="R69" s="422">
        <v>0</v>
      </c>
      <c r="T69" s="422"/>
      <c r="U69" s="423">
        <v>0</v>
      </c>
    </row>
    <row r="70" spans="2:21" ht="15" customHeight="1">
      <c r="B70" s="332">
        <v>11</v>
      </c>
      <c r="C70" s="378" t="s">
        <v>637</v>
      </c>
      <c r="E70" s="369">
        <v>5</v>
      </c>
      <c r="F70" s="369"/>
      <c r="G70" s="423">
        <v>4000</v>
      </c>
      <c r="H70" s="422">
        <v>0</v>
      </c>
      <c r="J70" s="423">
        <v>0</v>
      </c>
      <c r="K70" s="332">
        <v>11</v>
      </c>
      <c r="L70" s="378" t="s">
        <v>637</v>
      </c>
      <c r="M70" s="414"/>
      <c r="N70" s="369">
        <v>2</v>
      </c>
      <c r="O70" s="369"/>
      <c r="P70" s="423">
        <v>1000</v>
      </c>
      <c r="Q70" s="423"/>
      <c r="R70" s="422">
        <v>0</v>
      </c>
      <c r="T70" s="422"/>
      <c r="U70" s="423">
        <v>0</v>
      </c>
    </row>
    <row r="71" spans="2:21" ht="15" customHeight="1">
      <c r="B71" s="400"/>
      <c r="C71" s="400" t="s">
        <v>540</v>
      </c>
      <c r="D71" s="417"/>
      <c r="E71" s="417">
        <v>128</v>
      </c>
      <c r="F71" s="417"/>
      <c r="G71" s="418">
        <v>152657.86899999998</v>
      </c>
      <c r="H71" s="417">
        <v>7</v>
      </c>
      <c r="I71" s="418"/>
      <c r="J71" s="418">
        <v>146.67849999999999</v>
      </c>
      <c r="K71" s="419" t="s">
        <v>540</v>
      </c>
      <c r="L71" s="419"/>
      <c r="M71" s="419"/>
      <c r="N71" s="417">
        <v>29</v>
      </c>
      <c r="O71" s="417"/>
      <c r="P71" s="418">
        <v>48950.618000000002</v>
      </c>
      <c r="Q71" s="418"/>
      <c r="R71" s="417">
        <v>2</v>
      </c>
      <c r="S71" s="417"/>
      <c r="T71" s="417"/>
      <c r="U71" s="418">
        <v>40.046500000000002</v>
      </c>
    </row>
    <row r="72" spans="2:21" ht="15" customHeight="1">
      <c r="B72" s="90"/>
      <c r="D72" s="234"/>
      <c r="O72" s="193"/>
      <c r="P72" s="193"/>
      <c r="Q72" s="193"/>
      <c r="R72" s="193"/>
      <c r="S72" s="193"/>
      <c r="T72" s="193"/>
      <c r="U72" s="193"/>
    </row>
    <row r="73" spans="2:21" ht="15" customHeight="1">
      <c r="B73" s="90"/>
      <c r="D73" s="234"/>
      <c r="O73" s="193"/>
      <c r="P73" s="193"/>
      <c r="Q73" s="193"/>
      <c r="R73" s="193"/>
      <c r="S73" s="193"/>
      <c r="T73" s="193"/>
      <c r="U73" s="193"/>
    </row>
    <row r="74" spans="2:21" ht="15" customHeight="1">
      <c r="B74" s="90"/>
      <c r="D74" s="234"/>
      <c r="O74" s="193"/>
      <c r="P74" s="193"/>
      <c r="Q74" s="193"/>
      <c r="R74" s="193"/>
      <c r="S74" s="193"/>
      <c r="T74" s="193"/>
      <c r="U74" s="193"/>
    </row>
    <row r="75" spans="2:21" ht="15" customHeight="1">
      <c r="B75" s="90"/>
      <c r="D75" s="234"/>
      <c r="O75" s="193"/>
      <c r="P75" s="193"/>
      <c r="Q75" s="193"/>
      <c r="R75" s="193"/>
      <c r="S75" s="193"/>
      <c r="T75" s="193"/>
      <c r="U75" s="193"/>
    </row>
    <row r="76" spans="2:21" ht="15" customHeight="1">
      <c r="B76" s="90"/>
      <c r="D76" s="234"/>
      <c r="O76" s="193"/>
      <c r="P76" s="193"/>
      <c r="Q76" s="193"/>
      <c r="R76" s="193"/>
      <c r="S76" s="193"/>
      <c r="T76" s="193"/>
      <c r="U76" s="193"/>
    </row>
    <row r="77" spans="2:21" ht="15" customHeight="1">
      <c r="B77" s="90"/>
      <c r="D77" s="234"/>
      <c r="O77" s="193"/>
      <c r="P77" s="193"/>
      <c r="Q77" s="193"/>
      <c r="R77" s="193"/>
      <c r="S77" s="193"/>
      <c r="T77" s="193"/>
      <c r="U77" s="193"/>
    </row>
    <row r="78" spans="2:21" ht="15" customHeight="1">
      <c r="B78" s="90"/>
      <c r="D78" s="234"/>
      <c r="O78" s="193"/>
      <c r="P78" s="193"/>
      <c r="Q78" s="193"/>
      <c r="R78" s="193"/>
      <c r="S78" s="193"/>
      <c r="T78" s="193"/>
      <c r="U78" s="193"/>
    </row>
    <row r="79" spans="2:21" ht="15" customHeight="1">
      <c r="B79" s="90"/>
      <c r="D79" s="234"/>
      <c r="O79" s="193"/>
      <c r="P79" s="193"/>
      <c r="Q79" s="193"/>
      <c r="R79" s="193"/>
      <c r="S79" s="193"/>
      <c r="T79" s="193"/>
      <c r="U79" s="193"/>
    </row>
    <row r="80" spans="2:21" ht="15" customHeight="1">
      <c r="B80" s="90"/>
      <c r="D80" s="234"/>
      <c r="O80" s="193"/>
      <c r="P80" s="193"/>
      <c r="Q80" s="193"/>
      <c r="R80" s="193"/>
      <c r="S80" s="193"/>
      <c r="T80" s="193"/>
      <c r="U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119"/>
      <c r="T82" s="119"/>
      <c r="U82" s="119" t="s">
        <v>673</v>
      </c>
    </row>
    <row r="84" spans="1:21" ht="15" customHeight="1">
      <c r="O84" s="424"/>
      <c r="P84" s="424"/>
      <c r="Q84" s="424"/>
      <c r="R84" s="424"/>
      <c r="S84" s="424"/>
      <c r="T84" s="424"/>
      <c r="U84" s="424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4" zoomScale="55" zoomScaleNormal="100" zoomScaleSheetLayoutView="55" workbookViewId="0">
      <selection activeCell="R13" sqref="R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3.632812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3" t="s">
        <v>735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</row>
    <row r="6" spans="1:21" ht="15" customHeight="1">
      <c r="A6" s="390"/>
      <c r="B6" s="330" t="s">
        <v>537</v>
      </c>
    </row>
    <row r="7" spans="1:21" ht="15" customHeight="1">
      <c r="A7" s="390"/>
      <c r="B7" s="574" t="s">
        <v>532</v>
      </c>
      <c r="C7" s="574">
        <v>2024</v>
      </c>
      <c r="D7" s="574"/>
      <c r="E7" s="574"/>
      <c r="F7" s="574"/>
      <c r="G7" s="574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0"/>
      <c r="B8" s="574"/>
      <c r="C8" s="129" t="s">
        <v>550</v>
      </c>
      <c r="D8" s="574" t="s">
        <v>521</v>
      </c>
      <c r="E8" s="574"/>
      <c r="F8" s="574" t="s">
        <v>677</v>
      </c>
      <c r="G8" s="574"/>
      <c r="H8" s="465"/>
      <c r="I8" s="574" t="s">
        <v>550</v>
      </c>
      <c r="J8" s="574"/>
      <c r="K8" s="574"/>
      <c r="L8" s="574" t="s">
        <v>521</v>
      </c>
      <c r="M8" s="574"/>
      <c r="N8" s="574" t="s">
        <v>677</v>
      </c>
      <c r="O8" s="574"/>
    </row>
    <row r="9" spans="1:21" ht="15" customHeight="1">
      <c r="A9" s="390"/>
      <c r="B9" s="332">
        <v>1</v>
      </c>
      <c r="C9" s="432" t="s">
        <v>563</v>
      </c>
      <c r="D9" s="575">
        <v>6</v>
      </c>
      <c r="E9" s="575"/>
      <c r="F9" s="576">
        <v>6101.9089999999997</v>
      </c>
      <c r="G9" s="576"/>
      <c r="H9" s="332">
        <v>1</v>
      </c>
      <c r="I9" s="432" t="s">
        <v>563</v>
      </c>
      <c r="J9" s="398"/>
      <c r="K9" s="398"/>
      <c r="L9" s="575">
        <v>0</v>
      </c>
      <c r="M9" s="575"/>
      <c r="N9" s="576">
        <v>0</v>
      </c>
      <c r="O9" s="576"/>
    </row>
    <row r="10" spans="1:21" ht="15" customHeight="1">
      <c r="A10" s="390"/>
      <c r="B10" s="332">
        <v>2</v>
      </c>
      <c r="C10" s="414" t="s">
        <v>554</v>
      </c>
      <c r="D10" s="575">
        <v>7</v>
      </c>
      <c r="E10" s="575"/>
      <c r="F10" s="576">
        <v>1087.188482</v>
      </c>
      <c r="G10" s="576"/>
      <c r="H10" s="332">
        <v>2</v>
      </c>
      <c r="I10" s="414" t="s">
        <v>554</v>
      </c>
      <c r="J10" s="378"/>
      <c r="K10" s="378"/>
      <c r="L10" s="575">
        <v>1</v>
      </c>
      <c r="M10" s="575"/>
      <c r="N10" s="576">
        <v>132.3357048</v>
      </c>
      <c r="O10" s="576"/>
    </row>
    <row r="11" spans="1:21" ht="15" customHeight="1">
      <c r="A11" s="390"/>
      <c r="B11" s="332">
        <v>3</v>
      </c>
      <c r="C11" s="414" t="s">
        <v>663</v>
      </c>
      <c r="D11" s="575">
        <v>4</v>
      </c>
      <c r="E11" s="575"/>
      <c r="F11" s="576">
        <v>350.17500000000001</v>
      </c>
      <c r="G11" s="576"/>
      <c r="H11" s="332">
        <v>3</v>
      </c>
      <c r="I11" s="414" t="s">
        <v>663</v>
      </c>
      <c r="J11" s="378"/>
      <c r="K11" s="378"/>
      <c r="L11" s="575">
        <v>0</v>
      </c>
      <c r="M11" s="575"/>
      <c r="N11" s="576">
        <v>0</v>
      </c>
      <c r="O11" s="576"/>
    </row>
    <row r="12" spans="1:21" ht="15" customHeight="1">
      <c r="A12" s="390"/>
      <c r="B12" s="332">
        <v>4</v>
      </c>
      <c r="C12" s="414" t="s">
        <v>556</v>
      </c>
      <c r="D12" s="575">
        <v>4</v>
      </c>
      <c r="E12" s="575"/>
      <c r="F12" s="576">
        <v>373.21500000000003</v>
      </c>
      <c r="G12" s="576"/>
      <c r="H12" s="399">
        <v>4</v>
      </c>
      <c r="I12" s="414" t="s">
        <v>556</v>
      </c>
      <c r="J12" s="378"/>
      <c r="K12" s="378"/>
      <c r="L12" s="575">
        <v>2</v>
      </c>
      <c r="M12" s="575"/>
      <c r="N12" s="576">
        <v>2395.5728709999999</v>
      </c>
      <c r="O12" s="576"/>
      <c r="P12" s="193"/>
    </row>
    <row r="13" spans="1:21" ht="15" customHeight="1">
      <c r="A13" s="390"/>
      <c r="B13" s="332">
        <v>5</v>
      </c>
      <c r="C13" s="414" t="s">
        <v>552</v>
      </c>
      <c r="D13" s="575">
        <v>11</v>
      </c>
      <c r="E13" s="575"/>
      <c r="F13" s="576">
        <v>5579.5125679999992</v>
      </c>
      <c r="G13" s="576"/>
      <c r="H13" s="399">
        <v>5</v>
      </c>
      <c r="I13" s="414" t="s">
        <v>552</v>
      </c>
      <c r="J13" s="378"/>
      <c r="K13" s="378"/>
      <c r="L13" s="575">
        <v>1</v>
      </c>
      <c r="M13" s="575"/>
      <c r="N13" s="576">
        <v>53.1</v>
      </c>
      <c r="O13" s="576"/>
      <c r="P13" s="193"/>
    </row>
    <row r="14" spans="1:21" ht="15" customHeight="1">
      <c r="A14" s="390"/>
      <c r="B14" s="332">
        <v>6</v>
      </c>
      <c r="C14" s="414" t="s">
        <v>558</v>
      </c>
      <c r="D14" s="575">
        <v>2</v>
      </c>
      <c r="E14" s="575"/>
      <c r="F14" s="576">
        <v>130.9</v>
      </c>
      <c r="G14" s="576"/>
      <c r="H14" s="332">
        <v>6</v>
      </c>
      <c r="I14" s="414" t="s">
        <v>558</v>
      </c>
      <c r="J14" s="378"/>
      <c r="K14" s="378"/>
      <c r="L14" s="575">
        <v>1</v>
      </c>
      <c r="M14" s="575"/>
      <c r="N14" s="576">
        <v>658</v>
      </c>
      <c r="O14" s="576"/>
      <c r="P14" s="193"/>
    </row>
    <row r="15" spans="1:21" ht="15" customHeight="1">
      <c r="A15" s="390"/>
      <c r="B15" s="332">
        <v>7</v>
      </c>
      <c r="C15" s="414" t="s">
        <v>581</v>
      </c>
      <c r="D15" s="575">
        <v>1</v>
      </c>
      <c r="E15" s="575"/>
      <c r="F15" s="576">
        <v>41.208750000000002</v>
      </c>
      <c r="G15" s="576"/>
      <c r="H15" s="332">
        <v>7</v>
      </c>
      <c r="I15" s="414" t="s">
        <v>581</v>
      </c>
      <c r="J15" s="378"/>
      <c r="K15" s="378"/>
      <c r="L15" s="575">
        <v>0</v>
      </c>
      <c r="M15" s="575"/>
      <c r="N15" s="576">
        <v>0</v>
      </c>
      <c r="O15" s="576"/>
      <c r="P15" s="193"/>
    </row>
    <row r="16" spans="1:21" ht="15" customHeight="1">
      <c r="A16" s="390"/>
      <c r="B16" s="332">
        <v>8</v>
      </c>
      <c r="C16" s="414" t="s">
        <v>565</v>
      </c>
      <c r="D16" s="575">
        <v>2</v>
      </c>
      <c r="E16" s="575"/>
      <c r="F16" s="576">
        <v>2446.5366795999998</v>
      </c>
      <c r="G16" s="576"/>
      <c r="H16" s="332">
        <v>8</v>
      </c>
      <c r="I16" s="414" t="s">
        <v>565</v>
      </c>
      <c r="J16" s="378"/>
      <c r="K16" s="378"/>
      <c r="L16" s="575">
        <v>0</v>
      </c>
      <c r="M16" s="575"/>
      <c r="N16" s="576">
        <v>0</v>
      </c>
      <c r="O16" s="576"/>
      <c r="P16" s="193"/>
    </row>
    <row r="17" spans="1:16" ht="15" customHeight="1">
      <c r="A17" s="390"/>
      <c r="B17" s="332">
        <v>9</v>
      </c>
      <c r="C17" s="414" t="s">
        <v>664</v>
      </c>
      <c r="D17" s="575">
        <v>3</v>
      </c>
      <c r="E17" s="575"/>
      <c r="F17" s="576">
        <v>259.935</v>
      </c>
      <c r="G17" s="576"/>
      <c r="H17" s="332">
        <v>9</v>
      </c>
      <c r="I17" s="414" t="s">
        <v>664</v>
      </c>
      <c r="J17" s="378"/>
      <c r="K17" s="378"/>
      <c r="L17" s="575">
        <v>0</v>
      </c>
      <c r="M17" s="575"/>
      <c r="N17" s="576">
        <v>0</v>
      </c>
      <c r="O17" s="576"/>
      <c r="P17" s="193"/>
    </row>
    <row r="18" spans="1:16" ht="15" customHeight="1">
      <c r="A18" s="390"/>
      <c r="B18" s="332">
        <v>10</v>
      </c>
      <c r="C18" s="414" t="s">
        <v>597</v>
      </c>
      <c r="D18" s="575">
        <v>2</v>
      </c>
      <c r="E18" s="575"/>
      <c r="F18" s="576">
        <v>311.7</v>
      </c>
      <c r="G18" s="576"/>
      <c r="H18" s="332">
        <v>10</v>
      </c>
      <c r="I18" s="414" t="s">
        <v>597</v>
      </c>
      <c r="J18" s="378"/>
      <c r="K18" s="378"/>
      <c r="L18" s="575">
        <v>0</v>
      </c>
      <c r="M18" s="575"/>
      <c r="N18" s="576">
        <v>0</v>
      </c>
      <c r="O18" s="576"/>
      <c r="P18" s="193"/>
    </row>
    <row r="19" spans="1:16" ht="15" customHeight="1">
      <c r="B19" s="332">
        <v>11</v>
      </c>
      <c r="C19" s="414" t="s">
        <v>637</v>
      </c>
      <c r="D19" s="575">
        <v>0</v>
      </c>
      <c r="E19" s="575"/>
      <c r="F19" s="576">
        <v>0</v>
      </c>
      <c r="G19" s="576"/>
      <c r="H19" s="332">
        <v>11</v>
      </c>
      <c r="I19" s="414" t="s">
        <v>637</v>
      </c>
      <c r="J19" s="378"/>
      <c r="K19" s="378"/>
      <c r="L19" s="575">
        <v>0</v>
      </c>
      <c r="M19" s="575"/>
      <c r="N19" s="576">
        <v>0</v>
      </c>
      <c r="O19" s="576"/>
      <c r="P19" s="193"/>
    </row>
    <row r="20" spans="1:16" ht="15" customHeight="1">
      <c r="B20" s="400"/>
      <c r="C20" s="400" t="s">
        <v>540</v>
      </c>
      <c r="D20" s="577">
        <v>42</v>
      </c>
      <c r="E20" s="577"/>
      <c r="F20" s="578">
        <v>16682.280479599998</v>
      </c>
      <c r="G20" s="578"/>
      <c r="H20" s="579" t="s">
        <v>540</v>
      </c>
      <c r="I20" s="579"/>
      <c r="J20" s="579"/>
      <c r="K20" s="579"/>
      <c r="L20" s="577">
        <v>5</v>
      </c>
      <c r="M20" s="577"/>
      <c r="N20" s="578">
        <v>3239.0085757999996</v>
      </c>
      <c r="O20" s="578"/>
      <c r="P20" s="193"/>
    </row>
    <row r="21" spans="1:16" ht="15" customHeight="1">
      <c r="B21" s="90" t="s">
        <v>690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  <c r="P21" s="193"/>
    </row>
    <row r="22" spans="1:16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6"/>
    </row>
    <row r="23" spans="1:16" ht="15" customHeight="1">
      <c r="B23" s="580" t="s">
        <v>679</v>
      </c>
      <c r="C23" s="580"/>
      <c r="D23" s="580"/>
      <c r="E23" s="580"/>
      <c r="F23" s="581"/>
      <c r="G23" s="581"/>
      <c r="H23" s="583"/>
      <c r="I23" s="583"/>
      <c r="J23" s="583"/>
      <c r="K23" s="583"/>
      <c r="L23" s="583"/>
      <c r="M23" s="583"/>
      <c r="N23" s="584"/>
      <c r="O23" s="584"/>
      <c r="P23" s="193"/>
    </row>
    <row r="24" spans="1:16" ht="15" customHeight="1">
      <c r="B24" s="574" t="s">
        <v>532</v>
      </c>
      <c r="C24" s="574">
        <v>2024</v>
      </c>
      <c r="D24" s="574"/>
      <c r="E24" s="574"/>
      <c r="F24" s="574"/>
      <c r="G24" s="574"/>
      <c r="H24" s="574" t="s">
        <v>532</v>
      </c>
      <c r="I24" s="574">
        <v>2025</v>
      </c>
      <c r="J24" s="574"/>
      <c r="K24" s="574"/>
      <c r="L24" s="574"/>
      <c r="M24" s="574"/>
      <c r="N24" s="574"/>
      <c r="O24" s="574"/>
      <c r="P24" s="193"/>
    </row>
    <row r="25" spans="1:16" ht="15" customHeight="1">
      <c r="B25" s="574"/>
      <c r="C25" s="129" t="s">
        <v>550</v>
      </c>
      <c r="D25" s="574" t="s">
        <v>521</v>
      </c>
      <c r="E25" s="574"/>
      <c r="F25" s="574" t="s">
        <v>677</v>
      </c>
      <c r="G25" s="574"/>
      <c r="H25" s="574"/>
      <c r="I25" s="574" t="s">
        <v>550</v>
      </c>
      <c r="J25" s="574"/>
      <c r="K25" s="574"/>
      <c r="L25" s="574" t="s">
        <v>521</v>
      </c>
      <c r="M25" s="574"/>
      <c r="N25" s="574" t="s">
        <v>677</v>
      </c>
      <c r="O25" s="574"/>
      <c r="P25" s="193"/>
    </row>
    <row r="26" spans="1:16" ht="15" customHeight="1">
      <c r="A26" s="1"/>
      <c r="B26" s="332">
        <v>1</v>
      </c>
      <c r="C26" s="432" t="s">
        <v>563</v>
      </c>
      <c r="D26" s="575">
        <v>1</v>
      </c>
      <c r="E26" s="575"/>
      <c r="F26" s="576">
        <v>406.46581580999998</v>
      </c>
      <c r="G26" s="576"/>
      <c r="H26" s="332">
        <v>1</v>
      </c>
      <c r="I26" s="432" t="s">
        <v>563</v>
      </c>
      <c r="J26" s="398"/>
      <c r="K26" s="398"/>
      <c r="L26" s="575">
        <v>1</v>
      </c>
      <c r="M26" s="575"/>
      <c r="N26" s="576">
        <v>1272.0075725070001</v>
      </c>
      <c r="O26" s="576"/>
      <c r="P26" s="193"/>
    </row>
    <row r="27" spans="1:16" ht="15" customHeight="1">
      <c r="A27" s="1"/>
      <c r="B27" s="332">
        <v>2</v>
      </c>
      <c r="C27" s="414" t="s">
        <v>554</v>
      </c>
      <c r="D27" s="575">
        <v>1</v>
      </c>
      <c r="E27" s="575"/>
      <c r="F27" s="576">
        <v>1840.5097327000001</v>
      </c>
      <c r="G27" s="576"/>
      <c r="H27" s="332">
        <v>2</v>
      </c>
      <c r="I27" s="414" t="s">
        <v>554</v>
      </c>
      <c r="J27" s="378"/>
      <c r="K27" s="378"/>
      <c r="L27" s="575">
        <v>0</v>
      </c>
      <c r="M27" s="575"/>
      <c r="N27" s="576">
        <v>0</v>
      </c>
      <c r="O27" s="576"/>
      <c r="P27" s="193"/>
    </row>
    <row r="28" spans="1:16" ht="15" customHeight="1">
      <c r="A28" s="1"/>
      <c r="B28" s="332">
        <v>3</v>
      </c>
      <c r="C28" s="414" t="s">
        <v>663</v>
      </c>
      <c r="D28" s="575">
        <v>1</v>
      </c>
      <c r="E28" s="575"/>
      <c r="F28" s="576">
        <v>51.066666539000003</v>
      </c>
      <c r="G28" s="576"/>
      <c r="H28" s="332">
        <v>3</v>
      </c>
      <c r="I28" s="414" t="s">
        <v>663</v>
      </c>
      <c r="J28" s="378"/>
      <c r="K28" s="378"/>
      <c r="L28" s="575">
        <v>0</v>
      </c>
      <c r="M28" s="575"/>
      <c r="N28" s="576">
        <v>0</v>
      </c>
      <c r="O28" s="576"/>
      <c r="P28" s="193"/>
    </row>
    <row r="29" spans="1:16" ht="15" customHeight="1">
      <c r="A29" s="1"/>
      <c r="B29" s="332">
        <v>4</v>
      </c>
      <c r="C29" s="414" t="s">
        <v>556</v>
      </c>
      <c r="D29" s="575">
        <v>0</v>
      </c>
      <c r="E29" s="575"/>
      <c r="F29" s="576">
        <v>0</v>
      </c>
      <c r="G29" s="576"/>
      <c r="H29" s="332">
        <v>4</v>
      </c>
      <c r="I29" s="414" t="s">
        <v>556</v>
      </c>
      <c r="J29" s="378"/>
      <c r="K29" s="378"/>
      <c r="L29" s="575">
        <v>0</v>
      </c>
      <c r="M29" s="575"/>
      <c r="N29" s="576">
        <v>0</v>
      </c>
      <c r="O29" s="576"/>
      <c r="P29" s="193"/>
    </row>
    <row r="30" spans="1:16" ht="15" customHeight="1">
      <c r="A30" s="1"/>
      <c r="B30" s="332">
        <v>5</v>
      </c>
      <c r="C30" s="414" t="s">
        <v>552</v>
      </c>
      <c r="D30" s="575">
        <v>1</v>
      </c>
      <c r="E30" s="575"/>
      <c r="F30" s="576">
        <v>72.613019899999998</v>
      </c>
      <c r="G30" s="576"/>
      <c r="H30" s="332">
        <v>5</v>
      </c>
      <c r="I30" s="414" t="s">
        <v>552</v>
      </c>
      <c r="J30" s="378"/>
      <c r="K30" s="378"/>
      <c r="L30" s="575">
        <v>0</v>
      </c>
      <c r="M30" s="575"/>
      <c r="N30" s="576">
        <v>0</v>
      </c>
      <c r="O30" s="576"/>
      <c r="P30" s="193"/>
    </row>
    <row r="31" spans="1:16" ht="15" customHeight="1">
      <c r="A31" s="1"/>
      <c r="B31" s="332">
        <v>6</v>
      </c>
      <c r="C31" s="414" t="s">
        <v>558</v>
      </c>
      <c r="D31" s="575">
        <v>1</v>
      </c>
      <c r="E31" s="575"/>
      <c r="F31" s="576">
        <v>1070.1600000000001</v>
      </c>
      <c r="G31" s="576"/>
      <c r="H31" s="332">
        <v>6</v>
      </c>
      <c r="I31" s="414" t="s">
        <v>558</v>
      </c>
      <c r="J31" s="378"/>
      <c r="K31" s="378"/>
      <c r="L31" s="575">
        <v>0</v>
      </c>
      <c r="M31" s="575"/>
      <c r="N31" s="576">
        <v>0</v>
      </c>
      <c r="O31" s="576"/>
      <c r="P31" s="193"/>
    </row>
    <row r="32" spans="1:16" ht="15" customHeight="1">
      <c r="A32" s="1"/>
      <c r="B32" s="332">
        <v>7</v>
      </c>
      <c r="C32" s="414" t="s">
        <v>581</v>
      </c>
      <c r="D32" s="575">
        <v>5</v>
      </c>
      <c r="E32" s="575"/>
      <c r="F32" s="576">
        <v>15113.374542636</v>
      </c>
      <c r="G32" s="576"/>
      <c r="H32" s="332">
        <v>7</v>
      </c>
      <c r="I32" s="414" t="s">
        <v>581</v>
      </c>
      <c r="J32" s="378"/>
      <c r="K32" s="378"/>
      <c r="L32" s="575">
        <v>0</v>
      </c>
      <c r="M32" s="575"/>
      <c r="N32" s="576">
        <v>0</v>
      </c>
      <c r="O32" s="576"/>
      <c r="P32" s="193"/>
    </row>
    <row r="33" spans="1:16" ht="15" customHeight="1">
      <c r="A33" s="1"/>
      <c r="B33" s="332">
        <v>8</v>
      </c>
      <c r="C33" s="414" t="s">
        <v>565</v>
      </c>
      <c r="D33" s="575">
        <v>0</v>
      </c>
      <c r="E33" s="575"/>
      <c r="F33" s="576">
        <v>0</v>
      </c>
      <c r="G33" s="576"/>
      <c r="H33" s="332">
        <v>8</v>
      </c>
      <c r="I33" s="414" t="s">
        <v>565</v>
      </c>
      <c r="J33" s="378"/>
      <c r="K33" s="378"/>
      <c r="L33" s="575">
        <v>1</v>
      </c>
      <c r="M33" s="575"/>
      <c r="N33" s="576">
        <v>1487.1780000000001</v>
      </c>
      <c r="O33" s="576"/>
      <c r="P33" s="193"/>
    </row>
    <row r="34" spans="1:16" ht="15" customHeight="1">
      <c r="A34" s="1"/>
      <c r="B34" s="332">
        <v>9</v>
      </c>
      <c r="C34" s="414" t="s">
        <v>664</v>
      </c>
      <c r="D34" s="575">
        <v>0</v>
      </c>
      <c r="E34" s="575"/>
      <c r="F34" s="576">
        <v>0</v>
      </c>
      <c r="G34" s="576"/>
      <c r="H34" s="332">
        <v>9</v>
      </c>
      <c r="I34" s="414" t="s">
        <v>664</v>
      </c>
      <c r="J34" s="378"/>
      <c r="K34" s="378"/>
      <c r="L34" s="575">
        <v>0</v>
      </c>
      <c r="M34" s="575"/>
      <c r="N34" s="576">
        <v>0</v>
      </c>
      <c r="O34" s="576"/>
      <c r="P34" s="193"/>
    </row>
    <row r="35" spans="1:16" ht="15" customHeight="1">
      <c r="A35" s="1"/>
      <c r="B35" s="332">
        <v>10</v>
      </c>
      <c r="C35" s="414" t="s">
        <v>597</v>
      </c>
      <c r="D35" s="575">
        <v>3</v>
      </c>
      <c r="E35" s="575"/>
      <c r="F35" s="576">
        <v>18265.115771902998</v>
      </c>
      <c r="G35" s="576"/>
      <c r="H35" s="332">
        <v>10</v>
      </c>
      <c r="I35" s="414" t="s">
        <v>597</v>
      </c>
      <c r="J35" s="378"/>
      <c r="K35" s="378"/>
      <c r="L35" s="575">
        <v>0</v>
      </c>
      <c r="M35" s="575"/>
      <c r="N35" s="576">
        <v>0</v>
      </c>
      <c r="O35" s="576"/>
      <c r="P35" s="193"/>
    </row>
    <row r="36" spans="1:16" ht="15" customHeight="1">
      <c r="A36" s="1"/>
      <c r="B36" s="332">
        <v>11</v>
      </c>
      <c r="C36" s="414" t="s">
        <v>637</v>
      </c>
      <c r="D36" s="575">
        <v>0</v>
      </c>
      <c r="E36" s="575"/>
      <c r="F36" s="576">
        <v>0</v>
      </c>
      <c r="G36" s="576"/>
      <c r="H36" s="332">
        <v>11</v>
      </c>
      <c r="I36" s="414" t="s">
        <v>637</v>
      </c>
      <c r="J36" s="378"/>
      <c r="K36" s="378"/>
      <c r="L36" s="575">
        <v>0</v>
      </c>
      <c r="M36" s="575"/>
      <c r="N36" s="576">
        <v>0</v>
      </c>
      <c r="O36" s="576"/>
      <c r="P36" s="193"/>
    </row>
    <row r="37" spans="1:16" ht="15" customHeight="1">
      <c r="A37" s="1"/>
      <c r="B37" s="585" t="s">
        <v>540</v>
      </c>
      <c r="C37" s="585"/>
      <c r="D37" s="586">
        <v>13</v>
      </c>
      <c r="E37" s="586"/>
      <c r="F37" s="587">
        <v>36819.305549487995</v>
      </c>
      <c r="G37" s="587"/>
      <c r="H37" s="588" t="s">
        <v>667</v>
      </c>
      <c r="I37" s="588"/>
      <c r="J37" s="588"/>
      <c r="K37" s="588"/>
      <c r="L37" s="586">
        <v>2</v>
      </c>
      <c r="M37" s="586"/>
      <c r="N37" s="587">
        <v>2759.185572507</v>
      </c>
      <c r="O37" s="587"/>
      <c r="P37" s="193"/>
    </row>
    <row r="38" spans="1:16" ht="15" customHeight="1">
      <c r="B38" s="90" t="s">
        <v>690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</row>
    <row r="39" spans="1:16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6"/>
    </row>
    <row r="40" spans="1:16" ht="14.5">
      <c r="B40" s="330" t="s">
        <v>736</v>
      </c>
      <c r="C40" s="330"/>
    </row>
    <row r="41" spans="1:16" ht="15" customHeight="1">
      <c r="B41" s="574" t="s">
        <v>532</v>
      </c>
      <c r="C41" s="574">
        <v>2024</v>
      </c>
      <c r="D41" s="574"/>
      <c r="E41" s="574"/>
      <c r="F41" s="574"/>
      <c r="G41" s="574"/>
      <c r="H41" s="574" t="s">
        <v>532</v>
      </c>
      <c r="I41" s="574">
        <v>2025</v>
      </c>
      <c r="J41" s="574"/>
      <c r="K41" s="574"/>
      <c r="L41" s="574"/>
      <c r="M41" s="574"/>
      <c r="N41" s="574"/>
      <c r="O41" s="574"/>
      <c r="P41" s="6"/>
    </row>
    <row r="42" spans="1:16" ht="28.5" customHeight="1">
      <c r="B42" s="574"/>
      <c r="C42" s="129" t="s">
        <v>550</v>
      </c>
      <c r="D42" s="574" t="s">
        <v>521</v>
      </c>
      <c r="E42" s="574"/>
      <c r="F42" s="574" t="s">
        <v>677</v>
      </c>
      <c r="G42" s="574"/>
      <c r="H42" s="574"/>
      <c r="I42" s="574" t="s">
        <v>550</v>
      </c>
      <c r="J42" s="574"/>
      <c r="K42" s="574"/>
      <c r="L42" s="574" t="s">
        <v>521</v>
      </c>
      <c r="M42" s="574"/>
      <c r="N42" s="574" t="s">
        <v>677</v>
      </c>
      <c r="O42" s="574"/>
    </row>
    <row r="43" spans="1:16" ht="15" customHeight="1">
      <c r="A43" s="1"/>
      <c r="B43" s="332">
        <v>1</v>
      </c>
      <c r="C43" s="414" t="s">
        <v>563</v>
      </c>
      <c r="E43" s="412">
        <v>1</v>
      </c>
      <c r="G43" s="413">
        <v>1000</v>
      </c>
      <c r="H43" s="332">
        <v>1</v>
      </c>
      <c r="I43" s="414" t="s">
        <v>563</v>
      </c>
      <c r="J43" s="414"/>
      <c r="K43" s="414"/>
      <c r="L43" s="415">
        <v>1</v>
      </c>
      <c r="M43" s="415"/>
      <c r="N43" s="416">
        <v>2000</v>
      </c>
      <c r="O43" s="416"/>
    </row>
    <row r="44" spans="1:16" ht="15" customHeight="1">
      <c r="A44" s="1"/>
      <c r="B44" s="332">
        <v>2</v>
      </c>
      <c r="C44" s="414" t="s">
        <v>554</v>
      </c>
      <c r="E44" s="415">
        <v>3</v>
      </c>
      <c r="G44" s="416">
        <v>4500</v>
      </c>
      <c r="H44" s="332">
        <v>2</v>
      </c>
      <c r="I44" s="414" t="s">
        <v>554</v>
      </c>
      <c r="J44" s="414"/>
      <c r="K44" s="414"/>
      <c r="L44" s="415">
        <v>1</v>
      </c>
      <c r="M44" s="415"/>
      <c r="N44" s="416">
        <v>1700</v>
      </c>
      <c r="O44" s="416"/>
    </row>
    <row r="45" spans="1:16" ht="15" customHeight="1">
      <c r="A45" s="1"/>
      <c r="B45" s="332">
        <v>3</v>
      </c>
      <c r="C45" s="414" t="s">
        <v>663</v>
      </c>
      <c r="E45" s="415">
        <v>2</v>
      </c>
      <c r="G45" s="416">
        <v>1677.46</v>
      </c>
      <c r="H45" s="332">
        <v>3</v>
      </c>
      <c r="I45" s="414" t="s">
        <v>663</v>
      </c>
      <c r="J45" s="414"/>
      <c r="K45" s="414"/>
      <c r="L45" s="415">
        <v>0</v>
      </c>
      <c r="M45" s="415"/>
      <c r="N45" s="416">
        <v>0</v>
      </c>
      <c r="O45" s="416"/>
    </row>
    <row r="46" spans="1:16" ht="15" customHeight="1">
      <c r="A46" s="1"/>
      <c r="B46" s="332">
        <v>4</v>
      </c>
      <c r="C46" s="414" t="s">
        <v>556</v>
      </c>
      <c r="E46" s="415">
        <v>0</v>
      </c>
      <c r="G46" s="416">
        <v>0</v>
      </c>
      <c r="H46" s="332">
        <v>4</v>
      </c>
      <c r="I46" s="414" t="s">
        <v>556</v>
      </c>
      <c r="J46" s="414"/>
      <c r="K46" s="414"/>
      <c r="L46" s="415">
        <v>0</v>
      </c>
      <c r="M46" s="415"/>
      <c r="N46" s="416">
        <v>0</v>
      </c>
      <c r="O46" s="416"/>
    </row>
    <row r="47" spans="1:16" ht="15" customHeight="1">
      <c r="A47" s="1"/>
      <c r="B47" s="332">
        <v>5</v>
      </c>
      <c r="C47" s="414" t="s">
        <v>552</v>
      </c>
      <c r="E47" s="415">
        <v>0</v>
      </c>
      <c r="G47" s="416">
        <v>0</v>
      </c>
      <c r="H47" s="332">
        <v>5</v>
      </c>
      <c r="I47" s="414" t="s">
        <v>552</v>
      </c>
      <c r="J47" s="414"/>
      <c r="K47" s="414"/>
      <c r="L47" s="415">
        <v>0</v>
      </c>
      <c r="M47" s="415"/>
      <c r="N47" s="416">
        <v>0</v>
      </c>
      <c r="O47" s="416"/>
    </row>
    <row r="48" spans="1:16" ht="15" customHeight="1">
      <c r="A48" s="1"/>
      <c r="B48" s="332">
        <v>6</v>
      </c>
      <c r="C48" s="414" t="s">
        <v>558</v>
      </c>
      <c r="E48" s="415">
        <v>0</v>
      </c>
      <c r="G48" s="416">
        <v>0</v>
      </c>
      <c r="H48" s="332">
        <v>6</v>
      </c>
      <c r="I48" s="414" t="s">
        <v>558</v>
      </c>
      <c r="J48" s="414"/>
      <c r="K48" s="414"/>
      <c r="L48" s="415">
        <v>0</v>
      </c>
      <c r="M48" s="415"/>
      <c r="N48" s="416">
        <v>0</v>
      </c>
      <c r="O48" s="416"/>
    </row>
    <row r="49" spans="1:21" ht="15" customHeight="1">
      <c r="A49" s="1"/>
      <c r="B49" s="332">
        <v>7</v>
      </c>
      <c r="C49" s="414" t="s">
        <v>581</v>
      </c>
      <c r="E49" s="415">
        <v>1</v>
      </c>
      <c r="G49" s="416">
        <v>700</v>
      </c>
      <c r="H49" s="332">
        <v>7</v>
      </c>
      <c r="I49" s="414" t="s">
        <v>581</v>
      </c>
      <c r="J49" s="414"/>
      <c r="K49" s="414"/>
      <c r="L49" s="415">
        <v>0</v>
      </c>
      <c r="M49" s="415"/>
      <c r="N49" s="416">
        <v>0</v>
      </c>
      <c r="O49" s="416"/>
    </row>
    <row r="50" spans="1:21" ht="15" customHeight="1">
      <c r="A50" s="1"/>
      <c r="B50" s="332">
        <v>8</v>
      </c>
      <c r="C50" s="414" t="s">
        <v>565</v>
      </c>
      <c r="E50" s="415">
        <v>1</v>
      </c>
      <c r="G50" s="416">
        <v>500</v>
      </c>
      <c r="H50" s="332">
        <v>8</v>
      </c>
      <c r="I50" s="414" t="s">
        <v>565</v>
      </c>
      <c r="J50" s="414"/>
      <c r="K50" s="414"/>
      <c r="L50" s="415">
        <v>0</v>
      </c>
      <c r="M50" s="415"/>
      <c r="N50" s="416">
        <v>0</v>
      </c>
      <c r="O50" s="416"/>
    </row>
    <row r="51" spans="1:21" ht="15" customHeight="1">
      <c r="A51" s="1"/>
      <c r="B51" s="332">
        <v>9</v>
      </c>
      <c r="C51" s="414" t="s">
        <v>664</v>
      </c>
      <c r="E51" s="415">
        <v>0</v>
      </c>
      <c r="G51" s="416">
        <v>0</v>
      </c>
      <c r="H51" s="332">
        <v>9</v>
      </c>
      <c r="I51" s="414" t="s">
        <v>664</v>
      </c>
      <c r="J51" s="414"/>
      <c r="K51" s="414"/>
      <c r="L51" s="415">
        <v>0</v>
      </c>
      <c r="M51" s="415"/>
      <c r="N51" s="416">
        <v>0</v>
      </c>
      <c r="O51" s="416"/>
    </row>
    <row r="52" spans="1:21" ht="15" customHeight="1">
      <c r="A52" s="1"/>
      <c r="B52" s="332">
        <v>10</v>
      </c>
      <c r="C52" s="414" t="s">
        <v>597</v>
      </c>
      <c r="E52" s="415">
        <v>1</v>
      </c>
      <c r="G52" s="416">
        <v>600</v>
      </c>
      <c r="H52" s="332">
        <v>10</v>
      </c>
      <c r="I52" s="414" t="s">
        <v>597</v>
      </c>
      <c r="J52" s="414"/>
      <c r="K52" s="414"/>
      <c r="L52" s="415">
        <v>0</v>
      </c>
      <c r="M52" s="415"/>
      <c r="N52" s="416">
        <v>0</v>
      </c>
      <c r="O52" s="416"/>
    </row>
    <row r="53" spans="1:21" ht="15" customHeight="1">
      <c r="A53" s="1"/>
      <c r="B53" s="332">
        <v>11</v>
      </c>
      <c r="C53" s="414" t="s">
        <v>637</v>
      </c>
      <c r="E53" s="415">
        <v>0</v>
      </c>
      <c r="G53" s="416">
        <v>0</v>
      </c>
      <c r="H53" s="332">
        <v>11</v>
      </c>
      <c r="I53" s="414" t="s">
        <v>637</v>
      </c>
      <c r="J53" s="414"/>
      <c r="K53" s="414"/>
      <c r="L53" s="415">
        <v>0</v>
      </c>
      <c r="M53" s="415"/>
      <c r="N53" s="416">
        <v>0</v>
      </c>
      <c r="O53" s="416"/>
    </row>
    <row r="54" spans="1:21" ht="15" customHeight="1">
      <c r="A54" s="1"/>
      <c r="B54" s="400"/>
      <c r="C54" s="400" t="s">
        <v>540</v>
      </c>
      <c r="D54" s="417"/>
      <c r="E54" s="417">
        <v>9</v>
      </c>
      <c r="F54" s="417"/>
      <c r="G54" s="418">
        <v>8977.4599999999991</v>
      </c>
      <c r="H54" s="588" t="s">
        <v>540</v>
      </c>
      <c r="I54" s="588"/>
      <c r="J54" s="588"/>
      <c r="K54" s="588"/>
      <c r="L54" s="417">
        <v>2</v>
      </c>
      <c r="M54" s="417"/>
      <c r="N54" s="418">
        <v>3700</v>
      </c>
      <c r="O54" s="418"/>
    </row>
    <row r="55" spans="1:21" ht="15" customHeight="1">
      <c r="B55" s="90" t="s">
        <v>690</v>
      </c>
      <c r="D55" s="234"/>
    </row>
    <row r="56" spans="1:21" ht="15" customHeight="1">
      <c r="B56" s="90"/>
      <c r="D56" s="234"/>
      <c r="N56" s="40"/>
      <c r="O56" s="40"/>
    </row>
    <row r="57" spans="1:21" ht="15" customHeight="1">
      <c r="B57" s="330" t="s">
        <v>737</v>
      </c>
      <c r="C57" s="330"/>
      <c r="D57" s="330"/>
      <c r="E57" s="330"/>
      <c r="F57" s="330"/>
      <c r="G57" s="330"/>
    </row>
    <row r="58" spans="1:21" ht="15" customHeight="1">
      <c r="B58" s="574" t="s">
        <v>532</v>
      </c>
      <c r="C58" s="536">
        <v>2024</v>
      </c>
      <c r="D58" s="538"/>
      <c r="E58" s="538"/>
      <c r="F58" s="538"/>
      <c r="G58" s="538"/>
      <c r="H58" s="538"/>
      <c r="I58" s="538"/>
      <c r="J58" s="537"/>
      <c r="K58" s="464" t="s">
        <v>532</v>
      </c>
      <c r="L58" s="469">
        <v>2025</v>
      </c>
      <c r="M58" s="470"/>
      <c r="N58" s="470"/>
      <c r="O58" s="470"/>
      <c r="P58" s="470"/>
      <c r="Q58" s="470"/>
      <c r="R58" s="470"/>
      <c r="S58" s="470"/>
      <c r="T58" s="470"/>
      <c r="U58" s="471"/>
    </row>
    <row r="59" spans="1:21" ht="26">
      <c r="B59" s="574"/>
      <c r="C59" s="129" t="s">
        <v>550</v>
      </c>
      <c r="D59" s="574" t="s">
        <v>521</v>
      </c>
      <c r="E59" s="574"/>
      <c r="F59" s="593" t="s">
        <v>738</v>
      </c>
      <c r="G59" s="574"/>
      <c r="H59" s="129" t="s">
        <v>521</v>
      </c>
      <c r="I59" s="591" t="s">
        <v>739</v>
      </c>
      <c r="J59" s="592"/>
      <c r="K59" s="465"/>
      <c r="L59" s="469" t="s">
        <v>550</v>
      </c>
      <c r="M59" s="471"/>
      <c r="N59" s="589" t="s">
        <v>521</v>
      </c>
      <c r="O59" s="590"/>
      <c r="P59" s="594" t="s">
        <v>738</v>
      </c>
      <c r="Q59" s="595"/>
      <c r="R59" s="129" t="s">
        <v>521</v>
      </c>
      <c r="S59" s="129"/>
      <c r="T59" s="129"/>
      <c r="U59" s="433" t="s">
        <v>739</v>
      </c>
    </row>
    <row r="60" spans="1:21" ht="15" customHeight="1">
      <c r="B60" s="332">
        <v>1</v>
      </c>
      <c r="C60" s="414" t="s">
        <v>563</v>
      </c>
      <c r="E60" s="369">
        <v>11</v>
      </c>
      <c r="F60" s="369"/>
      <c r="G60" s="369">
        <v>11500</v>
      </c>
      <c r="H60" s="369">
        <v>0</v>
      </c>
      <c r="I60" s="369"/>
      <c r="J60" s="369">
        <v>0</v>
      </c>
      <c r="K60" s="332">
        <v>1</v>
      </c>
      <c r="L60" s="414" t="s">
        <v>563</v>
      </c>
      <c r="M60" s="414"/>
      <c r="N60" s="369">
        <v>3</v>
      </c>
      <c r="O60" s="369"/>
      <c r="P60" s="423">
        <v>2650</v>
      </c>
      <c r="Q60" s="423"/>
      <c r="R60" s="422">
        <v>0</v>
      </c>
      <c r="S60" s="422"/>
      <c r="T60" s="422"/>
      <c r="U60" s="423">
        <v>0</v>
      </c>
    </row>
    <row r="61" spans="1:21" ht="15" customHeight="1">
      <c r="B61" s="332">
        <v>2</v>
      </c>
      <c r="C61" s="414" t="s">
        <v>554</v>
      </c>
      <c r="E61" s="369">
        <v>27</v>
      </c>
      <c r="F61" s="369"/>
      <c r="G61" s="369">
        <v>47254.728999999999</v>
      </c>
      <c r="H61" s="369">
        <v>7</v>
      </c>
      <c r="I61" s="369"/>
      <c r="J61" s="39">
        <v>146.67849999999999</v>
      </c>
      <c r="K61" s="332">
        <v>2</v>
      </c>
      <c r="L61" s="414" t="s">
        <v>554</v>
      </c>
      <c r="M61" s="414"/>
      <c r="N61" s="369">
        <v>7</v>
      </c>
      <c r="O61" s="369"/>
      <c r="P61" s="423">
        <v>11278.355</v>
      </c>
      <c r="Q61" s="423"/>
      <c r="R61" s="422">
        <v>2</v>
      </c>
      <c r="S61" s="422"/>
      <c r="T61" s="422"/>
      <c r="U61" s="423">
        <v>40.046500000000002</v>
      </c>
    </row>
    <row r="62" spans="1:21" ht="15" customHeight="1">
      <c r="B62" s="332">
        <v>3</v>
      </c>
      <c r="C62" s="414" t="s">
        <v>663</v>
      </c>
      <c r="E62" s="369">
        <v>0</v>
      </c>
      <c r="F62" s="369"/>
      <c r="G62" s="369">
        <v>0</v>
      </c>
      <c r="H62" s="369">
        <v>0</v>
      </c>
      <c r="I62" s="369"/>
      <c r="J62" s="369">
        <v>0</v>
      </c>
      <c r="K62" s="332">
        <v>3</v>
      </c>
      <c r="L62" s="414" t="s">
        <v>663</v>
      </c>
      <c r="M62" s="414"/>
      <c r="N62" s="369">
        <v>0</v>
      </c>
      <c r="O62" s="369"/>
      <c r="P62" s="423">
        <v>0</v>
      </c>
      <c r="Q62" s="423"/>
      <c r="R62" s="422">
        <v>0</v>
      </c>
      <c r="S62" s="422"/>
      <c r="T62" s="422"/>
      <c r="U62" s="423">
        <v>0</v>
      </c>
    </row>
    <row r="63" spans="1:21" ht="15" customHeight="1">
      <c r="B63" s="332">
        <v>4</v>
      </c>
      <c r="C63" s="414" t="s">
        <v>556</v>
      </c>
      <c r="E63" s="369">
        <v>2</v>
      </c>
      <c r="F63" s="369"/>
      <c r="G63" s="369">
        <v>700</v>
      </c>
      <c r="H63" s="369">
        <v>0</v>
      </c>
      <c r="I63" s="369"/>
      <c r="J63" s="369">
        <v>0</v>
      </c>
      <c r="K63" s="332">
        <v>4</v>
      </c>
      <c r="L63" s="414" t="s">
        <v>556</v>
      </c>
      <c r="M63" s="414"/>
      <c r="N63" s="369">
        <v>1</v>
      </c>
      <c r="O63" s="369"/>
      <c r="P63" s="423">
        <v>50</v>
      </c>
      <c r="Q63" s="423"/>
      <c r="R63" s="422">
        <v>0</v>
      </c>
      <c r="S63" s="422"/>
      <c r="T63" s="422"/>
      <c r="U63" s="423">
        <v>0</v>
      </c>
    </row>
    <row r="64" spans="1:21" ht="15" customHeight="1">
      <c r="B64" s="332">
        <v>5</v>
      </c>
      <c r="C64" s="414" t="s">
        <v>552</v>
      </c>
      <c r="E64" s="369">
        <v>4</v>
      </c>
      <c r="F64" s="369"/>
      <c r="G64" s="369">
        <v>2800</v>
      </c>
      <c r="H64" s="369">
        <v>0</v>
      </c>
      <c r="I64" s="369"/>
      <c r="J64" s="369">
        <v>0</v>
      </c>
      <c r="K64" s="332">
        <v>5</v>
      </c>
      <c r="L64" s="414" t="s">
        <v>552</v>
      </c>
      <c r="M64" s="414"/>
      <c r="N64" s="369">
        <v>0</v>
      </c>
      <c r="O64" s="369"/>
      <c r="P64" s="423">
        <v>0</v>
      </c>
      <c r="Q64" s="423"/>
      <c r="R64" s="422">
        <v>0</v>
      </c>
      <c r="S64" s="422"/>
      <c r="T64" s="422"/>
      <c r="U64" s="423">
        <v>0</v>
      </c>
    </row>
    <row r="65" spans="2:21" ht="15" customHeight="1">
      <c r="B65" s="332">
        <v>6</v>
      </c>
      <c r="C65" s="414" t="s">
        <v>558</v>
      </c>
      <c r="E65" s="369">
        <v>0</v>
      </c>
      <c r="F65" s="369"/>
      <c r="G65" s="369">
        <v>0</v>
      </c>
      <c r="H65" s="369">
        <v>0</v>
      </c>
      <c r="I65" s="369"/>
      <c r="J65" s="369">
        <v>0</v>
      </c>
      <c r="K65" s="332">
        <v>6</v>
      </c>
      <c r="L65" s="414" t="s">
        <v>558</v>
      </c>
      <c r="M65" s="414"/>
      <c r="N65" s="369">
        <v>0</v>
      </c>
      <c r="O65" s="369"/>
      <c r="P65" s="423">
        <v>0</v>
      </c>
      <c r="Q65" s="423"/>
      <c r="R65" s="422">
        <v>0</v>
      </c>
      <c r="S65" s="422"/>
      <c r="T65" s="422"/>
      <c r="U65" s="423">
        <v>0</v>
      </c>
    </row>
    <row r="66" spans="2:21" ht="15" customHeight="1">
      <c r="B66" s="332">
        <v>7</v>
      </c>
      <c r="C66" s="414" t="s">
        <v>581</v>
      </c>
      <c r="E66" s="369">
        <v>67</v>
      </c>
      <c r="F66" s="369"/>
      <c r="G66" s="369">
        <v>76539.054999999993</v>
      </c>
      <c r="H66" s="369">
        <v>0</v>
      </c>
      <c r="I66" s="369"/>
      <c r="J66" s="369">
        <v>0</v>
      </c>
      <c r="K66" s="332">
        <v>7</v>
      </c>
      <c r="L66" s="414" t="s">
        <v>581</v>
      </c>
      <c r="M66" s="414"/>
      <c r="N66" s="369">
        <v>14</v>
      </c>
      <c r="O66" s="369"/>
      <c r="P66" s="423">
        <v>28503.918000000001</v>
      </c>
      <c r="Q66" s="423"/>
      <c r="R66" s="422">
        <v>0</v>
      </c>
      <c r="S66" s="422"/>
      <c r="T66" s="422"/>
      <c r="U66" s="423">
        <v>0</v>
      </c>
    </row>
    <row r="67" spans="2:21" ht="15" customHeight="1">
      <c r="B67" s="332">
        <v>8</v>
      </c>
      <c r="C67" s="414" t="s">
        <v>565</v>
      </c>
      <c r="E67" s="369">
        <v>1</v>
      </c>
      <c r="F67" s="369"/>
      <c r="G67" s="369">
        <v>1300</v>
      </c>
      <c r="H67" s="369">
        <v>0</v>
      </c>
      <c r="I67" s="369"/>
      <c r="J67" s="369">
        <v>0</v>
      </c>
      <c r="K67" s="332">
        <v>8</v>
      </c>
      <c r="L67" s="414" t="s">
        <v>565</v>
      </c>
      <c r="M67" s="414"/>
      <c r="N67" s="369">
        <v>0</v>
      </c>
      <c r="O67" s="369"/>
      <c r="P67" s="423">
        <v>0</v>
      </c>
      <c r="Q67" s="423"/>
      <c r="R67" s="422">
        <v>0</v>
      </c>
      <c r="S67" s="422"/>
      <c r="T67" s="422"/>
      <c r="U67" s="423">
        <v>0</v>
      </c>
    </row>
    <row r="68" spans="2:21" ht="15" customHeight="1">
      <c r="B68" s="332">
        <v>9</v>
      </c>
      <c r="C68" s="414" t="s">
        <v>664</v>
      </c>
      <c r="E68" s="369">
        <v>0</v>
      </c>
      <c r="F68" s="369"/>
      <c r="G68" s="369">
        <v>0</v>
      </c>
      <c r="H68" s="369">
        <v>0</v>
      </c>
      <c r="I68" s="369"/>
      <c r="J68" s="369">
        <v>0</v>
      </c>
      <c r="K68" s="332">
        <v>9</v>
      </c>
      <c r="L68" s="414" t="s">
        <v>664</v>
      </c>
      <c r="M68" s="414"/>
      <c r="N68" s="369">
        <v>0</v>
      </c>
      <c r="O68" s="369"/>
      <c r="P68" s="423">
        <v>0</v>
      </c>
      <c r="Q68" s="423"/>
      <c r="R68" s="422">
        <v>0</v>
      </c>
      <c r="S68" s="422"/>
      <c r="T68" s="422"/>
      <c r="U68" s="423">
        <v>0</v>
      </c>
    </row>
    <row r="69" spans="2:21" ht="15" customHeight="1">
      <c r="B69" s="332">
        <v>10</v>
      </c>
      <c r="C69" s="414" t="s">
        <v>597</v>
      </c>
      <c r="E69" s="369">
        <v>11</v>
      </c>
      <c r="F69" s="369"/>
      <c r="G69" s="369">
        <v>8564.0849999999991</v>
      </c>
      <c r="H69" s="369">
        <v>0</v>
      </c>
      <c r="I69" s="369"/>
      <c r="J69" s="369">
        <v>0</v>
      </c>
      <c r="K69" s="332">
        <v>10</v>
      </c>
      <c r="L69" s="414" t="s">
        <v>597</v>
      </c>
      <c r="M69" s="414"/>
      <c r="N69" s="369">
        <v>2</v>
      </c>
      <c r="O69" s="369"/>
      <c r="P69" s="423">
        <v>5468.3449999999993</v>
      </c>
      <c r="Q69" s="423"/>
      <c r="R69" s="422">
        <v>0</v>
      </c>
      <c r="S69" s="422"/>
      <c r="T69" s="422"/>
      <c r="U69" s="423">
        <v>0</v>
      </c>
    </row>
    <row r="70" spans="2:21" ht="15" customHeight="1">
      <c r="B70" s="332">
        <v>11</v>
      </c>
      <c r="C70" s="414" t="s">
        <v>637</v>
      </c>
      <c r="E70" s="369">
        <v>5</v>
      </c>
      <c r="F70" s="369"/>
      <c r="G70" s="369">
        <v>4000</v>
      </c>
      <c r="H70" s="369">
        <v>0</v>
      </c>
      <c r="I70" s="369"/>
      <c r="J70" s="369">
        <v>0</v>
      </c>
      <c r="K70" s="332">
        <v>11</v>
      </c>
      <c r="L70" s="414" t="s">
        <v>637</v>
      </c>
      <c r="M70" s="414"/>
      <c r="N70" s="369">
        <v>2</v>
      </c>
      <c r="O70" s="369"/>
      <c r="P70" s="423">
        <v>1000</v>
      </c>
      <c r="Q70" s="423"/>
      <c r="R70" s="422">
        <v>0</v>
      </c>
      <c r="S70" s="422"/>
      <c r="T70" s="422"/>
      <c r="U70" s="423">
        <v>0</v>
      </c>
    </row>
    <row r="71" spans="2:21" ht="15" customHeight="1">
      <c r="B71" s="400"/>
      <c r="C71" s="400" t="s">
        <v>540</v>
      </c>
      <c r="D71" s="417"/>
      <c r="E71" s="417">
        <v>128</v>
      </c>
      <c r="F71" s="417"/>
      <c r="G71" s="417">
        <v>152657.86899999998</v>
      </c>
      <c r="H71" s="417">
        <v>7</v>
      </c>
      <c r="I71" s="417"/>
      <c r="J71" s="418">
        <v>146.67849999999999</v>
      </c>
      <c r="K71" s="434" t="s">
        <v>540</v>
      </c>
      <c r="L71" s="434"/>
      <c r="M71" s="434"/>
      <c r="N71" s="417">
        <v>29</v>
      </c>
      <c r="O71" s="417"/>
      <c r="P71" s="418">
        <v>48950.618000000002</v>
      </c>
      <c r="Q71" s="418"/>
      <c r="R71" s="435">
        <v>2</v>
      </c>
      <c r="S71" s="435"/>
      <c r="T71" s="435"/>
      <c r="U71" s="436">
        <v>40.046500000000002</v>
      </c>
    </row>
    <row r="72" spans="2:21" ht="15" customHeight="1">
      <c r="B72" s="90"/>
      <c r="D72" s="234"/>
      <c r="O72" s="193"/>
    </row>
    <row r="73" spans="2:21" ht="15" customHeight="1">
      <c r="B73" s="90"/>
      <c r="D73" s="234"/>
      <c r="O73" s="193"/>
    </row>
    <row r="74" spans="2:21" ht="15" customHeight="1">
      <c r="B74" s="90"/>
      <c r="D74" s="234"/>
      <c r="O74" s="193"/>
    </row>
    <row r="75" spans="2:21" ht="15" customHeight="1">
      <c r="B75" s="90"/>
      <c r="D75" s="234"/>
      <c r="O75" s="193"/>
    </row>
    <row r="76" spans="2:21" ht="15" customHeight="1">
      <c r="B76" s="90"/>
      <c r="D76" s="234"/>
      <c r="O76" s="193"/>
    </row>
    <row r="77" spans="2:21" ht="15" customHeight="1">
      <c r="B77" s="90"/>
      <c r="D77" s="234"/>
      <c r="O77" s="193"/>
    </row>
    <row r="78" spans="2:21" ht="15" customHeight="1">
      <c r="B78" s="90"/>
      <c r="D78" s="234"/>
      <c r="O78" s="193"/>
    </row>
    <row r="79" spans="2:21" ht="15" customHeight="1">
      <c r="B79" s="90"/>
      <c r="D79" s="234"/>
      <c r="O79" s="193"/>
    </row>
    <row r="80" spans="2:21" ht="15" customHeight="1">
      <c r="B80" s="90"/>
      <c r="D80" s="234"/>
      <c r="O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44"/>
      <c r="T82" s="44"/>
      <c r="U82" s="119" t="s">
        <v>740</v>
      </c>
    </row>
    <row r="84" spans="1:21" ht="15" customHeight="1">
      <c r="O84" s="424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7" zoomScale="93" zoomScaleNormal="145" zoomScaleSheetLayoutView="93" workbookViewId="0">
      <selection activeCell="I36" sqref="I3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0" t="s">
        <v>2</v>
      </c>
      <c r="D17" s="440"/>
      <c r="E17" s="440"/>
      <c r="F17" s="440"/>
      <c r="G17" s="44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8"/>
      <c r="D19" s="449"/>
      <c r="E19" s="450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51" t="s">
        <v>43</v>
      </c>
      <c r="D20" s="452"/>
      <c r="E20" s="453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4" t="s">
        <v>44</v>
      </c>
      <c r="D21" s="445"/>
      <c r="E21" s="446"/>
      <c r="F21" s="70">
        <v>7079.9049999999997</v>
      </c>
      <c r="G21" s="70">
        <v>6510.62</v>
      </c>
      <c r="H21" s="96"/>
      <c r="I21" s="67"/>
      <c r="L21" s="19"/>
      <c r="N21" s="19"/>
      <c r="O21" s="8"/>
      <c r="P21" s="19"/>
      <c r="Q21" s="20"/>
      <c r="R21" s="19"/>
      <c r="S21" s="20"/>
    </row>
    <row r="22" spans="3:19">
      <c r="C22" s="444" t="s">
        <v>45</v>
      </c>
      <c r="D22" s="445"/>
      <c r="E22" s="446"/>
      <c r="F22" s="71">
        <v>943</v>
      </c>
      <c r="G22" s="71">
        <v>954</v>
      </c>
      <c r="H22" s="97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4" t="s">
        <v>46</v>
      </c>
      <c r="D23" s="445"/>
      <c r="E23" s="446"/>
      <c r="F23" s="71">
        <v>41</v>
      </c>
      <c r="G23" s="71">
        <v>11</v>
      </c>
      <c r="H23" s="98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4" t="s">
        <v>47</v>
      </c>
      <c r="D24" s="445"/>
      <c r="E24" s="446"/>
      <c r="F24" s="71">
        <v>1</v>
      </c>
      <c r="G24" s="71">
        <v>0</v>
      </c>
      <c r="H24" s="98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4" t="s">
        <v>48</v>
      </c>
      <c r="D25" s="445"/>
      <c r="E25" s="446"/>
      <c r="F25" s="70">
        <v>12335.832712686501</v>
      </c>
      <c r="G25" s="70">
        <v>11126.3617538814</v>
      </c>
      <c r="H25" s="96"/>
      <c r="I25" s="73"/>
      <c r="L25" s="19"/>
      <c r="N25" s="19"/>
      <c r="O25" s="8"/>
      <c r="P25" s="19"/>
      <c r="Q25" s="20"/>
      <c r="R25" s="19"/>
      <c r="S25" s="20"/>
    </row>
    <row r="26" spans="3:19">
      <c r="C26" s="444" t="s">
        <v>49</v>
      </c>
      <c r="D26" s="445"/>
      <c r="E26" s="446"/>
      <c r="F26" s="70">
        <v>759.78274899522671</v>
      </c>
      <c r="G26" s="70">
        <v>670.74763406567399</v>
      </c>
      <c r="H26" s="96"/>
      <c r="I26" s="67"/>
      <c r="L26" s="36"/>
      <c r="N26" s="19"/>
      <c r="O26" s="8"/>
      <c r="P26" s="19"/>
      <c r="Q26" s="20"/>
      <c r="R26" s="19"/>
      <c r="S26" s="20"/>
    </row>
    <row r="27" spans="3:19">
      <c r="C27" s="444" t="s">
        <v>50</v>
      </c>
      <c r="D27" s="445"/>
      <c r="E27" s="446"/>
      <c r="F27" s="70">
        <v>4718.9086376060004</v>
      </c>
      <c r="G27" s="70">
        <v>1087.5900168689998</v>
      </c>
      <c r="H27" s="96"/>
      <c r="I27" s="67"/>
      <c r="L27" s="36"/>
      <c r="N27" s="19"/>
      <c r="O27" s="8"/>
      <c r="P27" s="19"/>
      <c r="Q27" s="20"/>
      <c r="R27" s="19"/>
      <c r="S27" s="20"/>
    </row>
    <row r="28" spans="3:19">
      <c r="C28" s="444" t="s">
        <v>51</v>
      </c>
      <c r="D28" s="445"/>
      <c r="E28" s="446"/>
      <c r="F28" s="70">
        <v>3045.6860091014942</v>
      </c>
      <c r="G28" s="70">
        <v>715.56906253306204</v>
      </c>
      <c r="H28" s="96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4" t="s">
        <v>52</v>
      </c>
      <c r="D29" s="445"/>
      <c r="E29" s="446"/>
      <c r="F29" s="70">
        <v>268224.71099999995</v>
      </c>
      <c r="G29" s="70">
        <v>68434.245999999999</v>
      </c>
      <c r="H29" s="96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4" t="s">
        <v>53</v>
      </c>
      <c r="D30" s="445"/>
      <c r="E30" s="446"/>
      <c r="F30" s="71">
        <v>237</v>
      </c>
      <c r="G30" s="71">
        <v>58</v>
      </c>
      <c r="H30" s="98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4" t="s">
        <v>54</v>
      </c>
      <c r="D31" s="455"/>
      <c r="E31" s="456"/>
      <c r="F31" s="70"/>
      <c r="G31" s="70"/>
      <c r="H31" s="96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4" t="s">
        <v>55</v>
      </c>
      <c r="D32" s="445"/>
      <c r="E32" s="446"/>
      <c r="F32" s="70">
        <v>20875.917842388186</v>
      </c>
      <c r="G32" s="75">
        <v>19435.622787344826</v>
      </c>
      <c r="H32" s="96"/>
      <c r="I32" s="67"/>
      <c r="L32" s="36"/>
      <c r="M32" s="8"/>
      <c r="N32" s="19"/>
      <c r="O32" s="8"/>
      <c r="P32" s="19"/>
      <c r="Q32" s="20"/>
      <c r="S32" s="20"/>
    </row>
    <row r="33" spans="3:24">
      <c r="C33" s="444" t="s">
        <v>56</v>
      </c>
      <c r="D33" s="445"/>
      <c r="E33" s="446"/>
      <c r="F33" s="70">
        <v>12869.514097932519</v>
      </c>
      <c r="G33" s="75">
        <v>12351.315254886569</v>
      </c>
      <c r="H33" s="96"/>
      <c r="I33" s="67"/>
      <c r="L33" s="36"/>
      <c r="N33" s="19"/>
      <c r="O33" s="8"/>
      <c r="P33" s="19"/>
      <c r="Q33" s="20"/>
      <c r="S33" s="20"/>
    </row>
    <row r="34" spans="3:24" ht="12.75" customHeight="1">
      <c r="C34" s="444" t="s">
        <v>57</v>
      </c>
      <c r="D34" s="445"/>
      <c r="E34" s="446"/>
      <c r="F34" s="70">
        <v>1154.1271434599157</v>
      </c>
      <c r="G34" s="75">
        <v>1193.9888620689655</v>
      </c>
      <c r="H34" s="96"/>
      <c r="I34" s="67"/>
      <c r="L34" s="36"/>
      <c r="N34" s="19"/>
      <c r="O34" s="35"/>
      <c r="P34" s="19"/>
      <c r="Q34" s="20"/>
      <c r="S34" s="20"/>
    </row>
    <row r="35" spans="3:24">
      <c r="C35" s="454" t="s">
        <v>58</v>
      </c>
      <c r="D35" s="455"/>
      <c r="E35" s="456"/>
      <c r="F35" s="70"/>
      <c r="G35" s="75" t="s">
        <v>19</v>
      </c>
      <c r="H35" s="99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4" t="s">
        <v>59</v>
      </c>
      <c r="D36" s="455"/>
      <c r="E36" s="456"/>
      <c r="F36" s="70">
        <v>6601.6662898887835</v>
      </c>
      <c r="G36" s="70">
        <v>6754.8980209800684</v>
      </c>
      <c r="H36" s="99"/>
      <c r="I36" s="67"/>
      <c r="L36" s="36"/>
      <c r="N36" s="19"/>
      <c r="O36" s="8"/>
      <c r="P36" s="19"/>
      <c r="Q36" s="20"/>
      <c r="S36" s="20"/>
    </row>
    <row r="37" spans="3:24">
      <c r="C37" s="444" t="s">
        <v>60</v>
      </c>
      <c r="D37" s="445"/>
      <c r="E37" s="446"/>
      <c r="F37" s="70">
        <v>6114.4103050000003</v>
      </c>
      <c r="G37" s="70">
        <v>6256.8844900000004</v>
      </c>
      <c r="H37" s="99"/>
      <c r="I37" s="67"/>
      <c r="L37" s="36"/>
      <c r="N37" s="19"/>
      <c r="O37" s="8"/>
      <c r="P37" s="19"/>
      <c r="S37" s="20"/>
    </row>
    <row r="38" spans="3:24" ht="12.75" customHeight="1">
      <c r="C38" s="444" t="s">
        <v>61</v>
      </c>
      <c r="D38" s="445"/>
      <c r="E38" s="446"/>
      <c r="F38" s="70">
        <v>487.25598488878296</v>
      </c>
      <c r="G38" s="70">
        <v>498.01353098006803</v>
      </c>
      <c r="H38" s="100"/>
      <c r="I38" s="67"/>
      <c r="L38" s="36"/>
      <c r="N38" s="19"/>
      <c r="O38" s="37"/>
      <c r="P38" s="19"/>
      <c r="S38" s="20"/>
    </row>
    <row r="39" spans="3:24">
      <c r="C39" s="454" t="s">
        <v>62</v>
      </c>
      <c r="D39" s="455"/>
      <c r="E39" s="456"/>
      <c r="F39" s="70">
        <v>588.11529999999993</v>
      </c>
      <c r="G39" s="70">
        <v>610.50929999999994</v>
      </c>
      <c r="H39" s="99"/>
      <c r="I39" s="67"/>
      <c r="L39" s="36"/>
      <c r="N39" s="19"/>
      <c r="O39" s="8"/>
      <c r="P39" s="19"/>
      <c r="S39" s="20"/>
    </row>
    <row r="40" spans="3:24" ht="12" customHeight="1">
      <c r="C40" s="444" t="s">
        <v>60</v>
      </c>
      <c r="D40" s="445"/>
      <c r="E40" s="446"/>
      <c r="F40" s="70">
        <v>502.09899999999999</v>
      </c>
      <c r="G40" s="70">
        <v>502.09899999999999</v>
      </c>
      <c r="H40" s="99"/>
      <c r="I40" s="67"/>
      <c r="L40" s="36"/>
      <c r="N40" s="19"/>
      <c r="O40" s="8"/>
      <c r="P40" s="19"/>
      <c r="Q40" s="38"/>
      <c r="S40" s="20"/>
    </row>
    <row r="41" spans="3:24" ht="12.75" customHeight="1">
      <c r="C41" s="444" t="s">
        <v>61</v>
      </c>
      <c r="D41" s="445"/>
      <c r="E41" s="446"/>
      <c r="F41" s="70">
        <v>86.016300000000001</v>
      </c>
      <c r="G41" s="70">
        <v>108.41030000000001</v>
      </c>
      <c r="H41" s="99"/>
      <c r="I41" s="67"/>
      <c r="L41" s="36"/>
      <c r="N41" s="19"/>
      <c r="O41" s="8"/>
      <c r="P41" s="19"/>
      <c r="Q41" s="38"/>
      <c r="S41" s="20"/>
    </row>
    <row r="42" spans="3:24" ht="11.25" customHeight="1">
      <c r="C42" s="454" t="s">
        <v>63</v>
      </c>
      <c r="D42" s="455"/>
      <c r="E42" s="456"/>
      <c r="F42" s="70"/>
      <c r="G42" s="80"/>
      <c r="H42" s="99"/>
      <c r="I42" s="67"/>
      <c r="L42" s="36"/>
      <c r="N42" s="7"/>
      <c r="O42" s="8"/>
      <c r="P42" s="19"/>
      <c r="S42" s="20"/>
    </row>
    <row r="43" spans="3:24">
      <c r="C43" s="454" t="s">
        <v>64</v>
      </c>
      <c r="D43" s="455"/>
      <c r="E43" s="456"/>
      <c r="F43" s="70">
        <v>53.501586029087989</v>
      </c>
      <c r="G43" s="70">
        <v>5.9981941483069994</v>
      </c>
      <c r="H43" s="99"/>
      <c r="I43" s="67"/>
      <c r="L43" s="36"/>
      <c r="N43" s="19"/>
      <c r="O43" s="8"/>
      <c r="P43" s="19"/>
      <c r="Q43" s="39"/>
      <c r="S43" s="20"/>
    </row>
    <row r="44" spans="3:24">
      <c r="C44" s="444" t="s">
        <v>65</v>
      </c>
      <c r="D44" s="445"/>
      <c r="E44" s="446"/>
      <c r="F44" s="70">
        <v>16.682280479599999</v>
      </c>
      <c r="G44" s="70">
        <v>3.2390085757999993</v>
      </c>
      <c r="H44" s="99"/>
      <c r="I44" s="67"/>
      <c r="L44" s="36"/>
      <c r="N44" s="19"/>
      <c r="O44" s="8"/>
      <c r="P44" s="19"/>
      <c r="Q44" s="39"/>
      <c r="S44" s="20"/>
    </row>
    <row r="45" spans="3:24">
      <c r="C45" s="444" t="s">
        <v>66</v>
      </c>
      <c r="D45" s="445"/>
      <c r="E45" s="446"/>
      <c r="F45" s="70">
        <v>36.819305549487993</v>
      </c>
      <c r="G45" s="70">
        <v>2.759185572507</v>
      </c>
      <c r="H45" s="99"/>
      <c r="I45" s="67"/>
      <c r="L45" s="19"/>
      <c r="N45" s="19"/>
      <c r="O45" s="8"/>
      <c r="P45" s="19"/>
      <c r="Q45" s="39"/>
      <c r="S45" s="20"/>
    </row>
    <row r="46" spans="3:24">
      <c r="C46" s="454" t="s">
        <v>67</v>
      </c>
      <c r="D46" s="455"/>
      <c r="E46" s="456"/>
      <c r="F46" s="70">
        <v>929.93432899999993</v>
      </c>
      <c r="G46" s="70">
        <v>274.850618</v>
      </c>
      <c r="H46" s="96"/>
      <c r="I46" s="67"/>
      <c r="L46" s="19"/>
      <c r="N46" s="19"/>
      <c r="O46" s="8"/>
      <c r="P46" s="19"/>
      <c r="Q46" s="39"/>
      <c r="S46" s="20"/>
    </row>
    <row r="47" spans="3:24" ht="12.75" customHeight="1">
      <c r="C47" s="454" t="s">
        <v>68</v>
      </c>
      <c r="D47" s="455"/>
      <c r="E47" s="456"/>
      <c r="F47" s="70"/>
      <c r="G47" s="81"/>
      <c r="H47" s="99"/>
      <c r="I47" s="67"/>
      <c r="L47" s="19"/>
      <c r="N47" s="19"/>
      <c r="O47" s="8"/>
      <c r="P47" s="19"/>
      <c r="Q47" s="39"/>
      <c r="S47" s="20"/>
    </row>
    <row r="48" spans="3:24">
      <c r="C48" s="444" t="s">
        <v>69</v>
      </c>
      <c r="D48" s="445"/>
      <c r="E48" s="446"/>
      <c r="F48" s="70">
        <v>768.29899999999998</v>
      </c>
      <c r="G48" s="82">
        <v>222.2</v>
      </c>
      <c r="H48" s="96"/>
      <c r="I48" s="67"/>
      <c r="L48" s="36"/>
      <c r="N48" s="19"/>
      <c r="O48" s="8"/>
      <c r="P48" s="19"/>
      <c r="Q48" s="39"/>
      <c r="S48" s="20"/>
    </row>
    <row r="49" spans="1:19" ht="12.75" customHeight="1">
      <c r="C49" s="454" t="s">
        <v>70</v>
      </c>
      <c r="D49" s="455"/>
      <c r="E49" s="456"/>
      <c r="F49" s="70"/>
      <c r="G49" s="82"/>
      <c r="H49" s="99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4" t="s">
        <v>71</v>
      </c>
      <c r="D50" s="445"/>
      <c r="E50" s="446"/>
      <c r="F50" s="70">
        <v>139.23165899999995</v>
      </c>
      <c r="G50" s="83">
        <v>41.820577999999998</v>
      </c>
      <c r="H50" s="99"/>
      <c r="I50" s="67"/>
      <c r="L50" s="36"/>
      <c r="N50" s="19"/>
      <c r="O50" s="8"/>
      <c r="P50" s="19"/>
      <c r="Q50" s="39"/>
      <c r="S50" s="20"/>
    </row>
    <row r="51" spans="1:19">
      <c r="C51" s="457" t="s">
        <v>72</v>
      </c>
      <c r="D51" s="458"/>
      <c r="E51" s="459"/>
      <c r="F51" s="70">
        <v>22.403670000000002</v>
      </c>
      <c r="G51" s="83">
        <v>10.83004</v>
      </c>
      <c r="H51" s="99"/>
      <c r="I51" s="67"/>
      <c r="L51" s="36"/>
      <c r="N51" s="19"/>
      <c r="O51" s="8"/>
      <c r="P51" s="19"/>
      <c r="Q51" s="39"/>
      <c r="S51" s="20"/>
    </row>
    <row r="52" spans="1:19" ht="13.5" customHeight="1">
      <c r="C52" s="454" t="s">
        <v>73</v>
      </c>
      <c r="D52" s="455"/>
      <c r="E52" s="456"/>
      <c r="F52" s="70">
        <v>146.67849999999999</v>
      </c>
      <c r="G52" s="82">
        <v>40.046500000000002</v>
      </c>
      <c r="H52" s="99"/>
      <c r="I52" s="67"/>
      <c r="L52" s="36"/>
      <c r="N52" s="19"/>
      <c r="O52" s="8"/>
      <c r="P52" s="19"/>
      <c r="Q52" s="39"/>
      <c r="S52" s="20"/>
    </row>
    <row r="53" spans="1:19" ht="13.5" customHeight="1">
      <c r="C53" s="454" t="s">
        <v>70</v>
      </c>
      <c r="D53" s="455"/>
      <c r="E53" s="456"/>
      <c r="F53" s="70"/>
      <c r="G53" s="82"/>
      <c r="H53" s="99"/>
      <c r="I53" s="67"/>
      <c r="L53" s="36"/>
      <c r="N53" s="19"/>
      <c r="O53" s="8"/>
      <c r="P53" s="19"/>
      <c r="Q53" s="39"/>
      <c r="S53" s="20"/>
    </row>
    <row r="54" spans="1:19" ht="13.5" customHeight="1">
      <c r="C54" s="444" t="s">
        <v>71</v>
      </c>
      <c r="D54" s="445"/>
      <c r="E54" s="446"/>
      <c r="F54" s="70">
        <v>146.67849999999999</v>
      </c>
      <c r="G54" s="83">
        <v>40.046500000000002</v>
      </c>
      <c r="H54" s="99"/>
      <c r="I54" s="67"/>
      <c r="L54" s="36"/>
      <c r="N54" s="19"/>
      <c r="O54" s="8"/>
      <c r="P54" s="19"/>
      <c r="Q54" s="39"/>
      <c r="S54" s="20"/>
    </row>
    <row r="55" spans="1:19" ht="13.5" customHeight="1">
      <c r="C55" s="454" t="s">
        <v>74</v>
      </c>
      <c r="D55" s="455"/>
      <c r="E55" s="456"/>
      <c r="F55" s="70"/>
      <c r="G55" s="82"/>
      <c r="H55" s="99"/>
      <c r="I55" s="67"/>
      <c r="L55" s="36"/>
      <c r="N55" s="19"/>
      <c r="O55" s="8"/>
      <c r="P55" s="19"/>
      <c r="Q55" s="39"/>
      <c r="S55" s="20"/>
    </row>
    <row r="56" spans="1:19" ht="13.5" customHeight="1">
      <c r="C56" s="444" t="s">
        <v>75</v>
      </c>
      <c r="D56" s="445"/>
      <c r="E56" s="446"/>
      <c r="F56" s="71">
        <v>42</v>
      </c>
      <c r="G56" s="84">
        <v>5</v>
      </c>
      <c r="H56" s="99"/>
      <c r="I56" s="67"/>
      <c r="L56" s="36"/>
      <c r="N56" s="19"/>
      <c r="O56" s="8"/>
      <c r="P56" s="19"/>
      <c r="Q56" s="39"/>
      <c r="S56" s="20"/>
    </row>
    <row r="57" spans="1:19" ht="12.75" customHeight="1">
      <c r="C57" s="460" t="s">
        <v>76</v>
      </c>
      <c r="D57" s="461"/>
      <c r="E57" s="462"/>
      <c r="F57" s="85">
        <v>13</v>
      </c>
      <c r="G57" s="86">
        <v>2</v>
      </c>
      <c r="H57" s="101"/>
      <c r="I57" s="67"/>
      <c r="L57" s="102"/>
      <c r="M57" s="41"/>
      <c r="N57" s="19"/>
      <c r="O57" s="8"/>
      <c r="P57" s="19"/>
      <c r="Q57" s="39"/>
      <c r="S57" s="20"/>
    </row>
    <row r="58" spans="1:19" ht="12.75" customHeight="1">
      <c r="C58" s="103"/>
      <c r="D58" s="103"/>
      <c r="E58" s="103"/>
      <c r="F58" s="104"/>
      <c r="G58" s="105"/>
      <c r="H58" s="101"/>
      <c r="I58" s="67"/>
      <c r="L58" s="102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6"/>
      <c r="F59" s="107"/>
      <c r="G59" s="108"/>
      <c r="H59" s="67"/>
      <c r="I59" s="67"/>
      <c r="L59" s="102"/>
      <c r="N59" s="19"/>
      <c r="O59" s="8"/>
      <c r="P59" s="19"/>
      <c r="Q59" s="39"/>
      <c r="S59" s="20"/>
    </row>
    <row r="60" spans="1:19" ht="12.75" customHeight="1">
      <c r="C60" s="437" t="s">
        <v>78</v>
      </c>
      <c r="D60" s="90"/>
      <c r="E60" s="106"/>
      <c r="F60" s="107"/>
      <c r="G60" s="108"/>
      <c r="H60" s="108"/>
      <c r="I60" s="67"/>
      <c r="L60" s="102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6"/>
      <c r="F61" s="107"/>
      <c r="G61" s="108"/>
      <c r="H61" s="108"/>
      <c r="I61" s="109"/>
      <c r="K61" s="110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6"/>
      <c r="F62" s="107"/>
      <c r="G62" s="108"/>
      <c r="H62" s="108"/>
      <c r="J62" s="111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6"/>
      <c r="F63" s="107"/>
      <c r="G63" s="108"/>
      <c r="H63" s="108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2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3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4"/>
      <c r="L70" s="36"/>
      <c r="N70" s="19"/>
      <c r="O70" s="8"/>
      <c r="S70" s="113"/>
      <c r="T70" s="53"/>
    </row>
    <row r="71" spans="1:52">
      <c r="B71" s="54"/>
      <c r="C71" s="49"/>
      <c r="G71" s="114"/>
      <c r="J71" s="47"/>
      <c r="N71" s="7"/>
      <c r="O71" s="8"/>
      <c r="S71" s="113"/>
    </row>
    <row r="72" spans="1:52">
      <c r="B72" s="54"/>
      <c r="C72" s="49"/>
      <c r="G72" s="115"/>
      <c r="N72" s="19"/>
      <c r="O72" s="8"/>
      <c r="S72" s="113"/>
    </row>
    <row r="73" spans="1:52">
      <c r="B73" s="19"/>
      <c r="C73" s="49"/>
      <c r="F73" s="57"/>
      <c r="G73" s="57"/>
      <c r="N73" s="19"/>
      <c r="O73" s="8"/>
      <c r="S73" s="113"/>
    </row>
    <row r="74" spans="1:52">
      <c r="B74" s="19"/>
      <c r="C74" s="49"/>
      <c r="J74" s="38"/>
      <c r="N74" s="19"/>
      <c r="O74" s="8"/>
      <c r="S74" s="113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81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8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8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8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8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8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8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8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8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8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8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8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8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8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8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8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8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8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8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125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8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8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8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8" t="s">
        <v>92</v>
      </c>
      <c r="C12" s="120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8" t="s">
        <v>94</v>
      </c>
      <c r="C13" s="120" t="s">
        <v>131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20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8" t="s">
        <v>98</v>
      </c>
      <c r="C15" s="120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8" t="s">
        <v>100</v>
      </c>
      <c r="C16" s="120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8" t="s">
        <v>102</v>
      </c>
      <c r="C17" s="120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8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8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8" t="s">
        <v>108</v>
      </c>
      <c r="C20" s="120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8" t="s">
        <v>110</v>
      </c>
      <c r="C21" s="120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8" t="s">
        <v>112</v>
      </c>
      <c r="C22" s="120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8" t="s">
        <v>114</v>
      </c>
      <c r="C23" s="120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8" t="s">
        <v>116</v>
      </c>
      <c r="C24" s="120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8" t="s">
        <v>118</v>
      </c>
      <c r="C25" s="120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8" t="s">
        <v>120</v>
      </c>
      <c r="C26" s="120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8" t="s">
        <v>122</v>
      </c>
      <c r="C27" s="120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7"/>
  <sheetViews>
    <sheetView view="pageBreakPreview" topLeftCell="A40" zoomScale="65" zoomScaleNormal="130" zoomScaleSheetLayoutView="99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0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63" t="s">
        <v>147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1">
      <c r="A6" s="125"/>
      <c r="B6" s="125"/>
      <c r="C6" s="125"/>
      <c r="D6" s="125"/>
      <c r="E6" s="125"/>
    </row>
    <row r="7" spans="1:11">
      <c r="A7" s="464" t="s">
        <v>150</v>
      </c>
      <c r="B7" s="466" t="s">
        <v>151</v>
      </c>
      <c r="C7" s="467"/>
      <c r="D7" s="467"/>
      <c r="E7" s="468"/>
      <c r="F7" s="469" t="s">
        <v>152</v>
      </c>
      <c r="G7" s="470"/>
      <c r="H7" s="471"/>
      <c r="I7" s="466" t="s">
        <v>153</v>
      </c>
      <c r="J7" s="467"/>
      <c r="K7" s="468"/>
    </row>
    <row r="8" spans="1:11">
      <c r="A8" s="465"/>
      <c r="B8" s="126" t="s">
        <v>163</v>
      </c>
      <c r="C8" s="127" t="s">
        <v>164</v>
      </c>
      <c r="D8" s="127" t="s">
        <v>165</v>
      </c>
      <c r="E8" s="128" t="s">
        <v>166</v>
      </c>
      <c r="F8" s="127" t="s">
        <v>167</v>
      </c>
      <c r="G8" s="127" t="s">
        <v>168</v>
      </c>
      <c r="H8" s="129" t="s">
        <v>169</v>
      </c>
      <c r="I8" s="127" t="s">
        <v>167</v>
      </c>
      <c r="J8" s="127" t="s">
        <v>168</v>
      </c>
      <c r="K8" s="129" t="s">
        <v>169</v>
      </c>
    </row>
    <row r="9" spans="1:11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11" s="2" customFormat="1">
      <c r="A20" s="136">
        <v>2025</v>
      </c>
      <c r="B20" s="137">
        <v>7257.1279999999997</v>
      </c>
      <c r="C20" s="137">
        <v>6161.2179999999998</v>
      </c>
      <c r="D20" s="141">
        <v>6510.62</v>
      </c>
      <c r="E20" s="138">
        <v>-8.0408564804188742</v>
      </c>
      <c r="F20" s="141">
        <v>1127266.121666</v>
      </c>
      <c r="G20" s="141">
        <v>716376.28478342097</v>
      </c>
      <c r="H20" s="141">
        <v>69251.354000000007</v>
      </c>
      <c r="I20" s="141">
        <v>19435.622787344826</v>
      </c>
      <c r="J20" s="141">
        <v>12351.315254886569</v>
      </c>
      <c r="K20" s="141">
        <v>1193.9888620689655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170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11" s="2" customFormat="1">
      <c r="A23" s="148" t="s">
        <v>171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11" s="2" customFormat="1">
      <c r="A24" s="106" t="s">
        <v>172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11" s="2" customFormat="1">
      <c r="A25" s="146"/>
      <c r="B25" s="147"/>
      <c r="C25" s="147"/>
      <c r="D25" s="147"/>
      <c r="E25" s="146"/>
      <c r="F25" s="146"/>
      <c r="G25" s="146"/>
      <c r="H25" s="146"/>
      <c r="I25" s="146"/>
      <c r="J25" s="146"/>
      <c r="K25" s="146"/>
    </row>
    <row r="26" spans="1:11" s="2" customFormat="1">
      <c r="A26" s="136" t="s">
        <v>741</v>
      </c>
      <c r="B26" s="137">
        <v>6636</v>
      </c>
      <c r="C26" s="137">
        <v>6380.4009999999998</v>
      </c>
      <c r="D26" s="141">
        <v>6636</v>
      </c>
      <c r="E26" s="138">
        <v>5.8272442001933831</v>
      </c>
      <c r="F26" s="141">
        <v>101754.358016</v>
      </c>
      <c r="G26" s="141">
        <v>65730.423951054996</v>
      </c>
      <c r="H26" s="141">
        <v>5566.2479999999996</v>
      </c>
      <c r="I26" s="141">
        <v>20350.871603200001</v>
      </c>
      <c r="J26" s="141">
        <v>13146.084790211</v>
      </c>
      <c r="K26" s="141">
        <v>1113.2496000000001</v>
      </c>
    </row>
    <row r="27" spans="1:11" s="2" customFormat="1">
      <c r="A27" s="136" t="s">
        <v>742</v>
      </c>
      <c r="B27" s="137">
        <v>6665.0450000000001</v>
      </c>
      <c r="C27" s="137">
        <v>6515.6310000000003</v>
      </c>
      <c r="D27" s="141">
        <v>6515.6310000000003</v>
      </c>
      <c r="E27" s="138">
        <v>-1.8138788426763062</v>
      </c>
      <c r="F27" s="141">
        <v>89643.617813999997</v>
      </c>
      <c r="G27" s="141">
        <v>47054.870035403997</v>
      </c>
      <c r="H27" s="141">
        <v>5495.375</v>
      </c>
      <c r="I27" s="141">
        <v>17928.723562799998</v>
      </c>
      <c r="J27" s="141">
        <v>9410.9740070808002</v>
      </c>
      <c r="K27" s="141">
        <v>1099.075</v>
      </c>
    </row>
    <row r="28" spans="1:11" s="2" customFormat="1">
      <c r="A28" s="136" t="s">
        <v>743</v>
      </c>
      <c r="B28" s="137">
        <v>6471.9470000000001</v>
      </c>
      <c r="C28" s="137">
        <v>6223.3879999999999</v>
      </c>
      <c r="D28" s="137">
        <v>6258.1790000000001</v>
      </c>
      <c r="E28" s="138">
        <v>-3.9512980400516882</v>
      </c>
      <c r="F28" s="137">
        <v>106144.507633</v>
      </c>
      <c r="G28" s="137">
        <v>76215.857892417</v>
      </c>
      <c r="H28" s="137">
        <v>6111.7749999999996</v>
      </c>
      <c r="I28" s="137">
        <v>21228.901526599999</v>
      </c>
      <c r="J28" s="137">
        <v>15243.1715784834</v>
      </c>
      <c r="K28" s="137">
        <v>1222.355</v>
      </c>
    </row>
    <row r="29" spans="1:11" s="2" customFormat="1">
      <c r="A29" s="136" t="s">
        <v>744</v>
      </c>
      <c r="B29" s="137">
        <v>6510.62</v>
      </c>
      <c r="C29" s="137">
        <v>6161.2179999999998</v>
      </c>
      <c r="D29" s="137">
        <v>6510.62</v>
      </c>
      <c r="E29" s="138">
        <v>4.0337772377555803</v>
      </c>
      <c r="F29" s="137">
        <v>76957.106817000007</v>
      </c>
      <c r="G29" s="137">
        <v>74492.018802859006</v>
      </c>
      <c r="H29" s="137">
        <v>4084.288</v>
      </c>
      <c r="I29" s="137">
        <v>19239.276704250002</v>
      </c>
      <c r="J29" s="137">
        <v>18623.004700714751</v>
      </c>
      <c r="K29" s="137">
        <v>1021.072</v>
      </c>
    </row>
    <row r="30" spans="1:11" s="2" customFormat="1">
      <c r="A30" s="146"/>
      <c r="B30" s="147"/>
      <c r="C30" s="147"/>
      <c r="D30" s="147"/>
      <c r="E30" s="146"/>
      <c r="F30" s="146"/>
      <c r="G30" s="146"/>
      <c r="H30" s="146"/>
      <c r="I30" s="146"/>
      <c r="J30" s="146"/>
      <c r="K30" s="146"/>
    </row>
    <row r="31" spans="1:11" s="2" customFormat="1" ht="14.5" customHeight="1">
      <c r="A31" s="136" t="s">
        <v>745</v>
      </c>
      <c r="B31" s="141">
        <v>6269.9040000000005</v>
      </c>
      <c r="C31" s="141">
        <v>5967.1940000000004</v>
      </c>
      <c r="D31" s="141">
        <v>6161.2179999999998</v>
      </c>
      <c r="E31" s="138">
        <v>-1.5493484606304844</v>
      </c>
      <c r="F31" s="141">
        <v>14702.168073000001</v>
      </c>
      <c r="G31" s="141">
        <v>14370.075187025001</v>
      </c>
      <c r="H31" s="141">
        <v>1067.838</v>
      </c>
      <c r="I31" s="141">
        <v>14702.168073000001</v>
      </c>
      <c r="J31" s="141">
        <v>14370.075187025001</v>
      </c>
      <c r="K31" s="141">
        <v>1067.838</v>
      </c>
    </row>
    <row r="32" spans="1:11" s="2" customFormat="1" ht="14.5" customHeight="1">
      <c r="A32" s="136" t="s">
        <v>746</v>
      </c>
      <c r="B32" s="141">
        <v>6265.2960000000003</v>
      </c>
      <c r="C32" s="141">
        <v>6178.49</v>
      </c>
      <c r="D32" s="141">
        <v>6235.6189999999997</v>
      </c>
      <c r="E32" s="138">
        <v>1.2075696721005464</v>
      </c>
      <c r="F32" s="141">
        <v>17297.365694</v>
      </c>
      <c r="G32" s="141">
        <v>14635.679520049</v>
      </c>
      <c r="H32" s="141">
        <v>958.64700000000005</v>
      </c>
      <c r="I32" s="141">
        <v>17297.365694</v>
      </c>
      <c r="J32" s="141">
        <v>14635.679520049</v>
      </c>
      <c r="K32" s="141">
        <v>958.64700000000005</v>
      </c>
    </row>
    <row r="33" spans="1:11" s="2" customFormat="1" ht="14.5" customHeight="1">
      <c r="A33" s="136" t="s">
        <v>747</v>
      </c>
      <c r="B33" s="137">
        <v>6489.1490000000003</v>
      </c>
      <c r="C33" s="137">
        <v>6312.9669999999996</v>
      </c>
      <c r="D33" s="137">
        <v>6472.3559999999998</v>
      </c>
      <c r="E33" s="138">
        <v>3.7965276582805991</v>
      </c>
      <c r="F33" s="137">
        <v>30842.396680000002</v>
      </c>
      <c r="G33" s="137">
        <v>34463.170400442003</v>
      </c>
      <c r="H33" s="137">
        <v>1117.001</v>
      </c>
      <c r="I33" s="137">
        <v>30842.396680000002</v>
      </c>
      <c r="J33" s="137">
        <v>34463.170400442003</v>
      </c>
      <c r="K33" s="137">
        <v>1117.001</v>
      </c>
    </row>
    <row r="34" spans="1:11" s="2" customFormat="1" ht="14.15" customHeight="1">
      <c r="A34" s="136" t="s">
        <v>748</v>
      </c>
      <c r="B34" s="137">
        <v>6510.62</v>
      </c>
      <c r="C34" s="137">
        <v>6417.24</v>
      </c>
      <c r="D34" s="137">
        <v>6510.62</v>
      </c>
      <c r="E34" s="138">
        <v>0.59119121383311002</v>
      </c>
      <c r="F34" s="137">
        <v>14115.176369999999</v>
      </c>
      <c r="G34" s="137">
        <v>11023.093695342999</v>
      </c>
      <c r="H34" s="137">
        <v>940.80200000000002</v>
      </c>
      <c r="I34" s="137">
        <v>14115.176369999999</v>
      </c>
      <c r="J34" s="137">
        <v>11023.093695342999</v>
      </c>
      <c r="K34" s="137">
        <v>940.80200000000002</v>
      </c>
    </row>
    <row r="35" spans="1:11" ht="14.25" customHeight="1">
      <c r="B35" s="158"/>
    </row>
    <row r="36" spans="1:11">
      <c r="A36" s="90" t="s">
        <v>182</v>
      </c>
      <c r="D36" s="158"/>
    </row>
    <row r="37" spans="1:11">
      <c r="A37" s="90" t="s">
        <v>183</v>
      </c>
    </row>
    <row r="38" spans="1:11">
      <c r="A38" s="90" t="s">
        <v>184</v>
      </c>
    </row>
    <row r="40" spans="1:11">
      <c r="C40" s="31"/>
      <c r="D40" s="160"/>
    </row>
    <row r="55" spans="1:11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</row>
    <row r="56" spans="1:11" s="12" customFormat="1">
      <c r="A56" s="43"/>
      <c r="B56" s="43"/>
      <c r="C56" s="43"/>
      <c r="D56" s="161"/>
      <c r="E56" s="161"/>
      <c r="F56" s="161"/>
      <c r="G56" s="162"/>
      <c r="H56" s="161"/>
      <c r="I56" s="161"/>
      <c r="J56" s="161"/>
      <c r="K56" s="163" t="s">
        <v>185</v>
      </c>
    </row>
    <row r="57" spans="1:11">
      <c r="H57" s="8"/>
      <c r="I57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2"/>
  <sheetViews>
    <sheetView view="pageBreakPreview" zoomScale="57" zoomScaleNormal="55" zoomScaleSheetLayoutView="92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9" t="s">
        <v>42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2"/>
      <c r="M3" s="12"/>
      <c r="N3" s="12"/>
    </row>
    <row r="5" spans="1:14">
      <c r="A5" s="463" t="s">
        <v>188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4">
      <c r="A6" s="125"/>
      <c r="B6" s="125"/>
      <c r="C6" s="125"/>
      <c r="D6" s="125"/>
      <c r="E6" s="125"/>
    </row>
    <row r="7" spans="1:14">
      <c r="A7" s="464" t="s">
        <v>191</v>
      </c>
      <c r="B7" s="466" t="s">
        <v>128</v>
      </c>
      <c r="C7" s="467"/>
      <c r="D7" s="467"/>
      <c r="E7" s="468"/>
      <c r="F7" s="469" t="s">
        <v>192</v>
      </c>
      <c r="G7" s="470"/>
      <c r="H7" s="471"/>
      <c r="I7" s="466" t="s">
        <v>193</v>
      </c>
      <c r="J7" s="467"/>
      <c r="K7" s="468"/>
    </row>
    <row r="8" spans="1:14">
      <c r="A8" s="465"/>
      <c r="B8" s="126" t="s">
        <v>201</v>
      </c>
      <c r="C8" s="127" t="s">
        <v>202</v>
      </c>
      <c r="D8" s="127" t="s">
        <v>203</v>
      </c>
      <c r="E8" s="128" t="s">
        <v>166</v>
      </c>
      <c r="F8" s="127" t="s">
        <v>167</v>
      </c>
      <c r="G8" s="127" t="s">
        <v>204</v>
      </c>
      <c r="H8" s="129" t="s">
        <v>169</v>
      </c>
      <c r="I8" s="127" t="s">
        <v>167</v>
      </c>
      <c r="J8" s="127" t="s">
        <v>204</v>
      </c>
      <c r="K8" s="129" t="s">
        <v>169</v>
      </c>
    </row>
    <row r="9" spans="1:14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57" s="2" customFormat="1">
      <c r="A20" s="136">
        <v>2025</v>
      </c>
      <c r="B20" s="137">
        <v>7257.1279999999997</v>
      </c>
      <c r="C20" s="137">
        <v>6161.2179999999998</v>
      </c>
      <c r="D20" s="141">
        <v>6510.62</v>
      </c>
      <c r="E20" s="138">
        <v>-8.0408564804188742</v>
      </c>
      <c r="F20" s="141">
        <v>1127266.121666</v>
      </c>
      <c r="G20" s="141">
        <v>716376.28478342097</v>
      </c>
      <c r="H20" s="141">
        <v>69251.354000000007</v>
      </c>
      <c r="I20" s="141">
        <v>19435.622787344826</v>
      </c>
      <c r="J20" s="141">
        <v>12351.315254886569</v>
      </c>
      <c r="K20" s="141">
        <v>1193.9888620689655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205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57" s="2" customFormat="1">
      <c r="A23" s="148" t="s">
        <v>206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57" s="2" customFormat="1">
      <c r="A24" s="106" t="s">
        <v>207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57" s="2" customFormat="1">
      <c r="A25" s="146"/>
      <c r="B25" s="147"/>
      <c r="C25" s="147"/>
      <c r="D25" s="147"/>
      <c r="E25" s="146"/>
      <c r="F25" s="146"/>
      <c r="G25" s="146"/>
      <c r="H25" s="146"/>
      <c r="I25" s="146"/>
      <c r="J25" s="146"/>
      <c r="K25" s="146"/>
      <c r="O25" s="136"/>
      <c r="P25" s="137"/>
      <c r="Q25" s="137"/>
      <c r="R25" s="141"/>
      <c r="S25" s="138"/>
      <c r="T25" s="141"/>
      <c r="U25" s="141"/>
      <c r="V25" s="141"/>
      <c r="W25" s="141"/>
      <c r="X25" s="141"/>
      <c r="Y25" s="141"/>
      <c r="Z25" s="123"/>
      <c r="AA25" s="136"/>
      <c r="AB25" s="142"/>
      <c r="AC25" s="142"/>
      <c r="AD25" s="142"/>
      <c r="AE25" s="142"/>
      <c r="AF25" s="142"/>
      <c r="AG25" s="142"/>
      <c r="AH25" s="142"/>
      <c r="AI25" s="142"/>
      <c r="AJ25" s="142"/>
      <c r="AM25" s="136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4"/>
      <c r="BA25" s="142"/>
      <c r="BB25" s="142"/>
      <c r="BC25" s="142"/>
      <c r="BD25" s="142"/>
      <c r="BE25" s="142"/>
    </row>
    <row r="26" spans="1:57" s="2" customFormat="1">
      <c r="A26" s="136" t="s">
        <v>741</v>
      </c>
      <c r="B26" s="137">
        <v>6636</v>
      </c>
      <c r="C26" s="137">
        <v>6380.4009999999998</v>
      </c>
      <c r="D26" s="141">
        <v>6636</v>
      </c>
      <c r="E26" s="138">
        <v>5.8272442001933831</v>
      </c>
      <c r="F26" s="141">
        <v>101754.358016</v>
      </c>
      <c r="G26" s="141">
        <v>65730.423951054996</v>
      </c>
      <c r="H26" s="141">
        <v>5566.2479999999996</v>
      </c>
      <c r="I26" s="141">
        <v>20350.871603200001</v>
      </c>
      <c r="J26" s="141">
        <v>13146.084790211</v>
      </c>
      <c r="K26" s="141">
        <v>1113.2496000000001</v>
      </c>
      <c r="O26" s="136"/>
      <c r="P26" s="137"/>
      <c r="Q26" s="137"/>
      <c r="R26" s="141"/>
      <c r="S26" s="138"/>
      <c r="T26" s="141"/>
      <c r="U26" s="141"/>
      <c r="V26" s="141"/>
      <c r="W26" s="141"/>
      <c r="X26" s="141"/>
      <c r="Y26" s="141"/>
      <c r="Z26" s="123"/>
      <c r="AA26" s="136"/>
      <c r="AB26" s="142"/>
      <c r="AC26" s="142"/>
      <c r="AD26" s="142"/>
      <c r="AE26" s="142"/>
      <c r="AF26" s="142"/>
      <c r="AG26" s="142"/>
      <c r="AH26" s="142"/>
      <c r="AI26" s="142"/>
      <c r="AJ26" s="142"/>
      <c r="AM26" s="136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4"/>
      <c r="BA26" s="142"/>
      <c r="BB26" s="142"/>
      <c r="BC26" s="142"/>
      <c r="BD26" s="142"/>
      <c r="BE26" s="142"/>
    </row>
    <row r="27" spans="1:57" s="2" customFormat="1">
      <c r="A27" s="136" t="s">
        <v>742</v>
      </c>
      <c r="B27" s="137">
        <v>6665.0450000000001</v>
      </c>
      <c r="C27" s="137">
        <v>6515.6310000000003</v>
      </c>
      <c r="D27" s="141">
        <v>6515.6310000000003</v>
      </c>
      <c r="E27" s="138">
        <v>-1.8138788426763062</v>
      </c>
      <c r="F27" s="141">
        <v>89643.617813999997</v>
      </c>
      <c r="G27" s="141">
        <v>47054.870035403997</v>
      </c>
      <c r="H27" s="141">
        <v>5495.375</v>
      </c>
      <c r="I27" s="141">
        <v>17928.723562799998</v>
      </c>
      <c r="J27" s="141">
        <v>9410.9740070808002</v>
      </c>
      <c r="K27" s="141">
        <v>1099.075</v>
      </c>
      <c r="O27" s="146"/>
      <c r="P27" s="147"/>
      <c r="Q27" s="147"/>
      <c r="R27" s="147"/>
      <c r="S27" s="146"/>
      <c r="T27" s="146"/>
      <c r="U27" s="146"/>
      <c r="V27" s="146"/>
      <c r="W27" s="146"/>
      <c r="X27" s="146"/>
      <c r="Y27" s="146"/>
      <c r="Z27" s="123"/>
      <c r="AA27" s="146"/>
      <c r="AB27" s="146"/>
      <c r="AC27" s="146"/>
      <c r="AD27" s="146"/>
      <c r="AE27" s="147"/>
      <c r="AF27" s="147"/>
      <c r="AG27" s="147"/>
      <c r="AH27" s="146"/>
      <c r="AI27" s="146"/>
      <c r="AJ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</row>
    <row r="28" spans="1:57" s="2" customFormat="1">
      <c r="A28" s="136" t="s">
        <v>743</v>
      </c>
      <c r="B28" s="137">
        <v>6471.9470000000001</v>
      </c>
      <c r="C28" s="137">
        <v>6223.3879999999999</v>
      </c>
      <c r="D28" s="137">
        <v>6258.1790000000001</v>
      </c>
      <c r="E28" s="138">
        <v>-3.9512980400516882</v>
      </c>
      <c r="F28" s="137">
        <v>106144.507633</v>
      </c>
      <c r="G28" s="137">
        <v>76215.857892417</v>
      </c>
      <c r="H28" s="137">
        <v>6111.7749999999996</v>
      </c>
      <c r="I28" s="137">
        <v>21228.901526599999</v>
      </c>
      <c r="J28" s="137">
        <v>15243.1715784834</v>
      </c>
      <c r="K28" s="137">
        <v>1222.355</v>
      </c>
      <c r="O28" s="148"/>
      <c r="P28" s="137"/>
      <c r="Q28" s="137"/>
      <c r="R28" s="137"/>
      <c r="S28" s="138"/>
      <c r="T28" s="141"/>
      <c r="U28" s="141"/>
      <c r="V28" s="141"/>
      <c r="W28" s="141"/>
      <c r="X28" s="141"/>
      <c r="Y28" s="141"/>
      <c r="Z28" s="123"/>
      <c r="AA28" s="148"/>
      <c r="AB28" s="142"/>
      <c r="AC28" s="142"/>
      <c r="AD28" s="142"/>
      <c r="AE28" s="142"/>
      <c r="AF28" s="142"/>
      <c r="AG28" s="142"/>
      <c r="AH28" s="142"/>
      <c r="AI28" s="142"/>
      <c r="AJ28" s="142"/>
      <c r="AM28" s="148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39"/>
      <c r="AY28" s="139"/>
      <c r="AZ28" s="149"/>
      <c r="BA28" s="139"/>
      <c r="BB28" s="139"/>
      <c r="BC28" s="139"/>
      <c r="BD28" s="139"/>
      <c r="BE28" s="139"/>
    </row>
    <row r="29" spans="1:57" s="2" customFormat="1" ht="14" customHeight="1">
      <c r="A29" s="136" t="s">
        <v>744</v>
      </c>
      <c r="B29" s="137">
        <v>6510.62</v>
      </c>
      <c r="C29" s="137">
        <v>6161.2179999999998</v>
      </c>
      <c r="D29" s="137">
        <v>6510.62</v>
      </c>
      <c r="E29" s="138">
        <v>4.0337772377555803</v>
      </c>
      <c r="F29" s="137">
        <v>76957.106817000007</v>
      </c>
      <c r="G29" s="137">
        <v>74492.018802859006</v>
      </c>
      <c r="H29" s="137">
        <v>4084.288</v>
      </c>
      <c r="I29" s="137">
        <v>19239.276704250002</v>
      </c>
      <c r="J29" s="137">
        <v>18623.004700714751</v>
      </c>
      <c r="K29" s="137">
        <v>1021.072</v>
      </c>
      <c r="O29" s="148"/>
      <c r="P29" s="137"/>
      <c r="Q29" s="137"/>
      <c r="R29" s="137"/>
      <c r="S29" s="138"/>
      <c r="T29" s="141"/>
      <c r="U29" s="141"/>
      <c r="V29" s="141"/>
      <c r="W29" s="141"/>
      <c r="X29" s="141"/>
      <c r="Y29" s="141"/>
      <c r="Z29" s="123"/>
      <c r="AA29" s="148"/>
      <c r="AB29" s="142"/>
      <c r="AC29" s="142"/>
      <c r="AD29" s="142"/>
      <c r="AE29" s="142"/>
      <c r="AF29" s="142"/>
      <c r="AG29" s="142"/>
      <c r="AH29" s="142"/>
      <c r="AI29" s="142"/>
      <c r="AJ29" s="142"/>
      <c r="AM29" s="148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39"/>
      <c r="AY29" s="139"/>
      <c r="AZ29" s="149"/>
      <c r="BA29" s="139"/>
      <c r="BB29" s="139"/>
      <c r="BC29" s="139"/>
      <c r="BD29" s="139"/>
      <c r="BE29" s="139"/>
    </row>
    <row r="30" spans="1:57" s="2" customFormat="1">
      <c r="A30" s="146"/>
      <c r="B30" s="147"/>
      <c r="C30" s="147"/>
      <c r="D30" s="147"/>
      <c r="E30" s="146"/>
      <c r="F30" s="146"/>
      <c r="G30" s="146"/>
      <c r="H30" s="146"/>
      <c r="I30" s="146"/>
      <c r="J30" s="146"/>
      <c r="K30" s="146"/>
      <c r="O30" s="106"/>
      <c r="P30" s="137"/>
      <c r="Q30" s="137"/>
      <c r="R30" s="137"/>
      <c r="S30" s="138"/>
      <c r="T30" s="137"/>
      <c r="U30" s="137"/>
      <c r="V30" s="137"/>
      <c r="W30" s="141"/>
      <c r="X30" s="137"/>
      <c r="Y30" s="137"/>
      <c r="Z30" s="123"/>
      <c r="AA30" s="106"/>
      <c r="AB30" s="139"/>
      <c r="AC30" s="139"/>
      <c r="AD30" s="139"/>
      <c r="AE30" s="139"/>
      <c r="AF30" s="139"/>
      <c r="AG30" s="139"/>
      <c r="AH30" s="139"/>
      <c r="AI30" s="139"/>
      <c r="AJ30" s="139"/>
      <c r="AM30" s="106"/>
      <c r="AN30" s="139"/>
      <c r="AO30" s="139"/>
      <c r="AP30" s="139"/>
      <c r="AQ30" s="139"/>
      <c r="AR30" s="139"/>
      <c r="AS30" s="139"/>
      <c r="AT30" s="139"/>
      <c r="AU30" s="139"/>
      <c r="AV30" s="139"/>
      <c r="AW30" s="142"/>
      <c r="AX30" s="139"/>
      <c r="AY30" s="139"/>
      <c r="AZ30" s="149"/>
      <c r="BA30" s="139"/>
      <c r="BB30" s="139"/>
      <c r="BC30" s="139"/>
      <c r="BD30" s="139"/>
      <c r="BE30" s="139"/>
    </row>
    <row r="31" spans="1:57" s="2" customFormat="1">
      <c r="A31" s="136" t="s">
        <v>745</v>
      </c>
      <c r="B31" s="141">
        <v>6269.9040000000005</v>
      </c>
      <c r="C31" s="141">
        <v>5967.1940000000004</v>
      </c>
      <c r="D31" s="141">
        <v>6161.2179999999998</v>
      </c>
      <c r="E31" s="138">
        <v>-1.5493484606304844</v>
      </c>
      <c r="F31" s="141">
        <v>14702.168073000001</v>
      </c>
      <c r="G31" s="141">
        <v>14370.075187025001</v>
      </c>
      <c r="H31" s="141">
        <v>1067.838</v>
      </c>
      <c r="I31" s="141">
        <v>14702.168073000001</v>
      </c>
      <c r="J31" s="141">
        <v>14370.075187025001</v>
      </c>
      <c r="K31" s="141">
        <v>1067.838</v>
      </c>
      <c r="O31" s="106"/>
      <c r="P31" s="137"/>
      <c r="Q31" s="137"/>
      <c r="R31" s="137"/>
      <c r="S31" s="138"/>
      <c r="T31" s="137"/>
      <c r="U31" s="141"/>
      <c r="V31" s="141"/>
      <c r="W31" s="141"/>
      <c r="X31" s="141"/>
      <c r="Y31" s="141"/>
      <c r="Z31" s="123"/>
      <c r="AA31" s="106"/>
      <c r="AB31" s="142"/>
      <c r="AC31" s="142"/>
      <c r="AD31" s="142"/>
      <c r="AE31" s="142"/>
      <c r="AF31" s="142"/>
      <c r="AG31" s="142"/>
      <c r="AH31" s="142"/>
      <c r="AI31" s="142"/>
      <c r="AJ31" s="142"/>
      <c r="AM31" s="106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39"/>
      <c r="AY31" s="139"/>
      <c r="AZ31" s="149"/>
      <c r="BA31" s="139"/>
      <c r="BB31" s="139"/>
      <c r="BC31" s="139"/>
      <c r="BD31" s="139"/>
      <c r="BE31" s="139"/>
    </row>
    <row r="32" spans="1:57" s="2" customFormat="1">
      <c r="A32" s="136" t="s">
        <v>746</v>
      </c>
      <c r="B32" s="141">
        <v>6265.2960000000003</v>
      </c>
      <c r="C32" s="141">
        <v>6178.49</v>
      </c>
      <c r="D32" s="141">
        <v>6235.6189999999997</v>
      </c>
      <c r="E32" s="138">
        <v>1.2075696721005464</v>
      </c>
      <c r="F32" s="141">
        <v>17297.365694</v>
      </c>
      <c r="G32" s="141">
        <v>14635.679520049</v>
      </c>
      <c r="H32" s="141">
        <v>958.64700000000005</v>
      </c>
      <c r="I32" s="141">
        <v>17297.365694</v>
      </c>
      <c r="J32" s="141">
        <v>14635.679520049</v>
      </c>
      <c r="K32" s="141">
        <v>958.64700000000005</v>
      </c>
      <c r="O32" s="106"/>
      <c r="P32" s="137"/>
      <c r="Q32" s="137"/>
      <c r="R32" s="137"/>
      <c r="S32" s="138"/>
      <c r="T32" s="137"/>
      <c r="U32" s="141"/>
      <c r="V32" s="141"/>
      <c r="W32" s="141"/>
      <c r="X32" s="141"/>
      <c r="Y32" s="141"/>
      <c r="Z32" s="123"/>
      <c r="AA32" s="106"/>
      <c r="AB32" s="142"/>
      <c r="AC32" s="142"/>
      <c r="AD32" s="142"/>
      <c r="AE32" s="142"/>
      <c r="AF32" s="142"/>
      <c r="AG32" s="142"/>
      <c r="AH32" s="142"/>
      <c r="AI32" s="142"/>
      <c r="AJ32" s="142"/>
      <c r="AM32" s="106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39"/>
      <c r="AY32" s="139"/>
      <c r="AZ32" s="149"/>
      <c r="BA32" s="139"/>
      <c r="BB32" s="139"/>
      <c r="BC32" s="139"/>
      <c r="BD32" s="139"/>
      <c r="BE32" s="139"/>
    </row>
    <row r="33" spans="1:57" s="2" customFormat="1">
      <c r="A33" s="136" t="s">
        <v>747</v>
      </c>
      <c r="B33" s="137">
        <v>6489.1490000000003</v>
      </c>
      <c r="C33" s="137">
        <v>6312.9669999999996</v>
      </c>
      <c r="D33" s="137">
        <v>6472.3559999999998</v>
      </c>
      <c r="E33" s="138">
        <v>3.7965276582805991</v>
      </c>
      <c r="F33" s="137">
        <v>30842.396680000002</v>
      </c>
      <c r="G33" s="137">
        <v>34463.170400442003</v>
      </c>
      <c r="H33" s="137">
        <v>1117.001</v>
      </c>
      <c r="I33" s="137">
        <v>30842.396680000002</v>
      </c>
      <c r="J33" s="137">
        <v>34463.170400442003</v>
      </c>
      <c r="K33" s="137">
        <v>1117.001</v>
      </c>
      <c r="O33" s="106"/>
      <c r="P33" s="137"/>
      <c r="Q33" s="137"/>
      <c r="R33" s="137"/>
      <c r="S33" s="138"/>
      <c r="T33" s="137"/>
      <c r="U33" s="137"/>
      <c r="V33" s="137"/>
      <c r="W33" s="141"/>
      <c r="X33" s="137"/>
      <c r="Y33" s="137"/>
      <c r="Z33" s="123"/>
      <c r="AA33" s="106"/>
      <c r="AB33" s="139"/>
      <c r="AC33" s="139"/>
      <c r="AD33" s="139"/>
      <c r="AE33" s="139"/>
      <c r="AF33" s="139"/>
      <c r="AG33" s="139"/>
      <c r="AH33" s="139"/>
      <c r="AI33" s="139"/>
      <c r="AJ33" s="139"/>
      <c r="AM33" s="106"/>
      <c r="AN33" s="139"/>
      <c r="AO33" s="139"/>
      <c r="AP33" s="139"/>
      <c r="AQ33" s="139"/>
      <c r="AR33" s="139"/>
      <c r="AS33" s="139"/>
      <c r="AT33" s="139"/>
      <c r="AU33" s="139"/>
      <c r="AV33" s="139"/>
      <c r="AW33" s="142"/>
      <c r="AX33" s="139"/>
      <c r="AY33" s="139"/>
      <c r="AZ33" s="149"/>
      <c r="BA33" s="139"/>
      <c r="BB33" s="139"/>
      <c r="BC33" s="139"/>
      <c r="BD33" s="139"/>
      <c r="BE33" s="139"/>
    </row>
    <row r="34" spans="1:57" s="2" customFormat="1">
      <c r="A34" s="136" t="s">
        <v>748</v>
      </c>
      <c r="B34" s="137">
        <v>6510.62</v>
      </c>
      <c r="C34" s="137">
        <v>6417.24</v>
      </c>
      <c r="D34" s="137">
        <v>6510.62</v>
      </c>
      <c r="E34" s="138">
        <v>0.59119121383311002</v>
      </c>
      <c r="F34" s="137">
        <v>14115.176369999999</v>
      </c>
      <c r="G34" s="137">
        <v>11023.093695342999</v>
      </c>
      <c r="H34" s="137">
        <v>940.80200000000002</v>
      </c>
      <c r="I34" s="137">
        <v>14115.176369999999</v>
      </c>
      <c r="J34" s="137">
        <v>11023.093695342999</v>
      </c>
      <c r="K34" s="137">
        <v>940.80200000000002</v>
      </c>
      <c r="O34" s="106"/>
      <c r="P34" s="137"/>
      <c r="Q34" s="137"/>
      <c r="R34" s="137"/>
      <c r="S34" s="138"/>
      <c r="T34" s="137"/>
      <c r="U34" s="137"/>
      <c r="V34" s="137"/>
      <c r="W34" s="141"/>
      <c r="X34" s="137"/>
      <c r="Y34" s="137"/>
      <c r="Z34" s="123"/>
      <c r="AA34" s="106"/>
      <c r="AB34" s="139"/>
      <c r="AC34" s="139"/>
      <c r="AD34" s="139"/>
      <c r="AE34" s="150"/>
      <c r="AF34" s="139"/>
      <c r="AG34" s="151"/>
      <c r="AH34" s="139"/>
      <c r="AI34" s="139"/>
      <c r="AJ34" s="139"/>
      <c r="AM34" s="106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9"/>
      <c r="BA34" s="151"/>
      <c r="BB34" s="151"/>
      <c r="BC34" s="139"/>
      <c r="BD34" s="139"/>
      <c r="BE34" s="139"/>
    </row>
    <row r="35" spans="1:57" ht="14.25" customHeight="1">
      <c r="O35" s="106"/>
      <c r="P35" s="137"/>
      <c r="Q35" s="137"/>
      <c r="R35" s="137"/>
      <c r="S35" s="138"/>
      <c r="T35" s="137"/>
      <c r="U35" s="137"/>
      <c r="V35" s="137"/>
      <c r="W35" s="137"/>
      <c r="X35" s="137"/>
      <c r="Y35" s="137"/>
      <c r="Z35" s="123"/>
      <c r="AA35" s="106"/>
      <c r="AB35" s="139"/>
      <c r="AC35" s="139"/>
      <c r="AD35" s="139"/>
      <c r="AE35" s="139"/>
      <c r="AF35" s="139"/>
      <c r="AG35" s="139"/>
      <c r="AH35" s="139"/>
      <c r="AI35" s="139"/>
      <c r="AJ35" s="139"/>
      <c r="AK35" s="2"/>
      <c r="AL35" s="2"/>
      <c r="AM35" s="106"/>
      <c r="AN35" s="139"/>
      <c r="AO35" s="139"/>
      <c r="AP35" s="139"/>
      <c r="AQ35" s="139"/>
      <c r="AR35" s="139"/>
      <c r="AS35" s="139"/>
      <c r="AT35" s="139"/>
      <c r="AU35" s="139"/>
      <c r="AV35" s="139"/>
      <c r="AW35" s="142"/>
      <c r="AX35" s="139"/>
      <c r="AY35" s="139"/>
      <c r="AZ35" s="165"/>
      <c r="BA35" s="151"/>
      <c r="BB35" s="139"/>
      <c r="BC35" s="139"/>
      <c r="BD35" s="139"/>
      <c r="BE35" s="139"/>
    </row>
    <row r="36" spans="1:57">
      <c r="A36" s="90" t="s">
        <v>214</v>
      </c>
      <c r="O36" s="106"/>
      <c r="P36" s="137"/>
      <c r="Q36" s="137"/>
      <c r="R36" s="137"/>
      <c r="S36" s="138"/>
      <c r="T36" s="137"/>
      <c r="U36" s="137"/>
      <c r="V36" s="137"/>
      <c r="W36" s="137"/>
      <c r="X36" s="137"/>
      <c r="Y36" s="137"/>
      <c r="Z36" s="123"/>
      <c r="AA36" s="106"/>
      <c r="AB36" s="139"/>
      <c r="AC36" s="139"/>
      <c r="AD36" s="139"/>
      <c r="AE36" s="139"/>
      <c r="AF36" s="139"/>
      <c r="AG36" s="139"/>
      <c r="AH36" s="139"/>
      <c r="AI36" s="139"/>
      <c r="AJ36" s="139"/>
      <c r="AK36" s="2"/>
      <c r="AL36" s="2"/>
      <c r="AM36" s="106"/>
      <c r="AN36" s="139"/>
      <c r="AO36" s="139"/>
      <c r="AP36" s="139"/>
      <c r="AQ36" s="139"/>
      <c r="AR36" s="139"/>
      <c r="AS36" s="139"/>
      <c r="AT36" s="139"/>
      <c r="AU36" s="139"/>
      <c r="AV36" s="139"/>
      <c r="AW36" s="142"/>
      <c r="AX36" s="139"/>
      <c r="AY36" s="139"/>
      <c r="AZ36" s="149"/>
      <c r="BA36" s="139"/>
      <c r="BB36" s="139"/>
      <c r="BC36" s="139"/>
      <c r="BD36" s="139"/>
      <c r="BE36" s="139"/>
    </row>
    <row r="37" spans="1:57">
      <c r="A37" s="90" t="s">
        <v>215</v>
      </c>
      <c r="O37" s="106"/>
      <c r="P37" s="137"/>
      <c r="Q37" s="137"/>
      <c r="R37" s="137"/>
      <c r="S37" s="138"/>
      <c r="T37" s="137"/>
      <c r="U37" s="137"/>
      <c r="V37" s="137"/>
      <c r="W37" s="137"/>
      <c r="X37" s="137"/>
      <c r="Y37" s="137"/>
      <c r="Z37" s="123"/>
      <c r="AA37" s="106"/>
      <c r="AB37" s="139"/>
      <c r="AC37" s="139"/>
      <c r="AD37" s="139"/>
      <c r="AE37" s="139"/>
      <c r="AF37" s="139"/>
      <c r="AG37" s="139"/>
      <c r="AH37" s="139"/>
      <c r="AI37" s="139"/>
      <c r="AJ37" s="139"/>
      <c r="AK37" s="2"/>
      <c r="AL37" s="2"/>
      <c r="AM37" s="106"/>
      <c r="AN37" s="139"/>
      <c r="AO37" s="139"/>
      <c r="AP37" s="139"/>
      <c r="AQ37" s="139"/>
      <c r="AR37" s="139"/>
      <c r="AS37" s="139"/>
      <c r="AT37" s="139"/>
      <c r="AU37" s="139"/>
      <c r="AV37" s="139"/>
      <c r="AW37" s="142"/>
      <c r="AX37" s="139"/>
      <c r="AY37" s="139"/>
      <c r="AZ37" s="149"/>
      <c r="BA37" s="139"/>
      <c r="BB37" s="139"/>
      <c r="BC37" s="139"/>
      <c r="BD37" s="139"/>
      <c r="BE37" s="139"/>
    </row>
    <row r="38" spans="1:57">
      <c r="A38" s="90" t="s">
        <v>216</v>
      </c>
      <c r="O38" s="146"/>
      <c r="P38" s="147"/>
      <c r="Q38" s="147"/>
      <c r="R38" s="147"/>
      <c r="S38" s="146"/>
      <c r="T38" s="146"/>
      <c r="U38" s="146"/>
      <c r="V38" s="146"/>
      <c r="W38" s="146"/>
      <c r="X38" s="146"/>
      <c r="Y38" s="146"/>
      <c r="Z38" s="123"/>
      <c r="AA38" s="146"/>
      <c r="AB38" s="146"/>
      <c r="AC38" s="146"/>
      <c r="AD38" s="146"/>
      <c r="AE38" s="147"/>
      <c r="AF38" s="147"/>
      <c r="AG38" s="147"/>
      <c r="AH38" s="146"/>
      <c r="AI38" s="146"/>
      <c r="AJ38" s="146"/>
      <c r="AK38" s="2"/>
      <c r="AL38" s="2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</row>
    <row r="39" spans="1:57">
      <c r="O39" s="136"/>
      <c r="P39" s="137"/>
      <c r="Q39" s="137"/>
      <c r="R39" s="141"/>
      <c r="S39" s="138"/>
      <c r="T39" s="141"/>
      <c r="U39" s="141"/>
      <c r="V39" s="141"/>
      <c r="W39" s="141"/>
      <c r="X39" s="141"/>
      <c r="Y39" s="141"/>
      <c r="Z39" s="123"/>
      <c r="AA39" s="136"/>
      <c r="AB39" s="142"/>
      <c r="AC39" s="142"/>
      <c r="AD39" s="142"/>
      <c r="AE39" s="142"/>
      <c r="AF39" s="142"/>
      <c r="AG39" s="142"/>
      <c r="AH39" s="142"/>
      <c r="AI39" s="142"/>
      <c r="AJ39" s="142"/>
      <c r="AK39" s="2"/>
      <c r="AL39" s="2"/>
      <c r="AM39" s="136"/>
      <c r="AN39" s="142"/>
      <c r="AO39" s="145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52"/>
      <c r="BA39" s="142"/>
      <c r="BB39" s="145"/>
      <c r="BC39" s="142"/>
      <c r="BD39" s="142"/>
      <c r="BE39" s="142"/>
    </row>
    <row r="40" spans="1:57">
      <c r="C40" s="31"/>
      <c r="O40" s="136"/>
      <c r="P40" s="137"/>
      <c r="Q40" s="137"/>
      <c r="R40" s="141"/>
      <c r="S40" s="138"/>
      <c r="T40" s="141"/>
      <c r="U40" s="141"/>
      <c r="V40" s="141"/>
      <c r="W40" s="141"/>
      <c r="X40" s="141"/>
      <c r="Y40" s="141"/>
      <c r="Z40" s="123"/>
      <c r="AA40" s="136"/>
      <c r="AB40" s="142"/>
      <c r="AC40" s="142"/>
      <c r="AD40" s="142"/>
      <c r="AE40" s="142"/>
      <c r="AF40" s="145"/>
      <c r="AG40" s="142"/>
      <c r="AH40" s="142"/>
      <c r="AI40" s="142"/>
      <c r="AJ40" s="142"/>
      <c r="AK40" s="2"/>
      <c r="AL40" s="2"/>
      <c r="AM40" s="136"/>
      <c r="AN40" s="142"/>
      <c r="AO40" s="145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52"/>
      <c r="BA40" s="142"/>
      <c r="BB40" s="143"/>
      <c r="BC40" s="142"/>
      <c r="BD40" s="142"/>
      <c r="BE40" s="142"/>
    </row>
    <row r="41" spans="1:57">
      <c r="O41" s="136"/>
      <c r="P41" s="137"/>
      <c r="Q41" s="137"/>
      <c r="R41" s="137"/>
      <c r="S41" s="138"/>
      <c r="T41" s="137"/>
      <c r="U41" s="137"/>
      <c r="V41" s="137"/>
      <c r="W41" s="137"/>
      <c r="X41" s="137"/>
      <c r="Y41" s="137"/>
      <c r="Z41" s="123"/>
      <c r="AA41" s="136"/>
      <c r="AB41" s="139"/>
      <c r="AC41" s="139"/>
      <c r="AD41" s="139"/>
      <c r="AE41" s="139"/>
      <c r="AF41" s="139"/>
      <c r="AG41" s="139"/>
      <c r="AH41" s="139"/>
      <c r="AI41" s="139"/>
      <c r="AJ41" s="139"/>
      <c r="AK41" s="2"/>
      <c r="AL41" s="2"/>
      <c r="AM41" s="136"/>
      <c r="AN41" s="139"/>
      <c r="AO41" s="151"/>
      <c r="AP41" s="139"/>
      <c r="AQ41" s="139"/>
      <c r="AR41" s="139"/>
      <c r="AS41" s="139"/>
      <c r="AT41" s="139"/>
      <c r="AU41" s="139"/>
      <c r="AV41" s="139"/>
      <c r="AW41" s="142"/>
      <c r="AX41" s="142"/>
      <c r="AY41" s="142"/>
      <c r="AZ41" s="152"/>
      <c r="BA41" s="142"/>
      <c r="BB41" s="143"/>
      <c r="BC41" s="142"/>
      <c r="BD41" s="142"/>
      <c r="BE41" s="142"/>
    </row>
    <row r="42" spans="1:57">
      <c r="O42" s="136"/>
      <c r="P42" s="137"/>
      <c r="Q42" s="137"/>
      <c r="R42" s="137"/>
      <c r="S42" s="138"/>
      <c r="T42" s="137"/>
      <c r="U42" s="137"/>
      <c r="V42" s="137"/>
      <c r="W42" s="137"/>
      <c r="X42" s="137"/>
      <c r="Y42" s="137"/>
      <c r="Z42" s="123"/>
      <c r="AA42" s="136"/>
      <c r="AB42" s="139"/>
      <c r="AC42" s="139"/>
      <c r="AD42" s="139"/>
      <c r="AE42" s="139"/>
      <c r="AF42" s="139"/>
      <c r="AG42" s="139"/>
      <c r="AH42" s="139"/>
      <c r="AI42" s="139"/>
      <c r="AJ42" s="139"/>
      <c r="AK42" s="2"/>
      <c r="AL42" s="2"/>
      <c r="AM42" s="136"/>
      <c r="AN42" s="139"/>
      <c r="AO42" s="150"/>
      <c r="AP42" s="139"/>
      <c r="AQ42" s="139"/>
      <c r="AR42" s="139"/>
      <c r="AS42" s="139"/>
      <c r="AT42" s="139"/>
      <c r="AU42" s="139"/>
      <c r="AV42" s="139"/>
      <c r="AW42" s="142"/>
      <c r="AX42" s="142"/>
      <c r="AY42" s="142"/>
      <c r="AZ42" s="152"/>
      <c r="BA42" s="142"/>
      <c r="BB42" s="143"/>
      <c r="BC42" s="142"/>
      <c r="BD42" s="142"/>
      <c r="BE42" s="142"/>
    </row>
    <row r="43" spans="1:57">
      <c r="O43" s="136"/>
      <c r="P43" s="137"/>
      <c r="Q43" s="137"/>
      <c r="R43" s="137"/>
      <c r="S43" s="138"/>
      <c r="T43" s="137"/>
      <c r="U43" s="137"/>
      <c r="V43" s="137"/>
      <c r="W43" s="137"/>
      <c r="X43" s="137"/>
      <c r="Y43" s="137"/>
      <c r="Z43" s="123"/>
      <c r="AA43" s="136"/>
      <c r="AB43" s="139"/>
      <c r="AC43" s="139"/>
      <c r="AD43" s="139"/>
      <c r="AE43" s="139"/>
      <c r="AF43" s="139"/>
      <c r="AG43" s="139"/>
      <c r="AH43" s="139"/>
      <c r="AI43" s="139"/>
      <c r="AJ43" s="139"/>
      <c r="AK43" s="2"/>
      <c r="AL43" s="2"/>
      <c r="AM43" s="136"/>
      <c r="AN43" s="139"/>
      <c r="AO43" s="150"/>
      <c r="AP43" s="139"/>
      <c r="AQ43" s="139"/>
      <c r="AR43" s="139"/>
      <c r="AS43" s="139"/>
      <c r="AT43" s="139"/>
      <c r="AU43" s="139"/>
      <c r="AV43" s="139"/>
      <c r="AW43" s="142"/>
      <c r="AX43" s="142"/>
      <c r="AY43" s="142"/>
      <c r="AZ43" s="152"/>
      <c r="BA43" s="145"/>
      <c r="BB43" s="143"/>
      <c r="BC43" s="142"/>
      <c r="BD43" s="142"/>
      <c r="BE43" s="142"/>
    </row>
    <row r="44" spans="1:57">
      <c r="O44" s="146"/>
      <c r="P44" s="147"/>
      <c r="Q44" s="147"/>
      <c r="R44" s="147"/>
      <c r="S44" s="146"/>
      <c r="T44" s="146"/>
      <c r="U44" s="146"/>
      <c r="V44" s="146"/>
      <c r="W44" s="146"/>
      <c r="X44" s="146"/>
      <c r="Y44" s="146"/>
      <c r="Z44" s="123"/>
      <c r="AA44" s="146"/>
      <c r="AB44" s="146"/>
      <c r="AC44" s="146"/>
      <c r="AD44" s="146"/>
      <c r="AE44" s="147"/>
      <c r="AF44" s="147"/>
      <c r="AG44" s="147"/>
      <c r="AH44" s="146"/>
      <c r="AI44" s="146"/>
      <c r="AJ44" s="146"/>
      <c r="AK44" s="2"/>
      <c r="AL44" s="2"/>
      <c r="AM44" s="146"/>
      <c r="AN44" s="146"/>
      <c r="AO44" s="154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56"/>
      <c r="BA44" s="146"/>
      <c r="BB44" s="146"/>
      <c r="BC44" s="146"/>
      <c r="BD44" s="146"/>
      <c r="BE44" s="146"/>
    </row>
    <row r="45" spans="1:57">
      <c r="O45" s="136"/>
      <c r="P45" s="141"/>
      <c r="Q45" s="141"/>
      <c r="R45" s="141"/>
      <c r="S45" s="138"/>
      <c r="T45" s="141"/>
      <c r="U45" s="141"/>
      <c r="V45" s="141"/>
      <c r="W45" s="141"/>
      <c r="X45" s="141"/>
      <c r="Y45" s="141"/>
      <c r="Z45" s="123"/>
      <c r="AA45" s="136"/>
      <c r="AB45" s="139"/>
      <c r="AC45" s="139"/>
      <c r="AD45" s="139"/>
      <c r="AE45" s="151"/>
      <c r="AF45" s="151"/>
      <c r="AG45" s="151"/>
      <c r="AH45" s="139"/>
      <c r="AI45" s="139"/>
      <c r="AJ45" s="139"/>
      <c r="AK45" s="2"/>
      <c r="AL45" s="2"/>
      <c r="AM45" s="136"/>
      <c r="AN45" s="142"/>
      <c r="AO45" s="149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52"/>
      <c r="BA45" s="145"/>
      <c r="BB45" s="143"/>
      <c r="BC45" s="142"/>
      <c r="BD45" s="142"/>
      <c r="BE45" s="142"/>
    </row>
    <row r="46" spans="1:57">
      <c r="O46" s="136"/>
      <c r="P46" s="141"/>
      <c r="Q46" s="141"/>
      <c r="R46" s="141"/>
      <c r="S46" s="138"/>
      <c r="T46" s="141"/>
      <c r="U46" s="141"/>
      <c r="V46" s="141"/>
      <c r="W46" s="141"/>
      <c r="X46" s="141"/>
      <c r="Y46" s="141"/>
      <c r="Z46" s="123"/>
      <c r="AA46" s="136"/>
      <c r="AB46" s="139"/>
      <c r="AC46" s="139"/>
      <c r="AD46" s="139"/>
      <c r="AE46" s="151"/>
      <c r="AF46" s="151"/>
      <c r="AG46" s="151"/>
      <c r="AH46" s="139"/>
      <c r="AI46" s="139"/>
      <c r="AJ46" s="139"/>
      <c r="AK46" s="2"/>
      <c r="AL46" s="2"/>
      <c r="AM46" s="136"/>
      <c r="AN46" s="142"/>
      <c r="AO46" s="144"/>
      <c r="AP46" s="143"/>
      <c r="AQ46" s="142"/>
      <c r="AR46" s="142"/>
      <c r="AS46" s="142"/>
      <c r="AT46" s="142"/>
      <c r="AU46" s="142"/>
      <c r="AV46" s="142"/>
      <c r="AW46" s="142"/>
      <c r="AX46" s="142"/>
      <c r="AY46" s="142"/>
      <c r="AZ46" s="153"/>
      <c r="BA46" s="144"/>
      <c r="BB46" s="143"/>
      <c r="BC46" s="142"/>
      <c r="BD46" s="142"/>
      <c r="BE46" s="142"/>
    </row>
    <row r="47" spans="1:57">
      <c r="O47" s="136"/>
      <c r="P47" s="137"/>
      <c r="Q47" s="137"/>
      <c r="R47" s="137"/>
      <c r="S47" s="138"/>
      <c r="T47" s="137"/>
      <c r="U47" s="137"/>
      <c r="V47" s="137"/>
      <c r="W47" s="137"/>
      <c r="X47" s="137"/>
      <c r="Y47" s="137"/>
      <c r="Z47" s="123"/>
      <c r="AA47" s="136"/>
      <c r="AB47" s="139"/>
      <c r="AC47" s="139"/>
      <c r="AD47" s="139"/>
      <c r="AE47" s="151"/>
      <c r="AF47" s="151"/>
      <c r="AG47" s="151"/>
      <c r="AH47" s="139"/>
      <c r="AI47" s="139"/>
      <c r="AJ47" s="139"/>
      <c r="AK47" s="2"/>
      <c r="AL47" s="2"/>
      <c r="AM47" s="136"/>
      <c r="AN47" s="139"/>
      <c r="AO47" s="149"/>
      <c r="AP47" s="139"/>
      <c r="AQ47" s="139"/>
      <c r="AR47" s="139"/>
      <c r="AS47" s="139"/>
      <c r="AT47" s="139"/>
      <c r="AU47" s="139"/>
      <c r="AV47" s="139"/>
      <c r="AW47" s="142"/>
      <c r="AX47" s="142"/>
      <c r="AY47" s="142"/>
      <c r="AZ47" s="152"/>
      <c r="BA47" s="143"/>
      <c r="BB47" s="145"/>
      <c r="BC47" s="142"/>
      <c r="BD47" s="142"/>
      <c r="BE47" s="142"/>
    </row>
    <row r="48" spans="1:57">
      <c r="O48" s="136"/>
      <c r="P48" s="137"/>
      <c r="Q48" s="137"/>
      <c r="R48" s="137"/>
      <c r="S48" s="138"/>
      <c r="T48" s="137"/>
      <c r="U48" s="137"/>
      <c r="V48" s="137"/>
      <c r="W48" s="137"/>
      <c r="X48" s="137"/>
      <c r="Y48" s="137"/>
      <c r="Z48" s="157"/>
      <c r="AA48" s="136"/>
      <c r="AB48" s="139"/>
      <c r="AC48" s="139"/>
      <c r="AD48" s="139"/>
      <c r="AE48" s="151"/>
      <c r="AF48" s="151"/>
      <c r="AG48" s="151"/>
      <c r="AH48" s="139"/>
      <c r="AI48" s="139"/>
      <c r="AJ48" s="139"/>
      <c r="AK48" s="2"/>
      <c r="AL48" s="2"/>
      <c r="AM48" s="136"/>
      <c r="AN48" s="139"/>
      <c r="AO48" s="150"/>
      <c r="AP48" s="139"/>
      <c r="AQ48" s="139"/>
      <c r="AR48" s="139"/>
      <c r="AS48" s="139"/>
      <c r="AT48" s="139"/>
      <c r="AU48" s="139"/>
      <c r="AV48" s="139"/>
      <c r="AW48" s="142"/>
      <c r="AX48" s="142"/>
      <c r="AY48" s="142"/>
      <c r="AZ48" s="153"/>
      <c r="BA48" s="143"/>
      <c r="BB48" s="143"/>
      <c r="BC48" s="142"/>
      <c r="BD48" s="142"/>
      <c r="BE48" s="142"/>
    </row>
    <row r="49" spans="1:57">
      <c r="O49" s="136"/>
      <c r="P49" s="137"/>
      <c r="Q49" s="137"/>
      <c r="R49" s="137"/>
      <c r="S49" s="138"/>
      <c r="T49" s="137"/>
      <c r="U49" s="137"/>
      <c r="V49" s="137"/>
      <c r="W49" s="137"/>
      <c r="X49" s="137"/>
      <c r="Y49" s="137"/>
      <c r="Z49" s="157"/>
      <c r="AA49" s="136"/>
      <c r="AB49" s="139"/>
      <c r="AC49" s="139"/>
      <c r="AD49" s="139"/>
      <c r="AE49" s="151"/>
      <c r="AF49" s="149"/>
      <c r="AG49" s="150"/>
      <c r="AH49" s="139"/>
      <c r="AI49" s="139"/>
      <c r="AJ49" s="139"/>
      <c r="AK49" s="2"/>
      <c r="AL49" s="2"/>
      <c r="AM49" s="136"/>
      <c r="AN49" s="139"/>
      <c r="AO49" s="150"/>
      <c r="AP49" s="151"/>
      <c r="AQ49" s="139"/>
      <c r="AR49" s="139"/>
      <c r="AS49" s="139"/>
      <c r="AT49" s="139"/>
      <c r="AU49" s="139"/>
      <c r="AV49" s="139"/>
      <c r="AW49" s="142"/>
      <c r="AX49" s="142"/>
      <c r="AY49" s="142"/>
      <c r="AZ49" s="152"/>
      <c r="BA49" s="145"/>
      <c r="BB49" s="143"/>
      <c r="BC49" s="142"/>
      <c r="BD49" s="142"/>
      <c r="BE49" s="142"/>
    </row>
    <row r="56" spans="1:57">
      <c r="G56" s="7"/>
    </row>
    <row r="57" spans="1:57">
      <c r="H57" s="8"/>
      <c r="I57" s="8"/>
    </row>
    <row r="61" spans="1:57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</row>
    <row r="62" spans="1:57" s="12" customFormat="1">
      <c r="A62" s="43"/>
      <c r="B62" s="43"/>
      <c r="C62" s="43"/>
      <c r="D62" s="161"/>
      <c r="E62" s="161"/>
      <c r="F62" s="161"/>
      <c r="G62" s="161"/>
      <c r="H62" s="161"/>
      <c r="I62" s="161"/>
      <c r="J62" s="161"/>
      <c r="K62" s="163" t="s">
        <v>217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0973BD-F5F0-43AB-BADC-E03809B6635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5C1A30-B66C-439A-A23A-BD565012E1FC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D0DCA5DF-B292-470E-8142-5CBEBB9E1C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2025-04-30T06:48:25Z</dcterms:created>
  <dcterms:modified xsi:type="dcterms:W3CDTF">2025-05-05T08:54:39Z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