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worksheets/sheet27.xml" ContentType="application/vnd.openxmlformats-officedocument.spreadsheetml.workshee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6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29.bin" ContentType="application/vnd.openxmlformats-officedocument.spreadsheetml.customProperty"/>
  <Override PartName="/xl/customProperty43.bin" ContentType="application/vnd.openxmlformats-officedocument.spreadsheetml.customProperty"/>
  <Override PartName="/xl/customProperty30.bin" ContentType="application/vnd.openxmlformats-officedocument.spreadsheetml.customProperty"/>
  <Override PartName="/xl/customProperty44.bin" ContentType="application/vnd.openxmlformats-officedocument.spreadsheetml.customProperty"/>
  <Override PartName="/xl/customProperty3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25.bin" ContentType="application/vnd.openxmlformats-officedocument.spreadsheetml.customProperty"/>
  <Override PartName="/xl/customProperty27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28.bin" ContentType="application/vnd.openxmlformats-officedocument.spreadsheetml.customProperty"/>
  <Override PartName="/xl/customProperty34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D:\DSIM\"/>
    </mc:Choice>
  </mc:AlternateContent>
  <xr:revisionPtr revIDLastSave="0" documentId="13_ncr:1_{98D28607-5461-404D-A210-548D238D380F}" xr6:coauthVersionLast="46" xr6:coauthVersionMax="46" xr10:uidLastSave="{00000000-0000-0000-0000-000000000000}"/>
  <bookViews>
    <workbookView xWindow="9490" yWindow="70" windowWidth="9710" windowHeight="10050" firstSheet="3" activeTab="4" xr2:uid="{00000000-000D-0000-FFFF-FFFF00000000}"/>
  </bookViews>
  <sheets>
    <sheet name="Cover" sheetId="59" r:id="rId1"/>
    <sheet name="Disclaimer" sheetId="60" r:id="rId2"/>
    <sheet name="i. Kata Pengantar" sheetId="61" r:id="rId3"/>
    <sheet name="ii. Summary" sheetId="62" r:id="rId4"/>
    <sheet name="Daftar Isi" sheetId="63" r:id="rId5"/>
    <sheet name="Hal 1-7" sheetId="48" r:id="rId6"/>
    <sheet name="Hal 8-12" sheetId="49" r:id="rId7"/>
    <sheet name="Hal 13-16" sheetId="50" r:id="rId8"/>
    <sheet name="Hal 17-18" sheetId="4" r:id="rId9"/>
    <sheet name="Hal 19-21" sheetId="11" r:id="rId10"/>
    <sheet name="Hal 22-33" sheetId="16" r:id="rId11"/>
    <sheet name="Hal 34-35" sheetId="5" r:id="rId12"/>
    <sheet name="Hal 36-47" sheetId="18" r:id="rId13"/>
    <sheet name="Hal 48-49" sheetId="13" r:id="rId14"/>
    <sheet name="Hal 50-61" sheetId="19" r:id="rId15"/>
    <sheet name="Hal 62-63" sheetId="14" r:id="rId16"/>
    <sheet name="Hal 64-75" sheetId="20" r:id="rId17"/>
    <sheet name="Hal 76-77" sheetId="15" r:id="rId18"/>
    <sheet name="Hal 78-87" sheetId="21" r:id="rId19"/>
    <sheet name="Hal 88-89" sheetId="22" r:id="rId20"/>
    <sheet name="Hal 90-101" sheetId="26" r:id="rId21"/>
    <sheet name="Hal 102-113" sheetId="28" r:id="rId22"/>
    <sheet name="Hal 114-125" sheetId="32" r:id="rId23"/>
    <sheet name="Hal 126-142" sheetId="33" r:id="rId24"/>
    <sheet name="Hal 143-148" sheetId="9" r:id="rId25"/>
    <sheet name="Hal 149-164" sheetId="24" r:id="rId26"/>
    <sheet name="Hal 165" sheetId="8" r:id="rId27"/>
    <sheet name="Hal 166-170" sheetId="34" r:id="rId28"/>
    <sheet name="Hal 171-179" sheetId="42" r:id="rId29"/>
    <sheet name="Hal 180-187" sheetId="40" r:id="rId30"/>
    <sheet name="Hal 188-195" sheetId="41" r:id="rId31"/>
    <sheet name="Hal 196-199" sheetId="46" r:id="rId32"/>
    <sheet name="Hal 200-203" sheetId="47" r:id="rId33"/>
    <sheet name="Hal 204-205" sheetId="69" r:id="rId34"/>
    <sheet name="Hal 206" sheetId="71" r:id="rId35"/>
    <sheet name="Hal 207-209" sheetId="72" r:id="rId36"/>
    <sheet name="Hal 210-211" sheetId="73" r:id="rId37"/>
    <sheet name="Hal 212" sheetId="74" r:id="rId38"/>
    <sheet name="Hal 213-215" sheetId="70" r:id="rId39"/>
    <sheet name="Hal 216-217" sheetId="58" r:id="rId40"/>
    <sheet name="Daftar PIC" sheetId="68" r:id="rId41"/>
    <sheet name="Glosarium" sheetId="64" r:id="rId42"/>
    <sheet name="BackCover" sheetId="75" r:id="rId43"/>
  </sheets>
  <externalReferences>
    <externalReference r:id="rId44"/>
    <externalReference r:id="rId45"/>
  </externalReferences>
  <definedNames>
    <definedName name="_xlnm.Print_Area" localSheetId="42">BackCover!$A$1:$I$44</definedName>
    <definedName name="_xlnm.Print_Area" localSheetId="0">Cover!$A$1:$G$32</definedName>
    <definedName name="_xlnm.Print_Area" localSheetId="4">'Daftar Isi'!$A$1:$I$118</definedName>
    <definedName name="_xlnm.Print_Area" localSheetId="40">'Daftar PIC'!$A$1:$I$25</definedName>
    <definedName name="_xlnm.Print_Area" localSheetId="1">Disclaimer!$A$1:$I$41</definedName>
    <definedName name="_xlnm.Print_Area" localSheetId="21">'Hal 102-113'!$A$1:$J$698</definedName>
    <definedName name="_xlnm.Print_Area" localSheetId="22">'Hal 114-125'!$A$1:$E$600</definedName>
    <definedName name="_xlnm.Print_Area" localSheetId="23">'Hal 126-142'!$A$1:$I$561</definedName>
    <definedName name="_xlnm.Print_Area" localSheetId="7">'Hal 13-16'!$A$1:$I$164</definedName>
    <definedName name="_xlnm.Print_Area" localSheetId="24">'Hal 143-148'!$A$1:$I$289</definedName>
    <definedName name="_xlnm.Print_Area" localSheetId="25">'Hal 149-164'!$A$1:$J$512</definedName>
    <definedName name="_xlnm.Print_Area" localSheetId="26">'Hal 165'!$A$1:$O$30</definedName>
    <definedName name="_xlnm.Print_Area" localSheetId="27">'Hal 166-170'!$A$1:$K$156</definedName>
    <definedName name="_xlnm.Print_Area" localSheetId="5">'Hal 1-7'!$A$1:$H$317</definedName>
    <definedName name="_xlnm.Print_Area" localSheetId="28">'Hal 171-179'!$A$1:$N$285</definedName>
    <definedName name="_xlnm.Print_Area" localSheetId="8">'Hal 17-18'!$A$1:$H$95</definedName>
    <definedName name="_xlnm.Print_Area" localSheetId="29">'Hal 180-187'!$A$1:$J$265</definedName>
    <definedName name="_xlnm.Print_Area" localSheetId="30">'Hal 188-195'!$A$1:$J$262</definedName>
    <definedName name="_xlnm.Print_Area" localSheetId="9">'Hal 19-21'!$A$1:$F$146</definedName>
    <definedName name="_xlnm.Print_Area" localSheetId="31">'Hal 196-199'!$A$1:$H$186</definedName>
    <definedName name="_xlnm.Print_Area" localSheetId="32">'Hal 200-203'!$A$1:$H$179</definedName>
    <definedName name="_xlnm.Print_Area" localSheetId="34">'Hal 206'!$A$1:$G$48</definedName>
    <definedName name="_xlnm.Print_Area" localSheetId="36">'Hal 210-211'!$A$1:$H$85</definedName>
    <definedName name="_xlnm.Print_Area" localSheetId="37">'Hal 212'!$A$1:$G$45</definedName>
    <definedName name="_xlnm.Print_Area" localSheetId="39">'Hal 216-217'!$A$1:$L$83</definedName>
    <definedName name="_xlnm.Print_Area" localSheetId="10">'Hal 22-33'!$A$1:$I$566</definedName>
    <definedName name="_xlnm.Print_Area" localSheetId="11">'Hal 34-35'!$A$1:$H$88</definedName>
    <definedName name="_xlnm.Print_Area" localSheetId="12">'Hal 36-47'!$A$1:$I$566</definedName>
    <definedName name="_xlnm.Print_Area" localSheetId="13">'Hal 48-49'!$A$1:$H$88</definedName>
    <definedName name="_xlnm.Print_Area" localSheetId="14">'Hal 50-61'!$A$1:$I$542</definedName>
    <definedName name="_xlnm.Print_Area" localSheetId="15">'Hal 62-63'!$A$1:$H$88</definedName>
    <definedName name="_xlnm.Print_Area" localSheetId="16">'Hal 64-75'!$A$1:$I$566</definedName>
    <definedName name="_xlnm.Print_Area" localSheetId="17">'Hal 76-77'!$A$1:$H$85</definedName>
    <definedName name="_xlnm.Print_Area" localSheetId="18">'Hal 78-87'!$A$1:$I$556</definedName>
    <definedName name="_xlnm.Print_Area" localSheetId="6">'Hal 8-12'!$A$1:$G$250</definedName>
    <definedName name="_xlnm.Print_Area" localSheetId="19">'Hal 88-89'!$A$1:$K$62</definedName>
    <definedName name="_xlnm.Print_Area" localSheetId="20">'Hal 90-101'!$A$1:$G$600</definedName>
    <definedName name="_xlnm.Print_Area" localSheetId="2">'i. Kata Pengantar'!$A$1:$I$41</definedName>
    <definedName name="_xlnm.Print_Area" localSheetId="3">'ii. Summary'!$A$1:$I$42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2" i="34" l="1"/>
  <c r="E132" i="34"/>
  <c r="K114" i="34"/>
  <c r="J114" i="34"/>
  <c r="F114" i="34"/>
  <c r="E114" i="34"/>
  <c r="K101" i="34"/>
  <c r="J101" i="34"/>
  <c r="F101" i="34"/>
  <c r="E101" i="34"/>
  <c r="K83" i="34"/>
  <c r="J83" i="34"/>
  <c r="F83" i="34"/>
  <c r="E83" i="34"/>
  <c r="K70" i="34"/>
  <c r="J70" i="34"/>
  <c r="F70" i="34"/>
  <c r="E70" i="34"/>
  <c r="F52" i="34"/>
  <c r="E52" i="34"/>
  <c r="K39" i="34"/>
  <c r="J39" i="34"/>
  <c r="F39" i="34"/>
  <c r="E39" i="34"/>
  <c r="K21" i="34"/>
  <c r="J21" i="34"/>
  <c r="F21" i="34"/>
  <c r="E21" i="34"/>
  <c r="K8" i="34"/>
  <c r="J8" i="34"/>
  <c r="F8" i="34"/>
  <c r="E8" i="34"/>
  <c r="I273" i="9"/>
  <c r="H273" i="9"/>
  <c r="E273" i="9"/>
  <c r="D273" i="9"/>
  <c r="I272" i="9"/>
  <c r="H272" i="9"/>
  <c r="E272" i="9"/>
  <c r="D272" i="9"/>
  <c r="I271" i="9"/>
  <c r="H271" i="9"/>
  <c r="E271" i="9"/>
  <c r="D271" i="9"/>
  <c r="I270" i="9"/>
  <c r="H270" i="9"/>
  <c r="E270" i="9"/>
  <c r="D270" i="9"/>
  <c r="I269" i="9"/>
  <c r="H269" i="9"/>
  <c r="E269" i="9"/>
  <c r="D269" i="9"/>
  <c r="I268" i="9"/>
  <c r="H268" i="9"/>
  <c r="E268" i="9"/>
  <c r="D268" i="9"/>
  <c r="I258" i="9"/>
  <c r="H258" i="9"/>
  <c r="E258" i="9"/>
  <c r="D258" i="9"/>
  <c r="I257" i="9"/>
  <c r="H257" i="9"/>
  <c r="E257" i="9"/>
  <c r="D257" i="9"/>
  <c r="I256" i="9"/>
  <c r="H256" i="9"/>
  <c r="E256" i="9"/>
  <c r="D256" i="9"/>
  <c r="I255" i="9"/>
  <c r="H255" i="9"/>
  <c r="E255" i="9"/>
  <c r="D255" i="9"/>
  <c r="I254" i="9"/>
  <c r="H254" i="9"/>
  <c r="E254" i="9"/>
  <c r="D254" i="9"/>
  <c r="I253" i="9"/>
  <c r="H253" i="9"/>
  <c r="E253" i="9"/>
  <c r="D253" i="9"/>
  <c r="I209" i="9"/>
  <c r="H209" i="9"/>
  <c r="E209" i="9"/>
  <c r="D209" i="9"/>
  <c r="I208" i="9"/>
  <c r="H208" i="9"/>
  <c r="E208" i="9"/>
  <c r="D208" i="9"/>
  <c r="I207" i="9"/>
  <c r="H207" i="9"/>
  <c r="E207" i="9"/>
  <c r="D207" i="9"/>
  <c r="I206" i="9"/>
  <c r="H206" i="9"/>
  <c r="E206" i="9"/>
  <c r="D206" i="9"/>
  <c r="I205" i="9"/>
  <c r="H205" i="9"/>
  <c r="E205" i="9"/>
  <c r="D205" i="9"/>
  <c r="I204" i="9"/>
  <c r="H204" i="9"/>
  <c r="E204" i="9"/>
  <c r="D204" i="9"/>
  <c r="I191" i="9"/>
  <c r="H191" i="9"/>
  <c r="E191" i="9"/>
  <c r="D191" i="9"/>
  <c r="I190" i="9"/>
  <c r="H190" i="9"/>
  <c r="E190" i="9"/>
  <c r="D190" i="9"/>
  <c r="I189" i="9"/>
  <c r="H189" i="9"/>
  <c r="E189" i="9"/>
  <c r="D189" i="9"/>
  <c r="I188" i="9"/>
  <c r="H188" i="9"/>
  <c r="E188" i="9"/>
  <c r="D188" i="9"/>
  <c r="I187" i="9"/>
  <c r="H187" i="9"/>
  <c r="E187" i="9"/>
  <c r="D187" i="9"/>
  <c r="I186" i="9"/>
  <c r="H186" i="9"/>
  <c r="E186" i="9"/>
  <c r="D186" i="9"/>
  <c r="I176" i="9"/>
  <c r="H176" i="9"/>
  <c r="E176" i="9"/>
  <c r="D176" i="9"/>
  <c r="I175" i="9"/>
  <c r="H175" i="9"/>
  <c r="E175" i="9"/>
  <c r="D175" i="9"/>
  <c r="I174" i="9"/>
  <c r="H174" i="9"/>
  <c r="E174" i="9"/>
  <c r="D174" i="9"/>
  <c r="I173" i="9"/>
  <c r="H173" i="9"/>
  <c r="E173" i="9"/>
  <c r="D173" i="9"/>
  <c r="I172" i="9"/>
  <c r="H172" i="9"/>
  <c r="E172" i="9"/>
  <c r="D172" i="9"/>
  <c r="I171" i="9"/>
  <c r="H171" i="9"/>
  <c r="E171" i="9"/>
  <c r="D171" i="9"/>
  <c r="I161" i="9"/>
  <c r="H161" i="9"/>
  <c r="E161" i="9"/>
  <c r="D161" i="9"/>
  <c r="I160" i="9"/>
  <c r="H160" i="9"/>
  <c r="E160" i="9"/>
  <c r="D160" i="9"/>
  <c r="I159" i="9"/>
  <c r="H159" i="9"/>
  <c r="E159" i="9"/>
  <c r="D159" i="9"/>
  <c r="I158" i="9"/>
  <c r="H158" i="9"/>
  <c r="E158" i="9"/>
  <c r="D158" i="9"/>
  <c r="I157" i="9"/>
  <c r="H157" i="9"/>
  <c r="E157" i="9"/>
  <c r="D157" i="9"/>
  <c r="I156" i="9"/>
  <c r="H156" i="9"/>
  <c r="E156" i="9"/>
  <c r="D156" i="9"/>
  <c r="I143" i="9"/>
  <c r="H143" i="9"/>
  <c r="E143" i="9"/>
  <c r="D143" i="9"/>
  <c r="I142" i="9"/>
  <c r="H142" i="9"/>
  <c r="E142" i="9"/>
  <c r="D142" i="9"/>
  <c r="I141" i="9"/>
  <c r="H141" i="9"/>
  <c r="E141" i="9"/>
  <c r="D141" i="9"/>
  <c r="I140" i="9"/>
  <c r="H140" i="9"/>
  <c r="E140" i="9"/>
  <c r="D140" i="9"/>
  <c r="I139" i="9"/>
  <c r="H139" i="9"/>
  <c r="E139" i="9"/>
  <c r="D139" i="9"/>
  <c r="I138" i="9"/>
  <c r="H138" i="9"/>
  <c r="E138" i="9"/>
  <c r="D138" i="9"/>
  <c r="I95" i="9"/>
  <c r="H95" i="9"/>
  <c r="E95" i="9"/>
  <c r="D95" i="9"/>
  <c r="I94" i="9"/>
  <c r="H94" i="9"/>
  <c r="E94" i="9"/>
  <c r="D94" i="9"/>
  <c r="I93" i="9"/>
  <c r="H93" i="9"/>
  <c r="E93" i="9"/>
  <c r="D93" i="9"/>
  <c r="I92" i="9"/>
  <c r="H92" i="9"/>
  <c r="E92" i="9"/>
  <c r="D92" i="9"/>
  <c r="I91" i="9"/>
  <c r="H91" i="9"/>
  <c r="E91" i="9"/>
  <c r="D91" i="9"/>
  <c r="I90" i="9"/>
  <c r="H90" i="9"/>
  <c r="E90" i="9"/>
  <c r="D90" i="9"/>
  <c r="I80" i="9"/>
  <c r="H80" i="9"/>
  <c r="E80" i="9"/>
  <c r="D80" i="9"/>
  <c r="I78" i="9"/>
  <c r="H78" i="9"/>
  <c r="E78" i="9"/>
  <c r="D78" i="9"/>
  <c r="I76" i="9"/>
  <c r="H76" i="9"/>
  <c r="E76" i="9"/>
  <c r="D76" i="9"/>
  <c r="I65" i="9"/>
  <c r="H65" i="9"/>
  <c r="E65" i="9"/>
  <c r="D65" i="9"/>
  <c r="I64" i="9"/>
  <c r="H64" i="9"/>
  <c r="E64" i="9"/>
  <c r="D64" i="9"/>
  <c r="I63" i="9"/>
  <c r="H63" i="9"/>
  <c r="E63" i="9"/>
  <c r="D63" i="9"/>
  <c r="I62" i="9"/>
  <c r="H62" i="9"/>
  <c r="E62" i="9"/>
  <c r="D62" i="9"/>
  <c r="I61" i="9"/>
  <c r="H61" i="9"/>
  <c r="E61" i="9"/>
  <c r="D61" i="9"/>
  <c r="I60" i="9"/>
  <c r="H60" i="9"/>
  <c r="E60" i="9"/>
  <c r="D60" i="9"/>
  <c r="I47" i="9"/>
  <c r="H47" i="9"/>
  <c r="E47" i="9"/>
  <c r="D47" i="9"/>
  <c r="I46" i="9"/>
  <c r="H46" i="9"/>
  <c r="E46" i="9"/>
  <c r="D46" i="9"/>
  <c r="I45" i="9"/>
  <c r="H45" i="9"/>
  <c r="E45" i="9"/>
  <c r="D45" i="9"/>
  <c r="I44" i="9"/>
  <c r="H44" i="9"/>
  <c r="E44" i="9"/>
  <c r="D44" i="9"/>
  <c r="I43" i="9"/>
  <c r="H43" i="9"/>
  <c r="E43" i="9"/>
  <c r="D43" i="9"/>
  <c r="I42" i="9"/>
  <c r="H42" i="9"/>
  <c r="E42" i="9"/>
  <c r="D42" i="9"/>
  <c r="I32" i="9"/>
  <c r="H32" i="9"/>
  <c r="E32" i="9"/>
  <c r="D32" i="9"/>
  <c r="I31" i="9"/>
  <c r="H31" i="9"/>
  <c r="E31" i="9"/>
  <c r="D31" i="9"/>
  <c r="I30" i="9"/>
  <c r="H30" i="9"/>
  <c r="E30" i="9"/>
  <c r="D30" i="9"/>
  <c r="I29" i="9"/>
  <c r="H29" i="9"/>
  <c r="E29" i="9"/>
  <c r="D29" i="9"/>
  <c r="I28" i="9"/>
  <c r="H28" i="9"/>
  <c r="E28" i="9"/>
  <c r="D28" i="9"/>
  <c r="I27" i="9"/>
  <c r="H27" i="9"/>
  <c r="E27" i="9"/>
  <c r="D27" i="9"/>
  <c r="E162" i="50"/>
  <c r="E161" i="50"/>
  <c r="E160" i="50"/>
  <c r="E159" i="50"/>
  <c r="E158" i="50"/>
  <c r="E157" i="50"/>
  <c r="C156" i="50"/>
  <c r="B156" i="50"/>
  <c r="E156" i="50" l="1"/>
  <c r="C36" i="48" l="1"/>
  <c r="E113" i="69" l="1"/>
  <c r="E110" i="69"/>
  <c r="E105" i="69"/>
  <c r="E102" i="69"/>
  <c r="E98" i="69"/>
  <c r="E95" i="69"/>
  <c r="E92" i="69"/>
  <c r="E89" i="69"/>
  <c r="E87" i="69"/>
  <c r="E83" i="69"/>
  <c r="J82" i="69"/>
  <c r="E81" i="69"/>
  <c r="E79" i="69"/>
  <c r="K78" i="69"/>
  <c r="K75" i="69"/>
  <c r="E73" i="69"/>
  <c r="K71" i="69"/>
  <c r="E70" i="69"/>
  <c r="K68" i="69"/>
  <c r="K65" i="69"/>
  <c r="K63" i="69"/>
  <c r="E63" i="69"/>
  <c r="K52" i="69"/>
  <c r="E46" i="69"/>
  <c r="D46" i="69"/>
  <c r="E41" i="69"/>
  <c r="E39" i="69"/>
  <c r="E33" i="69"/>
  <c r="D33" i="69"/>
  <c r="K31" i="69"/>
  <c r="E29" i="69"/>
  <c r="E25" i="69"/>
  <c r="E21" i="69"/>
  <c r="E17" i="69"/>
  <c r="E13" i="69"/>
  <c r="K11" i="69"/>
  <c r="K4" i="69"/>
  <c r="E4" i="69"/>
  <c r="K82" i="69" l="1"/>
  <c r="E262" i="26"/>
  <c r="G262" i="26"/>
  <c r="C262" i="26"/>
  <c r="F30" i="71" l="1"/>
  <c r="F23" i="71"/>
  <c r="F29" i="71"/>
  <c r="F27" i="71"/>
  <c r="F26" i="71"/>
  <c r="F24" i="71"/>
  <c r="F31" i="71" l="1"/>
  <c r="L71" i="72"/>
  <c r="L70" i="72"/>
  <c r="L69" i="72"/>
  <c r="L68" i="72"/>
  <c r="L64" i="72"/>
  <c r="L6" i="72"/>
  <c r="L35" i="72" s="1"/>
  <c r="F51" i="72"/>
  <c r="F39" i="72"/>
  <c r="F38" i="72"/>
  <c r="F37" i="72"/>
  <c r="F36" i="72"/>
  <c r="E24" i="72"/>
  <c r="E27" i="72" s="1"/>
  <c r="L75" i="72" l="1"/>
  <c r="L76" i="72" s="1"/>
  <c r="F40" i="72"/>
  <c r="F11" i="71"/>
  <c r="G11" i="71"/>
  <c r="F23" i="19" l="1"/>
  <c r="F9" i="19"/>
  <c r="F10" i="19"/>
  <c r="F11" i="19"/>
  <c r="F12" i="19"/>
  <c r="F13" i="19"/>
  <c r="F14" i="19"/>
  <c r="F15" i="19"/>
  <c r="F16" i="19"/>
  <c r="F31" i="19"/>
  <c r="F30" i="19"/>
  <c r="F29" i="19"/>
  <c r="F28" i="19"/>
  <c r="F27" i="19"/>
  <c r="F26" i="19"/>
  <c r="F25" i="19"/>
  <c r="F24" i="19"/>
  <c r="E31" i="19"/>
  <c r="E30" i="19"/>
  <c r="E29" i="19"/>
  <c r="E28" i="19"/>
  <c r="E27" i="19"/>
  <c r="E26" i="19"/>
  <c r="E25" i="19"/>
  <c r="E24" i="19"/>
  <c r="E23" i="19"/>
  <c r="E16" i="19"/>
  <c r="E15" i="19"/>
  <c r="E14" i="19"/>
  <c r="E13" i="19"/>
  <c r="E12" i="19"/>
  <c r="E11" i="19"/>
  <c r="E10" i="19"/>
  <c r="E9" i="19"/>
  <c r="E8" i="19"/>
  <c r="F8" i="19" l="1"/>
  <c r="E17" i="19"/>
</calcChain>
</file>

<file path=xl/sharedStrings.xml><?xml version="1.0" encoding="utf-8"?>
<sst xmlns="http://schemas.openxmlformats.org/spreadsheetml/2006/main" count="11867" uniqueCount="1055">
  <si>
    <t>Periode</t>
  </si>
  <si>
    <t xml:space="preserve">Indeks </t>
  </si>
  <si>
    <t>% Ytd</t>
  </si>
  <si>
    <t xml:space="preserve">Periode </t>
  </si>
  <si>
    <t>Jumlah</t>
  </si>
  <si>
    <t>Volume</t>
  </si>
  <si>
    <t>Frek</t>
  </si>
  <si>
    <t>Beli</t>
  </si>
  <si>
    <t>Jual</t>
  </si>
  <si>
    <t>Netting</t>
  </si>
  <si>
    <t>Lokal</t>
  </si>
  <si>
    <t>Asing</t>
  </si>
  <si>
    <t>Indeks</t>
  </si>
  <si>
    <t>Pertambangan</t>
  </si>
  <si>
    <t>Aneka Industri</t>
  </si>
  <si>
    <t>Keuangan</t>
  </si>
  <si>
    <t>INDOBeX Composite Effective Yield</t>
  </si>
  <si>
    <t>Index</t>
  </si>
  <si>
    <t>Chg</t>
  </si>
  <si>
    <t>% Chg</t>
  </si>
  <si>
    <t>INDOBeX Government Total Return</t>
  </si>
  <si>
    <t>INDOBex Government Effective Yield</t>
  </si>
  <si>
    <t>INDOBeX Corporate Total Return</t>
  </si>
  <si>
    <t>INDOBex Corporate Effective Yield</t>
  </si>
  <si>
    <t>Indonesian Sukuk Index Composite (ISIXC) Total Return</t>
  </si>
  <si>
    <t>Indonesian Sukuk Index Composite (ISIXC) Effective Yield</t>
  </si>
  <si>
    <t>Indonesia Government Sukuk Index (IGSIX) Total Return</t>
  </si>
  <si>
    <t>Indonesia Government Sukuk Index (IGSIX) Effective Yield</t>
  </si>
  <si>
    <t>Indonesia Corporate Sukuk Index (ICSIX) Total Return</t>
  </si>
  <si>
    <t>Indonesia Corporate Sukuk Index (ICSIX) Effective Yield</t>
  </si>
  <si>
    <t>Obligasi Korporasi</t>
  </si>
  <si>
    <t>Obligasi Pemerintah</t>
  </si>
  <si>
    <t>Denominasi IDR</t>
  </si>
  <si>
    <t>Denominasi USD</t>
  </si>
  <si>
    <t>Jumlah SID Per Tipe Sistem</t>
  </si>
  <si>
    <t>SID Total *</t>
  </si>
  <si>
    <t>SID Reksa Dana</t>
  </si>
  <si>
    <t>SID 
Saham</t>
  </si>
  <si>
    <t>SID 
E-BAE</t>
  </si>
  <si>
    <t>SID
 SBN</t>
  </si>
  <si>
    <t>Jumlah SID Berdasarkan Provinsi</t>
  </si>
  <si>
    <t>ACEH</t>
  </si>
  <si>
    <t>BALI</t>
  </si>
  <si>
    <t>BANTEN</t>
  </si>
  <si>
    <t>BENGKULU</t>
  </si>
  <si>
    <t>D.I. YOGYAKARTA</t>
  </si>
  <si>
    <t>DKI.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</si>
  <si>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</si>
  <si>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</si>
  <si>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</si>
  <si>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</si>
  <si>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</si>
  <si>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</si>
  <si>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</si>
  <si>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</si>
  <si>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</si>
  <si>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</si>
  <si>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KEP. BANGKA BELITUNG</t>
  </si>
  <si>
    <t>KEPULAUAN RIAU</t>
  </si>
  <si>
    <t>LAMPUNG</t>
  </si>
  <si>
    <t>MALUKU</t>
  </si>
  <si>
    <t>MALUKU UTARA</t>
  </si>
  <si>
    <t>NTB</t>
  </si>
  <si>
    <t>NTT</t>
  </si>
  <si>
    <t>PAPUA</t>
  </si>
  <si>
    <t>PAPUA BARAT</t>
  </si>
  <si>
    <t xml:space="preserve">RIAU 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</si>
  <si>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</si>
  <si>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</si>
  <si>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</si>
  <si>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</si>
  <si>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</si>
  <si>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</si>
  <si>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</si>
  <si>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Jumlah SID Saham Berdasarkan Provinsi</t>
  </si>
  <si>
    <t>KEP. RIAU</t>
  </si>
  <si>
    <t>RIAU</t>
  </si>
  <si>
    <t>SUMATERA
 UTARA</t>
  </si>
  <si>
    <t>Jumlah SID SBN Berdasarkan Provinsi</t>
  </si>
  <si>
    <t>Jumlah SID Reksa Dana Berdasarkan Provinsi</t>
  </si>
  <si>
    <t>Jumlah SID E-BAE Berdasarkan Provinsi</t>
  </si>
  <si>
    <t>JAWA 
BARAT</t>
  </si>
  <si>
    <t>JAWA 
TENGAH</t>
  </si>
  <si>
    <t>JAWA 
TIMUR</t>
  </si>
  <si>
    <t>SULAWESI 
BARAT</t>
  </si>
  <si>
    <t>SUMATERA
 BARAT</t>
  </si>
  <si>
    <t>SUMATERA 
UTARA</t>
  </si>
  <si>
    <t>SID</t>
  </si>
  <si>
    <t>Sub Rek. Efek</t>
  </si>
  <si>
    <t>SID SBN-EBAE</t>
  </si>
  <si>
    <r>
      <rPr>
        <b/>
        <i/>
        <sz val="11"/>
        <color theme="0"/>
        <rFont val="Calibri"/>
        <family val="2"/>
        <scheme val="minor"/>
      </rPr>
      <t xml:space="preserve">CROSSLINK </t>
    </r>
    <r>
      <rPr>
        <b/>
        <sz val="11"/>
        <color theme="0"/>
        <rFont val="Calibri"/>
        <family val="2"/>
        <scheme val="minor"/>
      </rPr>
      <t>SID</t>
    </r>
  </si>
  <si>
    <r>
      <rPr>
        <b/>
        <i/>
        <sz val="11"/>
        <color theme="0"/>
        <rFont val="Calibri"/>
        <family val="2"/>
        <scheme val="minor"/>
      </rPr>
      <t>CROSSLINK</t>
    </r>
    <r>
      <rPr>
        <b/>
        <sz val="11"/>
        <color theme="0"/>
        <rFont val="Calibri"/>
        <family val="2"/>
        <scheme val="minor"/>
      </rPr>
      <t xml:space="preserve"> SID</t>
    </r>
  </si>
  <si>
    <t>SID Saham Only</t>
  </si>
  <si>
    <t>SID SBN Only</t>
  </si>
  <si>
    <t>SID E-BAE Only</t>
  </si>
  <si>
    <t>SID Reksa Dana Only</t>
  </si>
  <si>
    <t>SID Saham-Reksa Dana</t>
  </si>
  <si>
    <t>SID Saham-Reksa Dana-EBAE</t>
  </si>
  <si>
    <t>SID Saham-SBN</t>
  </si>
  <si>
    <t>SID Saham-EBAE</t>
  </si>
  <si>
    <t>SID Saham-Reksa Dana-SBN</t>
  </si>
  <si>
    <t>SID Saham-Reksa Dana-SBN-EBAE</t>
  </si>
  <si>
    <t>SID Reksa Dana-EBAE</t>
  </si>
  <si>
    <t>SID Reksa Dana-SBN</t>
  </si>
  <si>
    <t>SID Saham-SBN-EBAE</t>
  </si>
  <si>
    <t>SID Reksa Dana-SBN-EBAE</t>
  </si>
  <si>
    <t xml:space="preserve"> CP </t>
  </si>
  <si>
    <t xml:space="preserve"> FD </t>
  </si>
  <si>
    <t xml:space="preserve"> IB </t>
  </si>
  <si>
    <t xml:space="preserve"> ID </t>
  </si>
  <si>
    <t xml:space="preserve"> IS </t>
  </si>
  <si>
    <t xml:space="preserve"> MF </t>
  </si>
  <si>
    <t xml:space="preserve"> OT </t>
  </si>
  <si>
    <t xml:space="preserve"> PF </t>
  </si>
  <si>
    <t xml:space="preserve"> SC </t>
  </si>
  <si>
    <t>CP</t>
  </si>
  <si>
    <t>1. ACEH</t>
  </si>
  <si>
    <t>Tipe Investor</t>
  </si>
  <si>
    <t>2. BALI</t>
  </si>
  <si>
    <t>3. BANTEN</t>
  </si>
  <si>
    <t>4. BENGKULU</t>
  </si>
  <si>
    <t>5. D.I. YOGYAKARTA</t>
  </si>
  <si>
    <t>6. DKI. JAKARTA</t>
  </si>
  <si>
    <t>7. GORONTALO</t>
  </si>
  <si>
    <t>8. JAMBI</t>
  </si>
  <si>
    <t>9. JAWA BARAT</t>
  </si>
  <si>
    <t>10. JAWA TENGAH</t>
  </si>
  <si>
    <t>11. JAWA TIMUR</t>
  </si>
  <si>
    <t>12. KALIMANTAN BARAT</t>
  </si>
  <si>
    <t>13. KALIMANTAN SELATAN</t>
  </si>
  <si>
    <t>14. KALIMANTAN TENGAH</t>
  </si>
  <si>
    <t>15. KALIMANTAN TIMUR</t>
  </si>
  <si>
    <t>16. KALIMANTAN UTARA</t>
  </si>
  <si>
    <t>17. KEPULAUAN BANGKA BELITUNG</t>
  </si>
  <si>
    <t>18. KEPULAUAN RIAU</t>
  </si>
  <si>
    <t>19. LAMPUNG</t>
  </si>
  <si>
    <t>20. MALUKU</t>
  </si>
  <si>
    <t>21. MALUKU UTARA</t>
  </si>
  <si>
    <t>22. NUSA TENGGARA BARAT (NTB)</t>
  </si>
  <si>
    <t>23. NUSA TENGGARA TIMUR (NTT)</t>
  </si>
  <si>
    <t>24. PAPUA</t>
  </si>
  <si>
    <t>25. PAPUA BARAT</t>
  </si>
  <si>
    <t>26. RIAU</t>
  </si>
  <si>
    <t>27. SULAWESI BARAT</t>
  </si>
  <si>
    <t>28. SULAWESI SELATAN</t>
  </si>
  <si>
    <t>29. SULAWESI TENGAH</t>
  </si>
  <si>
    <t>30. SULAWESI TENGGARA</t>
  </si>
  <si>
    <t>31. SULAWESI UTARA</t>
  </si>
  <si>
    <t>32. SUMATERA BARAT</t>
  </si>
  <si>
    <t>33. SUMATERA SELATAN</t>
  </si>
  <si>
    <t>34. SUMATERA UTARA</t>
  </si>
  <si>
    <t>SAHAM (IDR)</t>
  </si>
  <si>
    <t>Komposisi Kepemilikan Efek-Saham (IDR)</t>
  </si>
  <si>
    <t>Value (Rp Miliar)</t>
  </si>
  <si>
    <t>% Value</t>
  </si>
  <si>
    <t>Volume (Miliar)</t>
  </si>
  <si>
    <t>% Volume</t>
  </si>
  <si>
    <t>OBLIGASI KORPORASI (IDR)</t>
  </si>
  <si>
    <t>OBLIGASI PEMERINTAH (IDR)</t>
  </si>
  <si>
    <t>REKSA DANA (IDR)</t>
  </si>
  <si>
    <t>SURAT BERHARGA SYARIAH NEGARA / SBSN (IDR)</t>
  </si>
  <si>
    <t>SUKUK (IDR)</t>
  </si>
  <si>
    <t>EFEK BERAGUNAN ASET / EBA (IDR)</t>
  </si>
  <si>
    <t>DANA INVESTASI REAL ESTATE / DIRE-REIT (IDR)</t>
  </si>
  <si>
    <t>OBLIGASI KORPORASI (USD)</t>
  </si>
  <si>
    <t>REKSA DANA (USD)</t>
  </si>
  <si>
    <t>Komposisi Kepemilikan Efek-Obligasi Korporasi (IDR)</t>
  </si>
  <si>
    <t>Komposisi Kepemilikan Efek-Obligasi Pemerintah (IDR)</t>
  </si>
  <si>
    <t>Komposisi Kepemilikan Efek-MTN (IDR)</t>
  </si>
  <si>
    <t>Komposisi Kepemilikan Efek-NCD (IDR)</t>
  </si>
  <si>
    <t>Komposisi Kepemilikan Efek-Reksa Dana (IDR)</t>
  </si>
  <si>
    <t>Komposisi Kepemilikan Efek-SBSN (IDR)</t>
  </si>
  <si>
    <t>Komposisi Kepemilikan Efek-Sukuk (IDR)</t>
  </si>
  <si>
    <t>Komposisi Kepemilikan Efek-EBA (IDR)</t>
  </si>
  <si>
    <t>Komposisi Kepemilikan Efek-DIRE REIT (IDR)</t>
  </si>
  <si>
    <t>Komposisi Kepemilikan Efek-Obligasi Korporasi (USD)</t>
  </si>
  <si>
    <t>Komposisi Kepemilikan Efek-MTN (USD)</t>
  </si>
  <si>
    <t>Komposisi Kepemilikan Efek-Reksa Dana (USD)</t>
  </si>
  <si>
    <t>SAHAM-ASING (IDR)</t>
  </si>
  <si>
    <t>ID</t>
  </si>
  <si>
    <t>MF</t>
  </si>
  <si>
    <t>SC</t>
  </si>
  <si>
    <t>IS</t>
  </si>
  <si>
    <t>PF</t>
  </si>
  <si>
    <t>IB</t>
  </si>
  <si>
    <t>FD</t>
  </si>
  <si>
    <t>OT</t>
  </si>
  <si>
    <t>SAHAM-LOKAL (IDR)</t>
  </si>
  <si>
    <t>OBLIGASI KORPORASI-ASING (IDR)</t>
  </si>
  <si>
    <t>OBLIGASI KORPORASI-LOKAL (IDR)</t>
  </si>
  <si>
    <t>OBLIGASI PEMERINTAH-ASING (IDR)</t>
  </si>
  <si>
    <t>OBLIGASI PEMERINTAH-LOKAL (IDR)</t>
  </si>
  <si>
    <t>REKSADANA-ASING (IDR)</t>
  </si>
  <si>
    <t>REKSADANA-LOKAL (IDR)</t>
  </si>
  <si>
    <t>SURAT BERHARGA SYARIAH NEGARA (SBSN) -ASING (IDR)</t>
  </si>
  <si>
    <t>SURAT BERHARGA SYARIAH NEGARA (SBSN) -LOKAL (IDR)</t>
  </si>
  <si>
    <t>SUKUK - ASING (IDR)</t>
  </si>
  <si>
    <t>SUKUK - LOKAL (IDR)</t>
  </si>
  <si>
    <t>EFEK BERAGUNAN ASET (EBA) - ASING (IDR)</t>
  </si>
  <si>
    <t>EFEK BERAGUNAN ASET (EBA) - LOKAL (IDR)</t>
  </si>
  <si>
    <t>DANA INVESTASI REAL ESTATE (DIRE/REIT) - ASING (IDR)</t>
  </si>
  <si>
    <t>OBLIGASI KORPORASI - ASING (USD)</t>
  </si>
  <si>
    <t>OBLIGASI KORPORASI - LOKAL (USD)</t>
  </si>
  <si>
    <t>REKSADANA - LOKAL (USD)</t>
  </si>
  <si>
    <t>Volume*</t>
  </si>
  <si>
    <t>Nilai**</t>
  </si>
  <si>
    <t>Frek***</t>
  </si>
  <si>
    <t>Jml 
Seri</t>
  </si>
  <si>
    <t>Jml
 Emiten</t>
  </si>
  <si>
    <t>Jml 
Emiten</t>
  </si>
  <si>
    <r>
      <t>Posisi Kepemilikan Efek SBN (</t>
    </r>
    <r>
      <rPr>
        <b/>
        <i/>
        <sz val="11"/>
        <color theme="0"/>
        <rFont val="Calibri"/>
        <family val="2"/>
        <scheme val="minor"/>
      </rPr>
      <t>Tradable</t>
    </r>
    <r>
      <rPr>
        <b/>
        <sz val="11"/>
        <color theme="0"/>
        <rFont val="Calibri"/>
        <family val="2"/>
        <scheme val="minor"/>
      </rPr>
      <t>)</t>
    </r>
  </si>
  <si>
    <t>Frekuensi</t>
  </si>
  <si>
    <t>Total</t>
  </si>
  <si>
    <t xml:space="preserve">DATA TRANSAKSI SAHAM  </t>
  </si>
  <si>
    <t>Volume *</t>
  </si>
  <si>
    <t>Transaksi Saham</t>
  </si>
  <si>
    <t>27. SULAWESI  BARAT</t>
  </si>
  <si>
    <r>
      <t xml:space="preserve">% </t>
    </r>
    <r>
      <rPr>
        <b/>
        <sz val="11"/>
        <color theme="0"/>
        <rFont val="Calibri"/>
        <family val="2"/>
      </rPr>
      <t>∆</t>
    </r>
  </si>
  <si>
    <t>% ∆</t>
  </si>
  <si>
    <t>Kepemilikan Saham</t>
  </si>
  <si>
    <t xml:space="preserve">Jumlah Reksa Dana (RD) </t>
  </si>
  <si>
    <t>RD Konven</t>
  </si>
  <si>
    <t xml:space="preserve">RD Syariah </t>
  </si>
  <si>
    <t>Nilai Aktiva Bersih / NAB (Rp Triliun)</t>
  </si>
  <si>
    <t>Jumlah UP</t>
  </si>
  <si>
    <t>Subsc</t>
  </si>
  <si>
    <t>Redempt</t>
  </si>
  <si>
    <t>(Rp Triliun)</t>
  </si>
  <si>
    <t>KPD</t>
  </si>
  <si>
    <t>RDPT</t>
  </si>
  <si>
    <t>EBA</t>
  </si>
  <si>
    <t>ETF</t>
  </si>
  <si>
    <t>DIRE</t>
  </si>
  <si>
    <t>RD 
ETF</t>
  </si>
  <si>
    <t>EBA-SP</t>
  </si>
  <si>
    <t>Ʃ</t>
  </si>
  <si>
    <t>Nilai Dana Kelolaan*)</t>
  </si>
  <si>
    <t>RD Saham</t>
  </si>
  <si>
    <t>Jmlh</t>
  </si>
  <si>
    <t>NAB*</t>
  </si>
  <si>
    <t>UP**</t>
  </si>
  <si>
    <t>RD Pasar Uang</t>
  </si>
  <si>
    <t>RD Campuran</t>
  </si>
  <si>
    <t>RD Pendapatan Tetap</t>
  </si>
  <si>
    <t>RD Terproteksi</t>
  </si>
  <si>
    <t>RD Indeks</t>
  </si>
  <si>
    <t>RD Syariah Saham</t>
  </si>
  <si>
    <t>RD Syariah Pasar Uang</t>
  </si>
  <si>
    <t>RD Syariah Campuran</t>
  </si>
  <si>
    <t>RD Syariah Pendapatan Tetap</t>
  </si>
  <si>
    <t>RD Syariah Terproteksi</t>
  </si>
  <si>
    <t>RD Syariah Indeks</t>
  </si>
  <si>
    <t>RD Syariah Sukuk</t>
  </si>
  <si>
    <t>RD Syariah Efek Luar Negeri</t>
  </si>
  <si>
    <t>Saham</t>
  </si>
  <si>
    <t>SBSN</t>
  </si>
  <si>
    <t>Sukuk</t>
  </si>
  <si>
    <t>Deposito</t>
  </si>
  <si>
    <t>Kas</t>
  </si>
  <si>
    <t>MTN</t>
  </si>
  <si>
    <t>Right</t>
  </si>
  <si>
    <t>NCD</t>
  </si>
  <si>
    <t>Individu</t>
  </si>
  <si>
    <t>Perusahaan Efek</t>
  </si>
  <si>
    <t>Asuransi</t>
  </si>
  <si>
    <t>Yayasan</t>
  </si>
  <si>
    <t>Nilai Kepemilikan RD Konvensional per Tipe Investor (Rp Miliar)-Lokal</t>
  </si>
  <si>
    <t>RD ETF</t>
  </si>
  <si>
    <t xml:space="preserve">RD Saham </t>
  </si>
  <si>
    <t>RD Efek Luar Negeri</t>
  </si>
  <si>
    <t>RD Sukuk</t>
  </si>
  <si>
    <t>Nilai Kepemilikan RD Syariah per Tipe Investor (Rp Miliar)-Lokal</t>
  </si>
  <si>
    <t>Nilai Kepemilikan RD Konvensional per Tipe Investor (Rp Miliar)-Asing</t>
  </si>
  <si>
    <t>Nilai Kepemilikan RD Syariah per Tipe Investor (Rp Miliar)-Asing</t>
  </si>
  <si>
    <t>Warrant</t>
  </si>
  <si>
    <t>Nilai Portofolio RD Konvensional Per Tipe Efek (Rp Miliar)</t>
  </si>
  <si>
    <t>Nilai Portofolio RD Syariah Per Tipe Efek (Rp Miliar)</t>
  </si>
  <si>
    <t>RD Syariah ETF</t>
  </si>
  <si>
    <t>Nilai Penjualan APERD (IDR)</t>
  </si>
  <si>
    <t>Nilai Penjualan APERD (Rp Miliar)</t>
  </si>
  <si>
    <t>Nilai Penjualan APERD (USD)</t>
  </si>
  <si>
    <t xml:space="preserve">Jumlah Nasabah Institusi </t>
  </si>
  <si>
    <t>Jumlah Nasabah Individu</t>
  </si>
  <si>
    <t xml:space="preserve">Sumber : OJK </t>
  </si>
  <si>
    <t>SPN</t>
  </si>
  <si>
    <t>WAPERD</t>
  </si>
  <si>
    <t>WMI</t>
  </si>
  <si>
    <t>Perorangan</t>
  </si>
  <si>
    <t>Institusi</t>
  </si>
  <si>
    <t>APERD</t>
  </si>
  <si>
    <t>Perkembangan IHSG</t>
  </si>
  <si>
    <t>Ytd (%)</t>
  </si>
  <si>
    <t>Kapitalisasi Pasar*</t>
  </si>
  <si>
    <t>Smt I-2019</t>
  </si>
  <si>
    <t>Perkembangan Indeks LQ 45</t>
  </si>
  <si>
    <t>Perkembangan Indeks IDX30</t>
  </si>
  <si>
    <t>Perkembangan JII</t>
  </si>
  <si>
    <t>Perkembangan ISSI</t>
  </si>
  <si>
    <t>Perkembangan Indeks SRI KEHATI</t>
  </si>
  <si>
    <t>Perkembangan Indeks BUMN 20</t>
  </si>
  <si>
    <t>Perkembangan Indeks SMC Liquid</t>
  </si>
  <si>
    <t>Perkembangan Indeks Sektor Pertanian</t>
  </si>
  <si>
    <t>Perkembangan Indeks Sektor Pertambangan</t>
  </si>
  <si>
    <t>Perkembangan Indeks Sektor Industri Dasar</t>
  </si>
  <si>
    <t>Perkembangan Indeks Sektor Aneka Industri</t>
  </si>
  <si>
    <t>Perkembangan Indeks Sektor Industri Konsumsi</t>
  </si>
  <si>
    <t>Perkembangan Indeks Sektor Infrastruktur</t>
  </si>
  <si>
    <t>Perkembangan Indeks Sektor Keuangan</t>
  </si>
  <si>
    <t>Perkembangan Indeks Sektor Perdagangan</t>
  </si>
  <si>
    <t>REKAPITULASI PERDAGANGAN EFEK DI BURSA EFEK INDONESIA</t>
  </si>
  <si>
    <t>Rekapitulasi Perdagangan Saham</t>
  </si>
  <si>
    <t>Total Transaksi</t>
  </si>
  <si>
    <t xml:space="preserve">Rata-rata Transaksi </t>
  </si>
  <si>
    <t>Rekapitulasi Perdagangan Reksa Dana KIK</t>
  </si>
  <si>
    <t>Rekapitulasi Nilai Transaksi per Tipe Investor</t>
  </si>
  <si>
    <t>REKAPITULASI PERDAGANGAN SAHAM SEKTORAL DI BURSA EFEK INDONESIA</t>
  </si>
  <si>
    <t>Rekapitulasi Perdagangan Saham Sektor Pertanian</t>
  </si>
  <si>
    <t xml:space="preserve">Total Transaksi </t>
  </si>
  <si>
    <t>Rekapitulasi Perdagangan Saham Sektor Pertambangan</t>
  </si>
  <si>
    <t>Rekapitulasi Perdagangan Saham Sektor Industri Dasar</t>
  </si>
  <si>
    <t>Rekapitulasi Perdagangan Saham Sektor Aneka Industri</t>
  </si>
  <si>
    <t>Rata-rata Transaksi</t>
  </si>
  <si>
    <t>Rekapitulasi Perdagangan Saham Sektor Industri Konsumsi</t>
  </si>
  <si>
    <t>Rekapitulasi Perdagangan Saham Sektor Industri Properti &amp; Real Estate</t>
  </si>
  <si>
    <t>Rekapitulasi Perdagangan Saham Sektor Industri Infrastruktur</t>
  </si>
  <si>
    <t>Rekapitulasi Perdagangan Saham Sektor Keuangan</t>
  </si>
  <si>
    <t>Rekapitulasi Perdagangan Saham Sektor Perdagangan</t>
  </si>
  <si>
    <t>PERKEMBANGAN EMITEN DAN PERUSAHAAN PUBLIK</t>
  </si>
  <si>
    <t xml:space="preserve">Penawaran Umum </t>
  </si>
  <si>
    <t>Jenis Penawaran Umum</t>
  </si>
  <si>
    <t>Jumlah PU</t>
  </si>
  <si>
    <t>Nilai Emisi*</t>
  </si>
  <si>
    <t>IPO</t>
  </si>
  <si>
    <t>PUT</t>
  </si>
  <si>
    <t>* Rp Miliar</t>
  </si>
  <si>
    <t>Jumlah Emiten Baru</t>
  </si>
  <si>
    <t>Jenis Efek</t>
  </si>
  <si>
    <t>Obligasi</t>
  </si>
  <si>
    <t>-</t>
  </si>
  <si>
    <t>Keterangan</t>
  </si>
  <si>
    <t>Obligasi dan Sukuk</t>
  </si>
  <si>
    <t>Saham dan Obligasi</t>
  </si>
  <si>
    <t>Saham dan Sukuk</t>
  </si>
  <si>
    <t>Perusahaan Publik</t>
  </si>
  <si>
    <t>Jumlah Emiten</t>
  </si>
  <si>
    <t>PENAWARAN UMUM</t>
  </si>
  <si>
    <t>Efektif IPO</t>
  </si>
  <si>
    <t>No</t>
  </si>
  <si>
    <t>Nama Emiten</t>
  </si>
  <si>
    <t xml:space="preserve">Tgl. Efektif </t>
  </si>
  <si>
    <t>Jml Saham</t>
  </si>
  <si>
    <t>Tgl. Listing</t>
  </si>
  <si>
    <t>TOTAL</t>
  </si>
  <si>
    <t>Tahap I</t>
  </si>
  <si>
    <t>PUB Obligasi I Tahap I</t>
  </si>
  <si>
    <t>Efektif PUB Tahap II dst.</t>
  </si>
  <si>
    <t>Efektif PUT</t>
  </si>
  <si>
    <t>Masa Penawaran Umum</t>
  </si>
  <si>
    <t>Tahap II</t>
  </si>
  <si>
    <t>PUB Obligasi I Tahap II</t>
  </si>
  <si>
    <t>PUB Obligasi IV Tahap II</t>
  </si>
  <si>
    <t>PUB Obligasi I Tahap III</t>
  </si>
  <si>
    <t>PUB Obligasi II Tahap II</t>
  </si>
  <si>
    <t>PUB Sukuk Mudharabah I Tahap III</t>
  </si>
  <si>
    <t>PUB Obligasi III Tahap IV</t>
  </si>
  <si>
    <t>PUB Obligasi III Tahap II</t>
  </si>
  <si>
    <t>Aksi Korporasi</t>
  </si>
  <si>
    <t>Jenis Aksi Korporasi</t>
  </si>
  <si>
    <t>Tanggal Efektif</t>
  </si>
  <si>
    <t>Transaksi Material</t>
  </si>
  <si>
    <t>PMTHMETD</t>
  </si>
  <si>
    <t>Sektoral</t>
  </si>
  <si>
    <t xml:space="preserve">Jml. PU </t>
  </si>
  <si>
    <t>Nilai *</t>
  </si>
  <si>
    <t xml:space="preserve">Pertanian </t>
  </si>
  <si>
    <t>Industri Dasar dan Bahan Kimia</t>
  </si>
  <si>
    <t>Industri Barang Konsumsi</t>
  </si>
  <si>
    <t>Properti dan Real Estate</t>
  </si>
  <si>
    <t>Infrastruktur, Utility, dan Transportasi</t>
  </si>
  <si>
    <t>Perdagangan, Jasa, dan Investasi</t>
  </si>
  <si>
    <t>Penawaran Umum Berkelanjutan EBUS Tahap I</t>
  </si>
  <si>
    <t>Penawaran Umum Berkelanjutan EBUS Tahap II dst.</t>
  </si>
  <si>
    <t>Sektor</t>
  </si>
  <si>
    <t>Ekspansi</t>
  </si>
  <si>
    <t>Penyertaan</t>
  </si>
  <si>
    <t>Modal Kerja</t>
  </si>
  <si>
    <t>Restrukturisasi Hutang</t>
  </si>
  <si>
    <t>Lain-Lain</t>
  </si>
  <si>
    <t>DEMOGRAFI PERUSAHAAN EFEK</t>
  </si>
  <si>
    <t>Prov</t>
  </si>
  <si>
    <t>Kota/Kabupaten</t>
  </si>
  <si>
    <t>Kantor Pusat</t>
  </si>
  <si>
    <t>Kantor Cabang</t>
  </si>
  <si>
    <t>Aceh</t>
  </si>
  <si>
    <t>Aceh Barat</t>
  </si>
  <si>
    <t>Indramayu</t>
  </si>
  <si>
    <t>Aceh Tengah</t>
  </si>
  <si>
    <t>Karawang</t>
  </si>
  <si>
    <t>Banda Aceh</t>
  </si>
  <si>
    <t>Majalengka</t>
  </si>
  <si>
    <t>Bireuen</t>
  </si>
  <si>
    <t>Sumedang</t>
  </si>
  <si>
    <t>Langsa</t>
  </si>
  <si>
    <t>Tasikmalaya</t>
  </si>
  <si>
    <t>Lhokseumawe</t>
  </si>
  <si>
    <t>Jawa Tengah</t>
  </si>
  <si>
    <t>Bali</t>
  </si>
  <si>
    <t>Banyumas</t>
  </si>
  <si>
    <t>Badung</t>
  </si>
  <si>
    <t>Cilacap</t>
  </si>
  <si>
    <t>Buleleng</t>
  </si>
  <si>
    <t>Jepara</t>
  </si>
  <si>
    <t>Denpasar</t>
  </si>
  <si>
    <t>Kudus</t>
  </si>
  <si>
    <t>Bangka Belitung</t>
  </si>
  <si>
    <t>Magelang</t>
  </si>
  <si>
    <t>Belitung</t>
  </si>
  <si>
    <t>Pati</t>
  </si>
  <si>
    <t>Pangkal Pinang</t>
  </si>
  <si>
    <t>Pekalongan</t>
  </si>
  <si>
    <t>Banten</t>
  </si>
  <si>
    <t>Salatiga</t>
  </si>
  <si>
    <t>Serang</t>
  </si>
  <si>
    <t>Semarang</t>
  </si>
  <si>
    <t>Tangerang</t>
  </si>
  <si>
    <t>Sukoharjo</t>
  </si>
  <si>
    <t>Tangerang Selatan</t>
  </si>
  <si>
    <t>Surakarta</t>
  </si>
  <si>
    <t>Bengkulu</t>
  </si>
  <si>
    <t>Tegal</t>
  </si>
  <si>
    <t>Wonosobo</t>
  </si>
  <si>
    <t>DIY Yogyakarta</t>
  </si>
  <si>
    <t>Jawa Timur</t>
  </si>
  <si>
    <t>Sleman</t>
  </si>
  <si>
    <t>Bangkalan</t>
  </si>
  <si>
    <t>Yogyakarta</t>
  </si>
  <si>
    <t>DKI Jakarta</t>
  </si>
  <si>
    <t>Blitar</t>
  </si>
  <si>
    <t>Jakarta Barat</t>
  </si>
  <si>
    <t>Gresik</t>
  </si>
  <si>
    <t>Jakarta Pusat</t>
  </si>
  <si>
    <t>Jember</t>
  </si>
  <si>
    <t>Jakarta Selatan</t>
  </si>
  <si>
    <t>Jombang</t>
  </si>
  <si>
    <t>Jakarta Timur</t>
  </si>
  <si>
    <t>Kediri</t>
  </si>
  <si>
    <t>Jakarta Utara</t>
  </si>
  <si>
    <t>Malang</t>
  </si>
  <si>
    <t>Gorontalo</t>
  </si>
  <si>
    <t>Nganjuk</t>
  </si>
  <si>
    <t>Pamekasan</t>
  </si>
  <si>
    <t>Jambi</t>
  </si>
  <si>
    <t>Ponorogo</t>
  </si>
  <si>
    <t>Batang Hari</t>
  </si>
  <si>
    <t>Sidoarjo</t>
  </si>
  <si>
    <t>Bungo</t>
  </si>
  <si>
    <t>Situbondo</t>
  </si>
  <si>
    <t>Surabaya</t>
  </si>
  <si>
    <t>Sungai Penuh</t>
  </si>
  <si>
    <t>Kalimantan Barat</t>
  </si>
  <si>
    <t>Jawa Barat</t>
  </si>
  <si>
    <t>Pontianak</t>
  </si>
  <si>
    <t>Bandung</t>
  </si>
  <si>
    <t>Singkawang</t>
  </si>
  <si>
    <t>Bekasi</t>
  </si>
  <si>
    <t>Kalimantan Selatan</t>
  </si>
  <si>
    <t>Bogor</t>
  </si>
  <si>
    <t>Banjarmasin</t>
  </si>
  <si>
    <t>Ciamis</t>
  </si>
  <si>
    <t>Hulu Sungai Utara</t>
  </si>
  <si>
    <t>Cimahi</t>
  </si>
  <si>
    <t>Kalimantan Tengah</t>
  </si>
  <si>
    <t>Cirebon</t>
  </si>
  <si>
    <t>Palangkaraya</t>
  </si>
  <si>
    <t>Depok</t>
  </si>
  <si>
    <t>Balikpapan</t>
  </si>
  <si>
    <t>Kutai Timur</t>
  </si>
  <si>
    <t>Samarinda</t>
  </si>
  <si>
    <t>Kalimantan Utara</t>
  </si>
  <si>
    <t>Tarakan</t>
  </si>
  <si>
    <t>Kepulauan Riau</t>
  </si>
  <si>
    <t>Batam</t>
  </si>
  <si>
    <t>Lampung</t>
  </si>
  <si>
    <t>Bandar Lampung</t>
  </si>
  <si>
    <t>Maluku</t>
  </si>
  <si>
    <t>Ambon</t>
  </si>
  <si>
    <t>Mataram</t>
  </si>
  <si>
    <t>Kupang</t>
  </si>
  <si>
    <t>Papua</t>
  </si>
  <si>
    <t>Jayapura</t>
  </si>
  <si>
    <t>Papua Barat</t>
  </si>
  <si>
    <t>Sorong</t>
  </si>
  <si>
    <t>Riau</t>
  </si>
  <si>
    <t>Pekanbaru</t>
  </si>
  <si>
    <t>Makassar</t>
  </si>
  <si>
    <t>Sulawesi Tengah</t>
  </si>
  <si>
    <t>Palu</t>
  </si>
  <si>
    <t>Sulawesi Tenggara</t>
  </si>
  <si>
    <t>Kendari</t>
  </si>
  <si>
    <t>Sulawesi Utara</t>
  </si>
  <si>
    <t>Bitung</t>
  </si>
  <si>
    <t>Manado</t>
  </si>
  <si>
    <t>Sumatera Barat</t>
  </si>
  <si>
    <t>Dharmasraya</t>
  </si>
  <si>
    <t>Padang</t>
  </si>
  <si>
    <t>Sumatera Selatan</t>
  </si>
  <si>
    <t>Palembang</t>
  </si>
  <si>
    <t>Sumatera Utara</t>
  </si>
  <si>
    <t>Medan</t>
  </si>
  <si>
    <t>Padang Sidempuan</t>
  </si>
  <si>
    <t>Tebing Tinggi</t>
  </si>
  <si>
    <t>Grand Total</t>
  </si>
  <si>
    <t xml:space="preserve"> DEMOGRAFI LEMBAGA &amp; PROFESI PENUNJANG PASAR MODAL</t>
  </si>
  <si>
    <t>Akuntan</t>
  </si>
  <si>
    <t xml:space="preserve">Tangerang  </t>
  </si>
  <si>
    <t>D.I. Yogyakarta</t>
  </si>
  <si>
    <t>DKI. Jakarta</t>
  </si>
  <si>
    <t xml:space="preserve">Jakarta Selatan </t>
  </si>
  <si>
    <t xml:space="preserve">Jakarta Utara </t>
  </si>
  <si>
    <t xml:space="preserve">Cirebon </t>
  </si>
  <si>
    <t xml:space="preserve">Kabupaten Bandung </t>
  </si>
  <si>
    <t>Kabupaten Bekasi</t>
  </si>
  <si>
    <t>Kabupaten Cianjur</t>
  </si>
  <si>
    <t>Kota Bandung</t>
  </si>
  <si>
    <t>Kota Depok</t>
  </si>
  <si>
    <t>Kota Tasikmalaya</t>
  </si>
  <si>
    <t>Bank Kustodian</t>
  </si>
  <si>
    <t>Konsultan Hukum</t>
  </si>
  <si>
    <t>Wali Amanat</t>
  </si>
  <si>
    <t>Penilai</t>
  </si>
  <si>
    <t>Notaris</t>
  </si>
  <si>
    <t>DI Yogyakarta</t>
  </si>
  <si>
    <t>Biro Administrasi Efek</t>
  </si>
  <si>
    <t>BAE</t>
  </si>
  <si>
    <t>Pemeringkat Efek</t>
  </si>
  <si>
    <t>Penilai Pemerintah</t>
  </si>
  <si>
    <t>Singaraja</t>
  </si>
  <si>
    <t>Maluku Utara</t>
  </si>
  <si>
    <t>Ternate</t>
  </si>
  <si>
    <t>Nusa Tenggara Barat</t>
  </si>
  <si>
    <t>Bima</t>
  </si>
  <si>
    <t>Serpong</t>
  </si>
  <si>
    <t>Nusa Tenggara timur</t>
  </si>
  <si>
    <t>Biak</t>
  </si>
  <si>
    <t>Jakarta</t>
  </si>
  <si>
    <t>Dumai</t>
  </si>
  <si>
    <t>Pekan Baru</t>
  </si>
  <si>
    <t>Sulawesi Selatan</t>
  </si>
  <si>
    <t>Palopo</t>
  </si>
  <si>
    <t>Pare-Pare</t>
  </si>
  <si>
    <t>Purwakarta</t>
  </si>
  <si>
    <t>Purwokerto</t>
  </si>
  <si>
    <t>Lahat</t>
  </si>
  <si>
    <t>Madiun</t>
  </si>
  <si>
    <t>Kisaran</t>
  </si>
  <si>
    <t>Metro</t>
  </si>
  <si>
    <t>Pematang Siantar</t>
  </si>
  <si>
    <t>Banjarbaru</t>
  </si>
  <si>
    <t>Kalimantan Timur</t>
  </si>
  <si>
    <t>Bontang</t>
  </si>
  <si>
    <t>PERKEMBANGAN JUMLAH PELAKU PASAR MODAL</t>
  </si>
  <si>
    <t xml:space="preserve">Lembaga dan Profesi Penunjang Pasar Modal </t>
  </si>
  <si>
    <t>BK</t>
  </si>
  <si>
    <t>ASPM</t>
  </si>
  <si>
    <t>Anggota Bursa</t>
  </si>
  <si>
    <t>Non 
Anggota Bursa</t>
  </si>
  <si>
    <t>NILAI ASET PELAKU PASAR MODAL</t>
  </si>
  <si>
    <t>Pelaku Pasar Modal</t>
  </si>
  <si>
    <t>Nilai Aset Pelaku Pasar Modal (Rp Triliun)</t>
  </si>
  <si>
    <t>Manajer Investasi</t>
  </si>
  <si>
    <t>Perusahaan Pemeringkat Efek</t>
  </si>
  <si>
    <t>Bursa Efek Indonesia</t>
  </si>
  <si>
    <t>Lembaga Kliring dan Penjaminan (LKP)</t>
  </si>
  <si>
    <t>Lembaga Penyimpanan dan Penyelesaian (LPP)</t>
  </si>
  <si>
    <t>Lembaga Penilai Harga Efek Indonesia</t>
  </si>
  <si>
    <t>Nilai Kepemilikan Saham - Asing (Rp Miliar)</t>
  </si>
  <si>
    <t>Nilai Kepemilikan Saham - Lokal (Rp Miliar)</t>
  </si>
  <si>
    <t>Nilai Kepemilikan Obligasi Korporasi - Asing (Rp Miliar)</t>
  </si>
  <si>
    <t>Nilai Kepemilikan Obligasi Korporasi - Lokal (Rp Miliar)</t>
  </si>
  <si>
    <t>Nilai Kepemilikan Obligasi Pemerintah - Asing (Rp Miliar)</t>
  </si>
  <si>
    <t>Nilai Kepemilikan Obligasi Pemerintah - Lokal (Rp Miliar)</t>
  </si>
  <si>
    <t>Nilai Kepemilikan MTN - Asing (Rp Miliar)</t>
  </si>
  <si>
    <t>Nilai Kepemilikan MTN - Lokal (Rp Miliar)</t>
  </si>
  <si>
    <t>Nilai Kepemilikan NCD - Lokal (Rp Miliar)</t>
  </si>
  <si>
    <t>Nilai Kepemilikan Reksadana - Asing (Rp Miliar)</t>
  </si>
  <si>
    <t>Nilai Kepemilikan Reksadana - Lokal (Rp Miliar)</t>
  </si>
  <si>
    <t>Nilai Kepemilikan SBSN - Asing (Rp Miliar)</t>
  </si>
  <si>
    <t>Nilai Kepemilikan SBSN - Lokal (Rp Miliar)</t>
  </si>
  <si>
    <t>Nilai Kepemilikan Sukuk - Asing (Rp Miliar)</t>
  </si>
  <si>
    <t>Nilai Kepemilikan Sukuk - Lokal (Rp Miliar)</t>
  </si>
  <si>
    <t>Nilai Kepemilikan EBA - Asing (Rp Miliar)</t>
  </si>
  <si>
    <t>Nilai Kepemilikan EBA - Lokal (Rp Miliar)</t>
  </si>
  <si>
    <t>Nilai Kepemilikan DIRE/REIT - Asing (Rp Miliar)</t>
  </si>
  <si>
    <t>Nilai Kepemilikan DIRE/REIT - Lokal (Rp Miliar)</t>
  </si>
  <si>
    <t>Nilai Kepemilikan Obligasi Korporasi  - Lokal (Rp Miliar)</t>
  </si>
  <si>
    <t>Manajer Investasi (MI)</t>
  </si>
  <si>
    <t>Penasehat Investasi (PI)</t>
  </si>
  <si>
    <t>Perusahaan Efek yang Bergerak pada Bidang PPE dan PEE</t>
  </si>
  <si>
    <t>PEE+PPE</t>
  </si>
  <si>
    <t>PEE+PPE+MI</t>
  </si>
  <si>
    <t>PPE+MI</t>
  </si>
  <si>
    <t>Perusahaan Efek yang Bergerak pada Bidang Manajer Investasi</t>
  </si>
  <si>
    <t>WPPE</t>
  </si>
  <si>
    <t>WPPE 
Pemasaran</t>
  </si>
  <si>
    <t>WPEE Pemasaran Terbatas</t>
  </si>
  <si>
    <t>WPEE</t>
  </si>
  <si>
    <t>Smt II-2019</t>
  </si>
  <si>
    <t>REKSADANA - ASING (USD)</t>
  </si>
  <si>
    <t>Nilai Kepemilikan NCD - Asing (Rp Miliar)</t>
  </si>
  <si>
    <t>DINFRA</t>
  </si>
  <si>
    <t xml:space="preserve"> </t>
  </si>
  <si>
    <t>Volume (Juta)</t>
  </si>
  <si>
    <t>(dalam Rp Miliar)</t>
  </si>
  <si>
    <t>Rekapitulasi Volume Transaksi per Tipe Investor</t>
  </si>
  <si>
    <t>EBUS Korporasi</t>
  </si>
  <si>
    <t>EBUS Pemerintah</t>
  </si>
  <si>
    <t>EBUS Korporasi* (Rp Miliar)</t>
  </si>
  <si>
    <t>Semester II-2019</t>
  </si>
  <si>
    <t>Efektif PUB EBUS Tahap I</t>
  </si>
  <si>
    <t>PT Barito Pacific Tbk.</t>
  </si>
  <si>
    <t>Subtotal</t>
  </si>
  <si>
    <t>*) Rp Miliar</t>
  </si>
  <si>
    <t>Rencana Penggunaan Dana Hasil Penawaran Umum Semester II-2019</t>
  </si>
  <si>
    <t>Sumatera barat</t>
  </si>
  <si>
    <t>240*</t>
  </si>
  <si>
    <t>236*</t>
  </si>
  <si>
    <t>387*</t>
  </si>
  <si>
    <t>* Merupakan jumlah KH, Notaris dan Penilai yang telah melakukan pendaftaran ulang dan Pendaftaran baru kepada OJK</t>
  </si>
  <si>
    <t>PPE**)</t>
  </si>
  <si>
    <t>PEE ***)</t>
  </si>
  <si>
    <t>**) Hanya melakukan PPE saja</t>
  </si>
  <si>
    <t>***) Hanya melakukan PEE saja (tidak melakukan PPE)</t>
  </si>
  <si>
    <t>Banyuwangi</t>
  </si>
  <si>
    <t>Tabalong</t>
  </si>
  <si>
    <t>Mimika</t>
  </si>
  <si>
    <t>Smt I-2020</t>
  </si>
  <si>
    <t>Korporasi</t>
  </si>
  <si>
    <t>Institusi Keuangan</t>
  </si>
  <si>
    <t>Reksa Dana</t>
  </si>
  <si>
    <t>Lainnya</t>
  </si>
  <si>
    <t>Dana Pensiun</t>
  </si>
  <si>
    <t>Perusahaan Sekuritas</t>
  </si>
  <si>
    <t>Karanganyar</t>
  </si>
  <si>
    <t>Bangka</t>
  </si>
  <si>
    <t>Lumajang</t>
  </si>
  <si>
    <t>Probolinggo</t>
  </si>
  <si>
    <t>Sumenep</t>
  </si>
  <si>
    <t>Tulungagung</t>
  </si>
  <si>
    <t>Banjar</t>
  </si>
  <si>
    <t>Tanah Datar</t>
  </si>
  <si>
    <t>Ogan Ilir</t>
  </si>
  <si>
    <t>Lampung Tengah</t>
  </si>
  <si>
    <t>Deli Serdang</t>
  </si>
  <si>
    <t>Manokwari</t>
  </si>
  <si>
    <t>Bengkalis</t>
  </si>
  <si>
    <t>Kampar</t>
  </si>
  <si>
    <t>Rokan Hulu</t>
  </si>
  <si>
    <t>****</t>
  </si>
  <si>
    <t>Cianjur</t>
  </si>
  <si>
    <t>Pasuruan</t>
  </si>
  <si>
    <t>DIY</t>
  </si>
  <si>
    <t xml:space="preserve">Bekasi </t>
  </si>
  <si>
    <t>EBUS Pemerintah **(Rp Triliun)</t>
  </si>
  <si>
    <t>Semester I-2020</t>
  </si>
  <si>
    <t>EBUS</t>
  </si>
  <si>
    <t>PUB EBUS Th I</t>
  </si>
  <si>
    <t>PUB EBUS Th II dst.</t>
  </si>
  <si>
    <t>Saham, Obligasi, &amp; Sukuk</t>
  </si>
  <si>
    <t>PUB Obligasi II Tahap I</t>
  </si>
  <si>
    <t>PT Pegadaian (Persero)</t>
  </si>
  <si>
    <t>PUB Obligasi IV Tahap I</t>
  </si>
  <si>
    <t>PUB Sukuk Mudharabah I Tahap I</t>
  </si>
  <si>
    <t>PUB Obligasi III Tahap I</t>
  </si>
  <si>
    <t>PUB Obligasi V  Tahap I</t>
  </si>
  <si>
    <t>PT Chandra Asri Petrochemical Tbk.</t>
  </si>
  <si>
    <t>PT Sinar Mas Multifinance</t>
  </si>
  <si>
    <t>PT J Resources Asia Pasifik Tbk.</t>
  </si>
  <si>
    <t>PT Sarana Multigriya Finansial (Persero)</t>
  </si>
  <si>
    <t>PT Astra Sedaya Finance</t>
  </si>
  <si>
    <t>PT Permodalan Nasional Madani (Persero)</t>
  </si>
  <si>
    <t>Rencana Penggunaan Dana Hasil Penawaran Umum Semester I-2020</t>
  </si>
  <si>
    <t>Summary</t>
  </si>
  <si>
    <t>Penyelenggara Dana Perlindungan Pemodal (PDPP)</t>
  </si>
  <si>
    <r>
      <t>Ket : * Jumlah sudah memperhitungkan</t>
    </r>
    <r>
      <rPr>
        <i/>
        <sz val="11"/>
        <color theme="1"/>
        <rFont val="Agency FB"/>
        <family val="2"/>
      </rPr>
      <t xml:space="preserve"> Crosslink</t>
    </r>
    <r>
      <rPr>
        <sz val="11"/>
        <color theme="1"/>
        <rFont val="Agency FB"/>
        <family val="2"/>
      </rPr>
      <t xml:space="preserve"> antar Kepemilikan SID Saham, SID Reksa Dana, SID SBN, dan SID E-BAE </t>
    </r>
  </si>
  <si>
    <t>PERKEMBANGAN INDEKS DI BURSA EFEK INDONESIA</t>
  </si>
  <si>
    <t>PERKEMBANGAN INDEKS EFEK BERSIFAT UTANG DAN/ATAU SUKUK (EBUS)</t>
  </si>
  <si>
    <t>Indeks Obligasi Indonesia</t>
  </si>
  <si>
    <t>Indeks Obligasi Pemerintah</t>
  </si>
  <si>
    <t>Indeks Obligasi Korporasi</t>
  </si>
  <si>
    <t>Indeks Sukuk Indonesia</t>
  </si>
  <si>
    <t>Indeks Sukuk Pemerintah</t>
  </si>
  <si>
    <t>Indeks Sukuk Korporasi</t>
  </si>
  <si>
    <t>Rekapitulasi Transaksi EBUS</t>
  </si>
  <si>
    <t>Outstanding EBUS Korporasi</t>
  </si>
  <si>
    <t>Outstanding EBUS Pemerintah</t>
  </si>
  <si>
    <t>SID Total Per Tipe Investor Berdasarkan Provinsi</t>
  </si>
  <si>
    <t>Perkembangan SID Saham Berdasarkan Provinsi</t>
  </si>
  <si>
    <t>SID Saham Per Tipe Investor Berdasarkan Provinsi</t>
  </si>
  <si>
    <t>Perkembangan SID Surat Berharga Negara (SBN) Berdasarkan Provinsi</t>
  </si>
  <si>
    <t>SID Surat Berharga Negara (SBN) Per Tipe Investor Berdasarkan Provinsi</t>
  </si>
  <si>
    <t>Perkembangan SID Reksa Dana Berdasarkan Provinsi</t>
  </si>
  <si>
    <t>SID Reksa Dana (RD) Per Tipe Investor Berdasarkan Provinsi</t>
  </si>
  <si>
    <t>Perkembangan SID E-BAE Berdasarkan Provinsi</t>
  </si>
  <si>
    <t>SID E-BAE Per Tipe Investor Berdasarkan Provinsi</t>
  </si>
  <si>
    <t>Nilai Transaksi Saham  Per Tipe Investor</t>
  </si>
  <si>
    <t>Volume Transaksi Saham Per Tipe Investor</t>
  </si>
  <si>
    <t>Frekuensi Transaksi Saham Per Tipe Investor</t>
  </si>
  <si>
    <t>Data Transaksi Saham Per Provinsi</t>
  </si>
  <si>
    <t>Nilai Transaksi Saham Berdasarkan Tipe Investor Per Provinsi</t>
  </si>
  <si>
    <t>Data Kepemilikan Saham Per Provinsi</t>
  </si>
  <si>
    <t>Nilai Kepemilikan Saham Berdasarkan Tipe Investor Per Provinsi</t>
  </si>
  <si>
    <t>DATA KEPEMILIKAN SAHAM</t>
  </si>
  <si>
    <t>DATA KOMPOSISI KEPEMILIKAN EFEK</t>
  </si>
  <si>
    <t>DATA PERKEMBANGAN REKSA DANA</t>
  </si>
  <si>
    <t>Hightlight Perkembangan Efek Dan Kontrak Investasi Lainnya</t>
  </si>
  <si>
    <t>Perkembangan Reksa Dana (RD) Konvensional</t>
  </si>
  <si>
    <t>Perkembangan Reksa Dana (RD) Syariah</t>
  </si>
  <si>
    <t>Nilai Portofolio Reksa Dana (RD) Konvensional Per Tipe Efek</t>
  </si>
  <si>
    <t>Nilai Portofolio Reksa Dana (RD) Syariah Per Tipe Efek</t>
  </si>
  <si>
    <t>Nilai Kepemilikan Reksa Dana (RD) Konvensional Per Tipe Investor Lokal</t>
  </si>
  <si>
    <t>Nilai Kepemilikan Reksa Dana (RD) Konvensional Per Tipe Investor Asing</t>
  </si>
  <si>
    <t>Nilai Kepemilikan Reksa Dana (RD) Syariah Per Tipe Investor Asing</t>
  </si>
  <si>
    <t>Data Penjualan Agen Penjual Efek Reksa Dana (APERD) Per Provinsi</t>
  </si>
  <si>
    <t>Pembagian Emiten Berdasarkan Jenis Efek</t>
  </si>
  <si>
    <t>Penawaran Umum Per Sektor</t>
  </si>
  <si>
    <t>EBUS (Efek Bersifat Utang dan/atau Sukuk)</t>
  </si>
  <si>
    <t>Penggunaan Dana</t>
  </si>
  <si>
    <t>Daftar Isi</t>
  </si>
  <si>
    <t>Kata Pengantar</t>
  </si>
  <si>
    <t>i</t>
  </si>
  <si>
    <t>ii</t>
  </si>
  <si>
    <t>DATA TRANSAKSI SAHAM</t>
  </si>
  <si>
    <t>Nilai Transaksi Saham Per Tipe Investor</t>
  </si>
  <si>
    <t>Nilai Kepemilikan Reksa Dana (RD) Syariah Per Tipe Investor Lokal</t>
  </si>
  <si>
    <t>Penawaran Umum</t>
  </si>
  <si>
    <t>Efektif EBUS</t>
  </si>
  <si>
    <t>Efektif PUB EBUS Tahap II Dst.</t>
  </si>
  <si>
    <t>DEMOGRAFI LEMBAGA &amp; PROFESI PENUNJANG PASAR MODAL</t>
  </si>
  <si>
    <t>Lembaga dan Profesi Penunjang Pasar Modal</t>
  </si>
  <si>
    <t>Perkembangan Data Wakil Di Pasar Modal</t>
  </si>
  <si>
    <t>Nilai Aset Pelaku Pasar Modal</t>
  </si>
  <si>
    <t>DAFTAR PIC PENGAWAS EMITEN DAN LJK</t>
  </si>
  <si>
    <t>GLOSARIUM</t>
  </si>
  <si>
    <t>Perkembangan Data Wakil Perusahaan Efek di Pasar Modal</t>
  </si>
  <si>
    <t>Smt II-2020</t>
  </si>
  <si>
    <t>Juli</t>
  </si>
  <si>
    <t>Agustus</t>
  </si>
  <si>
    <t>September</t>
  </si>
  <si>
    <t>Oktober</t>
  </si>
  <si>
    <t>November</t>
  </si>
  <si>
    <t>Desember</t>
  </si>
  <si>
    <t>KEPULAUAN BANGKA BELITUNG</t>
  </si>
  <si>
    <t>NUSA TENGGARA BARAT</t>
  </si>
  <si>
    <t>NUSA TENGGARA TIMUR</t>
  </si>
  <si>
    <t>Nilai Transaksi Saham Per Tipe Investor (Rp Miliar)</t>
  </si>
  <si>
    <t>Volume Transaksi Saham Per Tipe Investor (Juta)</t>
  </si>
  <si>
    <t>Semester II-2020</t>
  </si>
  <si>
    <t>PT Prima GLobalindo Logistik Tbk.</t>
  </si>
  <si>
    <t>PT Sunindo Adi Persada Tbk.</t>
  </si>
  <si>
    <t>PT Sumber Global Energy Tbk.</t>
  </si>
  <si>
    <t>PT Transkon Jaya Tbk.</t>
  </si>
  <si>
    <t>PT Pinago Utama Tbk.</t>
  </si>
  <si>
    <t>PT Puri Global Sukses Tbk.</t>
  </si>
  <si>
    <t>PT Bank Bisnis Internasional Tbk.</t>
  </si>
  <si>
    <t>PT Kurniamitra Duta Sentosa Tbk.</t>
  </si>
  <si>
    <t>PT Grand House Mulia Tbk.</t>
  </si>
  <si>
    <t>PT Morenzo Abadi Perkasa Tbk.</t>
  </si>
  <si>
    <t>PT Soho Global Health Tbk.</t>
  </si>
  <si>
    <t>PT Rockfields Properti Indonesia Tbk.</t>
  </si>
  <si>
    <t>PT Selaras Citra Nusantara Perkasa Tbk.</t>
  </si>
  <si>
    <t>PT Planet Properindo Jaya Tbk.</t>
  </si>
  <si>
    <t>PT Djasa Ubersakti Tbk.</t>
  </si>
  <si>
    <t>PT Trimitra Prawara Goldland Tbk.</t>
  </si>
  <si>
    <t>PT Victoria Care Indonesia Tbk.</t>
  </si>
  <si>
    <t>PT Panca Multiperdana Tbk.</t>
  </si>
  <si>
    <t>PT FAP Agri Tbk.</t>
  </si>
  <si>
    <t>PT Solusi Sinergi Digital Tbk.</t>
  </si>
  <si>
    <t>PT Diagnos Laboratorium Utama Tbk.</t>
  </si>
  <si>
    <t>PT DCI Indonesia Tbk</t>
  </si>
  <si>
    <t>PT Indomobil Sukses Internasional Tbk.</t>
  </si>
  <si>
    <t>PT Indomobil Multi Jasa Tbk.</t>
  </si>
  <si>
    <t>PT Acset Indonusa Tbk.</t>
  </si>
  <si>
    <t>PT Medco Energi Internasional Tbk.</t>
  </si>
  <si>
    <t>PT Bank Oke Indonesia Tbk.</t>
  </si>
  <si>
    <t>PT Bank Panin Dubai Syariah Tbk.</t>
  </si>
  <si>
    <t>PT Citra Marga Nusaphala Persada Tbk.</t>
  </si>
  <si>
    <t>PT Bank Pembangunan Daerah Banten Tbk.</t>
  </si>
  <si>
    <t>26-Okt-20</t>
  </si>
  <si>
    <t>27-Okt-20</t>
  </si>
  <si>
    <t>8-Des-20</t>
  </si>
  <si>
    <t>PT Perusahaan Pengelola Aset (Persero)</t>
  </si>
  <si>
    <t xml:space="preserve">PT Bank Commonwealth </t>
  </si>
  <si>
    <t>PT AB Sinar Mas Multifinace</t>
  </si>
  <si>
    <t>PT Polytama Propindo (Obligasi)</t>
  </si>
  <si>
    <t>PT Polytama Propindo (Sukuk)</t>
  </si>
  <si>
    <t>PT Ketrosden Triasmitra</t>
  </si>
  <si>
    <t>PT Pyridam Farma Tbk.</t>
  </si>
  <si>
    <t>PT Lautan Luas Tbk.</t>
  </si>
  <si>
    <t>PT Merdeka Copper Gold Tbk.</t>
  </si>
  <si>
    <t xml:space="preserve">PT Bussan Auto Finance </t>
  </si>
  <si>
    <t>PT Indomobil Finance Indonesia</t>
  </si>
  <si>
    <t>PT Dharma Satya Nusantara Tbk.</t>
  </si>
  <si>
    <t>PT Waskita Karya (Persero) Tbk.</t>
  </si>
  <si>
    <t>PT Elnusa Tbk.</t>
  </si>
  <si>
    <t>PT Aneka Gas Industri Tbk.</t>
  </si>
  <si>
    <t>PT Mandiri Tunas Finance</t>
  </si>
  <si>
    <t>PT. Bank Tabungan Negara (Persero) Tbk.</t>
  </si>
  <si>
    <t>PT Pupuk Indonesia (Persero)</t>
  </si>
  <si>
    <t>PT Profesional Telekomunikasi Indonesia</t>
  </si>
  <si>
    <t>PT Sinar Mas Multiartha Tbk.</t>
  </si>
  <si>
    <t>PT Mayora Indah Tbk.</t>
  </si>
  <si>
    <t>PT Perusahaan Listrik Negara (Persero) - (Obligasi)</t>
  </si>
  <si>
    <t>PT Perusahaan Listrik Negara (Persero) - (Sukuk)</t>
  </si>
  <si>
    <t>PT Tower Bersama Infrastructure Tbk.</t>
  </si>
  <si>
    <t>PT Medikaloka Hermina Tbk.</t>
  </si>
  <si>
    <t xml:space="preserve">PT Global Mediacom Tbk. </t>
  </si>
  <si>
    <t>PT Jasa Marga (Persero) Tbk.</t>
  </si>
  <si>
    <t>PT Adhi Karya (Persero) Tbk.</t>
  </si>
  <si>
    <t>PT Wijaya Karya (Persero) Tbk</t>
  </si>
  <si>
    <t>PUB Sukuk I Tahap I</t>
  </si>
  <si>
    <t>PUB Sukuk Ijarah I Tahap I</t>
  </si>
  <si>
    <t>PUB Sukuk Ijarah II Tahap I</t>
  </si>
  <si>
    <t>PUB III Tahap I</t>
  </si>
  <si>
    <t>PUB  Obligasi V Tahap I</t>
  </si>
  <si>
    <t>PUB II Tahap I</t>
  </si>
  <si>
    <t>PUB I Tahap I</t>
  </si>
  <si>
    <t>PUB IV Tahap I</t>
  </si>
  <si>
    <t>PUB Obligasi Tahap I</t>
  </si>
  <si>
    <t>PT Sarana Multi Infrastruktur (Persero)</t>
  </si>
  <si>
    <t>PT Mora Telematika Indonesia</t>
  </si>
  <si>
    <t>PT Angkasa Pura II</t>
  </si>
  <si>
    <t>PT BFI Finance Indonesia Tbk.</t>
  </si>
  <si>
    <t>PT Wahana Ottomitra Multiartha Tbk.</t>
  </si>
  <si>
    <t>PT Indah Kiat Pulp &amp; Paper Tbk.</t>
  </si>
  <si>
    <t>PT Federal International Finance</t>
  </si>
  <si>
    <t>PT Sinar Mas Agro Resources and Technology Tbk.</t>
  </si>
  <si>
    <t>PT Indonesia Infrastructure Finance</t>
  </si>
  <si>
    <t>PT Bank QNB Indonesia Tbk.</t>
  </si>
  <si>
    <t>PT Chandra Astri Petrochemical Tbk.</t>
  </si>
  <si>
    <t>PT BPD Jawa Barat dan Banten Tbk.</t>
  </si>
  <si>
    <t>PT BPD Sulawesi Selatan dan Sulawesi Barat</t>
  </si>
  <si>
    <t>PT Mandala Multifinance Tbk.</t>
  </si>
  <si>
    <t>2-3 Jul-20</t>
  </si>
  <si>
    <t>14-16 Juli 2020</t>
  </si>
  <si>
    <t>30 Juli - 6 Agust 20</t>
  </si>
  <si>
    <t>7-10 Agust 20</t>
  </si>
  <si>
    <t>2-3 Sept 20</t>
  </si>
  <si>
    <t>4 dan 7 Sept 20</t>
  </si>
  <si>
    <t>11 dan 14 Sept 20</t>
  </si>
  <si>
    <t>16-17 Sept 20</t>
  </si>
  <si>
    <t>25, 27, dan 29 Sept 20</t>
  </si>
  <si>
    <t>2-Okt-20</t>
  </si>
  <si>
    <t>5-Okt-20</t>
  </si>
  <si>
    <t>15, 16, dan 19 Okt 20</t>
  </si>
  <si>
    <t>15-16 Okt 20</t>
  </si>
  <si>
    <t>23-26 Okt 20</t>
  </si>
  <si>
    <t>26-27 Okt 20</t>
  </si>
  <si>
    <t>5-6 Nov 20</t>
  </si>
  <si>
    <t>11-12 Nov 20</t>
  </si>
  <si>
    <t>11-13 Nov 20</t>
  </si>
  <si>
    <t>23-24 Nov 20</t>
  </si>
  <si>
    <t>26-27 Nov 20</t>
  </si>
  <si>
    <t>27, 30 Nov &amp; 1 Des 20</t>
  </si>
  <si>
    <t>27 Nov - 1 Des 20</t>
  </si>
  <si>
    <t>4-7 Des 20</t>
  </si>
  <si>
    <t>1-3 Des 20</t>
  </si>
  <si>
    <t>3-4 Des 20</t>
  </si>
  <si>
    <t>PUB Sukuk Mudharabah I Tahap II</t>
  </si>
  <si>
    <t>PUB Obligasi V Tahap IV</t>
  </si>
  <si>
    <t>PUB Obligasi II Tahap IV</t>
  </si>
  <si>
    <t>PUB Obligasi I Tahap V</t>
  </si>
  <si>
    <t>PUB Sukuk Ijarah I Tahap II</t>
  </si>
  <si>
    <t>PUB Obligasi IV Tahap III</t>
  </si>
  <si>
    <t>PUB I Tahap II</t>
  </si>
  <si>
    <t>PUB I Sukuk Mudharabah Tahap II</t>
  </si>
  <si>
    <t>PUB Obligasi Subordinasi II Tahap II</t>
  </si>
  <si>
    <t>PUB Obligasi I Tahap VI</t>
  </si>
  <si>
    <t>PUB Obligasi II Tahap V</t>
  </si>
  <si>
    <t>PUB I Tahap III</t>
  </si>
  <si>
    <t>PT Batavia Prosperindo Trans Tbk.</t>
  </si>
  <si>
    <t>PT Delta Dunia Makmur Tbk..</t>
  </si>
  <si>
    <t>PT Arkadia Digital Media Tbk.</t>
  </si>
  <si>
    <t>PT Solusi Tunas Pratama Tbk.</t>
  </si>
  <si>
    <t>PT Star Pacific</t>
  </si>
  <si>
    <t>PT Indonesia Transport &amp; Infrastructure</t>
  </si>
  <si>
    <t>PT MNC Sky Vision Tbk.</t>
  </si>
  <si>
    <t>PT Ciputra Development Tbk.</t>
  </si>
  <si>
    <t>PT Indofood CBP Sukses Makmur Tbk.</t>
  </si>
  <si>
    <t>PT MNC Vision Network Tbk.</t>
  </si>
  <si>
    <t>PT MNC Land Tbk.</t>
  </si>
  <si>
    <t>PT Global Mediacom Tbk.</t>
  </si>
  <si>
    <t xml:space="preserve">PT MNC Studios International Tbk. </t>
  </si>
  <si>
    <t>PT MNC Investama Tbk.</t>
  </si>
  <si>
    <t>PT Sekar Bumi Tbk.</t>
  </si>
  <si>
    <t>PT Bank Bukopin Tbk.</t>
  </si>
  <si>
    <t>PT Resource Alam Indonesia Tbk.</t>
  </si>
  <si>
    <t>PT Alam Sutera Realty Tbk.</t>
  </si>
  <si>
    <t xml:space="preserve">PT Mitra Komunikasi Nusantara Tbk. </t>
  </si>
  <si>
    <t>PT Akasha Wira International Tbk.</t>
  </si>
  <si>
    <t>PT Asia Pacific Investama Tbk.</t>
  </si>
  <si>
    <t>PT Tirta Mahakam Resources Tbk.</t>
  </si>
  <si>
    <t>PT Tiga Pilar Sejahtera Tbk.</t>
  </si>
  <si>
    <t>PT Buana Lintas Lautan Tbk.</t>
  </si>
  <si>
    <t>PT Indika Energy Tbk</t>
  </si>
  <si>
    <t>PT Mitra Investindo Tbk.</t>
  </si>
  <si>
    <t>PT Sarimelati Kencana Tbk.</t>
  </si>
  <si>
    <t>PT Garuda Indonesia (Persero) Tbk.</t>
  </si>
  <si>
    <t>PT Surya Esa Perkasa Tbk.</t>
  </si>
  <si>
    <t>PT Jaya Agra Wattie Tbk.</t>
  </si>
  <si>
    <t>PT Berau Coal Energy Tbk</t>
  </si>
  <si>
    <t>PT Repower Asia Indonesia Tbk</t>
  </si>
  <si>
    <t>PT Bank BRI Syariah Tbk</t>
  </si>
  <si>
    <t>PT Kota Satu Properti Tbk</t>
  </si>
  <si>
    <t>PT Impack Pratama Industri Tbk.</t>
  </si>
  <si>
    <t>PT Anabatic Tecnologi Tbk</t>
  </si>
  <si>
    <t>Perubahan kegiatan usaha utama</t>
  </si>
  <si>
    <t>PMHMETD, Perubahan Kegiatan Usaha Utama</t>
  </si>
  <si>
    <t xml:space="preserve">Transaksi Material </t>
  </si>
  <si>
    <t>Merger</t>
  </si>
  <si>
    <t>30-Okt-20</t>
  </si>
  <si>
    <t>Rencana Penggunaan Dana Hasil Penawaran Umum Semester II-2020</t>
  </si>
  <si>
    <t>13-Aug-2020</t>
  </si>
  <si>
    <t>Pertanian</t>
  </si>
  <si>
    <t>PT Krakatau Steel Tbk.</t>
  </si>
  <si>
    <t xml:space="preserve">Oktober </t>
  </si>
  <si>
    <t>Volume Transaksi Per Tipe Investor (Miliar Saham)</t>
  </si>
  <si>
    <t>Subang</t>
  </si>
  <si>
    <t>Aceh Utara</t>
  </si>
  <si>
    <t>Kuningan</t>
  </si>
  <si>
    <t>Pidie</t>
  </si>
  <si>
    <t>Boyolali</t>
  </si>
  <si>
    <t>Brebes</t>
  </si>
  <si>
    <t>Kebumen</t>
  </si>
  <si>
    <t>Klaten</t>
  </si>
  <si>
    <t>Purworejo</t>
  </si>
  <si>
    <t>Rejang Lebong</t>
  </si>
  <si>
    <t>Bantul</t>
  </si>
  <si>
    <t>Mojokerto</t>
  </si>
  <si>
    <t>Sambas</t>
  </si>
  <si>
    <t>Sulawesi Barat</t>
  </si>
  <si>
    <t>Mamuju</t>
  </si>
  <si>
    <t>Bau-bau</t>
  </si>
  <si>
    <t>Kotabaru</t>
  </si>
  <si>
    <t>Tanah Laut</t>
  </si>
  <si>
    <t>Kotawaringin Barat</t>
  </si>
  <si>
    <t>Berau</t>
  </si>
  <si>
    <t>Kutai Kartanegara</t>
  </si>
  <si>
    <t>Tidore</t>
  </si>
  <si>
    <t>Sumbawa</t>
  </si>
  <si>
    <t>Sikka</t>
  </si>
  <si>
    <t>Merauke</t>
  </si>
  <si>
    <t>Luwu</t>
  </si>
  <si>
    <t>Morowali Utara</t>
  </si>
  <si>
    <t xml:space="preserve">Ahli Syariah Pasar Modal (ASPM) </t>
  </si>
  <si>
    <t>Bandung Barat</t>
  </si>
  <si>
    <t>Lamongan</t>
  </si>
  <si>
    <t>Kepulauan Bangka Belitung</t>
  </si>
  <si>
    <t>Bangka Tengah</t>
  </si>
  <si>
    <t xml:space="preserve">               Sumatera Utara</t>
  </si>
  <si>
    <t>Solo</t>
  </si>
  <si>
    <t>Lain-lain*</t>
  </si>
  <si>
    <r>
      <rPr>
        <b/>
        <i/>
        <sz val="9"/>
        <rFont val="Calibri"/>
        <family val="2"/>
        <scheme val="minor"/>
      </rPr>
      <t>*</t>
    </r>
    <r>
      <rPr>
        <sz val="9"/>
        <rFont val="Calibri"/>
        <family val="2"/>
        <scheme val="minor"/>
      </rPr>
      <t>4 Penilai Sedang Tidak Bergabung Di KJPP manapun</t>
    </r>
  </si>
  <si>
    <t>Cikarang</t>
  </si>
  <si>
    <t>Pangkalan Bun</t>
  </si>
  <si>
    <t>54.46**</t>
  </si>
  <si>
    <t>62.9*</t>
  </si>
  <si>
    <t>*****</t>
  </si>
  <si>
    <t>***</t>
  </si>
  <si>
    <t>*) Dari Total Aset dari Laporan MKBD per 30 Desember 2020 mengingat belum diterimanya LKT 2020</t>
  </si>
  <si>
    <t>**) Nilai aset Per posisi Juni 2020 dari LKTT 2020 (4 PE dari Aset MKBD 30 Juni 20), belum termasuk 3 PE beda periode serta 4 PE tidak aktif/suspen</t>
  </si>
  <si>
    <t>***) Tidak ada kewajiban lapor LKTT</t>
  </si>
  <si>
    <t>****)  Saat pengumpulan data belum diperoleh data aset dari Biro Administrasi Efek dan Perusahaan Pemeringkat Efek  bersumber dari Laporan Keuangan 2020</t>
  </si>
  <si>
    <t>*****)  Saat pengumpulan data belum diperoleh data aset Manajer Investasi karena ada relaksasi penyampaian LK 2020 dua bulan dari batas waktu penyampaian</t>
  </si>
  <si>
    <t>Total Transaksi Saham</t>
  </si>
  <si>
    <t>Rata-rata Transaksi Saham Harian</t>
  </si>
  <si>
    <t>Nilai Transaksi Per Tipe Investor (Rp Triliun)</t>
  </si>
  <si>
    <r>
      <rPr>
        <b/>
        <i/>
        <sz val="11"/>
        <color theme="0"/>
        <rFont val="Calibri"/>
        <family val="2"/>
        <scheme val="minor"/>
      </rPr>
      <t>Indonesian Composite Bond Index</t>
    </r>
    <r>
      <rPr>
        <b/>
        <sz val="11"/>
        <color theme="0"/>
        <rFont val="Calibri"/>
        <family val="2"/>
        <scheme val="minor"/>
      </rPr>
      <t xml:space="preserve"> (ICBI)</t>
    </r>
  </si>
  <si>
    <r>
      <rPr>
        <b/>
        <i/>
        <sz val="12"/>
        <color theme="8" tint="-0.499984740745262"/>
        <rFont val="Agency FB"/>
        <family val="2"/>
      </rPr>
      <t>Outstanding</t>
    </r>
    <r>
      <rPr>
        <b/>
        <sz val="12"/>
        <color theme="8" tint="-0.499984740745262"/>
        <rFont val="Agency FB"/>
        <family val="2"/>
      </rPr>
      <t xml:space="preserve"> EBUS Pemerintah</t>
    </r>
  </si>
  <si>
    <r>
      <t xml:space="preserve">Nilai </t>
    </r>
    <r>
      <rPr>
        <b/>
        <i/>
        <sz val="11"/>
        <color theme="0"/>
        <rFont val="Calibri"/>
        <family val="2"/>
        <scheme val="minor"/>
      </rPr>
      <t xml:space="preserve">Outstanding 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</si>
  <si>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Nilai </t>
    </r>
    <r>
      <rPr>
        <b/>
        <i/>
        <sz val="11"/>
        <color theme="0"/>
        <rFont val="Calibri"/>
        <family val="2"/>
        <scheme val="minor"/>
      </rPr>
      <t xml:space="preserve">Outstanding </t>
    </r>
    <r>
      <rPr>
        <b/>
        <sz val="11"/>
        <color theme="0"/>
        <rFont val="Calibri"/>
        <family val="2"/>
        <scheme val="minor"/>
      </rPr>
      <t xml:space="preserve">
(USD juta)</t>
    </r>
  </si>
  <si>
    <r>
      <rPr>
        <b/>
        <i/>
        <sz val="12"/>
        <color theme="8" tint="-0.499984740745262"/>
        <rFont val="Agency FB"/>
        <family val="2"/>
      </rPr>
      <t>Outstanding</t>
    </r>
    <r>
      <rPr>
        <b/>
        <sz val="12"/>
        <color theme="8" tint="-0.499984740745262"/>
        <rFont val="Agency FB"/>
        <family val="2"/>
      </rPr>
      <t xml:space="preserve"> EBUS Korporasi</t>
    </r>
  </si>
  <si>
    <r>
      <t xml:space="preserve">Nilai </t>
    </r>
    <r>
      <rPr>
        <b/>
        <i/>
        <sz val="11"/>
        <color theme="0"/>
        <rFont val="Calibri"/>
        <family val="2"/>
        <scheme val="minor"/>
      </rPr>
      <t>Outstanding</t>
    </r>
    <r>
      <rPr>
        <b/>
        <sz val="11"/>
        <color theme="0"/>
        <rFont val="Calibri"/>
        <family val="2"/>
        <scheme val="minor"/>
      </rPr>
      <t xml:space="preserve"> (Rp Miliar)</t>
    </r>
  </si>
  <si>
    <r>
      <t xml:space="preserve">Nilai </t>
    </r>
    <r>
      <rPr>
        <b/>
        <i/>
        <sz val="11"/>
        <color theme="0"/>
        <rFont val="Calibri"/>
        <family val="2"/>
        <scheme val="minor"/>
      </rPr>
      <t>Outstanding</t>
    </r>
    <r>
      <rPr>
        <b/>
        <sz val="11"/>
        <color theme="0"/>
        <rFont val="Calibri"/>
        <family val="2"/>
        <scheme val="minor"/>
      </rPr>
      <t xml:space="preserve">
(USD Juta)</t>
    </r>
  </si>
  <si>
    <r>
      <rPr>
        <b/>
        <i/>
        <sz val="12"/>
        <color theme="8" tint="-0.499984740745262"/>
        <rFont val="Agency FB"/>
        <family val="2"/>
      </rPr>
      <t>Net Buy</t>
    </r>
    <r>
      <rPr>
        <b/>
        <sz val="12"/>
        <color theme="8" tint="-0.499984740745262"/>
        <rFont val="Agency FB"/>
        <family val="2"/>
      </rPr>
      <t>/</t>
    </r>
    <r>
      <rPr>
        <b/>
        <i/>
        <sz val="12"/>
        <color theme="8" tint="-0.499984740745262"/>
        <rFont val="Agency FB"/>
        <family val="2"/>
      </rPr>
      <t>Sell</t>
    </r>
    <r>
      <rPr>
        <b/>
        <sz val="12"/>
        <color theme="8" tint="-0.499984740745262"/>
        <rFont val="Agency FB"/>
        <family val="2"/>
      </rPr>
      <t xml:space="preserve"> EBUS Investor Asing</t>
    </r>
  </si>
  <si>
    <r>
      <t xml:space="preserve">PERKEMBANGAN </t>
    </r>
    <r>
      <rPr>
        <b/>
        <i/>
        <sz val="16"/>
        <color theme="8" tint="-0.499984740745262"/>
        <rFont val="Agency FB"/>
        <family val="2"/>
      </rPr>
      <t>SINGLE INVESTOR IDENTIFICATION</t>
    </r>
    <r>
      <rPr>
        <b/>
        <sz val="16"/>
        <color theme="8" tint="-0.499984740745262"/>
        <rFont val="Agency FB"/>
        <family val="2"/>
      </rPr>
      <t xml:space="preserve"> (SID)</t>
    </r>
  </si>
  <si>
    <r>
      <t xml:space="preserve">Jumlah SID (Detail) Dalam Tabel </t>
    </r>
    <r>
      <rPr>
        <b/>
        <i/>
        <sz val="12"/>
        <color theme="8" tint="-0.499984740745262"/>
        <rFont val="Agency FB"/>
        <family val="2"/>
      </rPr>
      <t>Crosslink</t>
    </r>
  </si>
  <si>
    <r>
      <rPr>
        <b/>
        <i/>
        <sz val="11"/>
        <color theme="8" tint="-0.249977111117893"/>
        <rFont val="Agency FB"/>
        <family val="2"/>
      </rPr>
      <t>WARRANT</t>
    </r>
    <r>
      <rPr>
        <b/>
        <sz val="11"/>
        <color theme="8" tint="-0.249977111117893"/>
        <rFont val="Agency FB"/>
        <family val="2"/>
      </rPr>
      <t>-ASING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</si>
  <si>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 xml:space="preserve">Warrant </t>
    </r>
    <r>
      <rPr>
        <b/>
        <sz val="11"/>
        <color theme="0"/>
        <rFont val="Calibri"/>
        <family val="2"/>
        <scheme val="minor"/>
      </rPr>
      <t>- Asing (Rp Miliar)</t>
    </r>
  </si>
  <si>
    <r>
      <rPr>
        <b/>
        <i/>
        <sz val="11"/>
        <color theme="8" tint="-0.249977111117893"/>
        <rFont val="Agency FB"/>
        <family val="2"/>
      </rPr>
      <t>WARRANT</t>
    </r>
    <r>
      <rPr>
        <b/>
        <sz val="11"/>
        <color theme="8" tint="-0.249977111117893"/>
        <rFont val="Agency FB"/>
        <family val="2"/>
      </rPr>
      <t>-LOKAL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</si>
  <si>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>Warrant</t>
    </r>
    <r>
      <rPr>
        <b/>
        <sz val="11"/>
        <color theme="0"/>
        <rFont val="Calibri"/>
        <family val="2"/>
        <scheme val="minor"/>
      </rPr>
      <t xml:space="preserve"> - Lokal (Rp Miliar)</t>
    </r>
  </si>
  <si>
    <r>
      <rPr>
        <b/>
        <i/>
        <sz val="11"/>
        <color theme="8" tint="-0.249977111117893"/>
        <rFont val="Agency FB"/>
        <family val="2"/>
      </rPr>
      <t>RIGHT</t>
    </r>
    <r>
      <rPr>
        <b/>
        <sz val="11"/>
        <color theme="8" tint="-0.249977111117893"/>
        <rFont val="Agency FB"/>
        <family val="2"/>
      </rPr>
      <t>-ASING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</si>
  <si>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>Right</t>
    </r>
    <r>
      <rPr>
        <b/>
        <sz val="11"/>
        <color theme="0"/>
        <rFont val="Calibri"/>
        <family val="2"/>
        <scheme val="minor"/>
      </rPr>
      <t xml:space="preserve"> - Asing (Rp Miliar)</t>
    </r>
  </si>
  <si>
    <r>
      <rPr>
        <b/>
        <i/>
        <sz val="11"/>
        <color theme="8" tint="-0.249977111117893"/>
        <rFont val="Agency FB"/>
        <family val="2"/>
      </rPr>
      <t>RIGHT</t>
    </r>
    <r>
      <rPr>
        <b/>
        <sz val="11"/>
        <color theme="8" tint="-0.249977111117893"/>
        <rFont val="Agency FB"/>
        <family val="2"/>
      </rPr>
      <t>-LOKAL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</si>
  <si>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>Right</t>
    </r>
    <r>
      <rPr>
        <b/>
        <sz val="11"/>
        <color theme="0"/>
        <rFont val="Calibri"/>
        <family val="2"/>
        <scheme val="minor"/>
      </rPr>
      <t xml:space="preserve"> - Lokal (Rp Miliar)</t>
    </r>
  </si>
  <si>
    <r>
      <rPr>
        <b/>
        <i/>
        <sz val="11"/>
        <color theme="8" tint="-0.249977111117893"/>
        <rFont val="Agency FB"/>
        <family val="2"/>
      </rPr>
      <t>MEDIUM TERM NOTES</t>
    </r>
    <r>
      <rPr>
        <b/>
        <sz val="11"/>
        <color theme="8" tint="-0.249977111117893"/>
        <rFont val="Agency FB"/>
        <family val="2"/>
      </rPr>
      <t xml:space="preserve"> (MTN)-ASING (IDR)</t>
    </r>
  </si>
  <si>
    <r>
      <rPr>
        <b/>
        <i/>
        <sz val="11"/>
        <color theme="8" tint="-0.249977111117893"/>
        <rFont val="Agency FB"/>
        <family val="2"/>
      </rPr>
      <t>MEDIUM TERM NOTES</t>
    </r>
    <r>
      <rPr>
        <b/>
        <sz val="11"/>
        <color theme="8" tint="-0.249977111117893"/>
        <rFont val="Agency FB"/>
        <family val="2"/>
      </rPr>
      <t xml:space="preserve"> (MTN) - LOKAL (IDR)</t>
    </r>
  </si>
  <si>
    <r>
      <rPr>
        <b/>
        <i/>
        <sz val="11"/>
        <color theme="8" tint="-0.249977111117893"/>
        <rFont val="Agency FB"/>
        <family val="2"/>
      </rPr>
      <t>NEGOTIABLE CERTIFICATE OF DEPOSIT</t>
    </r>
    <r>
      <rPr>
        <b/>
        <sz val="11"/>
        <color theme="8" tint="-0.249977111117893"/>
        <rFont val="Agency FB"/>
        <family val="2"/>
      </rPr>
      <t xml:space="preserve"> (NCD) - ASING (IDR)</t>
    </r>
  </si>
  <si>
    <r>
      <rPr>
        <b/>
        <i/>
        <sz val="11"/>
        <color theme="8" tint="-0.249977111117893"/>
        <rFont val="Agency FB"/>
        <family val="2"/>
      </rPr>
      <t>NEGOTIABLE CERTIFICATE OF DEPOSIT</t>
    </r>
    <r>
      <rPr>
        <b/>
        <sz val="11"/>
        <color theme="8" tint="-0.249977111117893"/>
        <rFont val="Agency FB"/>
        <family val="2"/>
      </rPr>
      <t xml:space="preserve"> (NCD)-LOKAL (IDR)</t>
    </r>
  </si>
  <si>
    <r>
      <rPr>
        <b/>
        <i/>
        <sz val="11"/>
        <color theme="8" tint="-0.249977111117893"/>
        <rFont val="Agency FB"/>
        <family val="2"/>
      </rPr>
      <t>COMMERCIAL PAPER</t>
    </r>
    <r>
      <rPr>
        <b/>
        <sz val="11"/>
        <color theme="8" tint="-0.249977111117893"/>
        <rFont val="Agency FB"/>
        <family val="2"/>
      </rPr>
      <t xml:space="preserve"> -ASING (IDR)</t>
    </r>
  </si>
  <si>
    <r>
      <t>Nilai Kepemilikan C</t>
    </r>
    <r>
      <rPr>
        <b/>
        <i/>
        <sz val="11"/>
        <color theme="0"/>
        <rFont val="Calibri"/>
        <family val="2"/>
        <scheme val="minor"/>
      </rPr>
      <t>ommercial Paper</t>
    </r>
    <r>
      <rPr>
        <b/>
        <sz val="11"/>
        <color theme="0"/>
        <rFont val="Calibri"/>
        <family val="2"/>
        <scheme val="minor"/>
      </rPr>
      <t xml:space="preserve"> - Asing (Rp Miliar)</t>
    </r>
  </si>
  <si>
    <r>
      <rPr>
        <b/>
        <i/>
        <sz val="11"/>
        <color theme="8" tint="-0.249977111117893"/>
        <rFont val="Agency FB"/>
        <family val="2"/>
      </rPr>
      <t>COMMERCIAL PAPER</t>
    </r>
    <r>
      <rPr>
        <b/>
        <sz val="11"/>
        <color theme="8" tint="-0.249977111117893"/>
        <rFont val="Agency FB"/>
        <family val="2"/>
      </rPr>
      <t xml:space="preserve"> - LOKAL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</si>
  <si>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>Commercial Paper</t>
    </r>
    <r>
      <rPr>
        <b/>
        <sz val="11"/>
        <color theme="0"/>
        <rFont val="Calibri"/>
        <family val="2"/>
        <scheme val="minor"/>
      </rPr>
      <t xml:space="preserve"> - Lokal (Rp Miliar)</t>
    </r>
  </si>
  <si>
    <r>
      <rPr>
        <b/>
        <i/>
        <sz val="11"/>
        <color theme="8" tint="-0.249977111117893"/>
        <rFont val="Agency FB"/>
        <family val="2"/>
      </rPr>
      <t>MEDIUM TERM NOTES</t>
    </r>
    <r>
      <rPr>
        <b/>
        <sz val="11"/>
        <color theme="8" tint="-0.249977111117893"/>
        <rFont val="Agency FB"/>
        <family val="2"/>
      </rPr>
      <t xml:space="preserve"> (MTN) - ASING (USD)</t>
    </r>
  </si>
  <si>
    <r>
      <rPr>
        <b/>
        <i/>
        <sz val="11"/>
        <color theme="8" tint="-0.249977111117893"/>
        <rFont val="Agency FB"/>
        <family val="2"/>
      </rPr>
      <t>MEDIUM TERM NOTES</t>
    </r>
    <r>
      <rPr>
        <b/>
        <sz val="11"/>
        <color theme="8" tint="-0.249977111117893"/>
        <rFont val="Agency FB"/>
        <family val="2"/>
      </rPr>
      <t xml:space="preserve"> (MTN) - LOKAL (USD)</t>
    </r>
  </si>
  <si>
    <r>
      <rPr>
        <b/>
        <i/>
        <sz val="11"/>
        <color theme="0"/>
        <rFont val="Calibri"/>
        <family val="2"/>
        <scheme val="minor"/>
      </rPr>
      <t>Subsc</t>
    </r>
    <r>
      <rPr>
        <b/>
        <sz val="11"/>
        <color theme="0"/>
        <rFont val="Calibri"/>
        <family val="2"/>
        <scheme val="minor"/>
      </rPr>
      <t>*</t>
    </r>
  </si>
  <si>
    <r>
      <rPr>
        <b/>
        <i/>
        <sz val="11"/>
        <color theme="0"/>
        <rFont val="Calibri"/>
        <family val="2"/>
        <scheme val="minor"/>
      </rPr>
      <t>Redempt</t>
    </r>
    <r>
      <rPr>
        <b/>
        <sz val="11"/>
        <color theme="0"/>
        <rFont val="Calibri"/>
        <family val="2"/>
        <scheme val="minor"/>
      </rPr>
      <t>*</t>
    </r>
  </si>
  <si>
    <t>Perusahaan Efek* (PPE &amp; PEE)</t>
  </si>
  <si>
    <t>Izin Perusahaan Efek</t>
  </si>
  <si>
    <t>Izin WPE</t>
  </si>
  <si>
    <r>
      <t xml:space="preserve">Perkembangan Indeks SMC </t>
    </r>
    <r>
      <rPr>
        <b/>
        <i/>
        <sz val="12"/>
        <color theme="8" tint="-0.499984740745262"/>
        <rFont val="Agency FB"/>
        <family val="2"/>
      </rPr>
      <t>Composite</t>
    </r>
  </si>
  <si>
    <t>Nilai Kepemilikan Efek yang Tercatat Dalam Penitipan Kolektif Berdasarkan Tipe Investor</t>
  </si>
  <si>
    <t>Komposisi Kepemilikan Efek (IDR) yang Tercatat Dalam Kepemilikan Kolektif PT KSEI</t>
  </si>
  <si>
    <t>Komposisi Kepemilikan Efek (USD) yang Tercatat Dalam Kepemilikan Kolektif PT KSEI</t>
  </si>
  <si>
    <t>Perusahaan Efek yang Bergerak Pada Bidang PPE Dan PEE</t>
  </si>
  <si>
    <t>Perusahaan Efek yang Bergerak Pada Bidang Manajer Investasi</t>
  </si>
  <si>
    <r>
      <t xml:space="preserve">Perkembangan Indeks Sektor Industri Properti &amp; </t>
    </r>
    <r>
      <rPr>
        <i/>
        <sz val="11"/>
        <color theme="1"/>
        <rFont val="Agency FB"/>
        <family val="2"/>
      </rPr>
      <t>Real Estate</t>
    </r>
  </si>
  <si>
    <r>
      <t xml:space="preserve">Rekapitulasi Perdagangan </t>
    </r>
    <r>
      <rPr>
        <i/>
        <sz val="11"/>
        <color theme="1"/>
        <rFont val="Agency FB"/>
        <family val="2"/>
      </rPr>
      <t>Right</t>
    </r>
  </si>
  <si>
    <r>
      <t xml:space="preserve">Rekapitulasi Perdagangan </t>
    </r>
    <r>
      <rPr>
        <i/>
        <sz val="11"/>
        <color theme="1"/>
        <rFont val="Agency FB"/>
        <family val="2"/>
      </rPr>
      <t>Warrant</t>
    </r>
  </si>
  <si>
    <r>
      <t xml:space="preserve">Rekapitulasi Perdagangan Saham Sektor Industri Properti &amp; </t>
    </r>
    <r>
      <rPr>
        <i/>
        <sz val="11"/>
        <color theme="1"/>
        <rFont val="Agency FB"/>
        <family val="2"/>
      </rPr>
      <t>Real Estate</t>
    </r>
  </si>
  <si>
    <r>
      <rPr>
        <i/>
        <sz val="11"/>
        <color theme="1"/>
        <rFont val="Agency FB"/>
        <family val="2"/>
      </rPr>
      <t>Net Buy/Sell</t>
    </r>
    <r>
      <rPr>
        <sz val="11"/>
        <color theme="1"/>
        <rFont val="Agency FB"/>
        <family val="2"/>
      </rPr>
      <t xml:space="preserve"> EBUS Investor Asing</t>
    </r>
  </si>
  <si>
    <r>
      <t xml:space="preserve">Jumlah SID (Detail) Dalam Tabel </t>
    </r>
    <r>
      <rPr>
        <i/>
        <sz val="11"/>
        <color theme="1"/>
        <rFont val="Agency FB"/>
        <family val="2"/>
      </rPr>
      <t>Crosslink</t>
    </r>
  </si>
  <si>
    <r>
      <t xml:space="preserve">Perkembangan Indeks SMC </t>
    </r>
    <r>
      <rPr>
        <i/>
        <sz val="11"/>
        <color theme="1"/>
        <rFont val="Agency FB"/>
        <family val="2"/>
      </rPr>
      <t>Composite</t>
    </r>
  </si>
  <si>
    <r>
      <t xml:space="preserve">Perkembangan Indeks SMC </t>
    </r>
    <r>
      <rPr>
        <i/>
        <sz val="11"/>
        <color theme="1"/>
        <rFont val="Agency FB"/>
        <family val="2"/>
      </rPr>
      <t>Liquid</t>
    </r>
  </si>
  <si>
    <r>
      <rPr>
        <i/>
        <sz val="11"/>
        <color theme="1"/>
        <rFont val="Agency FB"/>
        <family val="2"/>
      </rPr>
      <t>Highlight</t>
    </r>
    <r>
      <rPr>
        <sz val="11"/>
        <color theme="1"/>
        <rFont val="Agency FB"/>
        <family val="2"/>
      </rPr>
      <t xml:space="preserve"> Perkembangan Efek dan Kontrak Investasi Lainnya</t>
    </r>
  </si>
  <si>
    <r>
      <t xml:space="preserve">PERKEMBANGAN </t>
    </r>
    <r>
      <rPr>
        <b/>
        <i/>
        <sz val="11"/>
        <color theme="1"/>
        <rFont val="Agency FB"/>
        <family val="2"/>
      </rPr>
      <t>SINGLE INVESTOR IDENTIFICATION</t>
    </r>
    <r>
      <rPr>
        <b/>
        <sz val="11"/>
        <color theme="1"/>
        <rFont val="Agency FB"/>
        <family val="2"/>
      </rPr>
      <t xml:space="preserve"> (SID)</t>
    </r>
  </si>
  <si>
    <t>Keterangan: *) Rp miliar</t>
  </si>
  <si>
    <t>Sumber: PT BEI</t>
  </si>
  <si>
    <r>
      <t xml:space="preserve">Perkembangan Indeks Sektor Industri Properti &amp; </t>
    </r>
    <r>
      <rPr>
        <b/>
        <i/>
        <sz val="12"/>
        <color theme="8" tint="-0.499984740745262"/>
        <rFont val="Agency FB"/>
        <family val="2"/>
      </rPr>
      <t>Real Estate</t>
    </r>
  </si>
  <si>
    <r>
      <t xml:space="preserve">Rekapitulasi Perdagangan </t>
    </r>
    <r>
      <rPr>
        <b/>
        <i/>
        <sz val="12"/>
        <color theme="8" tint="-0.499984740745262"/>
        <rFont val="Agency FB"/>
        <family val="2"/>
      </rPr>
      <t>Right</t>
    </r>
  </si>
  <si>
    <r>
      <t xml:space="preserve">Rekapitulasi Perdagangan </t>
    </r>
    <r>
      <rPr>
        <b/>
        <i/>
        <sz val="12"/>
        <color theme="8" tint="-0.499984740745262"/>
        <rFont val="Agency FB"/>
        <family val="2"/>
      </rPr>
      <t>Warrant</t>
    </r>
  </si>
  <si>
    <t>Keterangan: *) Juta saham; **) Rp Miliar; ***) Ribu</t>
  </si>
  <si>
    <t>Sumber: PT PHEI</t>
  </si>
  <si>
    <t>Sumber: * Data CTP PLTE, ** Data DJPPR</t>
  </si>
  <si>
    <t>Sumber: PT KSEI</t>
  </si>
  <si>
    <t>Keterangan: * Juta , ** Rp Miliar</t>
  </si>
  <si>
    <t>Keterangan: * volume (Juta), ** Value (Rp Miliar)</t>
  </si>
  <si>
    <t>Keterangan: * volume (Juta), ** Nilai (Rp Miliar)</t>
  </si>
  <si>
    <r>
      <rPr>
        <b/>
        <i/>
        <sz val="11"/>
        <color theme="8" tint="-0.499984740745262"/>
        <rFont val="Agency FB"/>
        <family val="2"/>
      </rPr>
      <t>WARRANT</t>
    </r>
    <r>
      <rPr>
        <b/>
        <sz val="11"/>
        <color theme="8" tint="-0.499984740745262"/>
        <rFont val="Agency FB"/>
        <family val="2"/>
      </rPr>
      <t xml:space="preserve"> (IDR)</t>
    </r>
  </si>
  <si>
    <r>
      <t>Komposisi Kepemilikan Efek-</t>
    </r>
    <r>
      <rPr>
        <b/>
        <i/>
        <sz val="11"/>
        <color theme="0"/>
        <rFont val="Calibri"/>
        <family val="2"/>
        <scheme val="minor"/>
      </rPr>
      <t xml:space="preserve">Warrant </t>
    </r>
    <r>
      <rPr>
        <b/>
        <sz val="11"/>
        <color theme="0"/>
        <rFont val="Calibri"/>
        <family val="2"/>
        <scheme val="minor"/>
      </rPr>
      <t>(IDR)</t>
    </r>
  </si>
  <si>
    <r>
      <rPr>
        <b/>
        <i/>
        <sz val="11"/>
        <color theme="8" tint="-0.499984740745262"/>
        <rFont val="Agency FB"/>
        <family val="2"/>
      </rPr>
      <t>RIGHT</t>
    </r>
    <r>
      <rPr>
        <b/>
        <sz val="11"/>
        <color theme="8" tint="-0.499984740745262"/>
        <rFont val="Agency FB"/>
        <family val="2"/>
      </rPr>
      <t xml:space="preserve"> (IDR)</t>
    </r>
  </si>
  <si>
    <r>
      <t>Komposisi Kepemilikan Efek-</t>
    </r>
    <r>
      <rPr>
        <b/>
        <i/>
        <sz val="11"/>
        <color theme="0"/>
        <rFont val="Calibri"/>
        <family val="2"/>
        <scheme val="minor"/>
      </rPr>
      <t>Right</t>
    </r>
    <r>
      <rPr>
        <b/>
        <sz val="11"/>
        <color theme="0"/>
        <rFont val="Calibri"/>
        <family val="2"/>
        <scheme val="minor"/>
      </rPr>
      <t xml:space="preserve"> (IDR)</t>
    </r>
  </si>
  <si>
    <r>
      <rPr>
        <b/>
        <i/>
        <sz val="11"/>
        <color theme="8" tint="-0.499984740745262"/>
        <rFont val="Agency FB"/>
        <family val="2"/>
      </rPr>
      <t>MEDIUM TERM NOTES</t>
    </r>
    <r>
      <rPr>
        <b/>
        <sz val="11"/>
        <color theme="8" tint="-0.499984740745262"/>
        <rFont val="Agency FB"/>
        <family val="2"/>
      </rPr>
      <t xml:space="preserve"> / MTN (IDR)</t>
    </r>
  </si>
  <si>
    <r>
      <rPr>
        <b/>
        <i/>
        <sz val="11"/>
        <color theme="8" tint="-0.499984740745262"/>
        <rFont val="Agency FB"/>
        <family val="2"/>
      </rPr>
      <t>NEGOTIABLE  CERTIFICATE OF DEPOSITE</t>
    </r>
    <r>
      <rPr>
        <b/>
        <sz val="11"/>
        <color theme="8" tint="-0.499984740745262"/>
        <rFont val="Agency FB"/>
        <family val="2"/>
      </rPr>
      <t xml:space="preserve"> / NCD (IDR)</t>
    </r>
  </si>
  <si>
    <r>
      <rPr>
        <b/>
        <i/>
        <sz val="11"/>
        <color theme="8" tint="-0.499984740745262"/>
        <rFont val="Agency FB"/>
        <family val="2"/>
      </rPr>
      <t>COMMERCIAL PAPER</t>
    </r>
    <r>
      <rPr>
        <b/>
        <sz val="11"/>
        <color theme="8" tint="-0.499984740745262"/>
        <rFont val="Agency FB"/>
        <family val="2"/>
      </rPr>
      <t xml:space="preserve"> (IDR)</t>
    </r>
  </si>
  <si>
    <r>
      <t xml:space="preserve">Komposisi Kepemilikan </t>
    </r>
    <r>
      <rPr>
        <b/>
        <i/>
        <sz val="11"/>
        <color theme="0"/>
        <rFont val="Calibri"/>
        <family val="2"/>
        <scheme val="minor"/>
      </rPr>
      <t>Commercial Paper</t>
    </r>
    <r>
      <rPr>
        <b/>
        <sz val="11"/>
        <color theme="0"/>
        <rFont val="Calibri"/>
        <family val="2"/>
        <scheme val="minor"/>
      </rPr>
      <t xml:space="preserve"> (IDR)</t>
    </r>
  </si>
  <si>
    <r>
      <rPr>
        <b/>
        <i/>
        <sz val="11"/>
        <color theme="8" tint="-0.499984740745262"/>
        <rFont val="Agency FB"/>
        <family val="2"/>
      </rPr>
      <t>MEDIUM TERM NOTES</t>
    </r>
    <r>
      <rPr>
        <b/>
        <sz val="11"/>
        <color theme="8" tint="-0.499984740745262"/>
        <rFont val="Agency FB"/>
        <family val="2"/>
      </rPr>
      <t xml:space="preserve"> / MTN (USD)</t>
    </r>
  </si>
  <si>
    <r>
      <t xml:space="preserve">DANA INVESTASI </t>
    </r>
    <r>
      <rPr>
        <b/>
        <i/>
        <sz val="11"/>
        <color theme="8" tint="-0.249977111117893"/>
        <rFont val="Agency FB"/>
        <family val="2"/>
      </rPr>
      <t>REAL ESTATE</t>
    </r>
    <r>
      <rPr>
        <b/>
        <sz val="11"/>
        <color theme="8" tint="-0.249977111117893"/>
        <rFont val="Agency FB"/>
        <family val="2"/>
      </rPr>
      <t xml:space="preserve"> (DIRE/REIT) - LOKAL (IDR)</t>
    </r>
  </si>
  <si>
    <t>Sumber: OJK</t>
  </si>
  <si>
    <t>Keterangan: *)  dalam Rp Triliun</t>
  </si>
  <si>
    <t>Sumber: OJK (e-monitoring)</t>
  </si>
  <si>
    <t>Keterangan: * dalam Rp Miliar, ** dalam Juta</t>
  </si>
  <si>
    <t>Sumber: S-INVEST</t>
  </si>
  <si>
    <t xml:space="preserve">Sumber: OJK </t>
  </si>
  <si>
    <r>
      <t xml:space="preserve">Nilai Penjualan APERD (USD </t>
    </r>
    <r>
      <rPr>
        <b/>
        <i/>
        <sz val="11"/>
        <color theme="0"/>
        <rFont val="Calibri"/>
        <family val="2"/>
        <scheme val="minor"/>
      </rPr>
      <t>Thousand</t>
    </r>
    <r>
      <rPr>
        <b/>
        <sz val="11"/>
        <color theme="0"/>
        <rFont val="Calibri"/>
        <family val="2"/>
        <scheme val="minor"/>
      </rPr>
      <t>)</t>
    </r>
  </si>
  <si>
    <r>
      <t>PUT/</t>
    </r>
    <r>
      <rPr>
        <b/>
        <i/>
        <sz val="11"/>
        <color theme="8" tint="-0.249977111117893"/>
        <rFont val="Agency FB"/>
        <family val="2"/>
      </rPr>
      <t>Right Issue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</si>
</sst>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_(* #,##0_);_(* \(#,##0\);_(* &quot;-&quot;??_);_(@_)"/>
    <numFmt numFmtId="168" formatCode="_(* #,##0.0000_);_(* \(#,##0.0000\);_(* &quot;-&quot;_);_(@_)"/>
    <numFmt numFmtId="169" formatCode="_(* #,##0.0000_);_(* \(#,##0.0000\);_(* &quot;-&quot;??_);_(@_)"/>
    <numFmt numFmtId="170" formatCode="#,##0.00;[Red]#,##0.00"/>
    <numFmt numFmtId="171" formatCode="_(* #,##0.000_);_(* \(#,##0.000\);_(* &quot;-&quot;_);_(@_)"/>
    <numFmt numFmtId="172" formatCode="_(* #,##0.00000_);_(* \(#,##0.00000\);_(* &quot;-&quot;_);_(@_)"/>
    <numFmt numFmtId="173" formatCode="_(* #,##0.000000_);_(* \(#,##0.000000\);_(* &quot;-&quot;_);_(@_)"/>
    <numFmt numFmtId="174" formatCode="0.000%"/>
    <numFmt numFmtId="175" formatCode="_(* #,##0.000000000000_);_(* \(#,##0.000000000000\);_(* &quot;-&quot;_);_(@_)"/>
    <numFmt numFmtId="176" formatCode="_-* #,##0.00_-;\-* #,##0.00_-;_-* &quot;-&quot;_-;_-@_-"/>
    <numFmt numFmtId="177" formatCode="_(* #,##0.0000000_);_(* \(#,##0.0000000\);_(* &quot;-&quot;_);_(@_)"/>
  </numFmts>
  <fonts count="75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1"/>
      <name val="Calibri"/>
      <family val="2"/>
      <charset val="1"/>
      <scheme val="minor"/>
    </font>
    <font>
      <b/>
      <sz val="10"/>
      <color theme="0"/>
      <name val="Calibri"/>
      <family val="2"/>
      <scheme val="minor"/>
    </font>
    <font>
      <sz val="9"/>
      <color theme="1"/>
      <name val="Calibri"/>
      <family val="2"/>
      <charset val="1"/>
      <scheme val="minor"/>
    </font>
    <font>
      <b/>
      <sz val="9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b/>
      <sz val="9.5"/>
      <color theme="0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  <charset val="1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28282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1"/>
      <name val="Calibri"/>
      <family val="2"/>
      <charset val="1"/>
      <scheme val="minor"/>
    </font>
    <font>
      <sz val="12"/>
      <color theme="1"/>
      <name val="Calibri"/>
      <family val="2"/>
      <charset val="1"/>
      <scheme val="minor"/>
    </font>
    <font>
      <b/>
      <sz val="14"/>
      <color theme="4" tint="-0.499984740745262"/>
      <name val="Agency FB"/>
      <family val="2"/>
    </font>
    <font>
      <sz val="9"/>
      <color rgb="FF282828"/>
      <name val="Levenim MT"/>
      <charset val="177"/>
    </font>
    <font>
      <b/>
      <sz val="16"/>
      <color theme="8" tint="-0.249977111117893"/>
      <name val="Agency FB"/>
      <family val="2"/>
    </font>
    <font>
      <b/>
      <sz val="12"/>
      <color theme="8" tint="-0.249977111117893"/>
      <name val="Agency FB"/>
      <family val="2"/>
    </font>
    <font>
      <sz val="11"/>
      <color theme="1"/>
      <name val="Agency FB"/>
      <family val="2"/>
    </font>
    <font>
      <i/>
      <sz val="11"/>
      <color theme="1"/>
      <name val="Agency FB"/>
      <family val="2"/>
    </font>
    <font>
      <b/>
      <sz val="11"/>
      <color theme="8" tint="-0.249977111117893"/>
      <name val="Agency FB"/>
      <family val="2"/>
    </font>
    <font>
      <sz val="11"/>
      <name val="Agency FB"/>
      <family val="2"/>
    </font>
    <font>
      <b/>
      <sz val="11"/>
      <color theme="0"/>
      <name val="Agency FB"/>
      <family val="2"/>
    </font>
    <font>
      <b/>
      <sz val="18"/>
      <color rgb="FF1F3864"/>
      <name val="Bookman Old Style"/>
      <family val="1"/>
    </font>
    <font>
      <b/>
      <sz val="11"/>
      <color theme="1"/>
      <name val="Agency FB"/>
      <family val="2"/>
    </font>
    <font>
      <b/>
      <sz val="16"/>
      <color theme="8" tint="-0.499984740745262"/>
      <name val="Agency FB"/>
      <family val="2"/>
    </font>
    <font>
      <b/>
      <sz val="12"/>
      <color theme="8" tint="-0.499984740745262"/>
      <name val="Agency FB"/>
      <family val="2"/>
    </font>
    <font>
      <b/>
      <sz val="11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charset val="1"/>
      <scheme val="minor"/>
    </font>
    <font>
      <b/>
      <sz val="11"/>
      <color theme="8" tint="-0.499984740745262"/>
      <name val="Agency FB"/>
      <family val="2"/>
    </font>
    <font>
      <sz val="12"/>
      <color theme="8" tint="-0.499984740745262"/>
      <name val="Agency FB"/>
      <family val="2"/>
    </font>
    <font>
      <sz val="10"/>
      <name val="Arial"/>
      <family val="2"/>
    </font>
    <font>
      <b/>
      <sz val="12"/>
      <name val="Agency FB"/>
      <family val="2"/>
    </font>
    <font>
      <i/>
      <sz val="9"/>
      <name val="Calibri"/>
      <family val="2"/>
      <scheme val="minor"/>
    </font>
    <font>
      <b/>
      <i/>
      <sz val="9"/>
      <name val="Calibri"/>
      <family val="2"/>
      <scheme val="minor"/>
    </font>
    <font>
      <sz val="9"/>
      <name val="Calibri"/>
      <family val="2"/>
      <scheme val="minor"/>
    </font>
    <font>
      <sz val="10"/>
      <color rgb="FF282828"/>
      <name val="Agency FB"/>
      <family val="2"/>
    </font>
    <font>
      <sz val="10"/>
      <name val="Agency FB"/>
      <family val="2"/>
    </font>
    <font>
      <sz val="9"/>
      <color theme="1"/>
      <name val="Agency FB"/>
      <family val="2"/>
    </font>
    <font>
      <b/>
      <i/>
      <sz val="12"/>
      <color theme="8" tint="-0.499984740745262"/>
      <name val="Agency FB"/>
      <family val="2"/>
    </font>
    <font>
      <b/>
      <i/>
      <sz val="16"/>
      <color theme="8" tint="-0.499984740745262"/>
      <name val="Agency FB"/>
      <family val="2"/>
    </font>
    <font>
      <b/>
      <i/>
      <sz val="11"/>
      <color theme="8" tint="-0.249977111117893"/>
      <name val="Agency FB"/>
      <family val="2"/>
    </font>
    <font>
      <b/>
      <i/>
      <sz val="11"/>
      <color theme="1"/>
      <name val="Agency FB"/>
      <family val="2"/>
    </font>
    <font>
      <b/>
      <i/>
      <sz val="11"/>
      <color theme="8" tint="-0.499984740745262"/>
      <name val="Agency FB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/>
      <right/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/>
      <top style="medium">
        <color theme="8"/>
      </top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/>
      <top style="medium">
        <color theme="8"/>
      </top>
      <bottom/>
      <diagonal/>
    </border>
    <border>
      <left/>
      <right style="medium">
        <color theme="8"/>
      </right>
      <top style="medium">
        <color theme="8"/>
      </top>
      <bottom/>
      <diagonal/>
    </border>
    <border>
      <left/>
      <right style="medium">
        <color theme="8"/>
      </right>
      <top/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/>
      <top/>
      <bottom/>
      <diagonal/>
    </border>
    <border>
      <left/>
      <right style="medium">
        <color theme="8"/>
      </right>
      <top/>
      <bottom/>
      <diagonal/>
    </border>
    <border>
      <left style="medium">
        <color theme="8" tint="0.39991454817346722"/>
      </left>
      <right style="medium">
        <color theme="8" tint="0.39991454817346722"/>
      </right>
      <top style="medium">
        <color theme="8" tint="0.39991454817346722"/>
      </top>
      <bottom style="medium">
        <color theme="8" tint="0.39991454817346722"/>
      </bottom>
      <diagonal/>
    </border>
    <border>
      <left style="medium">
        <color theme="8" tint="0.39991454817346722"/>
      </left>
      <right/>
      <top style="medium">
        <color theme="8" tint="0.39991454817346722"/>
      </top>
      <bottom style="medium">
        <color theme="8" tint="0.39991454817346722"/>
      </bottom>
      <diagonal/>
    </border>
    <border>
      <left/>
      <right style="medium">
        <color theme="8" tint="0.39991454817346722"/>
      </right>
      <top style="medium">
        <color theme="8" tint="0.39991454817346722"/>
      </top>
      <bottom style="medium">
        <color theme="8" tint="0.39991454817346722"/>
      </bottom>
      <diagonal/>
    </border>
    <border>
      <left style="medium">
        <color theme="8" tint="0.39991454817346722"/>
      </left>
      <right/>
      <top style="medium">
        <color theme="8" tint="0.39991454817346722"/>
      </top>
      <bottom/>
      <diagonal/>
    </border>
    <border>
      <left/>
      <right style="medium">
        <color theme="8" tint="0.39991454817346722"/>
      </right>
      <top style="medium">
        <color theme="8" tint="0.39991454817346722"/>
      </top>
      <bottom/>
      <diagonal/>
    </border>
    <border>
      <left style="medium">
        <color theme="8" tint="0.39991454817346722"/>
      </left>
      <right/>
      <top/>
      <bottom/>
      <diagonal/>
    </border>
    <border>
      <left/>
      <right style="medium">
        <color theme="8" tint="0.39991454817346722"/>
      </right>
      <top/>
      <bottom/>
      <diagonal/>
    </border>
    <border>
      <left style="medium">
        <color theme="8" tint="0.39991454817346722"/>
      </left>
      <right/>
      <top/>
      <bottom style="medium">
        <color theme="8" tint="0.39991454817346722"/>
      </bottom>
      <diagonal/>
    </border>
    <border>
      <left/>
      <right style="medium">
        <color theme="8" tint="0.39991454817346722"/>
      </right>
      <top/>
      <bottom style="medium">
        <color theme="8" tint="0.39991454817346722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/>
      <top style="medium">
        <color theme="8"/>
      </top>
      <bottom style="medium">
        <color theme="8"/>
      </bottom>
      <diagonal/>
    </border>
    <border>
      <left/>
      <right style="thin">
        <color theme="8"/>
      </right>
      <top style="medium">
        <color theme="8"/>
      </top>
      <bottom style="medium">
        <color theme="8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</borders>
  <cellStyleXfs count="19">
    <xf numFmtId="0" fontId="0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20" fillId="0" borderId="0"/>
    <xf numFmtId="0" fontId="15" fillId="0" borderId="0"/>
    <xf numFmtId="0" fontId="8" fillId="0" borderId="0"/>
    <xf numFmtId="0" fontId="5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41" fontId="15" fillId="0" borderId="0" applyFont="0" applyFill="0" applyBorder="0" applyAlignment="0" applyProtection="0"/>
  </cellStyleXfs>
  <cellXfs count="781">
    <xf numFmtId="0" fontId="0" fillId="0" borderId="0" xfId="0"/>
    <xf numFmtId="0" fontId="9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9" fillId="0" borderId="0" xfId="0" applyFont="1" applyAlignment="1"/>
    <xf numFmtId="0" fontId="11" fillId="0" borderId="0" xfId="0" applyFont="1"/>
    <xf numFmtId="0" fontId="13" fillId="0" borderId="0" xfId="0" applyFont="1" applyAlignment="1">
      <alignment horizontal="left"/>
    </xf>
    <xf numFmtId="0" fontId="13" fillId="0" borderId="0" xfId="0" applyFont="1"/>
    <xf numFmtId="0" fontId="16" fillId="0" borderId="0" xfId="0" applyFont="1"/>
    <xf numFmtId="3" fontId="0" fillId="0" borderId="0" xfId="0" applyNumberFormat="1"/>
    <xf numFmtId="164" fontId="0" fillId="0" borderId="0" xfId="1" applyFont="1"/>
    <xf numFmtId="0" fontId="0" fillId="0" borderId="0" xfId="0" applyFill="1" applyBorder="1"/>
    <xf numFmtId="0" fontId="9" fillId="0" borderId="0" xfId="0" applyFont="1" applyFill="1" applyBorder="1"/>
    <xf numFmtId="0" fontId="0" fillId="0" borderId="0" xfId="0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left"/>
    </xf>
    <xf numFmtId="164" fontId="9" fillId="0" borderId="0" xfId="1" applyFont="1" applyFill="1" applyBorder="1"/>
    <xf numFmtId="164" fontId="0" fillId="0" borderId="0" xfId="1" applyFont="1" applyFill="1" applyBorder="1" applyAlignment="1"/>
    <xf numFmtId="10" fontId="0" fillId="0" borderId="0" xfId="2" applyNumberFormat="1" applyFont="1"/>
    <xf numFmtId="0" fontId="11" fillId="0" borderId="0" xfId="0" applyFont="1" applyAlignment="1">
      <alignment horizontal="left"/>
    </xf>
    <xf numFmtId="166" fontId="0" fillId="0" borderId="0" xfId="1" applyNumberFormat="1" applyFont="1"/>
    <xf numFmtId="164" fontId="0" fillId="0" borderId="0" xfId="0" applyNumberFormat="1"/>
    <xf numFmtId="165" fontId="0" fillId="0" borderId="0" xfId="0" applyNumberFormat="1"/>
    <xf numFmtId="0" fontId="24" fillId="0" borderId="0" xfId="0" applyFont="1"/>
    <xf numFmtId="4" fontId="0" fillId="0" borderId="0" xfId="0" applyNumberFormat="1"/>
    <xf numFmtId="0" fontId="0" fillId="0" borderId="0" xfId="0" applyAlignment="1">
      <alignment vertical="center"/>
    </xf>
    <xf numFmtId="0" fontId="26" fillId="0" borderId="0" xfId="0" applyFont="1"/>
    <xf numFmtId="0" fontId="30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0" fontId="22" fillId="0" borderId="0" xfId="0" applyFont="1" applyFill="1" applyBorder="1"/>
    <xf numFmtId="0" fontId="23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vertical="center"/>
    </xf>
    <xf numFmtId="0" fontId="20" fillId="0" borderId="0" xfId="0" applyFont="1" applyFill="1" applyBorder="1"/>
    <xf numFmtId="0" fontId="31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/>
    <xf numFmtId="166" fontId="27" fillId="0" borderId="0" xfId="1" applyNumberFormat="1" applyFont="1" applyFill="1" applyBorder="1"/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66" fontId="24" fillId="0" borderId="0" xfId="1" applyNumberFormat="1" applyFont="1" applyFill="1" applyBorder="1"/>
    <xf numFmtId="166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/>
    <xf numFmtId="169" fontId="0" fillId="0" borderId="0" xfId="0" applyNumberFormat="1"/>
    <xf numFmtId="0" fontId="33" fillId="5" borderId="0" xfId="0" applyFont="1" applyFill="1"/>
    <xf numFmtId="166" fontId="0" fillId="0" borderId="0" xfId="1" applyNumberFormat="1" applyFont="1" applyBorder="1"/>
    <xf numFmtId="10" fontId="0" fillId="0" borderId="0" xfId="2" applyNumberFormat="1" applyFont="1" applyBorder="1"/>
    <xf numFmtId="166" fontId="0" fillId="0" borderId="0" xfId="1" applyNumberFormat="1" applyFont="1" applyBorder="1" applyAlignment="1">
      <alignment horizontal="center"/>
    </xf>
    <xf numFmtId="0" fontId="32" fillId="0" borderId="0" xfId="0" applyFont="1" applyAlignment="1">
      <alignment horizontal="left"/>
    </xf>
    <xf numFmtId="0" fontId="34" fillId="0" borderId="0" xfId="0" applyFont="1"/>
    <xf numFmtId="0" fontId="20" fillId="0" borderId="0" xfId="0" applyFont="1" applyBorder="1" applyAlignment="1">
      <alignment horizontal="left"/>
    </xf>
    <xf numFmtId="166" fontId="20" fillId="0" borderId="0" xfId="1" applyNumberFormat="1" applyFont="1" applyBorder="1"/>
    <xf numFmtId="165" fontId="20" fillId="0" borderId="0" xfId="0" applyNumberFormat="1" applyFont="1" applyBorder="1"/>
    <xf numFmtId="0" fontId="9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164" fontId="27" fillId="0" borderId="0" xfId="1" applyFont="1" applyBorder="1" applyAlignment="1"/>
    <xf numFmtId="164" fontId="27" fillId="0" borderId="0" xfId="1" applyFont="1" applyAlignment="1"/>
    <xf numFmtId="0" fontId="40" fillId="0" borderId="0" xfId="0" applyFont="1" applyAlignment="1">
      <alignment horizontal="center"/>
    </xf>
    <xf numFmtId="1" fontId="40" fillId="0" borderId="0" xfId="3" applyNumberFormat="1" applyFont="1" applyAlignment="1">
      <alignment horizontal="center"/>
    </xf>
    <xf numFmtId="170" fontId="40" fillId="0" borderId="0" xfId="0" applyNumberFormat="1" applyFont="1" applyAlignment="1">
      <alignment horizontal="right"/>
    </xf>
    <xf numFmtId="0" fontId="38" fillId="0" borderId="0" xfId="0" applyFont="1"/>
    <xf numFmtId="164" fontId="27" fillId="0" borderId="0" xfId="3" applyNumberFormat="1" applyFont="1" applyBorder="1" applyAlignment="1"/>
    <xf numFmtId="166" fontId="27" fillId="0" borderId="0" xfId="3" applyNumberFormat="1" applyFont="1" applyBorder="1" applyAlignment="1"/>
    <xf numFmtId="167" fontId="38" fillId="0" borderId="0" xfId="3" applyNumberFormat="1" applyFont="1" applyAlignment="1"/>
    <xf numFmtId="15" fontId="38" fillId="0" borderId="0" xfId="3" applyNumberFormat="1" applyFont="1" applyAlignment="1"/>
    <xf numFmtId="164" fontId="36" fillId="0" borderId="0" xfId="3" applyNumberFormat="1" applyFont="1" applyFill="1" applyBorder="1" applyAlignment="1"/>
    <xf numFmtId="166" fontId="27" fillId="0" borderId="0" xfId="3" applyNumberFormat="1" applyFont="1" applyFill="1" applyBorder="1" applyAlignment="1"/>
    <xf numFmtId="0" fontId="41" fillId="0" borderId="0" xfId="0" applyFont="1"/>
    <xf numFmtId="0" fontId="0" fillId="0" borderId="0" xfId="0" applyFill="1"/>
    <xf numFmtId="0" fontId="0" fillId="0" borderId="0" xfId="0" applyAlignment="1">
      <alignment horizontal="left"/>
    </xf>
    <xf numFmtId="0" fontId="18" fillId="5" borderId="0" xfId="4" applyFont="1" applyFill="1" applyBorder="1" applyAlignment="1">
      <alignment horizontal="left" vertical="center" wrapText="1"/>
    </xf>
    <xf numFmtId="166" fontId="18" fillId="5" borderId="0" xfId="1" applyNumberFormat="1" applyFont="1" applyFill="1" applyBorder="1" applyAlignment="1">
      <alignment horizontal="center" vertical="center" wrapText="1"/>
    </xf>
    <xf numFmtId="166" fontId="18" fillId="5" borderId="0" xfId="1" applyNumberFormat="1" applyFont="1" applyFill="1" applyBorder="1" applyAlignment="1">
      <alignment vertical="center" wrapText="1"/>
    </xf>
    <xf numFmtId="0" fontId="0" fillId="0" borderId="0" xfId="0" applyBorder="1"/>
    <xf numFmtId="164" fontId="0" fillId="0" borderId="0" xfId="1" applyFont="1" applyAlignment="1"/>
    <xf numFmtId="0" fontId="13" fillId="0" borderId="0" xfId="0" applyFont="1" applyFill="1" applyBorder="1" applyAlignment="1">
      <alignment horizontal="left"/>
    </xf>
    <xf numFmtId="0" fontId="44" fillId="0" borderId="0" xfId="0" applyFont="1"/>
    <xf numFmtId="43" fontId="0" fillId="0" borderId="0" xfId="0" applyNumberFormat="1"/>
    <xf numFmtId="166" fontId="0" fillId="0" borderId="0" xfId="1" applyNumberFormat="1" applyFont="1" applyAlignment="1">
      <alignment horizontal="right"/>
    </xf>
    <xf numFmtId="165" fontId="0" fillId="0" borderId="0" xfId="0" applyNumberFormat="1" applyAlignment="1">
      <alignment horizontal="center" vertical="center"/>
    </xf>
    <xf numFmtId="1" fontId="27" fillId="0" borderId="0" xfId="3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5" fillId="0" borderId="0" xfId="5"/>
    <xf numFmtId="0" fontId="33" fillId="0" borderId="0" xfId="0" applyFont="1" applyFill="1"/>
    <xf numFmtId="0" fontId="30" fillId="0" borderId="0" xfId="0" applyFont="1" applyFill="1" applyBorder="1" applyAlignment="1">
      <alignment horizontal="left"/>
    </xf>
    <xf numFmtId="0" fontId="9" fillId="0" borderId="0" xfId="0" applyFont="1" applyAlignment="1">
      <alignment horizontal="center"/>
    </xf>
    <xf numFmtId="164" fontId="27" fillId="0" borderId="0" xfId="3" applyNumberFormat="1" applyFont="1" applyFill="1" applyBorder="1" applyAlignment="1"/>
    <xf numFmtId="166" fontId="27" fillId="0" borderId="0" xfId="3" applyNumberFormat="1" applyFont="1" applyFill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0" borderId="0" xfId="0" applyFont="1" applyAlignment="1">
      <alignment horizontal="left" indent="1"/>
    </xf>
    <xf numFmtId="0" fontId="18" fillId="0" borderId="0" xfId="0" applyFont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0" xfId="0" applyFont="1" applyAlignment="1">
      <alignment horizontal="center"/>
    </xf>
    <xf numFmtId="0" fontId="10" fillId="0" borderId="0" xfId="0" applyFont="1"/>
    <xf numFmtId="0" fontId="0" fillId="0" borderId="0" xfId="0" applyAlignment="1"/>
    <xf numFmtId="165" fontId="38" fillId="0" borderId="0" xfId="0" applyNumberFormat="1" applyFont="1"/>
    <xf numFmtId="0" fontId="46" fillId="5" borderId="0" xfId="1" applyNumberFormat="1" applyFont="1" applyFill="1" applyBorder="1" applyAlignment="1"/>
    <xf numFmtId="0" fontId="8" fillId="5" borderId="0" xfId="6" applyFill="1" applyAlignment="1">
      <alignment horizontal="center" vertical="center"/>
    </xf>
    <xf numFmtId="0" fontId="9" fillId="0" borderId="0" xfId="6" applyFont="1" applyAlignment="1">
      <alignment horizontal="center" vertical="center"/>
    </xf>
    <xf numFmtId="166" fontId="9" fillId="0" borderId="0" xfId="1" applyNumberFormat="1" applyFont="1" applyFill="1" applyBorder="1" applyAlignment="1">
      <alignment horizontal="center" vertical="center"/>
    </xf>
    <xf numFmtId="2" fontId="0" fillId="0" borderId="0" xfId="0" applyNumberFormat="1"/>
    <xf numFmtId="0" fontId="0" fillId="0" borderId="0" xfId="0" applyFont="1" applyAlignment="1">
      <alignment vertical="justify" readingOrder="1"/>
    </xf>
    <xf numFmtId="1" fontId="21" fillId="6" borderId="2" xfId="3" applyNumberFormat="1" applyFont="1" applyFill="1" applyBorder="1" applyAlignment="1">
      <alignment horizontal="center" vertical="center"/>
    </xf>
    <xf numFmtId="164" fontId="21" fillId="6" borderId="2" xfId="1" applyFont="1" applyFill="1" applyBorder="1" applyAlignment="1">
      <alignment vertical="center" wrapText="1"/>
    </xf>
    <xf numFmtId="1" fontId="18" fillId="5" borderId="2" xfId="3" applyNumberFormat="1" applyFont="1" applyFill="1" applyBorder="1" applyAlignment="1">
      <alignment horizontal="center" vertical="center"/>
    </xf>
    <xf numFmtId="167" fontId="18" fillId="5" borderId="2" xfId="3" applyNumberFormat="1" applyFont="1" applyFill="1" applyBorder="1" applyAlignment="1">
      <alignment horizontal="center" vertical="center"/>
    </xf>
    <xf numFmtId="164" fontId="9" fillId="6" borderId="2" xfId="1" applyFont="1" applyFill="1" applyBorder="1"/>
    <xf numFmtId="164" fontId="0" fillId="0" borderId="2" xfId="1" applyFont="1" applyBorder="1"/>
    <xf numFmtId="164" fontId="21" fillId="6" borderId="2" xfId="1" applyFont="1" applyFill="1" applyBorder="1" applyAlignment="1">
      <alignment horizontal="left" vertical="center"/>
    </xf>
    <xf numFmtId="0" fontId="21" fillId="6" borderId="2" xfId="0" applyFont="1" applyFill="1" applyBorder="1" applyAlignment="1">
      <alignment horizontal="right" wrapText="1"/>
    </xf>
    <xf numFmtId="0" fontId="42" fillId="2" borderId="2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left"/>
    </xf>
    <xf numFmtId="0" fontId="18" fillId="0" borderId="2" xfId="0" applyFont="1" applyBorder="1" applyAlignment="1">
      <alignment horizontal="right"/>
    </xf>
    <xf numFmtId="0" fontId="21" fillId="6" borderId="2" xfId="0" applyFont="1" applyFill="1" applyBorder="1"/>
    <xf numFmtId="0" fontId="9" fillId="6" borderId="2" xfId="0" applyFont="1" applyFill="1" applyBorder="1"/>
    <xf numFmtId="166" fontId="9" fillId="6" borderId="2" xfId="1" applyNumberFormat="1" applyFont="1" applyFill="1" applyBorder="1"/>
    <xf numFmtId="10" fontId="9" fillId="6" borderId="2" xfId="2" applyNumberFormat="1" applyFont="1" applyFill="1" applyBorder="1"/>
    <xf numFmtId="166" fontId="0" fillId="0" borderId="2" xfId="1" applyNumberFormat="1" applyFont="1" applyBorder="1"/>
    <xf numFmtId="10" fontId="0" fillId="0" borderId="2" xfId="2" applyNumberFormat="1" applyFont="1" applyBorder="1"/>
    <xf numFmtId="166" fontId="9" fillId="6" borderId="2" xfId="0" applyNumberFormat="1" applyFont="1" applyFill="1" applyBorder="1"/>
    <xf numFmtId="165" fontId="9" fillId="6" borderId="2" xfId="0" applyNumberFormat="1" applyFont="1" applyFill="1" applyBorder="1"/>
    <xf numFmtId="2" fontId="9" fillId="6" borderId="2" xfId="0" applyNumberFormat="1" applyFont="1" applyFill="1" applyBorder="1"/>
    <xf numFmtId="165" fontId="0" fillId="0" borderId="2" xfId="0" applyNumberFormat="1" applyBorder="1"/>
    <xf numFmtId="2" fontId="0" fillId="0" borderId="2" xfId="0" applyNumberFormat="1" applyBorder="1"/>
    <xf numFmtId="164" fontId="9" fillId="6" borderId="2" xfId="0" applyNumberFormat="1" applyFont="1" applyFill="1" applyBorder="1"/>
    <xf numFmtId="164" fontId="15" fillId="0" borderId="2" xfId="1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4" fontId="9" fillId="6" borderId="2" xfId="1" applyNumberFormat="1" applyFont="1" applyFill="1" applyBorder="1" applyAlignment="1">
      <alignment horizontal="right" vertical="center"/>
    </xf>
    <xf numFmtId="3" fontId="9" fillId="6" borderId="2" xfId="0" applyNumberFormat="1" applyFont="1" applyFill="1" applyBorder="1" applyAlignment="1">
      <alignment horizontal="center" vertical="center"/>
    </xf>
    <xf numFmtId="10" fontId="9" fillId="6" borderId="2" xfId="2" applyNumberFormat="1" applyFont="1" applyFill="1" applyBorder="1" applyAlignment="1">
      <alignment horizontal="center" vertical="center"/>
    </xf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Fill="1" applyBorder="1" applyAlignment="1">
      <alignment horizontal="left"/>
    </xf>
    <xf numFmtId="166" fontId="0" fillId="0" borderId="2" xfId="1" applyNumberFormat="1" applyFont="1" applyBorder="1" applyAlignment="1">
      <alignment horizontal="center"/>
    </xf>
    <xf numFmtId="166" fontId="9" fillId="6" borderId="2" xfId="1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/>
    </xf>
    <xf numFmtId="0" fontId="0" fillId="0" borderId="2" xfId="0" applyFont="1" applyBorder="1" applyAlignment="1">
      <alignment horizontal="left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0" fontId="51" fillId="0" borderId="0" xfId="0" applyFont="1"/>
    <xf numFmtId="164" fontId="0" fillId="0" borderId="2" xfId="1" applyFont="1" applyFill="1" applyBorder="1"/>
    <xf numFmtId="0" fontId="9" fillId="6" borderId="15" xfId="0" applyFont="1" applyFill="1" applyBorder="1"/>
    <xf numFmtId="164" fontId="9" fillId="6" borderId="15" xfId="1" applyFont="1" applyFill="1" applyBorder="1"/>
    <xf numFmtId="164" fontId="0" fillId="0" borderId="15" xfId="1" applyFont="1" applyFill="1" applyBorder="1"/>
    <xf numFmtId="0" fontId="14" fillId="2" borderId="2" xfId="0" applyFont="1" applyFill="1" applyBorder="1" applyAlignment="1">
      <alignment horizontal="center" vertical="center" wrapText="1"/>
    </xf>
    <xf numFmtId="164" fontId="9" fillId="6" borderId="2" xfId="1" applyFont="1" applyFill="1" applyBorder="1" applyAlignment="1"/>
    <xf numFmtId="164" fontId="0" fillId="0" borderId="2" xfId="1" applyFont="1" applyFill="1" applyBorder="1" applyAlignment="1"/>
    <xf numFmtId="164" fontId="0" fillId="0" borderId="2" xfId="1" applyFont="1" applyBorder="1" applyAlignment="1">
      <alignment horizontal="center" vertical="center"/>
    </xf>
    <xf numFmtId="0" fontId="18" fillId="0" borderId="0" xfId="0" applyFont="1" applyFill="1"/>
    <xf numFmtId="164" fontId="21" fillId="6" borderId="2" xfId="1" applyFont="1" applyFill="1" applyBorder="1"/>
    <xf numFmtId="164" fontId="26" fillId="6" borderId="2" xfId="0" applyNumberFormat="1" applyFont="1" applyFill="1" applyBorder="1"/>
    <xf numFmtId="166" fontId="26" fillId="6" borderId="2" xfId="0" applyNumberFormat="1" applyFont="1" applyFill="1" applyBorder="1"/>
    <xf numFmtId="166" fontId="27" fillId="0" borderId="2" xfId="1" applyNumberFormat="1" applyFont="1" applyBorder="1"/>
    <xf numFmtId="164" fontId="10" fillId="2" borderId="2" xfId="1" applyFont="1" applyFill="1" applyBorder="1" applyAlignment="1">
      <alignment horizontal="center" vertical="center"/>
    </xf>
    <xf numFmtId="10" fontId="10" fillId="2" borderId="2" xfId="2" applyNumberFormat="1" applyFont="1" applyFill="1" applyBorder="1" applyAlignment="1">
      <alignment horizontal="center" vertical="center"/>
    </xf>
    <xf numFmtId="166" fontId="10" fillId="2" borderId="2" xfId="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/>
    </xf>
    <xf numFmtId="166" fontId="24" fillId="0" borderId="2" xfId="1" applyNumberFormat="1" applyFont="1" applyBorder="1"/>
    <xf numFmtId="0" fontId="9" fillId="4" borderId="2" xfId="0" applyFont="1" applyFill="1" applyBorder="1"/>
    <xf numFmtId="166" fontId="43" fillId="4" borderId="2" xfId="0" applyNumberFormat="1" applyFont="1" applyFill="1" applyBorder="1"/>
    <xf numFmtId="0" fontId="52" fillId="0" borderId="0" xfId="0" applyFont="1"/>
    <xf numFmtId="166" fontId="9" fillId="4" borderId="2" xfId="1" applyNumberFormat="1" applyFont="1" applyFill="1" applyBorder="1"/>
    <xf numFmtId="166" fontId="26" fillId="6" borderId="2" xfId="1" applyNumberFormat="1" applyFont="1" applyFill="1" applyBorder="1"/>
    <xf numFmtId="10" fontId="26" fillId="6" borderId="2" xfId="2" applyNumberFormat="1" applyFont="1" applyFill="1" applyBorder="1"/>
    <xf numFmtId="10" fontId="27" fillId="0" borderId="2" xfId="2" applyNumberFormat="1" applyFont="1" applyBorder="1"/>
    <xf numFmtId="0" fontId="52" fillId="0" borderId="0" xfId="0" applyFont="1" applyAlignment="1">
      <alignment horizontal="left"/>
    </xf>
    <xf numFmtId="164" fontId="26" fillId="6" borderId="2" xfId="1" applyFont="1" applyFill="1" applyBorder="1"/>
    <xf numFmtId="164" fontId="27" fillId="0" borderId="2" xfId="1" applyFont="1" applyBorder="1"/>
    <xf numFmtId="166" fontId="37" fillId="6" borderId="2" xfId="1" applyNumberFormat="1" applyFont="1" applyFill="1" applyBorder="1"/>
    <xf numFmtId="10" fontId="37" fillId="6" borderId="2" xfId="2" applyNumberFormat="1" applyFont="1" applyFill="1" applyBorder="1"/>
    <xf numFmtId="166" fontId="36" fillId="0" borderId="2" xfId="1" applyNumberFormat="1" applyFont="1" applyBorder="1"/>
    <xf numFmtId="171" fontId="0" fillId="0" borderId="2" xfId="1" applyNumberFormat="1" applyFont="1" applyBorder="1"/>
    <xf numFmtId="173" fontId="0" fillId="0" borderId="2" xfId="1" applyNumberFormat="1" applyFont="1" applyBorder="1"/>
    <xf numFmtId="174" fontId="0" fillId="0" borderId="2" xfId="2" applyNumberFormat="1" applyFont="1" applyBorder="1"/>
    <xf numFmtId="168" fontId="24" fillId="0" borderId="2" xfId="1" applyNumberFormat="1" applyFont="1" applyBorder="1"/>
    <xf numFmtId="172" fontId="24" fillId="0" borderId="2" xfId="1" applyNumberFormat="1" applyFont="1" applyBorder="1"/>
    <xf numFmtId="0" fontId="25" fillId="3" borderId="2" xfId="0" applyFont="1" applyFill="1" applyBorder="1" applyAlignment="1">
      <alignment horizontal="center" vertical="center"/>
    </xf>
    <xf numFmtId="166" fontId="9" fillId="6" borderId="2" xfId="1" applyNumberFormat="1" applyFont="1" applyFill="1" applyBorder="1" applyAlignment="1">
      <alignment horizontal="center" vertical="center"/>
    </xf>
    <xf numFmtId="171" fontId="9" fillId="6" borderId="2" xfId="1" applyNumberFormat="1" applyFont="1" applyFill="1" applyBorder="1" applyAlignment="1">
      <alignment horizontal="center" vertical="center"/>
    </xf>
    <xf numFmtId="168" fontId="9" fillId="6" borderId="2" xfId="1" applyNumberFormat="1" applyFont="1" applyFill="1" applyBorder="1" applyAlignment="1">
      <alignment horizontal="center" vertical="center"/>
    </xf>
    <xf numFmtId="164" fontId="9" fillId="6" borderId="2" xfId="1" applyNumberFormat="1" applyFont="1" applyFill="1" applyBorder="1"/>
    <xf numFmtId="164" fontId="21" fillId="6" borderId="2" xfId="1" applyNumberFormat="1" applyFont="1" applyFill="1" applyBorder="1"/>
    <xf numFmtId="0" fontId="28" fillId="2" borderId="2" xfId="0" applyFont="1" applyFill="1" applyBorder="1" applyAlignment="1">
      <alignment horizontal="center" vertical="center"/>
    </xf>
    <xf numFmtId="166" fontId="9" fillId="6" borderId="2" xfId="1" applyNumberFormat="1" applyFont="1" applyFill="1" applyBorder="1" applyAlignment="1">
      <alignment horizontal="right"/>
    </xf>
    <xf numFmtId="0" fontId="53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center" vertical="center"/>
    </xf>
    <xf numFmtId="166" fontId="21" fillId="6" borderId="2" xfId="1" applyNumberFormat="1" applyFont="1" applyFill="1" applyBorder="1"/>
    <xf numFmtId="166" fontId="21" fillId="6" borderId="2" xfId="0" applyNumberFormat="1" applyFont="1" applyFill="1" applyBorder="1"/>
    <xf numFmtId="164" fontId="0" fillId="0" borderId="2" xfId="1" applyNumberFormat="1" applyFont="1" applyBorder="1"/>
    <xf numFmtId="166" fontId="18" fillId="0" borderId="2" xfId="1" applyNumberFormat="1" applyFont="1" applyFill="1" applyBorder="1"/>
    <xf numFmtId="166" fontId="0" fillId="0" borderId="2" xfId="1" applyNumberFormat="1" applyFont="1" applyFill="1" applyBorder="1"/>
    <xf numFmtId="0" fontId="18" fillId="0" borderId="2" xfId="0" applyFont="1" applyBorder="1"/>
    <xf numFmtId="171" fontId="9" fillId="6" borderId="2" xfId="1" applyNumberFormat="1" applyFont="1" applyFill="1" applyBorder="1"/>
    <xf numFmtId="171" fontId="0" fillId="0" borderId="2" xfId="1" applyNumberFormat="1" applyFont="1" applyFill="1" applyBorder="1"/>
    <xf numFmtId="168" fontId="0" fillId="0" borderId="2" xfId="1" applyNumberFormat="1" applyFont="1" applyFill="1" applyBorder="1"/>
    <xf numFmtId="0" fontId="0" fillId="0" borderId="2" xfId="0" applyBorder="1" applyAlignment="1">
      <alignment horizontal="right"/>
    </xf>
    <xf numFmtId="164" fontId="0" fillId="0" borderId="2" xfId="1" applyFont="1" applyBorder="1" applyAlignment="1">
      <alignment horizontal="right"/>
    </xf>
    <xf numFmtId="166" fontId="0" fillId="0" borderId="2" xfId="1" applyNumberFormat="1" applyFont="1" applyBorder="1" applyAlignment="1">
      <alignment horizontal="right"/>
    </xf>
    <xf numFmtId="0" fontId="9" fillId="6" borderId="2" xfId="0" applyFont="1" applyFill="1" applyBorder="1" applyAlignment="1">
      <alignment horizontal="right"/>
    </xf>
    <xf numFmtId="0" fontId="10" fillId="2" borderId="2" xfId="0" applyFont="1" applyFill="1" applyBorder="1" applyAlignment="1">
      <alignment horizontal="center"/>
    </xf>
    <xf numFmtId="0" fontId="35" fillId="5" borderId="2" xfId="6" applyFont="1" applyFill="1" applyBorder="1" applyAlignment="1">
      <alignment vertical="center"/>
    </xf>
    <xf numFmtId="0" fontId="35" fillId="5" borderId="2" xfId="6" applyFont="1" applyFill="1" applyBorder="1" applyAlignment="1">
      <alignment vertical="center" wrapText="1"/>
    </xf>
    <xf numFmtId="0" fontId="35" fillId="5" borderId="2" xfId="6" applyFont="1" applyFill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167" fontId="36" fillId="0" borderId="2" xfId="3" applyNumberFormat="1" applyFont="1" applyFill="1" applyBorder="1" applyAlignment="1">
      <alignment vertical="center"/>
    </xf>
    <xf numFmtId="15" fontId="36" fillId="0" borderId="2" xfId="3" applyNumberFormat="1" applyFont="1" applyBorder="1" applyAlignment="1">
      <alignment horizontal="center" vertical="center"/>
    </xf>
    <xf numFmtId="167" fontId="27" fillId="0" borderId="2" xfId="3" applyNumberFormat="1" applyFont="1" applyFill="1" applyBorder="1" applyAlignment="1">
      <alignment vertical="center"/>
    </xf>
    <xf numFmtId="167" fontId="27" fillId="5" borderId="2" xfId="3" applyNumberFormat="1" applyFont="1" applyFill="1" applyBorder="1" applyAlignment="1">
      <alignment vertical="center"/>
    </xf>
    <xf numFmtId="166" fontId="37" fillId="6" borderId="2" xfId="1" applyNumberFormat="1" applyFont="1" applyFill="1" applyBorder="1" applyAlignment="1">
      <alignment vertical="center"/>
    </xf>
    <xf numFmtId="15" fontId="36" fillId="6" borderId="2" xfId="3" applyNumberFormat="1" applyFont="1" applyFill="1" applyBorder="1" applyAlignment="1">
      <alignment vertical="center"/>
    </xf>
    <xf numFmtId="167" fontId="27" fillId="0" borderId="2" xfId="3" applyNumberFormat="1" applyFont="1" applyFill="1" applyBorder="1" applyAlignment="1">
      <alignment horizontal="center" vertical="center"/>
    </xf>
    <xf numFmtId="165" fontId="37" fillId="6" borderId="2" xfId="3" applyFont="1" applyFill="1" applyBorder="1" applyAlignment="1">
      <alignment vertical="center"/>
    </xf>
    <xf numFmtId="167" fontId="36" fillId="0" borderId="2" xfId="3" applyNumberFormat="1" applyFont="1" applyFill="1" applyBorder="1" applyAlignment="1">
      <alignment horizontal="center" vertical="center"/>
    </xf>
    <xf numFmtId="1" fontId="27" fillId="0" borderId="2" xfId="3" applyNumberFormat="1" applyFont="1" applyFill="1" applyBorder="1" applyAlignment="1">
      <alignment vertical="center"/>
    </xf>
    <xf numFmtId="1" fontId="27" fillId="0" borderId="2" xfId="3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/>
    </xf>
    <xf numFmtId="164" fontId="18" fillId="0" borderId="2" xfId="3" applyNumberFormat="1" applyFont="1" applyBorder="1" applyAlignment="1"/>
    <xf numFmtId="166" fontId="18" fillId="0" borderId="2" xfId="3" applyNumberFormat="1" applyFont="1" applyBorder="1" applyAlignment="1"/>
    <xf numFmtId="164" fontId="18" fillId="0" borderId="2" xfId="3" applyNumberFormat="1" applyFont="1" applyBorder="1" applyAlignment="1">
      <alignment vertical="center"/>
    </xf>
    <xf numFmtId="166" fontId="18" fillId="0" borderId="2" xfId="3" applyNumberFormat="1" applyFont="1" applyBorder="1" applyAlignment="1">
      <alignment vertical="center"/>
    </xf>
    <xf numFmtId="164" fontId="9" fillId="6" borderId="2" xfId="3" applyNumberFormat="1" applyFont="1" applyFill="1" applyBorder="1" applyAlignment="1"/>
    <xf numFmtId="166" fontId="9" fillId="6" borderId="2" xfId="3" applyNumberFormat="1" applyFont="1" applyFill="1" applyBorder="1" applyAlignment="1"/>
    <xf numFmtId="166" fontId="18" fillId="0" borderId="2" xfId="3" applyNumberFormat="1" applyFont="1" applyFill="1" applyBorder="1" applyAlignment="1"/>
    <xf numFmtId="166" fontId="18" fillId="0" borderId="2" xfId="1" applyNumberFormat="1" applyFont="1" applyBorder="1" applyAlignment="1"/>
    <xf numFmtId="164" fontId="18" fillId="0" borderId="2" xfId="3" applyNumberFormat="1" applyFont="1" applyFill="1" applyBorder="1" applyAlignment="1"/>
    <xf numFmtId="0" fontId="51" fillId="5" borderId="0" xfId="0" applyFont="1" applyFill="1"/>
    <xf numFmtId="165" fontId="27" fillId="0" borderId="0" xfId="3" applyFont="1" applyFill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0" fontId="52" fillId="0" borderId="0" xfId="0" applyFont="1" applyBorder="1" applyAlignment="1">
      <alignment horizontal="left"/>
    </xf>
    <xf numFmtId="0" fontId="0" fillId="0" borderId="0" xfId="0" applyBorder="1" applyAlignment="1">
      <alignment vertical="center"/>
    </xf>
    <xf numFmtId="165" fontId="27" fillId="0" borderId="0" xfId="3" applyFont="1" applyFill="1" applyBorder="1" applyAlignment="1">
      <alignment vertical="center"/>
    </xf>
    <xf numFmtId="15" fontId="27" fillId="0" borderId="0" xfId="3" applyNumberFormat="1" applyFont="1" applyFill="1" applyBorder="1" applyAlignment="1">
      <alignment vertical="center"/>
    </xf>
    <xf numFmtId="15" fontId="38" fillId="0" borderId="0" xfId="3" applyNumberFormat="1" applyFont="1" applyFill="1" applyBorder="1" applyAlignment="1">
      <alignment vertical="center"/>
    </xf>
    <xf numFmtId="15" fontId="30" fillId="0" borderId="0" xfId="1" quotePrefix="1" applyNumberFormat="1" applyFont="1" applyFill="1" applyBorder="1" applyAlignment="1">
      <alignment vertical="center" wrapText="1"/>
    </xf>
    <xf numFmtId="166" fontId="36" fillId="0" borderId="0" xfId="1" applyNumberFormat="1" applyFont="1" applyFill="1" applyBorder="1" applyAlignment="1">
      <alignment horizontal="right" vertical="center"/>
    </xf>
    <xf numFmtId="166" fontId="18" fillId="0" borderId="2" xfId="3" applyNumberFormat="1" applyFont="1" applyBorder="1" applyAlignment="1">
      <alignment horizontal="right" vertical="center"/>
    </xf>
    <xf numFmtId="0" fontId="21" fillId="6" borderId="2" xfId="0" applyFont="1" applyFill="1" applyBorder="1" applyAlignment="1">
      <alignment horizontal="center" vertical="top"/>
    </xf>
    <xf numFmtId="0" fontId="18" fillId="0" borderId="2" xfId="0" applyFont="1" applyBorder="1" applyAlignment="1">
      <alignment horizontal="left"/>
    </xf>
    <xf numFmtId="15" fontId="27" fillId="0" borderId="0" xfId="3" applyNumberFormat="1" applyFont="1" applyFill="1" applyBorder="1" applyAlignment="1">
      <alignment horizontal="center" vertical="center"/>
    </xf>
    <xf numFmtId="15" fontId="30" fillId="0" borderId="0" xfId="3" applyNumberFormat="1" applyFont="1" applyFill="1" applyBorder="1" applyAlignment="1">
      <alignment vertical="center"/>
    </xf>
    <xf numFmtId="15" fontId="30" fillId="0" borderId="0" xfId="1" quotePrefix="1" applyNumberFormat="1" applyFont="1" applyFill="1" applyBorder="1" applyAlignment="1">
      <alignment horizontal="left" vertical="center" wrapText="1"/>
    </xf>
    <xf numFmtId="0" fontId="5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49" fillId="0" borderId="0" xfId="0" applyFont="1" applyAlignment="1">
      <alignment horizontal="left" vertical="center" indent="1"/>
    </xf>
    <xf numFmtId="0" fontId="58" fillId="0" borderId="0" xfId="0" applyFont="1" applyAlignment="1">
      <alignment horizontal="center"/>
    </xf>
    <xf numFmtId="0" fontId="59" fillId="0" borderId="0" xfId="0" applyFont="1"/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4" fontId="27" fillId="0" borderId="0" xfId="0" applyNumberFormat="1" applyFont="1" applyBorder="1"/>
    <xf numFmtId="0" fontId="60" fillId="0" borderId="0" xfId="0" applyFont="1"/>
    <xf numFmtId="0" fontId="60" fillId="0" borderId="0" xfId="0" applyFont="1" applyAlignment="1">
      <alignment horizontal="left"/>
    </xf>
    <xf numFmtId="0" fontId="59" fillId="0" borderId="0" xfId="0" applyFont="1" applyAlignment="1">
      <alignment horizontal="center" vertical="center"/>
    </xf>
    <xf numFmtId="172" fontId="9" fillId="6" borderId="2" xfId="1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8" fillId="0" borderId="0" xfId="0" applyFont="1"/>
    <xf numFmtId="0" fontId="5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horizontal="left" vertical="center"/>
    </xf>
    <xf numFmtId="166" fontId="27" fillId="0" borderId="2" xfId="1" applyNumberFormat="1" applyFont="1" applyBorder="1" applyAlignment="1">
      <alignment vertical="center"/>
    </xf>
    <xf numFmtId="0" fontId="8" fillId="0" borderId="0" xfId="6" applyBorder="1" applyAlignment="1">
      <alignment horizontal="center" vertical="center" wrapText="1"/>
    </xf>
    <xf numFmtId="0" fontId="8" fillId="0" borderId="0" xfId="6" applyBorder="1" applyAlignment="1">
      <alignment horizontal="center" vertical="center"/>
    </xf>
    <xf numFmtId="164" fontId="8" fillId="0" borderId="0" xfId="6" applyNumberFormat="1" applyBorder="1" applyAlignment="1">
      <alignment horizontal="center" vertical="center" wrapText="1"/>
    </xf>
    <xf numFmtId="164" fontId="8" fillId="0" borderId="0" xfId="6" applyNumberFormat="1" applyBorder="1" applyAlignment="1">
      <alignment horizontal="center" vertical="center"/>
    </xf>
    <xf numFmtId="0" fontId="57" fillId="5" borderId="0" xfId="0" applyFont="1" applyFill="1"/>
    <xf numFmtId="0" fontId="61" fillId="0" borderId="0" xfId="0" applyFont="1"/>
    <xf numFmtId="0" fontId="10" fillId="2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left"/>
    </xf>
    <xf numFmtId="164" fontId="0" fillId="0" borderId="0" xfId="1" applyFont="1" applyFill="1" applyBorder="1"/>
    <xf numFmtId="167" fontId="18" fillId="8" borderId="27" xfId="3" applyNumberFormat="1" applyFont="1" applyFill="1" applyBorder="1" applyAlignment="1">
      <alignment horizontal="center" vertical="center"/>
    </xf>
    <xf numFmtId="167" fontId="18" fillId="5" borderId="27" xfId="3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/>
    </xf>
    <xf numFmtId="0" fontId="10" fillId="2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left"/>
    </xf>
    <xf numFmtId="164" fontId="0" fillId="0" borderId="2" xfId="1" applyFont="1" applyBorder="1" applyAlignment="1">
      <alignment horizontal="left"/>
    </xf>
    <xf numFmtId="0" fontId="0" fillId="0" borderId="4" xfId="0" applyFont="1" applyBorder="1" applyAlignment="1">
      <alignment horizontal="left"/>
    </xf>
    <xf numFmtId="10" fontId="0" fillId="0" borderId="5" xfId="2" applyNumberFormat="1" applyFont="1" applyBorder="1"/>
    <xf numFmtId="164" fontId="9" fillId="6" borderId="6" xfId="1" applyFont="1" applyFill="1" applyBorder="1"/>
    <xf numFmtId="10" fontId="9" fillId="6" borderId="6" xfId="2" applyNumberFormat="1" applyFont="1" applyFill="1" applyBorder="1"/>
    <xf numFmtId="166" fontId="9" fillId="6" borderId="6" xfId="1" applyNumberFormat="1" applyFont="1" applyFill="1" applyBorder="1"/>
    <xf numFmtId="0" fontId="10" fillId="2" borderId="2" xfId="0" applyFont="1" applyFill="1" applyBorder="1" applyAlignment="1">
      <alignment horizontal="center" vertical="center"/>
    </xf>
    <xf numFmtId="4" fontId="37" fillId="6" borderId="2" xfId="0" applyNumberFormat="1" applyFont="1" applyFill="1" applyBorder="1"/>
    <xf numFmtId="4" fontId="36" fillId="0" borderId="2" xfId="0" applyNumberFormat="1" applyFont="1" applyBorder="1"/>
    <xf numFmtId="166" fontId="37" fillId="6" borderId="2" xfId="0" applyNumberFormat="1" applyFont="1" applyFill="1" applyBorder="1"/>
    <xf numFmtId="166" fontId="36" fillId="0" borderId="2" xfId="0" applyNumberFormat="1" applyFont="1" applyBorder="1"/>
    <xf numFmtId="164" fontId="26" fillId="6" borderId="2" xfId="1" applyNumberFormat="1" applyFont="1" applyFill="1" applyBorder="1"/>
    <xf numFmtId="164" fontId="27" fillId="0" borderId="2" xfId="1" applyNumberFormat="1" applyFont="1" applyBorder="1"/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66" fontId="0" fillId="0" borderId="2" xfId="1" applyNumberFormat="1" applyFont="1" applyBorder="1" applyAlignment="1">
      <alignment horizontal="center"/>
    </xf>
    <xf numFmtId="166" fontId="9" fillId="6" borderId="2" xfId="1" applyNumberFormat="1" applyFont="1" applyFill="1" applyBorder="1" applyAlignment="1">
      <alignment horizontal="center"/>
    </xf>
    <xf numFmtId="0" fontId="0" fillId="0" borderId="2" xfId="0" applyFont="1" applyBorder="1" applyAlignment="1">
      <alignment horizontal="left"/>
    </xf>
    <xf numFmtId="166" fontId="0" fillId="0" borderId="0" xfId="0" applyNumberFormat="1"/>
    <xf numFmtId="166" fontId="0" fillId="0" borderId="2" xfId="1" applyNumberFormat="1" applyFont="1" applyBorder="1" applyAlignment="1">
      <alignment horizontal="center"/>
    </xf>
    <xf numFmtId="166" fontId="9" fillId="6" borderId="2" xfId="1" applyNumberFormat="1" applyFont="1" applyFill="1" applyBorder="1" applyAlignment="1">
      <alignment horizontal="center"/>
    </xf>
    <xf numFmtId="0" fontId="0" fillId="0" borderId="2" xfId="0" applyFont="1" applyBorder="1" applyAlignment="1">
      <alignment horizontal="left"/>
    </xf>
    <xf numFmtId="166" fontId="0" fillId="0" borderId="2" xfId="1" applyNumberFormat="1" applyFont="1" applyBorder="1" applyAlignment="1">
      <alignment horizontal="center"/>
    </xf>
    <xf numFmtId="166" fontId="9" fillId="6" borderId="2" xfId="1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164" fontId="27" fillId="0" borderId="2" xfId="1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167" fontId="27" fillId="0" borderId="2" xfId="3" applyNumberFormat="1" applyFont="1" applyFill="1" applyBorder="1" applyAlignment="1">
      <alignment horizontal="left" vertical="center"/>
    </xf>
    <xf numFmtId="15" fontId="36" fillId="0" borderId="12" xfId="3" applyNumberFormat="1" applyFont="1" applyBorder="1" applyAlignment="1">
      <alignment horizontal="left" vertical="top"/>
    </xf>
    <xf numFmtId="166" fontId="9" fillId="6" borderId="2" xfId="1" applyNumberFormat="1" applyFont="1" applyFill="1" applyBorder="1" applyAlignment="1">
      <alignment horizontal="center"/>
    </xf>
    <xf numFmtId="164" fontId="6" fillId="5" borderId="6" xfId="1" applyFont="1" applyFill="1" applyBorder="1"/>
    <xf numFmtId="10" fontId="6" fillId="5" borderId="6" xfId="2" applyNumberFormat="1" applyFont="1" applyFill="1" applyBorder="1"/>
    <xf numFmtId="166" fontId="6" fillId="5" borderId="6" xfId="1" applyNumberFormat="1" applyFont="1" applyFill="1" applyBorder="1"/>
    <xf numFmtId="164" fontId="0" fillId="5" borderId="4" xfId="1" applyFont="1" applyFill="1" applyBorder="1" applyAlignment="1">
      <alignment horizontal="right"/>
    </xf>
    <xf numFmtId="10" fontId="0" fillId="5" borderId="4" xfId="2" applyNumberFormat="1" applyFont="1" applyFill="1" applyBorder="1" applyAlignment="1">
      <alignment horizontal="right"/>
    </xf>
    <xf numFmtId="166" fontId="6" fillId="5" borderId="2" xfId="1" applyNumberFormat="1" applyFont="1" applyFill="1" applyBorder="1" applyAlignment="1">
      <alignment horizontal="right"/>
    </xf>
    <xf numFmtId="167" fontId="27" fillId="0" borderId="0" xfId="3" applyNumberFormat="1" applyFont="1" applyFill="1" applyBorder="1" applyAlignment="1">
      <alignment horizontal="left" vertical="center"/>
    </xf>
    <xf numFmtId="15" fontId="36" fillId="0" borderId="0" xfId="3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left"/>
    </xf>
    <xf numFmtId="168" fontId="0" fillId="0" borderId="2" xfId="1" applyNumberFormat="1" applyFont="1" applyBorder="1"/>
    <xf numFmtId="0" fontId="10" fillId="2" borderId="2" xfId="0" applyFont="1" applyFill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3" fontId="21" fillId="6" borderId="2" xfId="0" applyNumberFormat="1" applyFont="1" applyFill="1" applyBorder="1" applyAlignment="1">
      <alignment horizontal="center" vertical="center"/>
    </xf>
    <xf numFmtId="3" fontId="18" fillId="0" borderId="2" xfId="0" applyNumberFormat="1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164" fontId="0" fillId="0" borderId="2" xfId="1" applyFont="1" applyFill="1" applyBorder="1" applyAlignment="1">
      <alignment horizontal="center" vertical="center"/>
    </xf>
    <xf numFmtId="164" fontId="9" fillId="6" borderId="2" xfId="1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left" wrapText="1"/>
    </xf>
    <xf numFmtId="0" fontId="21" fillId="6" borderId="2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left"/>
    </xf>
    <xf numFmtId="164" fontId="18" fillId="5" borderId="2" xfId="1" applyFont="1" applyFill="1" applyBorder="1" applyAlignment="1">
      <alignment horizontal="center" vertical="top" wrapText="1"/>
    </xf>
    <xf numFmtId="166" fontId="4" fillId="0" borderId="2" xfId="1" applyNumberFormat="1" applyFont="1" applyBorder="1"/>
    <xf numFmtId="166" fontId="4" fillId="0" borderId="0" xfId="1" applyNumberFormat="1" applyFont="1" applyBorder="1"/>
    <xf numFmtId="0" fontId="4" fillId="0" borderId="0" xfId="0" applyFont="1" applyFill="1" applyBorder="1"/>
    <xf numFmtId="2" fontId="9" fillId="0" borderId="2" xfId="0" applyNumberFormat="1" applyFont="1" applyFill="1" applyBorder="1"/>
    <xf numFmtId="10" fontId="9" fillId="0" borderId="2" xfId="2" applyNumberFormat="1" applyFont="1" applyFill="1" applyBorder="1"/>
    <xf numFmtId="3" fontId="4" fillId="0" borderId="2" xfId="0" applyNumberFormat="1" applyFont="1" applyFill="1" applyBorder="1" applyAlignment="1">
      <alignment horizontal="center" vertical="center"/>
    </xf>
    <xf numFmtId="10" fontId="4" fillId="0" borderId="2" xfId="2" applyNumberFormat="1" applyFont="1" applyFill="1" applyBorder="1" applyAlignment="1">
      <alignment horizontal="center" vertical="center"/>
    </xf>
    <xf numFmtId="164" fontId="4" fillId="0" borderId="2" xfId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164" fontId="0" fillId="0" borderId="4" xfId="1" applyFont="1" applyBorder="1"/>
    <xf numFmtId="0" fontId="0" fillId="0" borderId="28" xfId="0" applyBorder="1"/>
    <xf numFmtId="164" fontId="0" fillId="0" borderId="5" xfId="1" applyFont="1" applyBorder="1"/>
    <xf numFmtId="165" fontId="27" fillId="0" borderId="0" xfId="0" applyNumberFormat="1" applyFont="1"/>
    <xf numFmtId="166" fontId="26" fillId="6" borderId="6" xfId="1" applyNumberFormat="1" applyFont="1" applyFill="1" applyBorder="1"/>
    <xf numFmtId="166" fontId="27" fillId="0" borderId="4" xfId="1" applyNumberFormat="1" applyFont="1" applyBorder="1"/>
    <xf numFmtId="165" fontId="27" fillId="0" borderId="28" xfId="3" applyFont="1" applyBorder="1"/>
    <xf numFmtId="165" fontId="27" fillId="0" borderId="28" xfId="0" applyNumberFormat="1" applyFont="1" applyBorder="1"/>
    <xf numFmtId="166" fontId="27" fillId="0" borderId="3" xfId="1" applyNumberFormat="1" applyFont="1" applyBorder="1"/>
    <xf numFmtId="2" fontId="27" fillId="0" borderId="0" xfId="0" applyNumberFormat="1" applyFont="1"/>
    <xf numFmtId="166" fontId="27" fillId="0" borderId="6" xfId="1" applyNumberFormat="1" applyFont="1" applyBorder="1"/>
    <xf numFmtId="0" fontId="9" fillId="0" borderId="0" xfId="11" applyFont="1" applyAlignment="1">
      <alignment horizontal="center"/>
    </xf>
    <xf numFmtId="0" fontId="15" fillId="0" borderId="0" xfId="11"/>
    <xf numFmtId="0" fontId="15" fillId="0" borderId="0" xfId="11" applyAlignment="1">
      <alignment horizontal="center"/>
    </xf>
    <xf numFmtId="0" fontId="9" fillId="0" borderId="0" xfId="11" applyFont="1"/>
    <xf numFmtId="0" fontId="10" fillId="2" borderId="2" xfId="11" applyFont="1" applyFill="1" applyBorder="1" applyAlignment="1">
      <alignment horizontal="center" vertical="center"/>
    </xf>
    <xf numFmtId="0" fontId="10" fillId="2" borderId="2" xfId="11" applyFont="1" applyFill="1" applyBorder="1" applyAlignment="1">
      <alignment horizontal="center" vertical="center" wrapText="1"/>
    </xf>
    <xf numFmtId="0" fontId="15" fillId="0" borderId="0" xfId="11" applyAlignment="1">
      <alignment vertical="center"/>
    </xf>
    <xf numFmtId="0" fontId="9" fillId="6" borderId="2" xfId="11" applyFont="1" applyFill="1" applyBorder="1" applyAlignment="1">
      <alignment horizontal="center"/>
    </xf>
    <xf numFmtId="0" fontId="9" fillId="0" borderId="9" xfId="11" applyFont="1" applyBorder="1"/>
    <xf numFmtId="0" fontId="9" fillId="0" borderId="13" xfId="11" applyFont="1" applyBorder="1"/>
    <xf numFmtId="0" fontId="15" fillId="0" borderId="2" xfId="11" applyBorder="1"/>
    <xf numFmtId="0" fontId="15" fillId="0" borderId="2" xfId="11" applyBorder="1" applyAlignment="1">
      <alignment horizontal="center"/>
    </xf>
    <xf numFmtId="0" fontId="9" fillId="0" borderId="16" xfId="11" applyFont="1" applyBorder="1"/>
    <xf numFmtId="0" fontId="9" fillId="0" borderId="17" xfId="11" applyFont="1" applyBorder="1"/>
    <xf numFmtId="0" fontId="15" fillId="0" borderId="8" xfId="11" applyBorder="1"/>
    <xf numFmtId="0" fontId="9" fillId="0" borderId="10" xfId="11" applyFont="1" applyBorder="1"/>
    <xf numFmtId="0" fontId="9" fillId="0" borderId="14" xfId="11" applyFont="1" applyBorder="1"/>
    <xf numFmtId="0" fontId="9" fillId="6" borderId="4" xfId="11" applyFont="1" applyFill="1" applyBorder="1" applyAlignment="1">
      <alignment horizontal="left"/>
    </xf>
    <xf numFmtId="0" fontId="9" fillId="6" borderId="5" xfId="11" applyFont="1" applyFill="1" applyBorder="1" applyAlignment="1">
      <alignment horizontal="left"/>
    </xf>
    <xf numFmtId="0" fontId="9" fillId="6" borderId="6" xfId="11" applyFont="1" applyFill="1" applyBorder="1" applyAlignment="1">
      <alignment horizontal="center"/>
    </xf>
    <xf numFmtId="0" fontId="9" fillId="6" borderId="6" xfId="11" applyFont="1" applyFill="1" applyBorder="1" applyAlignment="1">
      <alignment horizontal="left"/>
    </xf>
    <xf numFmtId="0" fontId="15" fillId="6" borderId="2" xfId="11" applyFill="1" applyBorder="1" applyAlignment="1">
      <alignment horizontal="left"/>
    </xf>
    <xf numFmtId="0" fontId="15" fillId="0" borderId="5" xfId="11" applyBorder="1"/>
    <xf numFmtId="0" fontId="9" fillId="6" borderId="3" xfId="11" applyFont="1" applyFill="1" applyBorder="1" applyAlignment="1">
      <alignment horizontal="center"/>
    </xf>
    <xf numFmtId="0" fontId="9" fillId="6" borderId="3" xfId="11" applyFont="1" applyFill="1" applyBorder="1"/>
    <xf numFmtId="0" fontId="15" fillId="6" borderId="2" xfId="11" applyFill="1" applyBorder="1"/>
    <xf numFmtId="0" fontId="9" fillId="6" borderId="2" xfId="11" applyFont="1" applyFill="1" applyBorder="1"/>
    <xf numFmtId="0" fontId="9" fillId="0" borderId="2" xfId="11" applyFont="1" applyBorder="1" applyAlignment="1">
      <alignment horizontal="center"/>
    </xf>
    <xf numFmtId="0" fontId="9" fillId="6" borderId="2" xfId="11" applyFont="1" applyFill="1" applyBorder="1" applyAlignment="1">
      <alignment horizontal="left"/>
    </xf>
    <xf numFmtId="0" fontId="29" fillId="0" borderId="2" xfId="11" applyFont="1" applyBorder="1" applyAlignment="1">
      <alignment horizontal="center"/>
    </xf>
    <xf numFmtId="0" fontId="16" fillId="0" borderId="2" xfId="11" applyFont="1" applyBorder="1" applyAlignment="1">
      <alignment horizontal="center"/>
    </xf>
    <xf numFmtId="0" fontId="15" fillId="0" borderId="9" xfId="11" applyBorder="1"/>
    <xf numFmtId="0" fontId="15" fillId="0" borderId="13" xfId="11" applyBorder="1"/>
    <xf numFmtId="0" fontId="15" fillId="0" borderId="16" xfId="11" applyBorder="1"/>
    <xf numFmtId="0" fontId="15" fillId="0" borderId="17" xfId="11" applyBorder="1"/>
    <xf numFmtId="0" fontId="15" fillId="0" borderId="10" xfId="11" applyBorder="1"/>
    <xf numFmtId="0" fontId="15" fillId="0" borderId="14" xfId="11" applyBorder="1"/>
    <xf numFmtId="0" fontId="52" fillId="0" borderId="0" xfId="11" applyFont="1" applyAlignment="1">
      <alignment horizontal="left"/>
    </xf>
    <xf numFmtId="0" fontId="45" fillId="0" borderId="0" xfId="11" applyFont="1" applyAlignment="1">
      <alignment horizontal="center"/>
    </xf>
    <xf numFmtId="0" fontId="10" fillId="2" borderId="18" xfId="11" applyFont="1" applyFill="1" applyBorder="1" applyAlignment="1">
      <alignment horizontal="center" vertical="center"/>
    </xf>
    <xf numFmtId="0" fontId="10" fillId="2" borderId="18" xfId="11" applyFont="1" applyFill="1" applyBorder="1" applyAlignment="1">
      <alignment horizontal="center" vertical="center" wrapText="1"/>
    </xf>
    <xf numFmtId="0" fontId="9" fillId="6" borderId="18" xfId="11" applyFont="1" applyFill="1" applyBorder="1" applyAlignment="1">
      <alignment horizontal="center"/>
    </xf>
    <xf numFmtId="0" fontId="9" fillId="6" borderId="18" xfId="11" applyFont="1" applyFill="1" applyBorder="1"/>
    <xf numFmtId="0" fontId="4" fillId="0" borderId="18" xfId="11" applyFont="1" applyBorder="1" applyAlignment="1">
      <alignment horizontal="left"/>
    </xf>
    <xf numFmtId="0" fontId="9" fillId="0" borderId="18" xfId="11" applyFont="1" applyBorder="1" applyAlignment="1">
      <alignment horizontal="center"/>
    </xf>
    <xf numFmtId="0" fontId="4" fillId="0" borderId="18" xfId="11" applyFont="1" applyBorder="1" applyAlignment="1">
      <alignment horizontal="center"/>
    </xf>
    <xf numFmtId="0" fontId="15" fillId="0" borderId="18" xfId="11" applyBorder="1"/>
    <xf numFmtId="0" fontId="15" fillId="0" borderId="18" xfId="11" applyBorder="1" applyAlignment="1">
      <alignment horizontal="center"/>
    </xf>
    <xf numFmtId="0" fontId="9" fillId="0" borderId="21" xfId="11" applyFont="1" applyBorder="1" applyAlignment="1">
      <alignment horizontal="center"/>
    </xf>
    <xf numFmtId="0" fontId="9" fillId="0" borderId="22" xfId="11" applyFont="1" applyBorder="1" applyAlignment="1">
      <alignment horizontal="center"/>
    </xf>
    <xf numFmtId="0" fontId="9" fillId="0" borderId="23" xfId="11" applyFont="1" applyBorder="1" applyAlignment="1">
      <alignment horizontal="center"/>
    </xf>
    <xf numFmtId="0" fontId="9" fillId="0" borderId="24" xfId="11" applyFont="1" applyBorder="1" applyAlignment="1">
      <alignment horizontal="center"/>
    </xf>
    <xf numFmtId="0" fontId="9" fillId="0" borderId="25" xfId="11" applyFont="1" applyBorder="1" applyAlignment="1">
      <alignment horizontal="center"/>
    </xf>
    <xf numFmtId="0" fontId="9" fillId="0" borderId="26" xfId="11" applyFont="1" applyBorder="1" applyAlignment="1">
      <alignment horizontal="center"/>
    </xf>
    <xf numFmtId="0" fontId="9" fillId="0" borderId="10" xfId="11" applyFont="1" applyBorder="1" applyAlignment="1">
      <alignment horizontal="center"/>
    </xf>
    <xf numFmtId="0" fontId="9" fillId="0" borderId="14" xfId="11" applyFont="1" applyBorder="1" applyAlignment="1">
      <alignment horizontal="center"/>
    </xf>
    <xf numFmtId="0" fontId="9" fillId="7" borderId="18" xfId="11" applyFont="1" applyFill="1" applyBorder="1"/>
    <xf numFmtId="0" fontId="9" fillId="7" borderId="18" xfId="11" applyFont="1" applyFill="1" applyBorder="1" applyAlignment="1">
      <alignment horizontal="center"/>
    </xf>
    <xf numFmtId="0" fontId="4" fillId="0" borderId="2" xfId="11" applyFont="1" applyBorder="1" applyAlignment="1">
      <alignment horizontal="center"/>
    </xf>
    <xf numFmtId="0" fontId="4" fillId="0" borderId="2" xfId="11" applyFont="1" applyBorder="1"/>
    <xf numFmtId="0" fontId="18" fillId="0" borderId="0" xfId="0" applyFont="1" applyAlignment="1">
      <alignment horizontal="right"/>
    </xf>
    <xf numFmtId="0" fontId="61" fillId="0" borderId="0" xfId="0" applyFont="1" applyAlignment="1">
      <alignment horizontal="right"/>
    </xf>
    <xf numFmtId="0" fontId="10" fillId="2" borderId="2" xfId="0" applyFont="1" applyFill="1" applyBorder="1" applyAlignment="1">
      <alignment horizontal="right" vertical="center" wrapText="1"/>
    </xf>
    <xf numFmtId="0" fontId="21" fillId="0" borderId="16" xfId="0" applyFont="1" applyBorder="1" applyAlignment="1">
      <alignment horizontal="center" vertical="top"/>
    </xf>
    <xf numFmtId="0" fontId="21" fillId="0" borderId="0" xfId="0" applyFont="1" applyAlignment="1">
      <alignment horizontal="center" vertical="top"/>
    </xf>
    <xf numFmtId="0" fontId="18" fillId="6" borderId="2" xfId="0" applyFont="1" applyFill="1" applyBorder="1" applyAlignment="1">
      <alignment horizontal="right" wrapText="1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right" wrapText="1"/>
    </xf>
    <xf numFmtId="0" fontId="21" fillId="0" borderId="9" xfId="0" applyFont="1" applyBorder="1" applyAlignment="1">
      <alignment horizontal="center" vertical="top"/>
    </xf>
    <xf numFmtId="0" fontId="21" fillId="0" borderId="13" xfId="0" applyFont="1" applyBorder="1" applyAlignment="1">
      <alignment horizontal="center" vertical="top"/>
    </xf>
    <xf numFmtId="0" fontId="21" fillId="0" borderId="10" xfId="0" applyFont="1" applyBorder="1" applyAlignment="1">
      <alignment horizontal="center" vertical="top"/>
    </xf>
    <xf numFmtId="0" fontId="21" fillId="0" borderId="14" xfId="0" applyFont="1" applyBorder="1" applyAlignment="1">
      <alignment horizontal="center" vertical="top"/>
    </xf>
    <xf numFmtId="0" fontId="21" fillId="0" borderId="11" xfId="0" applyFont="1" applyBorder="1" applyAlignment="1">
      <alignment horizontal="center" vertical="top"/>
    </xf>
    <xf numFmtId="0" fontId="21" fillId="6" borderId="2" xfId="0" applyFont="1" applyFill="1" applyBorder="1" applyAlignment="1">
      <alignment horizontal="right" vertical="top"/>
    </xf>
    <xf numFmtId="0" fontId="21" fillId="6" borderId="2" xfId="0" applyFont="1" applyFill="1" applyBorder="1" applyAlignment="1">
      <alignment horizontal="right"/>
    </xf>
    <xf numFmtId="0" fontId="12" fillId="2" borderId="2" xfId="0" applyFont="1" applyFill="1" applyBorder="1" applyAlignment="1">
      <alignment horizontal="right" vertical="center" wrapText="1"/>
    </xf>
    <xf numFmtId="0" fontId="21" fillId="0" borderId="4" xfId="0" applyFont="1" applyBorder="1" applyAlignment="1">
      <alignment horizontal="center" vertical="top"/>
    </xf>
    <xf numFmtId="0" fontId="21" fillId="0" borderId="7" xfId="0" applyFont="1" applyBorder="1" applyAlignment="1">
      <alignment horizontal="center" vertical="top"/>
    </xf>
    <xf numFmtId="0" fontId="21" fillId="0" borderId="12" xfId="0" applyFont="1" applyBorder="1" applyAlignment="1">
      <alignment horizontal="center" vertical="top"/>
    </xf>
    <xf numFmtId="0" fontId="21" fillId="0" borderId="0" xfId="0" applyFont="1" applyAlignment="1">
      <alignment horizontal="right"/>
    </xf>
    <xf numFmtId="0" fontId="21" fillId="6" borderId="4" xfId="0" applyFont="1" applyFill="1" applyBorder="1" applyAlignment="1">
      <alignment horizontal="center"/>
    </xf>
    <xf numFmtId="0" fontId="21" fillId="6" borderId="7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/>
    </xf>
    <xf numFmtId="0" fontId="21" fillId="0" borderId="9" xfId="0" applyFont="1" applyBorder="1" applyAlignment="1">
      <alignment vertical="top"/>
    </xf>
    <xf numFmtId="0" fontId="21" fillId="0" borderId="13" xfId="0" applyFont="1" applyBorder="1" applyAlignment="1">
      <alignment vertical="top"/>
    </xf>
    <xf numFmtId="0" fontId="21" fillId="0" borderId="17" xfId="0" applyFont="1" applyBorder="1" applyAlignment="1">
      <alignment horizontal="center" vertical="top"/>
    </xf>
    <xf numFmtId="0" fontId="21" fillId="6" borderId="4" xfId="0" applyFont="1" applyFill="1" applyBorder="1" applyAlignment="1">
      <alignment horizontal="left" wrapText="1"/>
    </xf>
    <xf numFmtId="0" fontId="21" fillId="6" borderId="5" xfId="0" applyFont="1" applyFill="1" applyBorder="1" applyAlignment="1">
      <alignment horizontal="left" wrapText="1"/>
    </xf>
    <xf numFmtId="0" fontId="21" fillId="0" borderId="5" xfId="0" applyFont="1" applyBorder="1" applyAlignment="1">
      <alignment horizontal="center" vertical="top"/>
    </xf>
    <xf numFmtId="0" fontId="64" fillId="0" borderId="0" xfId="0" applyFont="1"/>
    <xf numFmtId="0" fontId="66" fillId="0" borderId="0" xfId="0" applyFont="1"/>
    <xf numFmtId="0" fontId="66" fillId="0" borderId="0" xfId="0" applyFont="1" applyAlignment="1">
      <alignment horizontal="right"/>
    </xf>
    <xf numFmtId="0" fontId="21" fillId="0" borderId="0" xfId="0" applyFont="1"/>
    <xf numFmtId="0" fontId="18" fillId="0" borderId="2" xfId="0" applyFont="1" applyFill="1" applyBorder="1" applyAlignment="1">
      <alignment horizontal="right" wrapText="1"/>
    </xf>
    <xf numFmtId="0" fontId="21" fillId="0" borderId="0" xfId="0" applyFont="1" applyFill="1" applyAlignment="1">
      <alignment horizontal="center" vertical="top"/>
    </xf>
    <xf numFmtId="0" fontId="21" fillId="0" borderId="0" xfId="0" applyFont="1" applyFill="1" applyAlignment="1">
      <alignment horizontal="left" wrapText="1"/>
    </xf>
    <xf numFmtId="0" fontId="21" fillId="0" borderId="0" xfId="0" applyFont="1" applyFill="1" applyAlignment="1">
      <alignment horizontal="right" wrapText="1"/>
    </xf>
    <xf numFmtId="0" fontId="12" fillId="2" borderId="2" xfId="17" applyFont="1" applyFill="1" applyBorder="1" applyAlignment="1">
      <alignment horizontal="center" vertical="center" wrapText="1"/>
    </xf>
    <xf numFmtId="1" fontId="21" fillId="6" borderId="2" xfId="17" applyNumberFormat="1" applyFont="1" applyFill="1" applyBorder="1" applyAlignment="1">
      <alignment horizontal="center" vertical="top" wrapText="1"/>
    </xf>
    <xf numFmtId="1" fontId="21" fillId="6" borderId="2" xfId="3" applyNumberFormat="1" applyFont="1" applyFill="1" applyBorder="1" applyAlignment="1">
      <alignment horizontal="right" vertical="center"/>
    </xf>
    <xf numFmtId="1" fontId="18" fillId="5" borderId="2" xfId="17" applyNumberFormat="1" applyFont="1" applyFill="1" applyBorder="1" applyAlignment="1">
      <alignment horizontal="center" vertical="top" wrapText="1"/>
    </xf>
    <xf numFmtId="164" fontId="18" fillId="0" borderId="2" xfId="1" applyFont="1" applyFill="1" applyBorder="1" applyAlignment="1">
      <alignment horizontal="center" vertical="center" wrapText="1"/>
    </xf>
    <xf numFmtId="0" fontId="27" fillId="0" borderId="0" xfId="17" applyFont="1" applyAlignment="1">
      <alignment vertical="center" wrapText="1"/>
    </xf>
    <xf numFmtId="0" fontId="4" fillId="0" borderId="0" xfId="17" applyAlignment="1">
      <alignment horizontal="left" vertical="center"/>
    </xf>
    <xf numFmtId="0" fontId="18" fillId="0" borderId="0" xfId="17" applyFont="1" applyAlignment="1">
      <alignment horizontal="center" vertical="top" wrapText="1"/>
    </xf>
    <xf numFmtId="0" fontId="67" fillId="5" borderId="0" xfId="17" applyFont="1" applyFill="1" applyAlignment="1">
      <alignment horizontal="left" vertical="top"/>
    </xf>
    <xf numFmtId="0" fontId="68" fillId="5" borderId="0" xfId="17" applyFont="1" applyFill="1" applyAlignment="1">
      <alignment horizontal="left" vertical="center"/>
    </xf>
    <xf numFmtId="166" fontId="68" fillId="5" borderId="0" xfId="1" applyNumberFormat="1" applyFont="1" applyFill="1" applyBorder="1" applyAlignment="1">
      <alignment horizontal="center" vertical="center"/>
    </xf>
    <xf numFmtId="166" fontId="68" fillId="5" borderId="0" xfId="1" applyNumberFormat="1" applyFont="1" applyFill="1" applyBorder="1" applyAlignment="1">
      <alignment vertical="center"/>
    </xf>
    <xf numFmtId="0" fontId="68" fillId="5" borderId="0" xfId="17" applyFont="1" applyFill="1" applyAlignment="1">
      <alignment horizontal="left" vertical="center" wrapText="1"/>
    </xf>
    <xf numFmtId="0" fontId="67" fillId="5" borderId="0" xfId="17" applyFont="1" applyFill="1" applyAlignment="1">
      <alignment horizontal="left" vertical="top" wrapText="1"/>
    </xf>
    <xf numFmtId="166" fontId="0" fillId="0" borderId="2" xfId="1" applyNumberFormat="1" applyFont="1" applyBorder="1" applyAlignment="1">
      <alignment horizontal="center"/>
    </xf>
    <xf numFmtId="166" fontId="9" fillId="6" borderId="2" xfId="1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175" fontId="0" fillId="0" borderId="0" xfId="1" applyNumberFormat="1" applyFont="1"/>
    <xf numFmtId="0" fontId="16" fillId="5" borderId="0" xfId="0" applyFont="1" applyFill="1"/>
    <xf numFmtId="166" fontId="3" fillId="0" borderId="2" xfId="1" applyNumberFormat="1" applyFont="1" applyBorder="1"/>
    <xf numFmtId="165" fontId="3" fillId="0" borderId="2" xfId="0" applyNumberFormat="1" applyFont="1" applyBorder="1"/>
    <xf numFmtId="0" fontId="0" fillId="5" borderId="2" xfId="0" applyFont="1" applyFill="1" applyBorder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66" fontId="3" fillId="0" borderId="0" xfId="1" applyNumberFormat="1" applyFont="1"/>
    <xf numFmtId="0" fontId="3" fillId="0" borderId="0" xfId="0" applyFont="1"/>
    <xf numFmtId="0" fontId="3" fillId="0" borderId="0" xfId="0" applyFont="1" applyBorder="1" applyAlignment="1">
      <alignment horizontal="left"/>
    </xf>
    <xf numFmtId="166" fontId="3" fillId="0" borderId="0" xfId="1" applyNumberFormat="1" applyFont="1" applyBorder="1"/>
    <xf numFmtId="165" fontId="3" fillId="0" borderId="0" xfId="0" applyNumberFormat="1" applyFont="1" applyBorder="1"/>
    <xf numFmtId="164" fontId="15" fillId="0" borderId="2" xfId="1" applyNumberFormat="1" applyFont="1" applyBorder="1"/>
    <xf numFmtId="0" fontId="11" fillId="5" borderId="0" xfId="0" applyFont="1" applyFill="1" applyAlignment="1">
      <alignment horizontal="left"/>
    </xf>
    <xf numFmtId="166" fontId="3" fillId="0" borderId="2" xfId="1" applyNumberFormat="1" applyFont="1" applyFill="1" applyBorder="1"/>
    <xf numFmtId="10" fontId="3" fillId="0" borderId="2" xfId="2" applyNumberFormat="1" applyFont="1" applyFill="1" applyBorder="1"/>
    <xf numFmtId="2" fontId="3" fillId="0" borderId="2" xfId="0" applyNumberFormat="1" applyFont="1" applyFill="1" applyBorder="1"/>
    <xf numFmtId="166" fontId="24" fillId="0" borderId="0" xfId="1" applyNumberFormat="1" applyFont="1"/>
    <xf numFmtId="10" fontId="27" fillId="0" borderId="2" xfId="2" applyNumberFormat="1" applyFont="1" applyFill="1" applyBorder="1"/>
    <xf numFmtId="164" fontId="26" fillId="0" borderId="2" xfId="1" applyFont="1" applyFill="1" applyBorder="1"/>
    <xf numFmtId="166" fontId="27" fillId="0" borderId="2" xfId="1" applyNumberFormat="1" applyFont="1" applyFill="1" applyBorder="1"/>
    <xf numFmtId="176" fontId="24" fillId="0" borderId="0" xfId="9" applyNumberFormat="1" applyFont="1"/>
    <xf numFmtId="166" fontId="36" fillId="0" borderId="2" xfId="18" applyNumberFormat="1" applyFont="1" applyBorder="1"/>
    <xf numFmtId="0" fontId="13" fillId="5" borderId="0" xfId="0" applyFont="1" applyFill="1" applyAlignment="1">
      <alignment horizontal="left"/>
    </xf>
    <xf numFmtId="166" fontId="26" fillId="0" borderId="2" xfId="1" applyNumberFormat="1" applyFont="1" applyFill="1" applyBorder="1"/>
    <xf numFmtId="10" fontId="26" fillId="0" borderId="2" xfId="2" applyNumberFormat="1" applyFont="1" applyFill="1" applyBorder="1"/>
    <xf numFmtId="171" fontId="27" fillId="0" borderId="2" xfId="1" applyNumberFormat="1" applyFont="1" applyFill="1" applyBorder="1"/>
    <xf numFmtId="177" fontId="27" fillId="0" borderId="2" xfId="1" applyNumberFormat="1" applyFont="1" applyFill="1" applyBorder="1"/>
    <xf numFmtId="166" fontId="26" fillId="5" borderId="2" xfId="1" applyNumberFormat="1" applyFont="1" applyFill="1" applyBorder="1"/>
    <xf numFmtId="166" fontId="27" fillId="5" borderId="2" xfId="1" applyNumberFormat="1" applyFont="1" applyFill="1" applyBorder="1"/>
    <xf numFmtId="166" fontId="3" fillId="0" borderId="2" xfId="1" applyNumberFormat="1" applyFont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166" fontId="3" fillId="0" borderId="2" xfId="1" applyNumberFormat="1" applyFont="1" applyFill="1" applyBorder="1" applyAlignment="1">
      <alignment horizontal="center" vertical="center"/>
    </xf>
    <xf numFmtId="171" fontId="3" fillId="0" borderId="2" xfId="1" applyNumberFormat="1" applyFont="1" applyBorder="1" applyAlignment="1">
      <alignment horizontal="center" vertical="center"/>
    </xf>
    <xf numFmtId="168" fontId="3" fillId="0" borderId="2" xfId="1" applyNumberFormat="1" applyFont="1" applyBorder="1" applyAlignment="1">
      <alignment horizontal="center" vertical="center"/>
    </xf>
    <xf numFmtId="164" fontId="0" fillId="0" borderId="0" xfId="1" applyFont="1" applyAlignment="1">
      <alignment horizontal="center" vertical="center"/>
    </xf>
    <xf numFmtId="166" fontId="9" fillId="0" borderId="2" xfId="1" applyNumberFormat="1" applyFont="1" applyFill="1" applyBorder="1" applyAlignment="1">
      <alignment horizontal="center" vertical="center"/>
    </xf>
    <xf numFmtId="166" fontId="3" fillId="5" borderId="2" xfId="18" applyNumberFormat="1" applyFont="1" applyFill="1" applyBorder="1" applyAlignment="1">
      <alignment horizontal="center" vertical="center"/>
    </xf>
    <xf numFmtId="172" fontId="3" fillId="0" borderId="2" xfId="1" applyNumberFormat="1" applyFont="1" applyBorder="1" applyAlignment="1">
      <alignment horizontal="center" vertical="center"/>
    </xf>
    <xf numFmtId="41" fontId="21" fillId="6" borderId="33" xfId="9" applyNumberFormat="1" applyFont="1" applyFill="1" applyBorder="1"/>
    <xf numFmtId="166" fontId="9" fillId="6" borderId="33" xfId="9" applyNumberFormat="1" applyFont="1" applyFill="1" applyBorder="1"/>
    <xf numFmtId="166" fontId="9" fillId="6" borderId="33" xfId="11" applyNumberFormat="1" applyFont="1" applyFill="1" applyBorder="1"/>
    <xf numFmtId="41" fontId="18" fillId="0" borderId="28" xfId="9" applyNumberFormat="1" applyFont="1" applyBorder="1"/>
    <xf numFmtId="166" fontId="3" fillId="0" borderId="28" xfId="9" applyNumberFormat="1" applyFont="1" applyBorder="1"/>
    <xf numFmtId="166" fontId="15" fillId="0" borderId="28" xfId="11" applyNumberFormat="1" applyBorder="1"/>
    <xf numFmtId="166" fontId="3" fillId="0" borderId="28" xfId="9" applyNumberFormat="1" applyFont="1" applyBorder="1" applyAlignment="1">
      <alignment horizontal="right"/>
    </xf>
    <xf numFmtId="166" fontId="3" fillId="0" borderId="2" xfId="1" applyNumberFormat="1" applyFont="1" applyBorder="1" applyAlignment="1">
      <alignment horizontal="right"/>
    </xf>
    <xf numFmtId="164" fontId="0" fillId="0" borderId="2" xfId="1" applyNumberFormat="1" applyFont="1" applyFill="1" applyBorder="1"/>
    <xf numFmtId="166" fontId="0" fillId="5" borderId="2" xfId="18" applyNumberFormat="1" applyFont="1" applyFill="1" applyBorder="1"/>
    <xf numFmtId="176" fontId="0" fillId="0" borderId="0" xfId="1" applyNumberFormat="1" applyFont="1" applyFill="1"/>
    <xf numFmtId="0" fontId="0" fillId="0" borderId="12" xfId="0" applyBorder="1"/>
    <xf numFmtId="166" fontId="0" fillId="0" borderId="12" xfId="1" applyNumberFormat="1" applyFont="1" applyFill="1" applyBorder="1"/>
    <xf numFmtId="0" fontId="3" fillId="0" borderId="2" xfId="0" applyFont="1" applyBorder="1"/>
    <xf numFmtId="0" fontId="47" fillId="5" borderId="0" xfId="0" applyFont="1" applyFill="1" applyAlignment="1"/>
    <xf numFmtId="0" fontId="32" fillId="5" borderId="0" xfId="0" applyFont="1" applyFill="1"/>
    <xf numFmtId="166" fontId="2" fillId="0" borderId="2" xfId="1" applyNumberFormat="1" applyFont="1" applyFill="1" applyBorder="1" applyAlignment="1">
      <alignment horizontal="center" vertical="center"/>
    </xf>
    <xf numFmtId="166" fontId="2" fillId="5" borderId="2" xfId="1" applyNumberFormat="1" applyFont="1" applyFill="1" applyBorder="1" applyAlignment="1">
      <alignment horizontal="center" vertical="center"/>
    </xf>
    <xf numFmtId="166" fontId="2" fillId="0" borderId="2" xfId="1" applyNumberFormat="1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167" fontId="21" fillId="6" borderId="2" xfId="3" applyNumberFormat="1" applyFont="1" applyFill="1" applyBorder="1" applyAlignment="1">
      <alignment horizontal="center" vertical="center"/>
    </xf>
    <xf numFmtId="164" fontId="21" fillId="6" borderId="2" xfId="1" applyFont="1" applyFill="1" applyBorder="1" applyAlignment="1">
      <alignment horizontal="center" vertical="top" wrapText="1"/>
    </xf>
    <xf numFmtId="0" fontId="18" fillId="5" borderId="2" xfId="17" applyFont="1" applyFill="1" applyBorder="1" applyAlignment="1">
      <alignment horizontal="center" vertical="top" wrapText="1"/>
    </xf>
    <xf numFmtId="0" fontId="21" fillId="6" borderId="2" xfId="17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164" fontId="1" fillId="0" borderId="2" xfId="1" applyFont="1" applyBorder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wrapText="1"/>
    </xf>
    <xf numFmtId="166" fontId="1" fillId="0" borderId="2" xfId="1" applyNumberFormat="1" applyFont="1" applyBorder="1"/>
    <xf numFmtId="166" fontId="1" fillId="0" borderId="2" xfId="0" applyNumberFormat="1" applyFont="1" applyBorder="1"/>
    <xf numFmtId="0" fontId="1" fillId="0" borderId="2" xfId="0" applyFont="1" applyBorder="1" applyAlignment="1">
      <alignment horizontal="center" vertical="center" wrapText="1"/>
    </xf>
    <xf numFmtId="166" fontId="1" fillId="0" borderId="2" xfId="0" applyNumberFormat="1" applyFont="1" applyBorder="1" applyAlignment="1">
      <alignment vertical="center"/>
    </xf>
    <xf numFmtId="1" fontId="1" fillId="5" borderId="2" xfId="3" applyNumberFormat="1" applyFont="1" applyFill="1" applyBorder="1" applyAlignment="1">
      <alignment horizontal="center" vertical="center"/>
    </xf>
    <xf numFmtId="0" fontId="73" fillId="0" borderId="0" xfId="0" applyFont="1" applyAlignment="1">
      <alignment vertical="center"/>
    </xf>
    <xf numFmtId="0" fontId="24" fillId="0" borderId="0" xfId="0" applyFont="1" applyAlignment="1">
      <alignment horizontal="justify" vertical="justify" wrapText="1" readingOrder="1"/>
    </xf>
    <xf numFmtId="166" fontId="0" fillId="0" borderId="2" xfId="1" applyNumberFormat="1" applyFont="1" applyBorder="1" applyAlignment="1">
      <alignment horizontal="center"/>
    </xf>
    <xf numFmtId="0" fontId="56" fillId="0" borderId="0" xfId="0" applyFont="1" applyAlignment="1">
      <alignment horizontal="center"/>
    </xf>
    <xf numFmtId="166" fontId="9" fillId="6" borderId="2" xfId="1" applyNumberFormat="1" applyFont="1" applyFill="1" applyBorder="1" applyAlignment="1">
      <alignment horizontal="center"/>
    </xf>
    <xf numFmtId="0" fontId="57" fillId="0" borderId="11" xfId="0" applyFont="1" applyBorder="1" applyAlignment="1">
      <alignment horizontal="center"/>
    </xf>
    <xf numFmtId="0" fontId="56" fillId="5" borderId="0" xfId="0" applyFont="1" applyFill="1" applyAlignment="1">
      <alignment horizontal="center"/>
    </xf>
    <xf numFmtId="166" fontId="0" fillId="0" borderId="4" xfId="1" applyNumberFormat="1" applyFont="1" applyBorder="1" applyAlignment="1">
      <alignment horizontal="center"/>
    </xf>
    <xf numFmtId="166" fontId="0" fillId="0" borderId="5" xfId="1" applyNumberFormat="1" applyFont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166" fontId="9" fillId="6" borderId="31" xfId="1" applyNumberFormat="1" applyFont="1" applyFill="1" applyBorder="1" applyAlignment="1">
      <alignment horizontal="center"/>
    </xf>
    <xf numFmtId="166" fontId="9" fillId="6" borderId="32" xfId="1" applyNumberFormat="1" applyFont="1" applyFill="1" applyBorder="1" applyAlignment="1">
      <alignment horizontal="center"/>
    </xf>
    <xf numFmtId="166" fontId="9" fillId="6" borderId="4" xfId="1" applyNumberFormat="1" applyFont="1" applyFill="1" applyBorder="1" applyAlignment="1">
      <alignment horizontal="center"/>
    </xf>
    <xf numFmtId="166" fontId="9" fillId="6" borderId="5" xfId="1" applyNumberFormat="1" applyFont="1" applyFill="1" applyBorder="1" applyAlignment="1">
      <alignment horizontal="center"/>
    </xf>
    <xf numFmtId="166" fontId="21" fillId="6" borderId="4" xfId="1" applyNumberFormat="1" applyFont="1" applyFill="1" applyBorder="1" applyAlignment="1">
      <alignment horizontal="center"/>
    </xf>
    <xf numFmtId="166" fontId="21" fillId="6" borderId="5" xfId="1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/>
    </xf>
    <xf numFmtId="166" fontId="3" fillId="0" borderId="4" xfId="1" applyNumberFormat="1" applyFont="1" applyFill="1" applyBorder="1" applyAlignment="1">
      <alignment horizontal="center"/>
    </xf>
    <xf numFmtId="166" fontId="3" fillId="0" borderId="5" xfId="1" applyNumberFormat="1" applyFont="1" applyFill="1" applyBorder="1" applyAlignment="1">
      <alignment horizontal="center"/>
    </xf>
    <xf numFmtId="4" fontId="0" fillId="0" borderId="2" xfId="0" applyNumberFormat="1" applyBorder="1" applyAlignment="1">
      <alignment horizontal="right"/>
    </xf>
    <xf numFmtId="166" fontId="3" fillId="0" borderId="4" xfId="1" applyNumberFormat="1" applyFont="1" applyFill="1" applyBorder="1" applyAlignment="1"/>
    <xf numFmtId="166" fontId="3" fillId="0" borderId="5" xfId="1" applyNumberFormat="1" applyFont="1" applyFill="1" applyBorder="1" applyAlignment="1"/>
    <xf numFmtId="4" fontId="9" fillId="6" borderId="2" xfId="0" applyNumberFormat="1" applyFont="1" applyFill="1" applyBorder="1" applyAlignment="1">
      <alignment horizontal="right"/>
    </xf>
    <xf numFmtId="4" fontId="9" fillId="6" borderId="4" xfId="0" applyNumberFormat="1" applyFont="1" applyFill="1" applyBorder="1" applyAlignment="1">
      <alignment horizontal="right"/>
    </xf>
    <xf numFmtId="4" fontId="9" fillId="6" borderId="5" xfId="0" applyNumberFormat="1" applyFont="1" applyFill="1" applyBorder="1" applyAlignment="1">
      <alignment horizontal="right"/>
    </xf>
    <xf numFmtId="2" fontId="0" fillId="0" borderId="2" xfId="0" applyNumberFormat="1" applyBorder="1" applyAlignment="1">
      <alignment horizontal="center"/>
    </xf>
    <xf numFmtId="0" fontId="57" fillId="0" borderId="0" xfId="0" applyFont="1" applyAlignment="1">
      <alignment horizontal="center"/>
    </xf>
    <xf numFmtId="0" fontId="19" fillId="2" borderId="2" xfId="0" applyFont="1" applyFill="1" applyBorder="1" applyAlignment="1">
      <alignment horizontal="center" vertical="center"/>
    </xf>
    <xf numFmtId="2" fontId="9" fillId="6" borderId="2" xfId="0" applyNumberFormat="1" applyFont="1" applyFill="1" applyBorder="1" applyAlignment="1">
      <alignment horizontal="center"/>
    </xf>
    <xf numFmtId="2" fontId="9" fillId="6" borderId="4" xfId="0" applyNumberFormat="1" applyFont="1" applyFill="1" applyBorder="1" applyAlignment="1">
      <alignment horizontal="center"/>
    </xf>
    <xf numFmtId="2" fontId="9" fillId="6" borderId="5" xfId="0" applyNumberFormat="1" applyFont="1" applyFill="1" applyBorder="1" applyAlignment="1">
      <alignment horizontal="center"/>
    </xf>
    <xf numFmtId="2" fontId="9" fillId="6" borderId="4" xfId="0" applyNumberFormat="1" applyFont="1" applyFill="1" applyBorder="1" applyAlignment="1">
      <alignment horizontal="right"/>
    </xf>
    <xf numFmtId="2" fontId="9" fillId="6" borderId="7" xfId="0" applyNumberFormat="1" applyFont="1" applyFill="1" applyBorder="1" applyAlignment="1">
      <alignment horizontal="right"/>
    </xf>
    <xf numFmtId="2" fontId="9" fillId="6" borderId="5" xfId="0" applyNumberFormat="1" applyFont="1" applyFill="1" applyBorder="1" applyAlignment="1">
      <alignment horizontal="right"/>
    </xf>
    <xf numFmtId="2" fontId="0" fillId="0" borderId="2" xfId="0" applyNumberFormat="1" applyBorder="1" applyAlignment="1">
      <alignment horizontal="right"/>
    </xf>
    <xf numFmtId="168" fontId="9" fillId="6" borderId="2" xfId="1" applyNumberFormat="1" applyFont="1" applyFill="1" applyBorder="1" applyAlignment="1">
      <alignment horizontal="center"/>
    </xf>
    <xf numFmtId="168" fontId="9" fillId="6" borderId="2" xfId="1" applyNumberFormat="1" applyFont="1" applyFill="1" applyBorder="1" applyAlignment="1">
      <alignment horizontal="right"/>
    </xf>
    <xf numFmtId="0" fontId="19" fillId="2" borderId="2" xfId="0" applyFont="1" applyFill="1" applyBorder="1" applyAlignment="1">
      <alignment horizontal="center" vertical="center" wrapText="1"/>
    </xf>
    <xf numFmtId="168" fontId="0" fillId="0" borderId="2" xfId="1" applyNumberFormat="1" applyFont="1" applyBorder="1" applyAlignment="1">
      <alignment horizontal="center"/>
    </xf>
    <xf numFmtId="168" fontId="0" fillId="0" borderId="2" xfId="1" applyNumberFormat="1" applyFont="1" applyFill="1" applyBorder="1" applyAlignment="1">
      <alignment horizontal="right"/>
    </xf>
    <xf numFmtId="2" fontId="9" fillId="6" borderId="2" xfId="0" applyNumberFormat="1" applyFont="1" applyFill="1" applyBorder="1" applyAlignment="1">
      <alignment horizontal="right"/>
    </xf>
    <xf numFmtId="166" fontId="9" fillId="6" borderId="7" xfId="1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3" fontId="4" fillId="0" borderId="2" xfId="0" applyNumberFormat="1" applyFont="1" applyFill="1" applyBorder="1" applyAlignment="1">
      <alignment horizontal="center"/>
    </xf>
    <xf numFmtId="3" fontId="9" fillId="6" borderId="2" xfId="0" applyNumberFormat="1" applyFont="1" applyFill="1" applyBorder="1" applyAlignment="1">
      <alignment horizontal="center"/>
    </xf>
    <xf numFmtId="3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3" fontId="21" fillId="6" borderId="2" xfId="0" applyNumberFormat="1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167" fontId="21" fillId="6" borderId="2" xfId="3" applyNumberFormat="1" applyFont="1" applyFill="1" applyBorder="1" applyAlignment="1">
      <alignment horizontal="center" vertical="center"/>
    </xf>
    <xf numFmtId="164" fontId="0" fillId="0" borderId="2" xfId="1" applyFont="1" applyFill="1" applyBorder="1" applyAlignment="1">
      <alignment horizontal="center" vertical="center"/>
    </xf>
    <xf numFmtId="164" fontId="9" fillId="6" borderId="29" xfId="1" applyFont="1" applyFill="1" applyBorder="1" applyAlignment="1">
      <alignment horizontal="center"/>
    </xf>
    <xf numFmtId="164" fontId="9" fillId="6" borderId="30" xfId="1" applyFont="1" applyFill="1" applyBorder="1" applyAlignment="1">
      <alignment horizontal="center"/>
    </xf>
    <xf numFmtId="164" fontId="0" fillId="0" borderId="2" xfId="1" applyFont="1" applyFill="1" applyBorder="1" applyAlignment="1">
      <alignment horizontal="center"/>
    </xf>
    <xf numFmtId="164" fontId="9" fillId="6" borderId="2" xfId="1" applyFont="1" applyFill="1" applyBorder="1" applyAlignment="1">
      <alignment horizontal="center" vertical="center"/>
    </xf>
    <xf numFmtId="167" fontId="0" fillId="0" borderId="2" xfId="3" applyNumberFormat="1" applyFont="1" applyFill="1" applyBorder="1" applyAlignment="1">
      <alignment horizontal="center" vertical="center"/>
    </xf>
    <xf numFmtId="167" fontId="9" fillId="6" borderId="2" xfId="3" applyNumberFormat="1" applyFont="1" applyFill="1" applyBorder="1" applyAlignment="1">
      <alignment horizontal="center" vertical="center"/>
    </xf>
    <xf numFmtId="164" fontId="0" fillId="0" borderId="4" xfId="1" applyFont="1" applyFill="1" applyBorder="1" applyAlignment="1">
      <alignment horizontal="center"/>
    </xf>
    <xf numFmtId="164" fontId="0" fillId="0" borderId="5" xfId="1" applyFont="1" applyFill="1" applyBorder="1" applyAlignment="1">
      <alignment horizontal="center"/>
    </xf>
    <xf numFmtId="0" fontId="57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41" fontId="3" fillId="0" borderId="28" xfId="9" applyFont="1" applyBorder="1" applyAlignment="1">
      <alignment horizontal="center"/>
    </xf>
    <xf numFmtId="41" fontId="9" fillId="6" borderId="34" xfId="9" applyFont="1" applyFill="1" applyBorder="1" applyAlignment="1">
      <alignment horizontal="center"/>
    </xf>
    <xf numFmtId="41" fontId="9" fillId="6" borderId="35" xfId="9" applyFont="1" applyFill="1" applyBorder="1" applyAlignment="1">
      <alignment horizontal="center"/>
    </xf>
    <xf numFmtId="0" fontId="56" fillId="0" borderId="0" xfId="0" applyFont="1" applyAlignment="1">
      <alignment horizontal="center" vertical="center"/>
    </xf>
    <xf numFmtId="164" fontId="9" fillId="6" borderId="2" xfId="1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57" fillId="5" borderId="0" xfId="0" applyFont="1" applyFill="1" applyAlignment="1">
      <alignment horizontal="center"/>
    </xf>
    <xf numFmtId="166" fontId="0" fillId="0" borderId="2" xfId="1" applyNumberFormat="1" applyFont="1" applyFill="1" applyBorder="1" applyAlignment="1">
      <alignment horizontal="center" vertical="center"/>
    </xf>
    <xf numFmtId="0" fontId="9" fillId="0" borderId="9" xfId="11" applyFont="1" applyBorder="1" applyAlignment="1">
      <alignment horizontal="center"/>
    </xf>
    <xf numFmtId="0" fontId="9" fillId="0" borderId="13" xfId="11" applyFont="1" applyBorder="1" applyAlignment="1">
      <alignment horizontal="center"/>
    </xf>
    <xf numFmtId="0" fontId="9" fillId="0" borderId="16" xfId="11" applyFont="1" applyBorder="1" applyAlignment="1">
      <alignment horizontal="center"/>
    </xf>
    <xf numFmtId="0" fontId="9" fillId="0" borderId="17" xfId="11" applyFont="1" applyBorder="1" applyAlignment="1">
      <alignment horizontal="center"/>
    </xf>
    <xf numFmtId="0" fontId="9" fillId="0" borderId="10" xfId="11" applyFont="1" applyBorder="1" applyAlignment="1">
      <alignment horizontal="center"/>
    </xf>
    <xf numFmtId="0" fontId="9" fillId="0" borderId="14" xfId="11" applyFont="1" applyBorder="1" applyAlignment="1">
      <alignment horizontal="center"/>
    </xf>
    <xf numFmtId="0" fontId="56" fillId="0" borderId="0" xfId="11" applyFont="1" applyAlignment="1">
      <alignment horizontal="center"/>
    </xf>
    <xf numFmtId="0" fontId="9" fillId="0" borderId="2" xfId="11" applyFont="1" applyBorder="1" applyAlignment="1">
      <alignment horizontal="center"/>
    </xf>
    <xf numFmtId="0" fontId="9" fillId="0" borderId="4" xfId="11" applyFont="1" applyBorder="1" applyAlignment="1">
      <alignment horizontal="center"/>
    </xf>
    <xf numFmtId="0" fontId="9" fillId="0" borderId="5" xfId="11" applyFont="1" applyBorder="1" applyAlignment="1">
      <alignment horizontal="center"/>
    </xf>
    <xf numFmtId="0" fontId="9" fillId="6" borderId="2" xfId="11" applyFont="1" applyFill="1" applyBorder="1" applyAlignment="1">
      <alignment horizontal="left"/>
    </xf>
    <xf numFmtId="0" fontId="15" fillId="0" borderId="9" xfId="11" applyBorder="1" applyAlignment="1">
      <alignment horizontal="center"/>
    </xf>
    <xf numFmtId="0" fontId="15" fillId="0" borderId="13" xfId="11" applyBorder="1" applyAlignment="1">
      <alignment horizontal="center"/>
    </xf>
    <xf numFmtId="0" fontId="15" fillId="0" borderId="16" xfId="11" applyBorder="1" applyAlignment="1">
      <alignment horizontal="center"/>
    </xf>
    <xf numFmtId="0" fontId="15" fillId="0" borderId="17" xfId="11" applyBorder="1" applyAlignment="1">
      <alignment horizontal="center"/>
    </xf>
    <xf numFmtId="0" fontId="15" fillId="0" borderId="10" xfId="11" applyBorder="1" applyAlignment="1">
      <alignment horizontal="center"/>
    </xf>
    <xf numFmtId="0" fontId="15" fillId="0" borderId="14" xfId="11" applyBorder="1" applyAlignment="1">
      <alignment horizontal="center"/>
    </xf>
    <xf numFmtId="0" fontId="9" fillId="0" borderId="19" xfId="11" applyFont="1" applyBorder="1" applyAlignment="1">
      <alignment horizontal="center"/>
    </xf>
    <xf numFmtId="0" fontId="9" fillId="0" borderId="20" xfId="11" applyFont="1" applyBorder="1" applyAlignment="1">
      <alignment horizontal="center"/>
    </xf>
    <xf numFmtId="0" fontId="9" fillId="0" borderId="21" xfId="11" applyFont="1" applyBorder="1" applyAlignment="1">
      <alignment horizontal="center"/>
    </xf>
    <xf numFmtId="0" fontId="9" fillId="0" borderId="22" xfId="11" applyFont="1" applyBorder="1" applyAlignment="1">
      <alignment horizontal="center"/>
    </xf>
    <xf numFmtId="0" fontId="9" fillId="0" borderId="25" xfId="11" applyFont="1" applyBorder="1" applyAlignment="1">
      <alignment horizontal="center"/>
    </xf>
    <xf numFmtId="0" fontId="9" fillId="0" borderId="26" xfId="11" applyFont="1" applyBorder="1" applyAlignment="1">
      <alignment horizontal="center"/>
    </xf>
    <xf numFmtId="0" fontId="9" fillId="0" borderId="23" xfId="11" applyFont="1" applyBorder="1" applyAlignment="1">
      <alignment horizontal="center"/>
    </xf>
    <xf numFmtId="0" fontId="9" fillId="0" borderId="24" xfId="11" applyFont="1" applyBorder="1" applyAlignment="1">
      <alignment horizontal="center"/>
    </xf>
    <xf numFmtId="0" fontId="9" fillId="6" borderId="4" xfId="11" applyFont="1" applyFill="1" applyBorder="1" applyAlignment="1">
      <alignment horizontal="left"/>
    </xf>
    <xf numFmtId="0" fontId="9" fillId="6" borderId="5" xfId="11" applyFont="1" applyFill="1" applyBorder="1" applyAlignment="1">
      <alignment horizontal="left"/>
    </xf>
    <xf numFmtId="0" fontId="15" fillId="0" borderId="5" xfId="11" applyBorder="1" applyAlignment="1">
      <alignment horizontal="left"/>
    </xf>
    <xf numFmtId="0" fontId="9" fillId="0" borderId="12" xfId="11" applyFont="1" applyBorder="1" applyAlignment="1">
      <alignment horizontal="center"/>
    </xf>
    <xf numFmtId="0" fontId="9" fillId="0" borderId="11" xfId="11" applyFont="1" applyBorder="1" applyAlignment="1">
      <alignment horizontal="center"/>
    </xf>
    <xf numFmtId="164" fontId="0" fillId="5" borderId="4" xfId="1" quotePrefix="1" applyFont="1" applyFill="1" applyBorder="1" applyAlignment="1">
      <alignment horizontal="center" vertical="top"/>
    </xf>
    <xf numFmtId="164" fontId="0" fillId="5" borderId="5" xfId="1" quotePrefix="1" applyFont="1" applyFill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10" fillId="2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top"/>
    </xf>
    <xf numFmtId="164" fontId="0" fillId="5" borderId="2" xfId="1" applyFont="1" applyFill="1" applyBorder="1" applyAlignment="1">
      <alignment horizontal="center" vertical="top"/>
    </xf>
    <xf numFmtId="0" fontId="0" fillId="0" borderId="2" xfId="0" applyBorder="1" applyAlignment="1">
      <alignment horizontal="center"/>
    </xf>
    <xf numFmtId="164" fontId="0" fillId="0" borderId="2" xfId="1" applyFont="1" applyBorder="1" applyAlignment="1">
      <alignment horizontal="center"/>
    </xf>
    <xf numFmtId="1" fontId="27" fillId="0" borderId="4" xfId="3" applyNumberFormat="1" applyFont="1" applyFill="1" applyBorder="1" applyAlignment="1">
      <alignment horizontal="center" vertical="center"/>
    </xf>
    <xf numFmtId="1" fontId="27" fillId="0" borderId="5" xfId="3" applyNumberFormat="1" applyFont="1" applyFill="1" applyBorder="1" applyAlignment="1">
      <alignment horizontal="center" vertical="center"/>
    </xf>
    <xf numFmtId="15" fontId="36" fillId="0" borderId="9" xfId="3" applyNumberFormat="1" applyFont="1" applyFill="1" applyBorder="1" applyAlignment="1">
      <alignment horizontal="center"/>
    </xf>
    <xf numFmtId="15" fontId="36" fillId="0" borderId="13" xfId="3" applyNumberFormat="1" applyFont="1" applyFill="1" applyBorder="1" applyAlignment="1">
      <alignment horizontal="center"/>
    </xf>
    <xf numFmtId="15" fontId="36" fillId="0" borderId="4" xfId="3" applyNumberFormat="1" applyFont="1" applyBorder="1" applyAlignment="1">
      <alignment horizontal="center" vertical="center"/>
    </xf>
    <xf numFmtId="15" fontId="36" fillId="0" borderId="5" xfId="3" applyNumberFormat="1" applyFont="1" applyBorder="1" applyAlignment="1">
      <alignment horizontal="center" vertical="center"/>
    </xf>
    <xf numFmtId="15" fontId="36" fillId="0" borderId="4" xfId="3" applyNumberFormat="1" applyFont="1" applyFill="1" applyBorder="1" applyAlignment="1">
      <alignment horizontal="center"/>
    </xf>
    <xf numFmtId="15" fontId="36" fillId="0" borderId="5" xfId="3" applyNumberFormat="1" applyFont="1" applyFill="1" applyBorder="1" applyAlignment="1">
      <alignment horizontal="center"/>
    </xf>
    <xf numFmtId="165" fontId="37" fillId="6" borderId="4" xfId="3" applyFont="1" applyFill="1" applyBorder="1" applyAlignment="1">
      <alignment horizontal="center" vertical="center"/>
    </xf>
    <xf numFmtId="165" fontId="37" fillId="6" borderId="7" xfId="3" applyFont="1" applyFill="1" applyBorder="1" applyAlignment="1">
      <alignment horizontal="center" vertical="center"/>
    </xf>
    <xf numFmtId="165" fontId="37" fillId="6" borderId="5" xfId="3" applyFont="1" applyFill="1" applyBorder="1" applyAlignment="1">
      <alignment horizontal="center" vertical="center"/>
    </xf>
    <xf numFmtId="15" fontId="36" fillId="0" borderId="12" xfId="3" applyNumberFormat="1" applyFont="1" applyBorder="1" applyAlignment="1">
      <alignment horizontal="left" vertical="top"/>
    </xf>
    <xf numFmtId="15" fontId="36" fillId="0" borderId="13" xfId="3" applyNumberFormat="1" applyFont="1" applyBorder="1" applyAlignment="1">
      <alignment horizontal="left" vertical="top"/>
    </xf>
    <xf numFmtId="1" fontId="27" fillId="0" borderId="4" xfId="3" applyNumberFormat="1" applyFont="1" applyFill="1" applyBorder="1" applyAlignment="1">
      <alignment horizontal="center" vertical="center" wrapText="1"/>
    </xf>
    <xf numFmtId="1" fontId="27" fillId="0" borderId="5" xfId="3" applyNumberFormat="1" applyFont="1" applyFill="1" applyBorder="1" applyAlignment="1">
      <alignment horizontal="center" vertical="center" wrapText="1"/>
    </xf>
    <xf numFmtId="15" fontId="36" fillId="0" borderId="9" xfId="3" applyNumberFormat="1" applyFont="1" applyFill="1" applyBorder="1" applyAlignment="1">
      <alignment horizontal="center" vertical="center"/>
    </xf>
    <xf numFmtId="15" fontId="36" fillId="0" borderId="13" xfId="3" applyNumberFormat="1" applyFont="1" applyFill="1" applyBorder="1" applyAlignment="1">
      <alignment horizontal="center" vertical="center"/>
    </xf>
    <xf numFmtId="165" fontId="37" fillId="6" borderId="2" xfId="3" applyFont="1" applyFill="1" applyBorder="1" applyAlignment="1">
      <alignment horizontal="center" vertical="center"/>
    </xf>
    <xf numFmtId="15" fontId="36" fillId="0" borderId="12" xfId="3" applyNumberFormat="1" applyFont="1" applyBorder="1" applyAlignment="1">
      <alignment horizontal="center"/>
    </xf>
    <xf numFmtId="15" fontId="36" fillId="0" borderId="13" xfId="3" applyNumberFormat="1" applyFont="1" applyBorder="1" applyAlignment="1">
      <alignment horizontal="center"/>
    </xf>
    <xf numFmtId="164" fontId="27" fillId="0" borderId="12" xfId="1" applyFont="1" applyFill="1" applyBorder="1" applyAlignment="1">
      <alignment horizontal="center"/>
    </xf>
    <xf numFmtId="164" fontId="27" fillId="0" borderId="13" xfId="1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5" fontId="26" fillId="0" borderId="2" xfId="3" applyFont="1" applyFill="1" applyBorder="1" applyAlignment="1">
      <alignment horizontal="left" vertical="center"/>
    </xf>
    <xf numFmtId="15" fontId="37" fillId="6" borderId="4" xfId="3" applyNumberFormat="1" applyFont="1" applyFill="1" applyBorder="1" applyAlignment="1">
      <alignment horizontal="center" vertical="center"/>
    </xf>
    <xf numFmtId="15" fontId="37" fillId="6" borderId="7" xfId="3" applyNumberFormat="1" applyFont="1" applyFill="1" applyBorder="1" applyAlignment="1">
      <alignment horizontal="center" vertical="center"/>
    </xf>
    <xf numFmtId="15" fontId="37" fillId="6" borderId="5" xfId="3" applyNumberFormat="1" applyFont="1" applyFill="1" applyBorder="1" applyAlignment="1">
      <alignment horizontal="center" vertical="center"/>
    </xf>
    <xf numFmtId="165" fontId="26" fillId="0" borderId="4" xfId="3" applyFont="1" applyFill="1" applyBorder="1" applyAlignment="1">
      <alignment horizontal="left" vertical="center"/>
    </xf>
    <xf numFmtId="165" fontId="26" fillId="0" borderId="7" xfId="3" applyFont="1" applyFill="1" applyBorder="1" applyAlignment="1">
      <alignment horizontal="left" vertical="center"/>
    </xf>
    <xf numFmtId="165" fontId="26" fillId="0" borderId="5" xfId="3" applyFont="1" applyFill="1" applyBorder="1" applyAlignment="1">
      <alignment horizontal="left" vertical="center"/>
    </xf>
    <xf numFmtId="164" fontId="27" fillId="0" borderId="0" xfId="3" applyNumberFormat="1" applyFont="1" applyFill="1" applyBorder="1" applyAlignment="1"/>
    <xf numFmtId="166" fontId="27" fillId="0" borderId="0" xfId="3" applyNumberFormat="1" applyFont="1" applyFill="1" applyBorder="1" applyAlignment="1">
      <alignment horizontal="center"/>
    </xf>
    <xf numFmtId="165" fontId="38" fillId="0" borderId="0" xfId="3" applyFont="1" applyAlignment="1">
      <alignment horizontal="left"/>
    </xf>
    <xf numFmtId="165" fontId="38" fillId="0" borderId="0" xfId="3" applyFont="1" applyAlignment="1">
      <alignment horizontal="right"/>
    </xf>
    <xf numFmtId="0" fontId="9" fillId="6" borderId="2" xfId="6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left" wrapText="1"/>
    </xf>
    <xf numFmtId="0" fontId="21" fillId="0" borderId="10" xfId="0" applyFont="1" applyBorder="1" applyAlignment="1">
      <alignment horizontal="center" vertical="top"/>
    </xf>
    <xf numFmtId="0" fontId="21" fillId="0" borderId="11" xfId="0" applyFont="1" applyBorder="1" applyAlignment="1">
      <alignment horizontal="center" vertical="top"/>
    </xf>
    <xf numFmtId="0" fontId="21" fillId="0" borderId="16" xfId="0" applyFont="1" applyBorder="1" applyAlignment="1">
      <alignment horizontal="center" vertical="top"/>
    </xf>
    <xf numFmtId="0" fontId="21" fillId="0" borderId="0" xfId="0" applyFont="1" applyAlignment="1">
      <alignment horizontal="center" vertical="top"/>
    </xf>
    <xf numFmtId="0" fontId="18" fillId="0" borderId="12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21" fillId="6" borderId="2" xfId="0" applyFont="1" applyFill="1" applyBorder="1" applyAlignment="1">
      <alignment horizontal="center"/>
    </xf>
    <xf numFmtId="0" fontId="21" fillId="6" borderId="4" xfId="0" applyFont="1" applyFill="1" applyBorder="1" applyAlignment="1">
      <alignment horizontal="left" vertical="top" wrapText="1"/>
    </xf>
    <xf numFmtId="0" fontId="21" fillId="6" borderId="5" xfId="0" applyFont="1" applyFill="1" applyBorder="1" applyAlignment="1">
      <alignment horizontal="left" vertical="top" wrapText="1"/>
    </xf>
    <xf numFmtId="0" fontId="21" fillId="6" borderId="7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/>
    </xf>
    <xf numFmtId="0" fontId="21" fillId="0" borderId="0" xfId="0" applyFont="1" applyAlignment="1">
      <alignment horizontal="left" wrapText="1"/>
    </xf>
    <xf numFmtId="0" fontId="21" fillId="0" borderId="9" xfId="0" applyFont="1" applyBorder="1" applyAlignment="1">
      <alignment horizontal="center" vertical="top"/>
    </xf>
    <xf numFmtId="0" fontId="21" fillId="0" borderId="13" xfId="0" applyFont="1" applyBorder="1" applyAlignment="1">
      <alignment horizontal="center" vertical="top"/>
    </xf>
    <xf numFmtId="0" fontId="21" fillId="0" borderId="14" xfId="0" applyFont="1" applyBorder="1" applyAlignment="1">
      <alignment horizontal="center" vertical="top"/>
    </xf>
    <xf numFmtId="0" fontId="21" fillId="0" borderId="4" xfId="0" applyFont="1" applyBorder="1" applyAlignment="1">
      <alignment horizontal="center" vertical="top"/>
    </xf>
    <xf numFmtId="0" fontId="21" fillId="0" borderId="7" xfId="0" applyFont="1" applyBorder="1" applyAlignment="1">
      <alignment horizontal="center" vertical="top"/>
    </xf>
    <xf numFmtId="0" fontId="21" fillId="0" borderId="17" xfId="0" applyFont="1" applyBorder="1" applyAlignment="1">
      <alignment horizontal="center" vertical="top"/>
    </xf>
    <xf numFmtId="0" fontId="21" fillId="6" borderId="4" xfId="0" applyFont="1" applyFill="1" applyBorder="1" applyAlignment="1">
      <alignment horizontal="left" wrapText="1"/>
    </xf>
    <xf numFmtId="0" fontId="21" fillId="6" borderId="5" xfId="0" applyFont="1" applyFill="1" applyBorder="1" applyAlignment="1">
      <alignment horizontal="left" wrapText="1"/>
    </xf>
    <xf numFmtId="0" fontId="21" fillId="6" borderId="4" xfId="0" applyFont="1" applyFill="1" applyBorder="1" applyAlignment="1">
      <alignment horizontal="center"/>
    </xf>
    <xf numFmtId="0" fontId="0" fillId="0" borderId="2" xfId="0" applyBorder="1" applyAlignment="1">
      <alignment horizontal="left"/>
    </xf>
    <xf numFmtId="0" fontId="1" fillId="0" borderId="2" xfId="0" applyFont="1" applyBorder="1" applyAlignment="1">
      <alignment horizontal="left"/>
    </xf>
    <xf numFmtId="0" fontId="9" fillId="6" borderId="2" xfId="0" applyFont="1" applyFill="1" applyBorder="1" applyAlignment="1">
      <alignment horizontal="left"/>
    </xf>
    <xf numFmtId="0" fontId="12" fillId="2" borderId="2" xfId="17" applyFont="1" applyFill="1" applyBorder="1" applyAlignment="1">
      <alignment horizontal="center" vertical="center"/>
    </xf>
    <xf numFmtId="1" fontId="21" fillId="6" borderId="2" xfId="3" applyNumberFormat="1" applyFont="1" applyFill="1" applyBorder="1" applyAlignment="1">
      <alignment horizontal="left" vertical="center"/>
    </xf>
    <xf numFmtId="0" fontId="18" fillId="5" borderId="2" xfId="17" applyFont="1" applyFill="1" applyBorder="1" applyAlignment="1">
      <alignment horizontal="left" vertical="center" wrapText="1"/>
    </xf>
    <xf numFmtId="166" fontId="4" fillId="0" borderId="2" xfId="1" applyNumberFormat="1" applyFont="1" applyFill="1" applyBorder="1" applyAlignment="1">
      <alignment horizontal="center" vertical="center" wrapText="1"/>
    </xf>
    <xf numFmtId="166" fontId="4" fillId="0" borderId="2" xfId="1" applyNumberFormat="1" applyFont="1" applyFill="1" applyBorder="1" applyAlignment="1">
      <alignment horizontal="right" vertical="center" wrapText="1"/>
    </xf>
    <xf numFmtId="165" fontId="4" fillId="5" borderId="2" xfId="1" applyNumberFormat="1" applyFont="1" applyFill="1" applyBorder="1" applyAlignment="1">
      <alignment horizontal="right" vertical="center" wrapText="1"/>
    </xf>
    <xf numFmtId="166" fontId="4" fillId="5" borderId="2" xfId="1" applyNumberFormat="1" applyFont="1" applyFill="1" applyBorder="1" applyAlignment="1">
      <alignment horizontal="center" vertical="center" wrapText="1"/>
    </xf>
    <xf numFmtId="2" fontId="4" fillId="5" borderId="2" xfId="1" applyNumberFormat="1" applyFont="1" applyFill="1" applyBorder="1" applyAlignment="1">
      <alignment horizontal="right" vertical="center" wrapText="1"/>
    </xf>
    <xf numFmtId="166" fontId="4" fillId="5" borderId="2" xfId="1" applyNumberFormat="1" applyFont="1" applyFill="1" applyBorder="1" applyAlignment="1">
      <alignment horizontal="right" vertical="center" wrapText="1"/>
    </xf>
    <xf numFmtId="165" fontId="4" fillId="0" borderId="2" xfId="1" applyNumberFormat="1" applyFont="1" applyFill="1" applyBorder="1" applyAlignment="1">
      <alignment horizontal="right" vertical="center" wrapText="1"/>
    </xf>
    <xf numFmtId="0" fontId="18" fillId="0" borderId="2" xfId="17" applyFont="1" applyBorder="1" applyAlignment="1">
      <alignment horizontal="left" vertical="center" wrapText="1"/>
    </xf>
    <xf numFmtId="164" fontId="18" fillId="0" borderId="2" xfId="1" applyFont="1" applyFill="1" applyBorder="1" applyAlignment="1">
      <alignment horizontal="center" vertical="top" wrapText="1"/>
    </xf>
    <xf numFmtId="164" fontId="18" fillId="5" borderId="2" xfId="1" applyFont="1" applyFill="1" applyBorder="1" applyAlignment="1">
      <alignment horizontal="center" vertical="center" wrapText="1"/>
    </xf>
    <xf numFmtId="0" fontId="10" fillId="2" borderId="2" xfId="17" applyFont="1" applyFill="1" applyBorder="1" applyAlignment="1">
      <alignment horizontal="center" vertical="center" wrapText="1"/>
    </xf>
    <xf numFmtId="164" fontId="21" fillId="6" borderId="2" xfId="1" applyFont="1" applyFill="1" applyBorder="1" applyAlignment="1">
      <alignment horizontal="center" vertical="top" wrapText="1"/>
    </xf>
    <xf numFmtId="164" fontId="21" fillId="6" borderId="2" xfId="1" applyFont="1" applyFill="1" applyBorder="1" applyAlignment="1">
      <alignment horizontal="right" vertical="center" wrapText="1"/>
    </xf>
    <xf numFmtId="164" fontId="21" fillId="6" borderId="2" xfId="1" applyFont="1" applyFill="1" applyBorder="1" applyAlignment="1">
      <alignment horizontal="center" vertical="center" wrapText="1"/>
    </xf>
    <xf numFmtId="0" fontId="12" fillId="2" borderId="2" xfId="17" applyFont="1" applyFill="1" applyBorder="1" applyAlignment="1">
      <alignment horizontal="center" vertical="center" wrapText="1"/>
    </xf>
    <xf numFmtId="0" fontId="18" fillId="5" borderId="2" xfId="17" applyFont="1" applyFill="1" applyBorder="1" applyAlignment="1">
      <alignment horizontal="center" vertical="top" wrapText="1"/>
    </xf>
    <xf numFmtId="0" fontId="67" fillId="5" borderId="0" xfId="17" applyFont="1" applyFill="1" applyAlignment="1">
      <alignment horizontal="left" vertical="top" wrapText="1"/>
    </xf>
    <xf numFmtId="0" fontId="21" fillId="6" borderId="2" xfId="17" applyFont="1" applyFill="1" applyBorder="1" applyAlignment="1">
      <alignment horizontal="center" vertical="top" wrapText="1"/>
    </xf>
    <xf numFmtId="164" fontId="21" fillId="6" borderId="2" xfId="1" applyFont="1" applyFill="1" applyBorder="1" applyAlignment="1">
      <alignment horizontal="left" vertical="center" wrapText="1"/>
    </xf>
    <xf numFmtId="164" fontId="21" fillId="6" borderId="4" xfId="1" applyFont="1" applyFill="1" applyBorder="1" applyAlignment="1">
      <alignment horizontal="left" vertical="center" wrapText="1"/>
    </xf>
    <xf numFmtId="164" fontId="21" fillId="6" borderId="5" xfId="1" applyFont="1" applyFill="1" applyBorder="1" applyAlignment="1">
      <alignment horizontal="left" vertical="center" wrapText="1"/>
    </xf>
    <xf numFmtId="164" fontId="18" fillId="5" borderId="4" xfId="1" applyFont="1" applyFill="1" applyBorder="1" applyAlignment="1">
      <alignment horizontal="left" vertical="center" wrapText="1"/>
    </xf>
    <xf numFmtId="164" fontId="18" fillId="5" borderId="5" xfId="1" applyFont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55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 indent="1"/>
    </xf>
  </cellXfs>
  <cellStyles count="19">
    <cellStyle name="Comma" xfId="3" builtinId="3"/>
    <cellStyle name="Comma [0]" xfId="1" builtinId="6"/>
    <cellStyle name="Comma [0] 2" xfId="9" xr:uid="{00000000-0005-0000-0000-000002000000}"/>
    <cellStyle name="Comma [0] 3" xfId="18" xr:uid="{00000000-0005-0000-0000-000003000000}"/>
    <cellStyle name="Comma 2" xfId="10" xr:uid="{00000000-0005-0000-0000-000004000000}"/>
    <cellStyle name="Comma 2 2" xfId="14" xr:uid="{00000000-0005-0000-0000-000005000000}"/>
    <cellStyle name="Comma 3" xfId="8" xr:uid="{00000000-0005-0000-0000-000006000000}"/>
    <cellStyle name="Comma 4" xfId="15" xr:uid="{00000000-0005-0000-0000-000007000000}"/>
    <cellStyle name="Comma 5" xfId="16" xr:uid="{00000000-0005-0000-0000-000008000000}"/>
    <cellStyle name="Normal" xfId="0" builtinId="0"/>
    <cellStyle name="Normal 102 2 2" xfId="12" xr:uid="{00000000-0005-0000-0000-00000A000000}"/>
    <cellStyle name="Normal 14" xfId="4" xr:uid="{00000000-0005-0000-0000-00000B000000}"/>
    <cellStyle name="Normal 14 2" xfId="6" xr:uid="{00000000-0005-0000-0000-00000C000000}"/>
    <cellStyle name="Normal 14 3" xfId="17" xr:uid="{00000000-0005-0000-0000-00000D000000}"/>
    <cellStyle name="Normal 2" xfId="11" xr:uid="{00000000-0005-0000-0000-00000E000000}"/>
    <cellStyle name="Normal 2 2 2" xfId="13" xr:uid="{00000000-0005-0000-0000-00000F000000}"/>
    <cellStyle name="Normal 3" xfId="7" xr:uid="{00000000-0005-0000-0000-000010000000}"/>
    <cellStyle name="Normal 471" xfId="5" xr:uid="{00000000-0005-0000-0000-000011000000}"/>
    <cellStyle name="Percent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15875</xdr:colOff>
      <xdr:row>32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294188" cy="61118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0" y="5353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0" y="8829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 txBox="1"/>
      </xdr:nvSpPr>
      <xdr:spPr>
        <a:xfrm>
          <a:off x="0" y="116395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 txBox="1"/>
      </xdr:nvSpPr>
      <xdr:spPr>
        <a:xfrm>
          <a:off x="0" y="151638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0" y="1799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0" y="215169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0" y="2436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121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0" y="27879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 txBox="1"/>
      </xdr:nvSpPr>
      <xdr:spPr>
        <a:xfrm>
          <a:off x="0" y="30546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0" y="31727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 txBox="1"/>
      </xdr:nvSpPr>
      <xdr:spPr>
        <a:xfrm>
          <a:off x="0" y="31727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SpPr txBox="1"/>
      </xdr:nvSpPr>
      <xdr:spPr>
        <a:xfrm>
          <a:off x="0" y="34385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 txBox="1"/>
      </xdr:nvSpPr>
      <xdr:spPr>
        <a:xfrm>
          <a:off x="0" y="372713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164</xdr:row>
      <xdr:rowOff>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 txBox="1"/>
      </xdr:nvSpPr>
      <xdr:spPr>
        <a:xfrm>
          <a:off x="0" y="40919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43805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0" y="474535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 txBox="1"/>
      </xdr:nvSpPr>
      <xdr:spPr>
        <a:xfrm>
          <a:off x="0" y="5033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 txBox="1"/>
      </xdr:nvSpPr>
      <xdr:spPr>
        <a:xfrm>
          <a:off x="0" y="53987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 txBox="1"/>
      </xdr:nvSpPr>
      <xdr:spPr>
        <a:xfrm>
          <a:off x="0" y="56873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SpPr txBox="1"/>
      </xdr:nvSpPr>
      <xdr:spPr>
        <a:xfrm>
          <a:off x="0" y="6052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255</xdr:row>
      <xdr:rowOff>152400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SpPr txBox="1"/>
      </xdr:nvSpPr>
      <xdr:spPr>
        <a:xfrm>
          <a:off x="0" y="63188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SpPr txBox="1"/>
      </xdr:nvSpPr>
      <xdr:spPr>
        <a:xfrm>
          <a:off x="0" y="382619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 txBox="1"/>
      </xdr:nvSpPr>
      <xdr:spPr>
        <a:xfrm>
          <a:off x="0" y="382619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 txBox="1"/>
      </xdr:nvSpPr>
      <xdr:spPr>
        <a:xfrm>
          <a:off x="0" y="44796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 txBox="1"/>
      </xdr:nvSpPr>
      <xdr:spPr>
        <a:xfrm>
          <a:off x="0" y="44796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 txBox="1"/>
      </xdr:nvSpPr>
      <xdr:spPr>
        <a:xfrm>
          <a:off x="0" y="513302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 txBox="1"/>
      </xdr:nvSpPr>
      <xdr:spPr>
        <a:xfrm>
          <a:off x="0" y="513302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 txBox="1"/>
      </xdr:nvSpPr>
      <xdr:spPr>
        <a:xfrm>
          <a:off x="0" y="57864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SpPr txBox="1"/>
      </xdr:nvSpPr>
      <xdr:spPr>
        <a:xfrm>
          <a:off x="0" y="57864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E00-000023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E00-000024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E00-000026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E00-000027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E00-000028000000}"/>
            </a:ext>
          </a:extLst>
        </xdr:cNvPr>
        <xdr:cNvSpPr txBox="1"/>
      </xdr:nvSpPr>
      <xdr:spPr>
        <a:xfrm>
          <a:off x="0" y="31482196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E00-000029000000}"/>
            </a:ext>
          </a:extLst>
        </xdr:cNvPr>
        <xdr:cNvSpPr txBox="1"/>
      </xdr:nvSpPr>
      <xdr:spPr>
        <a:xfrm>
          <a:off x="0" y="31482196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E00-00002A000000}"/>
            </a:ext>
          </a:extLst>
        </xdr:cNvPr>
        <xdr:cNvSpPr txBox="1"/>
      </xdr:nvSpPr>
      <xdr:spPr>
        <a:xfrm>
          <a:off x="0" y="31482196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E00-00002B000000}"/>
            </a:ext>
          </a:extLst>
        </xdr:cNvPr>
        <xdr:cNvSpPr txBox="1"/>
      </xdr:nvSpPr>
      <xdr:spPr>
        <a:xfrm>
          <a:off x="0" y="31482196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E00-00002C000000}"/>
            </a:ext>
          </a:extLst>
        </xdr:cNvPr>
        <xdr:cNvSpPr txBox="1"/>
      </xdr:nvSpPr>
      <xdr:spPr>
        <a:xfrm>
          <a:off x="0" y="37826674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E00-00002D000000}"/>
            </a:ext>
          </a:extLst>
        </xdr:cNvPr>
        <xdr:cNvSpPr txBox="1"/>
      </xdr:nvSpPr>
      <xdr:spPr>
        <a:xfrm>
          <a:off x="0" y="37826674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E00-00002E000000}"/>
            </a:ext>
          </a:extLst>
        </xdr:cNvPr>
        <xdr:cNvSpPr txBox="1"/>
      </xdr:nvSpPr>
      <xdr:spPr>
        <a:xfrm>
          <a:off x="0" y="37826674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E00-00002F000000}"/>
            </a:ext>
          </a:extLst>
        </xdr:cNvPr>
        <xdr:cNvSpPr txBox="1"/>
      </xdr:nvSpPr>
      <xdr:spPr>
        <a:xfrm>
          <a:off x="0" y="37826674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E00-000030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E00-000031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E00-000032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E00-000033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E00-000034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E00-000035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E00-000036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E00-000037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E00-000038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E00-000039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E00-00003A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E00-00003B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E00-00003C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E00-00003D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E00-00003E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E00-00003F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E00-000040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E00-000041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E00-000042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E00-000043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E00-000044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E00-000045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E00-000046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E00-000047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E00-000048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E00-000049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E00-00004A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E00-00004B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E00-00004C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E00-00004D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E00-00004E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E00-00004F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E00-000050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E00-000051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E00-000052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E00-000053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E00-000054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E00-000055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E00-000056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E00-000057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E00-000058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E00-000059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E00-00005A000000}"/>
            </a:ext>
          </a:extLst>
        </xdr:cNvPr>
        <xdr:cNvSpPr txBox="1"/>
      </xdr:nvSpPr>
      <xdr:spPr>
        <a:xfrm>
          <a:off x="0" y="32137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E00-00005B000000}"/>
            </a:ext>
          </a:extLst>
        </xdr:cNvPr>
        <xdr:cNvSpPr txBox="1"/>
      </xdr:nvSpPr>
      <xdr:spPr>
        <a:xfrm>
          <a:off x="0" y="32137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E00-00005C000000}"/>
            </a:ext>
          </a:extLst>
        </xdr:cNvPr>
        <xdr:cNvSpPr txBox="1"/>
      </xdr:nvSpPr>
      <xdr:spPr>
        <a:xfrm>
          <a:off x="0" y="32137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E00-00005D000000}"/>
            </a:ext>
          </a:extLst>
        </xdr:cNvPr>
        <xdr:cNvSpPr txBox="1"/>
      </xdr:nvSpPr>
      <xdr:spPr>
        <a:xfrm>
          <a:off x="0" y="32137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E00-00005E00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E00-00005F00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E00-00006000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344453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E00-000061000000}"/>
            </a:ext>
          </a:extLst>
        </xdr:cNvPr>
        <xdr:cNvSpPr txBox="1"/>
      </xdr:nvSpPr>
      <xdr:spPr>
        <a:xfrm>
          <a:off x="0" y="920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E00-00006200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E00-00006300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E00-00006400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E00-00006500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121</xdr:row>
      <xdr:rowOff>152400</xdr:rowOff>
    </xdr:from>
    <xdr:ext cx="65" cy="344453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E00-000066000000}"/>
            </a:ext>
          </a:extLst>
        </xdr:cNvPr>
        <xdr:cNvSpPr txBox="1"/>
      </xdr:nvSpPr>
      <xdr:spPr>
        <a:xfrm>
          <a:off x="0" y="22993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E00-000067000000}"/>
            </a:ext>
          </a:extLst>
        </xdr:cNvPr>
        <xdr:cNvSpPr txBox="1"/>
      </xdr:nvSpPr>
      <xdr:spPr>
        <a:xfrm>
          <a:off x="0" y="23983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E00-000068000000}"/>
            </a:ext>
          </a:extLst>
        </xdr:cNvPr>
        <xdr:cNvSpPr txBox="1"/>
      </xdr:nvSpPr>
      <xdr:spPr>
        <a:xfrm>
          <a:off x="0" y="23983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E00-000069000000}"/>
            </a:ext>
          </a:extLst>
        </xdr:cNvPr>
        <xdr:cNvSpPr txBox="1"/>
      </xdr:nvSpPr>
      <xdr:spPr>
        <a:xfrm>
          <a:off x="0" y="23983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E00-00006A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E00-00006B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164</xdr:row>
      <xdr:rowOff>0</xdr:rowOff>
    </xdr:from>
    <xdr:ext cx="65" cy="344453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E00-00006C000000}"/>
            </a:ext>
          </a:extLst>
        </xdr:cNvPr>
        <xdr:cNvSpPr txBox="1"/>
      </xdr:nvSpPr>
      <xdr:spPr>
        <a:xfrm>
          <a:off x="0" y="307848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E00-00006D00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E00-00006E00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E00-00006F00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E00-00007000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E00-00007100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E00-000072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266</xdr:row>
      <xdr:rowOff>152400</xdr:rowOff>
    </xdr:from>
    <xdr:ext cx="65" cy="344453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E00-000073000000}"/>
            </a:ext>
          </a:extLst>
        </xdr:cNvPr>
        <xdr:cNvSpPr txBox="1"/>
      </xdr:nvSpPr>
      <xdr:spPr>
        <a:xfrm>
          <a:off x="0" y="50777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E00-000074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1E00-000075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1E00-00007600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1E00-00007700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1E00-00007800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1E00-00007900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1E00-00007A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1E00-00007B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1E00-00007C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1E00-00007D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1E00-00007E00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1E00-00007F00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1E00-00008000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1E00-00008100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1E00-000082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1E00-000083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1E00-00008400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1E00-00008500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1E00-00008600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1E00-00008700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1E00-00008800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1E00-00008900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1E00-00008A00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1E00-00008B00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1E00-00008C00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1E00-00008D00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1E00-00008E00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1E00-00008F00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1E00-00009000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1E00-00009100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1E00-00009200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1E00-000093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1E00-000094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1E00-00009500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1E00-00009600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1E00-00009700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1E00-00009800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1E00-00009900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E00-00009A00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E00-00009B00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E00-00009C00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E00-00009D00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1E00-00009E00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1E00-00009F00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1E00-0000A000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1E00-0000A100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E00-0000A200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E00-0000A300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E00-0000A400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E00-0000A500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1E00-0000A600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1E00-0000A700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E00-0000A8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1E00-0000A9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1E00-0000AA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1E00-0000AB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1E00-0000AC00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1E00-0000AD00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1E00-0000AE00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1E00-0000AF00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1E00-0000B000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1E00-0000B100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1E00-0000B200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E00-0000B300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E00-0000B400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E00-0000B500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E00-0000B600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1E00-0000B700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1E00-0000B800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1E00-0000B900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1E00-0000BA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1E00-0000BB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1E00-0000BC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1E00-0000BD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255</xdr:row>
      <xdr:rowOff>152400</xdr:rowOff>
    </xdr:from>
    <xdr:ext cx="65" cy="344453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E00-0000BE000000}"/>
            </a:ext>
          </a:extLst>
        </xdr:cNvPr>
        <xdr:cNvSpPr txBox="1"/>
      </xdr:nvSpPr>
      <xdr:spPr>
        <a:xfrm>
          <a:off x="0" y="48644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255</xdr:row>
      <xdr:rowOff>152400</xdr:rowOff>
    </xdr:from>
    <xdr:ext cx="65" cy="344453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E00-0000BF000000}"/>
            </a:ext>
          </a:extLst>
        </xdr:cNvPr>
        <xdr:cNvSpPr txBox="1"/>
      </xdr:nvSpPr>
      <xdr:spPr>
        <a:xfrm>
          <a:off x="0" y="48644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E00-0000C000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E00-0000C100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E00-0000C200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344453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1E00-0000C3000000}"/>
            </a:ext>
          </a:extLst>
        </xdr:cNvPr>
        <xdr:cNvSpPr txBox="1"/>
      </xdr:nvSpPr>
      <xdr:spPr>
        <a:xfrm>
          <a:off x="0" y="920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1E00-0000C400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1E00-0000C500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1E00-0000C600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E00-0000C700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121</xdr:row>
      <xdr:rowOff>152400</xdr:rowOff>
    </xdr:from>
    <xdr:ext cx="65" cy="344453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E00-0000C8000000}"/>
            </a:ext>
          </a:extLst>
        </xdr:cNvPr>
        <xdr:cNvSpPr txBox="1"/>
      </xdr:nvSpPr>
      <xdr:spPr>
        <a:xfrm>
          <a:off x="0" y="22993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E00-0000C9000000}"/>
            </a:ext>
          </a:extLst>
        </xdr:cNvPr>
        <xdr:cNvSpPr txBox="1"/>
      </xdr:nvSpPr>
      <xdr:spPr>
        <a:xfrm>
          <a:off x="0" y="23983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E00-0000CA000000}"/>
            </a:ext>
          </a:extLst>
        </xdr:cNvPr>
        <xdr:cNvSpPr txBox="1"/>
      </xdr:nvSpPr>
      <xdr:spPr>
        <a:xfrm>
          <a:off x="0" y="23983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E00-0000CB000000}"/>
            </a:ext>
          </a:extLst>
        </xdr:cNvPr>
        <xdr:cNvSpPr txBox="1"/>
      </xdr:nvSpPr>
      <xdr:spPr>
        <a:xfrm>
          <a:off x="0" y="23983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E00-0000CC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E00-0000CD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164</xdr:row>
      <xdr:rowOff>0</xdr:rowOff>
    </xdr:from>
    <xdr:ext cx="65" cy="344453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1E00-0000CE000000}"/>
            </a:ext>
          </a:extLst>
        </xdr:cNvPr>
        <xdr:cNvSpPr txBox="1"/>
      </xdr:nvSpPr>
      <xdr:spPr>
        <a:xfrm>
          <a:off x="0" y="307848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1E00-0000CF00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1E00-0000D000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1E00-0000D100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1E00-0000D200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1E00-0000D300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1E00-0000D4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266</xdr:row>
      <xdr:rowOff>152400</xdr:rowOff>
    </xdr:from>
    <xdr:ext cx="65" cy="344453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1E00-0000D5000000}"/>
            </a:ext>
          </a:extLst>
        </xdr:cNvPr>
        <xdr:cNvSpPr txBox="1"/>
      </xdr:nvSpPr>
      <xdr:spPr>
        <a:xfrm>
          <a:off x="0" y="50777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1E00-0000D6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1E00-0000D7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1E00-0000D800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1E00-0000D900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1E00-0000DA00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1E00-0000DB00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1E00-0000DC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1E00-0000DD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1E00-0000DE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1E00-0000DF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1E00-0000E000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1E00-0000E100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1E00-0000E200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1E00-0000E300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000000-0008-0000-1E00-0000E4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0000000-0008-0000-1E00-0000E500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0000000-0008-0000-1E00-0000E600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0000000-0008-0000-1E00-0000E700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1E00-0000E800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1E00-0000E900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1E00-0000EA00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1E00-0000EB00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1E00-0000EC00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1E00-0000ED00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1E00-0000EE00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1E00-0000EF00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1E00-0000F000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1E00-0000F100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1E00-0000F200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1E00-0000F300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1E00-0000F400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1E00-0000F500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1E00-0000F600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1E00-0000F700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1E00-0000F800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1E00-0000F900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0000000-0008-0000-1E00-0000FA00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0000000-0008-0000-1E00-0000FB00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0000000-0008-0000-1E00-0000FC00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0000000-0008-0000-1E00-0000FD00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0000000-0008-0000-1E00-0000FE00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0000000-0008-0000-1E00-0000FF00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0000000-0008-0000-1E00-00000001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0000000-0008-0000-1E00-00000101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1E00-00000201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1E00-00000301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1E00-00000401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1E00-00000501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1E00-00000601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1E00-00000701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1E00-00000801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1E00-00000901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1E00-00000A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1E00-00000B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1E00-00000C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1E00-00000D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0000000-0008-0000-1E00-00000E01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0000000-0008-0000-1E00-00000F01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0000000-0008-0000-1E00-00001001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0000000-0008-0000-1E00-00001101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1E00-00001201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0000000-0008-0000-1E00-00001301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00000-0008-0000-1E00-00001401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0000000-0008-0000-1E00-00001501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00000000-0008-0000-1E00-00001601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0000000-0008-0000-1E00-00001701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0000000-0008-0000-1E00-00001801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0000000-0008-0000-1E00-00001901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0000000-0008-0000-1E00-00001A01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0000000-0008-0000-1E00-00001B01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00000000-0008-0000-1E00-00001C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00000000-0008-0000-1E00-00001D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0000000-0008-0000-1E00-00001E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0000000-0008-0000-1E00-00001F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255</xdr:row>
      <xdr:rowOff>152400</xdr:rowOff>
    </xdr:from>
    <xdr:ext cx="65" cy="344453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0000000-0008-0000-1E00-000020010000}"/>
            </a:ext>
          </a:extLst>
        </xdr:cNvPr>
        <xdr:cNvSpPr txBox="1"/>
      </xdr:nvSpPr>
      <xdr:spPr>
        <a:xfrm>
          <a:off x="0" y="48644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255</xdr:row>
      <xdr:rowOff>152400</xdr:rowOff>
    </xdr:from>
    <xdr:ext cx="65" cy="344453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1E00-000021010000}"/>
            </a:ext>
          </a:extLst>
        </xdr:cNvPr>
        <xdr:cNvSpPr txBox="1"/>
      </xdr:nvSpPr>
      <xdr:spPr>
        <a:xfrm>
          <a:off x="0" y="48644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1E00-00002201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1E00-00002301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1E00-00002401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344453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1E00-000025010000}"/>
            </a:ext>
          </a:extLst>
        </xdr:cNvPr>
        <xdr:cNvSpPr txBox="1"/>
      </xdr:nvSpPr>
      <xdr:spPr>
        <a:xfrm>
          <a:off x="0" y="920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1E00-00002601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1E00-00002701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00000000-0008-0000-1E00-00002801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000000-0008-0000-1E00-00002901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121</xdr:row>
      <xdr:rowOff>152400</xdr:rowOff>
    </xdr:from>
    <xdr:ext cx="65" cy="344453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0000000-0008-0000-1E00-00002A010000}"/>
            </a:ext>
          </a:extLst>
        </xdr:cNvPr>
        <xdr:cNvSpPr txBox="1"/>
      </xdr:nvSpPr>
      <xdr:spPr>
        <a:xfrm>
          <a:off x="0" y="22993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0000000-0008-0000-1E00-00002B010000}"/>
            </a:ext>
          </a:extLst>
        </xdr:cNvPr>
        <xdr:cNvSpPr txBox="1"/>
      </xdr:nvSpPr>
      <xdr:spPr>
        <a:xfrm>
          <a:off x="0" y="23983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000000-0008-0000-1E00-00002C010000}"/>
            </a:ext>
          </a:extLst>
        </xdr:cNvPr>
        <xdr:cNvSpPr txBox="1"/>
      </xdr:nvSpPr>
      <xdr:spPr>
        <a:xfrm>
          <a:off x="0" y="23983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344453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0000000-0008-0000-1E00-00002D010000}"/>
            </a:ext>
          </a:extLst>
        </xdr:cNvPr>
        <xdr:cNvSpPr txBox="1"/>
      </xdr:nvSpPr>
      <xdr:spPr>
        <a:xfrm>
          <a:off x="0" y="23983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00000000-0008-0000-1E00-00002E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0000000-0008-0000-1E00-00002F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164</xdr:row>
      <xdr:rowOff>0</xdr:rowOff>
    </xdr:from>
    <xdr:ext cx="65" cy="344453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0000000-0008-0000-1E00-000030010000}"/>
            </a:ext>
          </a:extLst>
        </xdr:cNvPr>
        <xdr:cNvSpPr txBox="1"/>
      </xdr:nvSpPr>
      <xdr:spPr>
        <a:xfrm>
          <a:off x="0" y="307848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0000000-0008-0000-1E00-00003101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0000000-0008-0000-1E00-00003201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0000000-0008-0000-1E00-00003301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0000000-0008-0000-1E00-00003401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000000-0008-0000-1E00-00003501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00000000-0008-0000-1E00-00003601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266</xdr:row>
      <xdr:rowOff>152400</xdr:rowOff>
    </xdr:from>
    <xdr:ext cx="65" cy="344453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0000000-0008-0000-1E00-000037010000}"/>
            </a:ext>
          </a:extLst>
        </xdr:cNvPr>
        <xdr:cNvSpPr txBox="1"/>
      </xdr:nvSpPr>
      <xdr:spPr>
        <a:xfrm>
          <a:off x="0" y="50777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1E00-000038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1E00-000039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1E00-00003A01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0000000-0008-0000-1E00-00003B01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1E00-00003C01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1E00-00003D01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1E00-00003E01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1E00-00003F01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1E00-000040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344453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1E00-000041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1E00-00004201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178</xdr:row>
      <xdr:rowOff>0</xdr:rowOff>
    </xdr:from>
    <xdr:ext cx="65" cy="344453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1E00-000043010000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1E00-00004401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212</xdr:row>
      <xdr:rowOff>0</xdr:rowOff>
    </xdr:from>
    <xdr:ext cx="65" cy="344453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1E00-000045010000}"/>
            </a:ext>
          </a:extLst>
        </xdr:cNvPr>
        <xdr:cNvSpPr txBox="1"/>
      </xdr:nvSpPr>
      <xdr:spPr>
        <a:xfrm>
          <a:off x="0" y="4004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1E00-00004601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1E00-000047010000}"/>
            </a:ext>
          </a:extLst>
        </xdr:cNvPr>
        <xdr:cNvSpPr txBox="1"/>
      </xdr:nvSpPr>
      <xdr:spPr>
        <a:xfrm>
          <a:off x="0" y="465105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1E00-00004801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1E00-00004901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1E00-00004A01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195</xdr:row>
      <xdr:rowOff>0</xdr:rowOff>
    </xdr:from>
    <xdr:ext cx="65" cy="344453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1E00-00004B010000}"/>
            </a:ext>
          </a:extLst>
        </xdr:cNvPr>
        <xdr:cNvSpPr txBox="1"/>
      </xdr:nvSpPr>
      <xdr:spPr>
        <a:xfrm>
          <a:off x="0" y="3672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1E00-00004C01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000000-0008-0000-1E00-00004D01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0000000-0008-0000-1E00-00004E01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229</xdr:row>
      <xdr:rowOff>0</xdr:rowOff>
    </xdr:from>
    <xdr:ext cx="65" cy="344453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0000000-0008-0000-1E00-00004F010000}"/>
            </a:ext>
          </a:extLst>
        </xdr:cNvPr>
        <xdr:cNvSpPr txBox="1"/>
      </xdr:nvSpPr>
      <xdr:spPr>
        <a:xfrm>
          <a:off x="0" y="4320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0000000-0008-0000-1E00-00005001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0000000-0008-0000-1E00-00005101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0000000-0008-0000-1E00-00005201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0000000-0008-0000-1E00-00005301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0000000-0008-0000-1E00-00005401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0000000-0008-0000-1E00-00005501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0000000-0008-0000-1E00-00005601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0000000-0008-0000-1E00-000057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0000000-0008-0000-1E00-000058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0000000-0008-0000-1E00-00005901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0000000-0008-0000-1E00-00005A01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0000000-0008-0000-1E00-00005B01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0000000-0008-0000-1E00-00005C01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0000000-0008-0000-1E00-00005D01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0000000-0008-0000-1E00-00005E01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0000000-0008-0000-1E00-00005F010000}"/>
            </a:ext>
          </a:extLst>
        </xdr:cNvPr>
        <xdr:cNvSpPr txBox="1"/>
      </xdr:nvSpPr>
      <xdr:spPr>
        <a:xfrm>
          <a:off x="0" y="2305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0000000-0008-0000-1E00-00006001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0000000-0008-0000-1E00-000061010000}"/>
            </a:ext>
          </a:extLst>
        </xdr:cNvPr>
        <xdr:cNvSpPr txBox="1"/>
      </xdr:nvSpPr>
      <xdr:spPr>
        <a:xfrm>
          <a:off x="0" y="5086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000000-0008-0000-1E00-00006201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0000000-0008-0000-1E00-000063010000}"/>
            </a:ext>
          </a:extLst>
        </xdr:cNvPr>
        <xdr:cNvSpPr txBox="1"/>
      </xdr:nvSpPr>
      <xdr:spPr>
        <a:xfrm>
          <a:off x="0" y="836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00000000-0008-0000-1E00-00006401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0000000-0008-0000-1E00-000065010000}"/>
            </a:ext>
          </a:extLst>
        </xdr:cNvPr>
        <xdr:cNvSpPr txBox="1"/>
      </xdr:nvSpPr>
      <xdr:spPr>
        <a:xfrm>
          <a:off x="0" y="11144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00000000-0008-0000-1E00-00006601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00000000-0008-0000-1E00-000067010000}"/>
            </a:ext>
          </a:extLst>
        </xdr:cNvPr>
        <xdr:cNvSpPr txBox="1"/>
      </xdr:nvSpPr>
      <xdr:spPr>
        <a:xfrm>
          <a:off x="0" y="14420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00000000-0008-0000-1E00-00006801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0000000-0008-0000-1E00-000069010000}"/>
            </a:ext>
          </a:extLst>
        </xdr:cNvPr>
        <xdr:cNvSpPr txBox="1"/>
      </xdr:nvSpPr>
      <xdr:spPr>
        <a:xfrm>
          <a:off x="0" y="17202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0000000-0008-0000-1E00-00006A01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0000000-0008-0000-1E00-00006B010000}"/>
            </a:ext>
          </a:extLst>
        </xdr:cNvPr>
        <xdr:cNvSpPr txBox="1"/>
      </xdr:nvSpPr>
      <xdr:spPr>
        <a:xfrm>
          <a:off x="0" y="20478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00000000-0008-0000-1E00-00006C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0000000-0008-0000-1E00-00006D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0000000-0008-0000-1E00-00006E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344453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00000000-0008-0000-1E00-00006F010000}"/>
            </a:ext>
          </a:extLst>
        </xdr:cNvPr>
        <xdr:cNvSpPr txBox="1"/>
      </xdr:nvSpPr>
      <xdr:spPr>
        <a:xfrm>
          <a:off x="0" y="2747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0000000-0008-0000-1E00-00007001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00000000-0008-0000-1E00-000071010000}"/>
            </a:ext>
          </a:extLst>
        </xdr:cNvPr>
        <xdr:cNvSpPr txBox="1"/>
      </xdr:nvSpPr>
      <xdr:spPr>
        <a:xfrm>
          <a:off x="0" y="32727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0000000-0008-0000-1E00-00007201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187</xdr:row>
      <xdr:rowOff>152400</xdr:rowOff>
    </xdr:from>
    <xdr:ext cx="65" cy="344453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0000000-0008-0000-1E00-000073010000}"/>
            </a:ext>
          </a:extLst>
        </xdr:cNvPr>
        <xdr:cNvSpPr txBox="1"/>
      </xdr:nvSpPr>
      <xdr:spPr>
        <a:xfrm>
          <a:off x="0" y="3550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00000000-0008-0000-1E00-00007401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0000000-0008-0000-1E00-000075010000}"/>
            </a:ext>
          </a:extLst>
        </xdr:cNvPr>
        <xdr:cNvSpPr txBox="1"/>
      </xdr:nvSpPr>
      <xdr:spPr>
        <a:xfrm>
          <a:off x="0" y="3920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0000000-0008-0000-1E00-00007601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0000000-0008-0000-1E00-000077010000}"/>
            </a:ext>
          </a:extLst>
        </xdr:cNvPr>
        <xdr:cNvSpPr txBox="1"/>
      </xdr:nvSpPr>
      <xdr:spPr>
        <a:xfrm>
          <a:off x="0" y="4198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0000000-0008-0000-1E00-00007801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00000000-0008-0000-1E00-000079010000}"/>
            </a:ext>
          </a:extLst>
        </xdr:cNvPr>
        <xdr:cNvSpPr txBox="1"/>
      </xdr:nvSpPr>
      <xdr:spPr>
        <a:xfrm>
          <a:off x="0" y="45672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0000000-0008-0000-1E00-00007A01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0000000-0008-0000-1E00-00007B01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0000000-0008-0000-1E00-00007C01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152400</xdr:rowOff>
    </xdr:from>
    <xdr:ext cx="65" cy="344453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0000000-0008-0000-1E00-00007D010000}"/>
            </a:ext>
          </a:extLst>
        </xdr:cNvPr>
        <xdr:cNvSpPr txBox="1"/>
      </xdr:nvSpPr>
      <xdr:spPr>
        <a:xfrm>
          <a:off x="0" y="294227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0000000-0008-0000-1E00-00007E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0000000-0008-0000-1E00-00007F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0000000-0008-0000-1E00-000080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140</xdr:row>
      <xdr:rowOff>152400</xdr:rowOff>
    </xdr:from>
    <xdr:ext cx="65" cy="344453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0000000-0008-0000-1E00-000081010000}"/>
            </a:ext>
          </a:extLst>
        </xdr:cNvPr>
        <xdr:cNvSpPr txBox="1"/>
      </xdr:nvSpPr>
      <xdr:spPr>
        <a:xfrm>
          <a:off x="0" y="26641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255</xdr:row>
      <xdr:rowOff>152400</xdr:rowOff>
    </xdr:from>
    <xdr:ext cx="65" cy="344453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00000000-0008-0000-1E00-000082010000}"/>
            </a:ext>
          </a:extLst>
        </xdr:cNvPr>
        <xdr:cNvSpPr txBox="1"/>
      </xdr:nvSpPr>
      <xdr:spPr>
        <a:xfrm>
          <a:off x="0" y="48644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255</xdr:row>
      <xdr:rowOff>152400</xdr:rowOff>
    </xdr:from>
    <xdr:ext cx="65" cy="344453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000000-0008-0000-1E00-000083010000}"/>
            </a:ext>
          </a:extLst>
        </xdr:cNvPr>
        <xdr:cNvSpPr txBox="1"/>
      </xdr:nvSpPr>
      <xdr:spPr>
        <a:xfrm>
          <a:off x="0" y="48644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0000000-0008-0000-1E00-000084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0000000-0008-0000-1E00-000085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0000000-0008-0000-1E00-000086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0000000-0008-0000-1E00-000087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0000000-0008-0000-1E00-000088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0000000-0008-0000-1E00-000089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00000000-0008-0000-1E00-00008A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0000000-0008-0000-1E00-00008B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0000000-0008-0000-1E00-00008C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0000000-0008-0000-1E00-00008D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00000000-0008-0000-1E00-00008E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00000000-0008-0000-1E00-00008F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0000000-0008-0000-1E00-000090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0000000-0008-0000-1E00-000091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0000000-0008-0000-1E00-000092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0000000-0008-0000-1E00-000093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0000000-0008-0000-1E00-000094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00000000-0008-0000-1E00-000095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0000000-0008-0000-1E00-000096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0</xdr:rowOff>
    </xdr:from>
    <xdr:ext cx="65" cy="344453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0000000-0008-0000-1E00-000097010000}"/>
            </a:ext>
          </a:extLst>
        </xdr:cNvPr>
        <xdr:cNvSpPr txBox="1"/>
      </xdr:nvSpPr>
      <xdr:spPr>
        <a:xfrm>
          <a:off x="0" y="46320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152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106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119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152400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 txBox="1"/>
      </xdr:nvSpPr>
      <xdr:spPr>
        <a:xfrm>
          <a:off x="0" y="5343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106</xdr:row>
      <xdr:rowOff>152400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106</xdr:row>
      <xdr:rowOff>152400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119</xdr:row>
      <xdr:rowOff>152400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119</xdr:row>
      <xdr:rowOff>152400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152400</xdr:rowOff>
    </xdr:from>
    <xdr:ext cx="65" cy="3444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152400</xdr:rowOff>
    </xdr:from>
    <xdr:ext cx="65" cy="344453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F00-00001B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152</xdr:row>
      <xdr:rowOff>152400</xdr:rowOff>
    </xdr:from>
    <xdr:ext cx="65" cy="3444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152</xdr:row>
      <xdr:rowOff>152400</xdr:rowOff>
    </xdr:from>
    <xdr:ext cx="65" cy="3444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F00-00001D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152400</xdr:rowOff>
    </xdr:from>
    <xdr:ext cx="65" cy="34445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F00-00001E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152400</xdr:rowOff>
    </xdr:from>
    <xdr:ext cx="65" cy="344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F00-00001F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152</xdr:row>
      <xdr:rowOff>152400</xdr:rowOff>
    </xdr:from>
    <xdr:ext cx="65" cy="34445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F00-000020000000}"/>
            </a:ext>
          </a:extLst>
        </xdr:cNvPr>
        <xdr:cNvSpPr txBox="1"/>
      </xdr:nvSpPr>
      <xdr:spPr>
        <a:xfrm>
          <a:off x="0" y="32156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152400</xdr:rowOff>
    </xdr:from>
    <xdr:ext cx="65" cy="34445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F00-000021000000}"/>
            </a:ext>
          </a:extLst>
        </xdr:cNvPr>
        <xdr:cNvSpPr txBox="1"/>
      </xdr:nvSpPr>
      <xdr:spPr>
        <a:xfrm>
          <a:off x="0" y="35061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F00-000022000000}"/>
            </a:ext>
          </a:extLst>
        </xdr:cNvPr>
        <xdr:cNvSpPr txBox="1"/>
      </xdr:nvSpPr>
      <xdr:spPr>
        <a:xfrm>
          <a:off x="0" y="2838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F00-000023000000}"/>
            </a:ext>
          </a:extLst>
        </xdr:cNvPr>
        <xdr:cNvSpPr txBox="1"/>
      </xdr:nvSpPr>
      <xdr:spPr>
        <a:xfrm>
          <a:off x="0" y="5553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F00-000024000000}"/>
            </a:ext>
          </a:extLst>
        </xdr:cNvPr>
        <xdr:cNvSpPr txBox="1"/>
      </xdr:nvSpPr>
      <xdr:spPr>
        <a:xfrm>
          <a:off x="0" y="847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F00-000025000000}"/>
            </a:ext>
          </a:extLst>
        </xdr:cNvPr>
        <xdr:cNvSpPr txBox="1"/>
      </xdr:nvSpPr>
      <xdr:spPr>
        <a:xfrm>
          <a:off x="0" y="1272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F00-000026000000}"/>
            </a:ext>
          </a:extLst>
        </xdr:cNvPr>
        <xdr:cNvSpPr txBox="1"/>
      </xdr:nvSpPr>
      <xdr:spPr>
        <a:xfrm>
          <a:off x="0" y="15697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106</xdr:row>
      <xdr:rowOff>152400</xdr:rowOff>
    </xdr:from>
    <xdr:ext cx="65" cy="344453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F00-000027000000}"/>
            </a:ext>
          </a:extLst>
        </xdr:cNvPr>
        <xdr:cNvSpPr txBox="1"/>
      </xdr:nvSpPr>
      <xdr:spPr>
        <a:xfrm>
          <a:off x="0" y="22202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119</xdr:row>
      <xdr:rowOff>152400</xdr:rowOff>
    </xdr:from>
    <xdr:ext cx="65" cy="34445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F00-000028000000}"/>
            </a:ext>
          </a:extLst>
        </xdr:cNvPr>
        <xdr:cNvSpPr txBox="1"/>
      </xdr:nvSpPr>
      <xdr:spPr>
        <a:xfrm>
          <a:off x="0" y="24936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152400</xdr:rowOff>
    </xdr:from>
    <xdr:ext cx="65" cy="34445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F00-000029000000}"/>
            </a:ext>
          </a:extLst>
        </xdr:cNvPr>
        <xdr:cNvSpPr txBox="1"/>
      </xdr:nvSpPr>
      <xdr:spPr>
        <a:xfrm>
          <a:off x="0" y="2788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F00-00002A000000}"/>
            </a:ext>
          </a:extLst>
        </xdr:cNvPr>
        <xdr:cNvSpPr txBox="1"/>
      </xdr:nvSpPr>
      <xdr:spPr>
        <a:xfrm>
          <a:off x="0" y="2838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F00-00002B000000}"/>
            </a:ext>
          </a:extLst>
        </xdr:cNvPr>
        <xdr:cNvSpPr txBox="1"/>
      </xdr:nvSpPr>
      <xdr:spPr>
        <a:xfrm>
          <a:off x="0" y="2838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F00-00002C000000}"/>
            </a:ext>
          </a:extLst>
        </xdr:cNvPr>
        <xdr:cNvSpPr txBox="1"/>
      </xdr:nvSpPr>
      <xdr:spPr>
        <a:xfrm>
          <a:off x="0" y="5553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F00-00002D000000}"/>
            </a:ext>
          </a:extLst>
        </xdr:cNvPr>
        <xdr:cNvSpPr txBox="1"/>
      </xdr:nvSpPr>
      <xdr:spPr>
        <a:xfrm>
          <a:off x="0" y="5553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F00-00002E000000}"/>
            </a:ext>
          </a:extLst>
        </xdr:cNvPr>
        <xdr:cNvSpPr txBox="1"/>
      </xdr:nvSpPr>
      <xdr:spPr>
        <a:xfrm>
          <a:off x="0" y="847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F00-00002F000000}"/>
            </a:ext>
          </a:extLst>
        </xdr:cNvPr>
        <xdr:cNvSpPr txBox="1"/>
      </xdr:nvSpPr>
      <xdr:spPr>
        <a:xfrm>
          <a:off x="0" y="847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F00-000030000000}"/>
            </a:ext>
          </a:extLst>
        </xdr:cNvPr>
        <xdr:cNvSpPr txBox="1"/>
      </xdr:nvSpPr>
      <xdr:spPr>
        <a:xfrm>
          <a:off x="0" y="1272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F00-000031000000}"/>
            </a:ext>
          </a:extLst>
        </xdr:cNvPr>
        <xdr:cNvSpPr txBox="1"/>
      </xdr:nvSpPr>
      <xdr:spPr>
        <a:xfrm>
          <a:off x="0" y="1272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F00-000032000000}"/>
            </a:ext>
          </a:extLst>
        </xdr:cNvPr>
        <xdr:cNvSpPr txBox="1"/>
      </xdr:nvSpPr>
      <xdr:spPr>
        <a:xfrm>
          <a:off x="0" y="15697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F00-000033000000}"/>
            </a:ext>
          </a:extLst>
        </xdr:cNvPr>
        <xdr:cNvSpPr txBox="1"/>
      </xdr:nvSpPr>
      <xdr:spPr>
        <a:xfrm>
          <a:off x="0" y="15697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106</xdr:row>
      <xdr:rowOff>152400</xdr:rowOff>
    </xdr:from>
    <xdr:ext cx="65" cy="34445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F00-000034000000}"/>
            </a:ext>
          </a:extLst>
        </xdr:cNvPr>
        <xdr:cNvSpPr txBox="1"/>
      </xdr:nvSpPr>
      <xdr:spPr>
        <a:xfrm>
          <a:off x="0" y="22202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106</xdr:row>
      <xdr:rowOff>152400</xdr:rowOff>
    </xdr:from>
    <xdr:ext cx="65" cy="344453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F00-000035000000}"/>
            </a:ext>
          </a:extLst>
        </xdr:cNvPr>
        <xdr:cNvSpPr txBox="1"/>
      </xdr:nvSpPr>
      <xdr:spPr>
        <a:xfrm>
          <a:off x="0" y="22202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119</xdr:row>
      <xdr:rowOff>152400</xdr:rowOff>
    </xdr:from>
    <xdr:ext cx="65" cy="34445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F00-000036000000}"/>
            </a:ext>
          </a:extLst>
        </xdr:cNvPr>
        <xdr:cNvSpPr txBox="1"/>
      </xdr:nvSpPr>
      <xdr:spPr>
        <a:xfrm>
          <a:off x="0" y="24936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119</xdr:row>
      <xdr:rowOff>152400</xdr:rowOff>
    </xdr:from>
    <xdr:ext cx="65" cy="34445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F00-000037000000}"/>
            </a:ext>
          </a:extLst>
        </xdr:cNvPr>
        <xdr:cNvSpPr txBox="1"/>
      </xdr:nvSpPr>
      <xdr:spPr>
        <a:xfrm>
          <a:off x="0" y="24936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152400</xdr:rowOff>
    </xdr:from>
    <xdr:ext cx="65" cy="344453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F00-000038000000}"/>
            </a:ext>
          </a:extLst>
        </xdr:cNvPr>
        <xdr:cNvSpPr txBox="1"/>
      </xdr:nvSpPr>
      <xdr:spPr>
        <a:xfrm>
          <a:off x="0" y="2788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152400</xdr:rowOff>
    </xdr:from>
    <xdr:ext cx="65" cy="344453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F00-000039000000}"/>
            </a:ext>
          </a:extLst>
        </xdr:cNvPr>
        <xdr:cNvSpPr txBox="1"/>
      </xdr:nvSpPr>
      <xdr:spPr>
        <a:xfrm>
          <a:off x="0" y="27889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152</xdr:row>
      <xdr:rowOff>152400</xdr:rowOff>
    </xdr:from>
    <xdr:ext cx="65" cy="344453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F00-00003A000000}"/>
            </a:ext>
          </a:extLst>
        </xdr:cNvPr>
        <xdr:cNvSpPr txBox="1"/>
      </xdr:nvSpPr>
      <xdr:spPr>
        <a:xfrm>
          <a:off x="0" y="32156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152</xdr:row>
      <xdr:rowOff>152400</xdr:rowOff>
    </xdr:from>
    <xdr:ext cx="65" cy="34445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F00-00003B000000}"/>
            </a:ext>
          </a:extLst>
        </xdr:cNvPr>
        <xdr:cNvSpPr txBox="1"/>
      </xdr:nvSpPr>
      <xdr:spPr>
        <a:xfrm>
          <a:off x="0" y="32156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152400</xdr:rowOff>
    </xdr:from>
    <xdr:ext cx="65" cy="34445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F00-00003C000000}"/>
            </a:ext>
          </a:extLst>
        </xdr:cNvPr>
        <xdr:cNvSpPr txBox="1"/>
      </xdr:nvSpPr>
      <xdr:spPr>
        <a:xfrm>
          <a:off x="0" y="35061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152400</xdr:rowOff>
    </xdr:from>
    <xdr:ext cx="65" cy="34445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F00-00003D000000}"/>
            </a:ext>
          </a:extLst>
        </xdr:cNvPr>
        <xdr:cNvSpPr txBox="1"/>
      </xdr:nvSpPr>
      <xdr:spPr>
        <a:xfrm>
          <a:off x="0" y="35061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F00-00003E000000}"/>
            </a:ext>
          </a:extLst>
        </xdr:cNvPr>
        <xdr:cNvSpPr txBox="1"/>
      </xdr:nvSpPr>
      <xdr:spPr>
        <a:xfrm>
          <a:off x="0" y="5553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F00-00003F000000}"/>
            </a:ext>
          </a:extLst>
        </xdr:cNvPr>
        <xdr:cNvSpPr txBox="1"/>
      </xdr:nvSpPr>
      <xdr:spPr>
        <a:xfrm>
          <a:off x="0" y="5553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F00-000040000000}"/>
            </a:ext>
          </a:extLst>
        </xdr:cNvPr>
        <xdr:cNvSpPr txBox="1"/>
      </xdr:nvSpPr>
      <xdr:spPr>
        <a:xfrm>
          <a:off x="0" y="5553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0" y="2781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0" y="2781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/>
      </xdr:nvSpPr>
      <xdr:spPr>
        <a:xfrm>
          <a:off x="0" y="559845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 txBox="1"/>
      </xdr:nvSpPr>
      <xdr:spPr>
        <a:xfrm>
          <a:off x="0" y="559845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/>
      </xdr:nvSpPr>
      <xdr:spPr>
        <a:xfrm>
          <a:off x="0" y="559845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102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0" y="559845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115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 txBox="1"/>
      </xdr:nvSpPr>
      <xdr:spPr>
        <a:xfrm>
          <a:off x="0" y="559845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128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 txBox="1"/>
      </xdr:nvSpPr>
      <xdr:spPr>
        <a:xfrm>
          <a:off x="0" y="559845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/>
      </xdr:nvSpPr>
      <xdr:spPr>
        <a:xfrm>
          <a:off x="0" y="559845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 txBox="1"/>
      </xdr:nvSpPr>
      <xdr:spPr>
        <a:xfrm>
          <a:off x="0" y="559845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102</xdr:row>
      <xdr:rowOff>152400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102</xdr:row>
      <xdr:rowOff>152400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115</xdr:row>
      <xdr:rowOff>152400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115</xdr:row>
      <xdr:rowOff>152400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128</xdr:row>
      <xdr:rowOff>152400</xdr:rowOff>
    </xdr:from>
    <xdr:ext cx="65" cy="3444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128</xdr:row>
      <xdr:rowOff>152400</xdr:rowOff>
    </xdr:from>
    <xdr:ext cx="65" cy="344453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2000-00001B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152400</xdr:rowOff>
    </xdr:from>
    <xdr:ext cx="65" cy="3444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152400</xdr:rowOff>
    </xdr:from>
    <xdr:ext cx="65" cy="3444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2000-00001E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2000-00001F000000}"/>
            </a:ext>
          </a:extLst>
        </xdr:cNvPr>
        <xdr:cNvSpPr txBox="1"/>
      </xdr:nvSpPr>
      <xdr:spPr>
        <a:xfrm>
          <a:off x="0" y="52901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2000-000020000000}"/>
            </a:ext>
          </a:extLst>
        </xdr:cNvPr>
        <xdr:cNvSpPr txBox="1"/>
      </xdr:nvSpPr>
      <xdr:spPr>
        <a:xfrm>
          <a:off x="0" y="2838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2000-000021000000}"/>
            </a:ext>
          </a:extLst>
        </xdr:cNvPr>
        <xdr:cNvSpPr txBox="1"/>
      </xdr:nvSpPr>
      <xdr:spPr>
        <a:xfrm>
          <a:off x="0" y="5553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2000-000022000000}"/>
            </a:ext>
          </a:extLst>
        </xdr:cNvPr>
        <xdr:cNvSpPr txBox="1"/>
      </xdr:nvSpPr>
      <xdr:spPr>
        <a:xfrm>
          <a:off x="0" y="847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2000-000023000000}"/>
            </a:ext>
          </a:extLst>
        </xdr:cNvPr>
        <xdr:cNvSpPr txBox="1"/>
      </xdr:nvSpPr>
      <xdr:spPr>
        <a:xfrm>
          <a:off x="0" y="1234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SpPr txBox="1"/>
      </xdr:nvSpPr>
      <xdr:spPr>
        <a:xfrm>
          <a:off x="0" y="1531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102</xdr:row>
      <xdr:rowOff>152400</xdr:rowOff>
    </xdr:from>
    <xdr:ext cx="65" cy="34445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2000-000025000000}"/>
            </a:ext>
          </a:extLst>
        </xdr:cNvPr>
        <xdr:cNvSpPr txBox="1"/>
      </xdr:nvSpPr>
      <xdr:spPr>
        <a:xfrm>
          <a:off x="0" y="220122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115</xdr:row>
      <xdr:rowOff>152400</xdr:rowOff>
    </xdr:from>
    <xdr:ext cx="65" cy="344453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2000-000026000000}"/>
            </a:ext>
          </a:extLst>
        </xdr:cNvPr>
        <xdr:cNvSpPr txBox="1"/>
      </xdr:nvSpPr>
      <xdr:spPr>
        <a:xfrm>
          <a:off x="0" y="24936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128</xdr:row>
      <xdr:rowOff>152400</xdr:rowOff>
    </xdr:from>
    <xdr:ext cx="65" cy="344453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2000-000027000000}"/>
            </a:ext>
          </a:extLst>
        </xdr:cNvPr>
        <xdr:cNvSpPr txBox="1"/>
      </xdr:nvSpPr>
      <xdr:spPr>
        <a:xfrm>
          <a:off x="0" y="2807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152400</xdr:rowOff>
    </xdr:from>
    <xdr:ext cx="65" cy="34445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2000-000028000000}"/>
            </a:ext>
          </a:extLst>
        </xdr:cNvPr>
        <xdr:cNvSpPr txBox="1"/>
      </xdr:nvSpPr>
      <xdr:spPr>
        <a:xfrm>
          <a:off x="0" y="3177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2000-000029000000}"/>
            </a:ext>
          </a:extLst>
        </xdr:cNvPr>
        <xdr:cNvSpPr txBox="1"/>
      </xdr:nvSpPr>
      <xdr:spPr>
        <a:xfrm>
          <a:off x="0" y="34680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2000-00002A000000}"/>
            </a:ext>
          </a:extLst>
        </xdr:cNvPr>
        <xdr:cNvSpPr txBox="1"/>
      </xdr:nvSpPr>
      <xdr:spPr>
        <a:xfrm>
          <a:off x="0" y="2838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2000-00002B000000}"/>
            </a:ext>
          </a:extLst>
        </xdr:cNvPr>
        <xdr:cNvSpPr txBox="1"/>
      </xdr:nvSpPr>
      <xdr:spPr>
        <a:xfrm>
          <a:off x="0" y="2838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2000-00002C000000}"/>
            </a:ext>
          </a:extLst>
        </xdr:cNvPr>
        <xdr:cNvSpPr txBox="1"/>
      </xdr:nvSpPr>
      <xdr:spPr>
        <a:xfrm>
          <a:off x="0" y="5553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2000-00002D000000}"/>
            </a:ext>
          </a:extLst>
        </xdr:cNvPr>
        <xdr:cNvSpPr txBox="1"/>
      </xdr:nvSpPr>
      <xdr:spPr>
        <a:xfrm>
          <a:off x="0" y="5553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2000-00002E000000}"/>
            </a:ext>
          </a:extLst>
        </xdr:cNvPr>
        <xdr:cNvSpPr txBox="1"/>
      </xdr:nvSpPr>
      <xdr:spPr>
        <a:xfrm>
          <a:off x="0" y="847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2000-00002F000000}"/>
            </a:ext>
          </a:extLst>
        </xdr:cNvPr>
        <xdr:cNvSpPr txBox="1"/>
      </xdr:nvSpPr>
      <xdr:spPr>
        <a:xfrm>
          <a:off x="0" y="847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2000-000030000000}"/>
            </a:ext>
          </a:extLst>
        </xdr:cNvPr>
        <xdr:cNvSpPr txBox="1"/>
      </xdr:nvSpPr>
      <xdr:spPr>
        <a:xfrm>
          <a:off x="0" y="1234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2000-000031000000}"/>
            </a:ext>
          </a:extLst>
        </xdr:cNvPr>
        <xdr:cNvSpPr txBox="1"/>
      </xdr:nvSpPr>
      <xdr:spPr>
        <a:xfrm>
          <a:off x="0" y="1234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2000-000032000000}"/>
            </a:ext>
          </a:extLst>
        </xdr:cNvPr>
        <xdr:cNvSpPr txBox="1"/>
      </xdr:nvSpPr>
      <xdr:spPr>
        <a:xfrm>
          <a:off x="0" y="1531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2000-000033000000}"/>
            </a:ext>
          </a:extLst>
        </xdr:cNvPr>
        <xdr:cNvSpPr txBox="1"/>
      </xdr:nvSpPr>
      <xdr:spPr>
        <a:xfrm>
          <a:off x="0" y="153162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102</xdr:row>
      <xdr:rowOff>152400</xdr:rowOff>
    </xdr:from>
    <xdr:ext cx="65" cy="34445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2000-000034000000}"/>
            </a:ext>
          </a:extLst>
        </xdr:cNvPr>
        <xdr:cNvSpPr txBox="1"/>
      </xdr:nvSpPr>
      <xdr:spPr>
        <a:xfrm>
          <a:off x="0" y="220122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102</xdr:row>
      <xdr:rowOff>152400</xdr:rowOff>
    </xdr:from>
    <xdr:ext cx="65" cy="344453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2000-000035000000}"/>
            </a:ext>
          </a:extLst>
        </xdr:cNvPr>
        <xdr:cNvSpPr txBox="1"/>
      </xdr:nvSpPr>
      <xdr:spPr>
        <a:xfrm>
          <a:off x="0" y="220122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115</xdr:row>
      <xdr:rowOff>152400</xdr:rowOff>
    </xdr:from>
    <xdr:ext cx="65" cy="34445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2000-000036000000}"/>
            </a:ext>
          </a:extLst>
        </xdr:cNvPr>
        <xdr:cNvSpPr txBox="1"/>
      </xdr:nvSpPr>
      <xdr:spPr>
        <a:xfrm>
          <a:off x="0" y="24936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115</xdr:row>
      <xdr:rowOff>152400</xdr:rowOff>
    </xdr:from>
    <xdr:ext cx="65" cy="34445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2000-000037000000}"/>
            </a:ext>
          </a:extLst>
        </xdr:cNvPr>
        <xdr:cNvSpPr txBox="1"/>
      </xdr:nvSpPr>
      <xdr:spPr>
        <a:xfrm>
          <a:off x="0" y="24936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128</xdr:row>
      <xdr:rowOff>152400</xdr:rowOff>
    </xdr:from>
    <xdr:ext cx="65" cy="344453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2000-000038000000}"/>
            </a:ext>
          </a:extLst>
        </xdr:cNvPr>
        <xdr:cNvSpPr txBox="1"/>
      </xdr:nvSpPr>
      <xdr:spPr>
        <a:xfrm>
          <a:off x="0" y="2807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128</xdr:row>
      <xdr:rowOff>152400</xdr:rowOff>
    </xdr:from>
    <xdr:ext cx="65" cy="344453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2000-000039000000}"/>
            </a:ext>
          </a:extLst>
        </xdr:cNvPr>
        <xdr:cNvSpPr txBox="1"/>
      </xdr:nvSpPr>
      <xdr:spPr>
        <a:xfrm>
          <a:off x="0" y="2807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152400</xdr:rowOff>
    </xdr:from>
    <xdr:ext cx="65" cy="344453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2000-00003A000000}"/>
            </a:ext>
          </a:extLst>
        </xdr:cNvPr>
        <xdr:cNvSpPr txBox="1"/>
      </xdr:nvSpPr>
      <xdr:spPr>
        <a:xfrm>
          <a:off x="0" y="3177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145</xdr:row>
      <xdr:rowOff>152400</xdr:rowOff>
    </xdr:from>
    <xdr:ext cx="65" cy="34445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2000-00003B000000}"/>
            </a:ext>
          </a:extLst>
        </xdr:cNvPr>
        <xdr:cNvSpPr txBox="1"/>
      </xdr:nvSpPr>
      <xdr:spPr>
        <a:xfrm>
          <a:off x="0" y="31775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2000-00003C000000}"/>
            </a:ext>
          </a:extLst>
        </xdr:cNvPr>
        <xdr:cNvSpPr txBox="1"/>
      </xdr:nvSpPr>
      <xdr:spPr>
        <a:xfrm>
          <a:off x="0" y="34680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2000-00003D000000}"/>
            </a:ext>
          </a:extLst>
        </xdr:cNvPr>
        <xdr:cNvSpPr txBox="1"/>
      </xdr:nvSpPr>
      <xdr:spPr>
        <a:xfrm>
          <a:off x="0" y="34680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0" y="2781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/>
      </xdr:nvSpPr>
      <xdr:spPr>
        <a:xfrm>
          <a:off x="0" y="2781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/>
      </xdr:nvSpPr>
      <xdr:spPr>
        <a:xfrm>
          <a:off x="0" y="2781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 txBox="1"/>
      </xdr:nvSpPr>
      <xdr:spPr>
        <a:xfrm>
          <a:off x="0" y="2324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/>
      </xdr:nvSpPr>
      <xdr:spPr>
        <a:xfrm>
          <a:off x="0" y="2324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/>
      </xdr:nvSpPr>
      <xdr:spPr>
        <a:xfrm>
          <a:off x="0" y="2324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39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/>
      </xdr:nvSpPr>
      <xdr:spPr>
        <a:xfrm>
          <a:off x="0" y="2324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39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/>
      </xdr:nvSpPr>
      <xdr:spPr>
        <a:xfrm>
          <a:off x="0" y="2324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39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/>
      </xdr:nvSpPr>
      <xdr:spPr>
        <a:xfrm>
          <a:off x="0" y="2324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 txBox="1"/>
      </xdr:nvSpPr>
      <xdr:spPr>
        <a:xfrm>
          <a:off x="0" y="2324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 txBox="1"/>
      </xdr:nvSpPr>
      <xdr:spPr>
        <a:xfrm>
          <a:off x="0" y="2324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 txBox="1"/>
      </xdr:nvSpPr>
      <xdr:spPr>
        <a:xfrm>
          <a:off x="0" y="2324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 txBox="1"/>
      </xdr:nvSpPr>
      <xdr:spPr>
        <a:xfrm>
          <a:off x="0" y="2162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</xdr:row>
      <xdr:rowOff>152400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 txBox="1"/>
      </xdr:nvSpPr>
      <xdr:spPr>
        <a:xfrm>
          <a:off x="0" y="2162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</xdr:row>
      <xdr:rowOff>152400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 txBox="1"/>
      </xdr:nvSpPr>
      <xdr:spPr>
        <a:xfrm>
          <a:off x="0" y="2162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 txBox="1"/>
      </xdr:nvSpPr>
      <xdr:spPr>
        <a:xfrm>
          <a:off x="0" y="50958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 txBox="1"/>
      </xdr:nvSpPr>
      <xdr:spPr>
        <a:xfrm>
          <a:off x="0" y="50958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 txBox="1"/>
      </xdr:nvSpPr>
      <xdr:spPr>
        <a:xfrm>
          <a:off x="0" y="50958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39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 txBox="1"/>
      </xdr:nvSpPr>
      <xdr:spPr>
        <a:xfrm>
          <a:off x="0" y="7962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39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 txBox="1"/>
      </xdr:nvSpPr>
      <xdr:spPr>
        <a:xfrm>
          <a:off x="0" y="7962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39</xdr:row>
      <xdr:rowOff>152400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 txBox="1"/>
      </xdr:nvSpPr>
      <xdr:spPr>
        <a:xfrm>
          <a:off x="0" y="7962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 txBox="1"/>
      </xdr:nvSpPr>
      <xdr:spPr>
        <a:xfrm>
          <a:off x="0" y="120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 txBox="1"/>
      </xdr:nvSpPr>
      <xdr:spPr>
        <a:xfrm>
          <a:off x="0" y="120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SpPr txBox="1"/>
      </xdr:nvSpPr>
      <xdr:spPr>
        <a:xfrm>
          <a:off x="0" y="120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19049</xdr:colOff>
      <xdr:row>25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5449" cy="4800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592497</xdr:colOff>
      <xdr:row>18</xdr:row>
      <xdr:rowOff>85725</xdr:rowOff>
    </xdr:to>
    <xdr:pic>
      <xdr:nvPicPr>
        <xdr:cNvPr id="2" name="Gambar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9297" cy="35147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603250</xdr:colOff>
      <xdr:row>43</xdr:row>
      <xdr:rowOff>182563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2750" cy="8374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606349</xdr:colOff>
      <xdr:row>40</xdr:row>
      <xdr:rowOff>120880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74682" cy="75292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23812</xdr:colOff>
      <xdr:row>41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4500" cy="7810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23812</xdr:colOff>
      <xdr:row>42</xdr:row>
      <xdr:rowOff>15875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4500" cy="8016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590550</xdr:colOff>
      <xdr:row>1</xdr:row>
      <xdr:rowOff>159385</xdr:rowOff>
    </xdr:to>
    <xdr:grpSp>
      <xdr:nvGrpSpPr>
        <xdr:cNvPr id="11" name="Group 156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/>
      </xdr:nvGrpSpPr>
      <xdr:grpSpPr>
        <a:xfrm>
          <a:off x="0" y="123825"/>
          <a:ext cx="5467350" cy="321310"/>
          <a:chOff x="0" y="0"/>
          <a:chExt cx="5567680" cy="267970"/>
        </a:xfrm>
      </xdr:grpSpPr>
      <xdr:cxnSp macro="">
        <xdr:nvCxnSpPr>
          <xdr:cNvPr id="12" name="Straight Connector 14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CxnSpPr/>
        </xdr:nvCxnSpPr>
        <xdr:spPr>
          <a:xfrm flipH="1">
            <a:off x="0" y="252249"/>
            <a:ext cx="5567680" cy="0"/>
          </a:xfrm>
          <a:prstGeom prst="line">
            <a:avLst/>
          </a:prstGeom>
          <a:ln w="635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Rectangle 14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/>
        </xdr:nvSpPr>
        <xdr:spPr>
          <a:xfrm>
            <a:off x="3626069" y="0"/>
            <a:ext cx="1938655" cy="262360"/>
          </a:xfrm>
          <a:prstGeom prst="rect">
            <a:avLst/>
          </a:prstGeom>
          <a:solidFill>
            <a:srgbClr val="C00000"/>
          </a:solidFill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id-ID"/>
          </a:p>
        </xdr:txBody>
      </xdr:sp>
      <xdr:sp macro="" textlink="">
        <xdr:nvSpPr>
          <xdr:cNvPr id="14" name="Isosceles Triangle 14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/>
        </xdr:nvSpPr>
        <xdr:spPr>
          <a:xfrm>
            <a:off x="3358055" y="0"/>
            <a:ext cx="526415" cy="26797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id-ID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117230</xdr:colOff>
      <xdr:row>1</xdr:row>
      <xdr:rowOff>146539</xdr:rowOff>
    </xdr:from>
    <xdr:to>
      <xdr:col>7</xdr:col>
      <xdr:colOff>219807</xdr:colOff>
      <xdr:row>17</xdr:row>
      <xdr:rowOff>146538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30" y="395654"/>
          <a:ext cx="5355981" cy="30479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733425</xdr:colOff>
      <xdr:row>23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6448425" y="48768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9</xdr:col>
      <xdr:colOff>733425</xdr:colOff>
      <xdr:row>23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6448425" y="5286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6448425" y="50958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54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/>
      </xdr:nvSpPr>
      <xdr:spPr>
        <a:xfrm>
          <a:off x="0" y="51720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85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0" y="11449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116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0" y="17592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147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0" y="23964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/>
      </xdr:nvSpPr>
      <xdr:spPr>
        <a:xfrm>
          <a:off x="0" y="4895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54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/>
      </xdr:nvSpPr>
      <xdr:spPr>
        <a:xfrm>
          <a:off x="0" y="11153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85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/>
      </xdr:nvSpPr>
      <xdr:spPr>
        <a:xfrm>
          <a:off x="0" y="17411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116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/>
      </xdr:nvSpPr>
      <xdr:spPr>
        <a:xfrm>
          <a:off x="0" y="237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147</xdr:row>
      <xdr:rowOff>152400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/>
      </xdr:nvSpPr>
      <xdr:spPr>
        <a:xfrm>
          <a:off x="0" y="29889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0" y="5000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26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0" y="2676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44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0" y="2676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0" y="55626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/>
      </xdr:nvSpPr>
      <xdr:spPr>
        <a:xfrm>
          <a:off x="0" y="2676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77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0" y="55626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91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0" y="2676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110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0" y="55626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124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0" y="21707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0" y="245935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0" y="2546074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0" y="535387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/>
      </xdr:nvSpPr>
      <xdr:spPr>
        <a:xfrm>
          <a:off x="0" y="2546074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 txBox="1"/>
      </xdr:nvSpPr>
      <xdr:spPr>
        <a:xfrm>
          <a:off x="0" y="535387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 txBox="1"/>
      </xdr:nvSpPr>
      <xdr:spPr>
        <a:xfrm>
          <a:off x="0" y="8832574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177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 txBox="1"/>
      </xdr:nvSpPr>
      <xdr:spPr>
        <a:xfrm>
          <a:off x="0" y="1164037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191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SpPr txBox="1"/>
      </xdr:nvSpPr>
      <xdr:spPr>
        <a:xfrm>
          <a:off x="0" y="15160487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210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 txBox="1"/>
      </xdr:nvSpPr>
      <xdr:spPr>
        <a:xfrm>
          <a:off x="0" y="17984857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224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SpPr txBox="1"/>
      </xdr:nvSpPr>
      <xdr:spPr>
        <a:xfrm>
          <a:off x="0" y="2150496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243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SpPr txBox="1"/>
      </xdr:nvSpPr>
      <xdr:spPr>
        <a:xfrm>
          <a:off x="0" y="24354183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257</xdr:row>
      <xdr:rowOff>152400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SpPr txBox="1"/>
      </xdr:nvSpPr>
      <xdr:spPr>
        <a:xfrm>
          <a:off x="0" y="278660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271</xdr:row>
      <xdr:rowOff>152400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D00-000017000000}"/>
            </a:ext>
          </a:extLst>
        </xdr:cNvPr>
        <xdr:cNvSpPr txBox="1"/>
      </xdr:nvSpPr>
      <xdr:spPr>
        <a:xfrm>
          <a:off x="0" y="305330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182</xdr:row>
      <xdr:rowOff>0</xdr:rowOff>
    </xdr:from>
    <xdr:ext cx="65" cy="3444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D00-00001A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182</xdr:row>
      <xdr:rowOff>0</xdr:rowOff>
    </xdr:from>
    <xdr:ext cx="65" cy="344453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65" cy="3444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D00-00001C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65" cy="3444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D00-00001D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0</xdr:rowOff>
    </xdr:from>
    <xdr:ext cx="65" cy="34445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D00-00001E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0</xdr:rowOff>
    </xdr:from>
    <xdr:ext cx="65" cy="344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D00-00001F000000}"/>
            </a:ext>
          </a:extLst>
        </xdr:cNvPr>
        <xdr:cNvSpPr txBox="1"/>
      </xdr:nvSpPr>
      <xdr:spPr>
        <a:xfrm>
          <a:off x="0" y="31714109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34445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D00-000022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177</xdr:row>
      <xdr:rowOff>152400</xdr:rowOff>
    </xdr:from>
    <xdr:ext cx="65" cy="34445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D00-000023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191</xdr:row>
      <xdr:rowOff>152400</xdr:rowOff>
    </xdr:from>
    <xdr:ext cx="65" cy="34445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D00-000024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210</xdr:row>
      <xdr:rowOff>152400</xdr:rowOff>
    </xdr:from>
    <xdr:ext cx="65" cy="34445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D00-000025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224</xdr:row>
      <xdr:rowOff>152400</xdr:rowOff>
    </xdr:from>
    <xdr:ext cx="65" cy="344453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D00-000026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243</xdr:row>
      <xdr:rowOff>152400</xdr:rowOff>
    </xdr:from>
    <xdr:ext cx="65" cy="344453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D00-000027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257</xdr:row>
      <xdr:rowOff>152400</xdr:rowOff>
    </xdr:from>
    <xdr:ext cx="65" cy="34445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D00-000028000000}"/>
            </a:ext>
          </a:extLst>
        </xdr:cNvPr>
        <xdr:cNvSpPr txBox="1"/>
      </xdr:nvSpPr>
      <xdr:spPr>
        <a:xfrm>
          <a:off x="0" y="25431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D00-000029000000}"/>
            </a:ext>
          </a:extLst>
        </xdr:cNvPr>
        <xdr:cNvSpPr txBox="1"/>
      </xdr:nvSpPr>
      <xdr:spPr>
        <a:xfrm>
          <a:off x="0" y="25879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D00-00002A000000}"/>
            </a:ext>
          </a:extLst>
        </xdr:cNvPr>
        <xdr:cNvSpPr txBox="1"/>
      </xdr:nvSpPr>
      <xdr:spPr>
        <a:xfrm>
          <a:off x="0" y="25879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D00-00002B000000}"/>
            </a:ext>
          </a:extLst>
        </xdr:cNvPr>
        <xdr:cNvSpPr txBox="1"/>
      </xdr:nvSpPr>
      <xdr:spPr>
        <a:xfrm>
          <a:off x="0" y="25879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D00-00002C000000}"/>
            </a:ext>
          </a:extLst>
        </xdr:cNvPr>
        <xdr:cNvSpPr txBox="1"/>
      </xdr:nvSpPr>
      <xdr:spPr>
        <a:xfrm>
          <a:off x="0" y="32356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D00-00002D000000}"/>
            </a:ext>
          </a:extLst>
        </xdr:cNvPr>
        <xdr:cNvSpPr txBox="1"/>
      </xdr:nvSpPr>
      <xdr:spPr>
        <a:xfrm>
          <a:off x="0" y="32356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D00-00002E000000}"/>
            </a:ext>
          </a:extLst>
        </xdr:cNvPr>
        <xdr:cNvSpPr txBox="1"/>
      </xdr:nvSpPr>
      <xdr:spPr>
        <a:xfrm>
          <a:off x="0" y="323564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D00-00002F000000}"/>
            </a:ext>
          </a:extLst>
        </xdr:cNvPr>
        <xdr:cNvSpPr txBox="1"/>
      </xdr:nvSpPr>
      <xdr:spPr>
        <a:xfrm>
          <a:off x="0" y="3884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D00-000030000000}"/>
            </a:ext>
          </a:extLst>
        </xdr:cNvPr>
        <xdr:cNvSpPr txBox="1"/>
      </xdr:nvSpPr>
      <xdr:spPr>
        <a:xfrm>
          <a:off x="0" y="3884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D00-000031000000}"/>
            </a:ext>
          </a:extLst>
        </xdr:cNvPr>
        <xdr:cNvSpPr txBox="1"/>
      </xdr:nvSpPr>
      <xdr:spPr>
        <a:xfrm>
          <a:off x="0" y="3884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50" name="TextBox 10">
          <a:extLst>
            <a:ext uri="{FF2B5EF4-FFF2-40B4-BE49-F238E27FC236}">
              <a16:creationId xmlns:a16="http://schemas.microsoft.com/office/drawing/2014/main" id="{00000000-0008-0000-1D00-000032000000}"/>
            </a:ext>
          </a:extLst>
        </xdr:cNvPr>
        <xdr:cNvSpPr txBox="1"/>
      </xdr:nvSpPr>
      <xdr:spPr>
        <a:xfrm>
          <a:off x="0" y="2649681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51" name="TextBox 11">
          <a:extLst>
            <a:ext uri="{FF2B5EF4-FFF2-40B4-BE49-F238E27FC236}">
              <a16:creationId xmlns:a16="http://schemas.microsoft.com/office/drawing/2014/main" id="{00000000-0008-0000-1D00-000033000000}"/>
            </a:ext>
          </a:extLst>
        </xdr:cNvPr>
        <xdr:cNvSpPr txBox="1"/>
      </xdr:nvSpPr>
      <xdr:spPr>
        <a:xfrm>
          <a:off x="0" y="2649681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52" name="TextBox 12">
          <a:extLst>
            <a:ext uri="{FF2B5EF4-FFF2-40B4-BE49-F238E27FC236}">
              <a16:creationId xmlns:a16="http://schemas.microsoft.com/office/drawing/2014/main" id="{00000000-0008-0000-1D00-000034000000}"/>
            </a:ext>
          </a:extLst>
        </xdr:cNvPr>
        <xdr:cNvSpPr txBox="1"/>
      </xdr:nvSpPr>
      <xdr:spPr>
        <a:xfrm>
          <a:off x="0" y="2649681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53" name="TextBox 10">
          <a:extLst>
            <a:ext uri="{FF2B5EF4-FFF2-40B4-BE49-F238E27FC236}">
              <a16:creationId xmlns:a16="http://schemas.microsoft.com/office/drawing/2014/main" id="{00000000-0008-0000-1D00-000035000000}"/>
            </a:ext>
          </a:extLst>
        </xdr:cNvPr>
        <xdr:cNvSpPr txBox="1"/>
      </xdr:nvSpPr>
      <xdr:spPr>
        <a:xfrm>
          <a:off x="0" y="2649681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54" name="TextBox 11">
          <a:extLst>
            <a:ext uri="{FF2B5EF4-FFF2-40B4-BE49-F238E27FC236}">
              <a16:creationId xmlns:a16="http://schemas.microsoft.com/office/drawing/2014/main" id="{00000000-0008-0000-1D00-000036000000}"/>
            </a:ext>
          </a:extLst>
        </xdr:cNvPr>
        <xdr:cNvSpPr txBox="1"/>
      </xdr:nvSpPr>
      <xdr:spPr>
        <a:xfrm>
          <a:off x="0" y="2649681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55" name="TextBox 12">
          <a:extLst>
            <a:ext uri="{FF2B5EF4-FFF2-40B4-BE49-F238E27FC236}">
              <a16:creationId xmlns:a16="http://schemas.microsoft.com/office/drawing/2014/main" id="{00000000-0008-0000-1D00-000037000000}"/>
            </a:ext>
          </a:extLst>
        </xdr:cNvPr>
        <xdr:cNvSpPr txBox="1"/>
      </xdr:nvSpPr>
      <xdr:spPr>
        <a:xfrm>
          <a:off x="0" y="2649681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56" name="TextBox 10">
          <a:extLst>
            <a:ext uri="{FF2B5EF4-FFF2-40B4-BE49-F238E27FC236}">
              <a16:creationId xmlns:a16="http://schemas.microsoft.com/office/drawing/2014/main" id="{00000000-0008-0000-1D00-000038000000}"/>
            </a:ext>
          </a:extLst>
        </xdr:cNvPr>
        <xdr:cNvSpPr txBox="1"/>
      </xdr:nvSpPr>
      <xdr:spPr>
        <a:xfrm>
          <a:off x="0" y="2649681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57" name="TextBox 11">
          <a:extLst>
            <a:ext uri="{FF2B5EF4-FFF2-40B4-BE49-F238E27FC236}">
              <a16:creationId xmlns:a16="http://schemas.microsoft.com/office/drawing/2014/main" id="{00000000-0008-0000-1D00-000039000000}"/>
            </a:ext>
          </a:extLst>
        </xdr:cNvPr>
        <xdr:cNvSpPr txBox="1"/>
      </xdr:nvSpPr>
      <xdr:spPr>
        <a:xfrm>
          <a:off x="0" y="2649681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58" name="TextBox 12">
          <a:extLst>
            <a:ext uri="{FF2B5EF4-FFF2-40B4-BE49-F238E27FC236}">
              <a16:creationId xmlns:a16="http://schemas.microsoft.com/office/drawing/2014/main" id="{00000000-0008-0000-1D00-00003A000000}"/>
            </a:ext>
          </a:extLst>
        </xdr:cNvPr>
        <xdr:cNvSpPr txBox="1"/>
      </xdr:nvSpPr>
      <xdr:spPr>
        <a:xfrm>
          <a:off x="0" y="26496818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D00-00003B000000}"/>
            </a:ext>
          </a:extLst>
        </xdr:cNvPr>
        <xdr:cNvSpPr txBox="1"/>
      </xdr:nvSpPr>
      <xdr:spPr>
        <a:xfrm>
          <a:off x="0" y="24955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26</xdr:row>
      <xdr:rowOff>152400</xdr:rowOff>
    </xdr:from>
    <xdr:ext cx="65" cy="34445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D00-00003C000000}"/>
            </a:ext>
          </a:extLst>
        </xdr:cNvPr>
        <xdr:cNvSpPr txBox="1"/>
      </xdr:nvSpPr>
      <xdr:spPr>
        <a:xfrm>
          <a:off x="0" y="5276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44</xdr:row>
      <xdr:rowOff>152400</xdr:rowOff>
    </xdr:from>
    <xdr:ext cx="65" cy="34445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D00-00003D000000}"/>
            </a:ext>
          </a:extLst>
        </xdr:cNvPr>
        <xdr:cNvSpPr txBox="1"/>
      </xdr:nvSpPr>
      <xdr:spPr>
        <a:xfrm>
          <a:off x="0" y="8553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34445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D00-00003E000000}"/>
            </a:ext>
          </a:extLst>
        </xdr:cNvPr>
        <xdr:cNvSpPr txBox="1"/>
      </xdr:nvSpPr>
      <xdr:spPr>
        <a:xfrm>
          <a:off x="0" y="9391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D00-00003F000000}"/>
            </a:ext>
          </a:extLst>
        </xdr:cNvPr>
        <xdr:cNvSpPr txBox="1"/>
      </xdr:nvSpPr>
      <xdr:spPr>
        <a:xfrm>
          <a:off x="0" y="11334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77</xdr:row>
      <xdr:rowOff>152400</xdr:rowOff>
    </xdr:from>
    <xdr:ext cx="65" cy="344453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D00-000040000000}"/>
            </a:ext>
          </a:extLst>
        </xdr:cNvPr>
        <xdr:cNvSpPr txBox="1"/>
      </xdr:nvSpPr>
      <xdr:spPr>
        <a:xfrm>
          <a:off x="0" y="14811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91</xdr:row>
      <xdr:rowOff>152400</xdr:rowOff>
    </xdr:from>
    <xdr:ext cx="65" cy="344453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D00-000041000000}"/>
            </a:ext>
          </a:extLst>
        </xdr:cNvPr>
        <xdr:cNvSpPr txBox="1"/>
      </xdr:nvSpPr>
      <xdr:spPr>
        <a:xfrm>
          <a:off x="0" y="17592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110</xdr:row>
      <xdr:rowOff>152400</xdr:rowOff>
    </xdr:from>
    <xdr:ext cx="65" cy="344453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D00-000042000000}"/>
            </a:ext>
          </a:extLst>
        </xdr:cNvPr>
        <xdr:cNvSpPr txBox="1"/>
      </xdr:nvSpPr>
      <xdr:spPr>
        <a:xfrm>
          <a:off x="0" y="21088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124</xdr:row>
      <xdr:rowOff>152400</xdr:rowOff>
    </xdr:from>
    <xdr:ext cx="65" cy="344453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D00-000043000000}"/>
            </a:ext>
          </a:extLst>
        </xdr:cNvPr>
        <xdr:cNvSpPr txBox="1"/>
      </xdr:nvSpPr>
      <xdr:spPr>
        <a:xfrm>
          <a:off x="0" y="23602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D00-000044000000}"/>
            </a:ext>
          </a:extLst>
        </xdr:cNvPr>
        <xdr:cNvSpPr txBox="1"/>
      </xdr:nvSpPr>
      <xdr:spPr>
        <a:xfrm>
          <a:off x="0" y="249745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D00-000045000000}"/>
            </a:ext>
          </a:extLst>
        </xdr:cNvPr>
        <xdr:cNvSpPr txBox="1"/>
      </xdr:nvSpPr>
      <xdr:spPr>
        <a:xfrm>
          <a:off x="0" y="249745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D00-000046000000}"/>
            </a:ext>
          </a:extLst>
        </xdr:cNvPr>
        <xdr:cNvSpPr txBox="1"/>
      </xdr:nvSpPr>
      <xdr:spPr>
        <a:xfrm>
          <a:off x="0" y="249745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D00-000047000000}"/>
            </a:ext>
          </a:extLst>
        </xdr:cNvPr>
        <xdr:cNvSpPr txBox="1"/>
      </xdr:nvSpPr>
      <xdr:spPr>
        <a:xfrm>
          <a:off x="0" y="2742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344453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D00-000048000000}"/>
            </a:ext>
          </a:extLst>
        </xdr:cNvPr>
        <xdr:cNvSpPr txBox="1"/>
      </xdr:nvSpPr>
      <xdr:spPr>
        <a:xfrm>
          <a:off x="0" y="28260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D00-000049000000}"/>
            </a:ext>
          </a:extLst>
        </xdr:cNvPr>
        <xdr:cNvSpPr txBox="1"/>
      </xdr:nvSpPr>
      <xdr:spPr>
        <a:xfrm>
          <a:off x="0" y="30203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177</xdr:row>
      <xdr:rowOff>152400</xdr:rowOff>
    </xdr:from>
    <xdr:ext cx="65" cy="344453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D00-00004A000000}"/>
            </a:ext>
          </a:extLst>
        </xdr:cNvPr>
        <xdr:cNvSpPr txBox="1"/>
      </xdr:nvSpPr>
      <xdr:spPr>
        <a:xfrm>
          <a:off x="0" y="3368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191</xdr:row>
      <xdr:rowOff>152400</xdr:rowOff>
    </xdr:from>
    <xdr:ext cx="65" cy="344453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D00-00004B000000}"/>
            </a:ext>
          </a:extLst>
        </xdr:cNvPr>
        <xdr:cNvSpPr txBox="1"/>
      </xdr:nvSpPr>
      <xdr:spPr>
        <a:xfrm>
          <a:off x="0" y="36461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210</xdr:row>
      <xdr:rowOff>152400</xdr:rowOff>
    </xdr:from>
    <xdr:ext cx="65" cy="34445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D00-00004C000000}"/>
            </a:ext>
          </a:extLst>
        </xdr:cNvPr>
        <xdr:cNvSpPr txBox="1"/>
      </xdr:nvSpPr>
      <xdr:spPr>
        <a:xfrm>
          <a:off x="0" y="399383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224</xdr:row>
      <xdr:rowOff>152400</xdr:rowOff>
    </xdr:from>
    <xdr:ext cx="65" cy="344453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D00-00004D000000}"/>
            </a:ext>
          </a:extLst>
        </xdr:cNvPr>
        <xdr:cNvSpPr txBox="1"/>
      </xdr:nvSpPr>
      <xdr:spPr>
        <a:xfrm>
          <a:off x="0" y="4271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243</xdr:row>
      <xdr:rowOff>152400</xdr:rowOff>
    </xdr:from>
    <xdr:ext cx="65" cy="344453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D00-00004E000000}"/>
            </a:ext>
          </a:extLst>
        </xdr:cNvPr>
        <xdr:cNvSpPr txBox="1"/>
      </xdr:nvSpPr>
      <xdr:spPr>
        <a:xfrm>
          <a:off x="0" y="46196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257</xdr:row>
      <xdr:rowOff>152400</xdr:rowOff>
    </xdr:from>
    <xdr:ext cx="65" cy="344453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D00-00004F000000}"/>
            </a:ext>
          </a:extLst>
        </xdr:cNvPr>
        <xdr:cNvSpPr txBox="1"/>
      </xdr:nvSpPr>
      <xdr:spPr>
        <a:xfrm>
          <a:off x="0" y="489775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344453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D00-000050000000}"/>
            </a:ext>
          </a:extLst>
        </xdr:cNvPr>
        <xdr:cNvSpPr txBox="1"/>
      </xdr:nvSpPr>
      <xdr:spPr>
        <a:xfrm>
          <a:off x="0" y="28260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344453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D00-000051000000}"/>
            </a:ext>
          </a:extLst>
        </xdr:cNvPr>
        <xdr:cNvSpPr txBox="1"/>
      </xdr:nvSpPr>
      <xdr:spPr>
        <a:xfrm>
          <a:off x="0" y="28260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182</xdr:row>
      <xdr:rowOff>0</xdr:rowOff>
    </xdr:from>
    <xdr:ext cx="65" cy="344453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D00-000052000000}"/>
            </a:ext>
          </a:extLst>
        </xdr:cNvPr>
        <xdr:cNvSpPr txBox="1"/>
      </xdr:nvSpPr>
      <xdr:spPr>
        <a:xfrm>
          <a:off x="0" y="345186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182</xdr:row>
      <xdr:rowOff>0</xdr:rowOff>
    </xdr:from>
    <xdr:ext cx="65" cy="344453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D00-000053000000}"/>
            </a:ext>
          </a:extLst>
        </xdr:cNvPr>
        <xdr:cNvSpPr txBox="1"/>
      </xdr:nvSpPr>
      <xdr:spPr>
        <a:xfrm>
          <a:off x="0" y="345186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65" cy="344453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D00-000054000000}"/>
            </a:ext>
          </a:extLst>
        </xdr:cNvPr>
        <xdr:cNvSpPr txBox="1"/>
      </xdr:nvSpPr>
      <xdr:spPr>
        <a:xfrm>
          <a:off x="0" y="40776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65" cy="344453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D00-000055000000}"/>
            </a:ext>
          </a:extLst>
        </xdr:cNvPr>
        <xdr:cNvSpPr txBox="1"/>
      </xdr:nvSpPr>
      <xdr:spPr>
        <a:xfrm>
          <a:off x="0" y="407765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0</xdr:rowOff>
    </xdr:from>
    <xdr:ext cx="65" cy="344453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D00-000056000000}"/>
            </a:ext>
          </a:extLst>
        </xdr:cNvPr>
        <xdr:cNvSpPr txBox="1"/>
      </xdr:nvSpPr>
      <xdr:spPr>
        <a:xfrm>
          <a:off x="0" y="47034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0</xdr:rowOff>
    </xdr:from>
    <xdr:ext cx="65" cy="344453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D00-000057000000}"/>
            </a:ext>
          </a:extLst>
        </xdr:cNvPr>
        <xdr:cNvSpPr txBox="1"/>
      </xdr:nvSpPr>
      <xdr:spPr>
        <a:xfrm>
          <a:off x="0" y="47034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D00-000058000000}"/>
            </a:ext>
          </a:extLst>
        </xdr:cNvPr>
        <xdr:cNvSpPr txBox="1"/>
      </xdr:nvSpPr>
      <xdr:spPr>
        <a:xfrm>
          <a:off x="0" y="2742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344453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D00-000059000000}"/>
            </a:ext>
          </a:extLst>
        </xdr:cNvPr>
        <xdr:cNvSpPr txBox="1"/>
      </xdr:nvSpPr>
      <xdr:spPr>
        <a:xfrm>
          <a:off x="0" y="28260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D00-00005A000000}"/>
            </a:ext>
          </a:extLst>
        </xdr:cNvPr>
        <xdr:cNvSpPr txBox="1"/>
      </xdr:nvSpPr>
      <xdr:spPr>
        <a:xfrm>
          <a:off x="0" y="302037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177</xdr:row>
      <xdr:rowOff>152400</xdr:rowOff>
    </xdr:from>
    <xdr:ext cx="65" cy="34445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D00-00005B000000}"/>
            </a:ext>
          </a:extLst>
        </xdr:cNvPr>
        <xdr:cNvSpPr txBox="1"/>
      </xdr:nvSpPr>
      <xdr:spPr>
        <a:xfrm>
          <a:off x="0" y="3368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191</xdr:row>
      <xdr:rowOff>152400</xdr:rowOff>
    </xdr:from>
    <xdr:ext cx="65" cy="34445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D00-00005C000000}"/>
            </a:ext>
          </a:extLst>
        </xdr:cNvPr>
        <xdr:cNvSpPr txBox="1"/>
      </xdr:nvSpPr>
      <xdr:spPr>
        <a:xfrm>
          <a:off x="0" y="36461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210</xdr:row>
      <xdr:rowOff>152400</xdr:rowOff>
    </xdr:from>
    <xdr:ext cx="65" cy="344453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D00-00005D000000}"/>
            </a:ext>
          </a:extLst>
        </xdr:cNvPr>
        <xdr:cNvSpPr txBox="1"/>
      </xdr:nvSpPr>
      <xdr:spPr>
        <a:xfrm>
          <a:off x="0" y="399383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224</xdr:row>
      <xdr:rowOff>152400</xdr:rowOff>
    </xdr:from>
    <xdr:ext cx="65" cy="34445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D00-00005E000000}"/>
            </a:ext>
          </a:extLst>
        </xdr:cNvPr>
        <xdr:cNvSpPr txBox="1"/>
      </xdr:nvSpPr>
      <xdr:spPr>
        <a:xfrm>
          <a:off x="0" y="427196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243</xdr:row>
      <xdr:rowOff>152400</xdr:rowOff>
    </xdr:from>
    <xdr:ext cx="65" cy="344453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D00-00005F000000}"/>
            </a:ext>
          </a:extLst>
        </xdr:cNvPr>
        <xdr:cNvSpPr txBox="1"/>
      </xdr:nvSpPr>
      <xdr:spPr>
        <a:xfrm>
          <a:off x="0" y="46196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257</xdr:row>
      <xdr:rowOff>152400</xdr:rowOff>
    </xdr:from>
    <xdr:ext cx="65" cy="344453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D00-000060000000}"/>
            </a:ext>
          </a:extLst>
        </xdr:cNvPr>
        <xdr:cNvSpPr txBox="1"/>
      </xdr:nvSpPr>
      <xdr:spPr>
        <a:xfrm>
          <a:off x="0" y="489775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D00-000061000000}"/>
            </a:ext>
          </a:extLst>
        </xdr:cNvPr>
        <xdr:cNvSpPr txBox="1"/>
      </xdr:nvSpPr>
      <xdr:spPr>
        <a:xfrm>
          <a:off x="0" y="3123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D00-000062000000}"/>
            </a:ext>
          </a:extLst>
        </xdr:cNvPr>
        <xdr:cNvSpPr txBox="1"/>
      </xdr:nvSpPr>
      <xdr:spPr>
        <a:xfrm>
          <a:off x="0" y="3123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D00-000063000000}"/>
            </a:ext>
          </a:extLst>
        </xdr:cNvPr>
        <xdr:cNvSpPr txBox="1"/>
      </xdr:nvSpPr>
      <xdr:spPr>
        <a:xfrm>
          <a:off x="0" y="3123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D00-000064000000}"/>
            </a:ext>
          </a:extLst>
        </xdr:cNvPr>
        <xdr:cNvSpPr txBox="1"/>
      </xdr:nvSpPr>
      <xdr:spPr>
        <a:xfrm>
          <a:off x="0" y="3749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D00-000065000000}"/>
            </a:ext>
          </a:extLst>
        </xdr:cNvPr>
        <xdr:cNvSpPr txBox="1"/>
      </xdr:nvSpPr>
      <xdr:spPr>
        <a:xfrm>
          <a:off x="0" y="3749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D00-000066000000}"/>
            </a:ext>
          </a:extLst>
        </xdr:cNvPr>
        <xdr:cNvSpPr txBox="1"/>
      </xdr:nvSpPr>
      <xdr:spPr>
        <a:xfrm>
          <a:off x="0" y="3749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D00-000067000000}"/>
            </a:ext>
          </a:extLst>
        </xdr:cNvPr>
        <xdr:cNvSpPr txBox="1"/>
      </xdr:nvSpPr>
      <xdr:spPr>
        <a:xfrm>
          <a:off x="0" y="437483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D00-000068000000}"/>
            </a:ext>
          </a:extLst>
        </xdr:cNvPr>
        <xdr:cNvSpPr txBox="1"/>
      </xdr:nvSpPr>
      <xdr:spPr>
        <a:xfrm>
          <a:off x="0" y="437483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D00-000069000000}"/>
            </a:ext>
          </a:extLst>
        </xdr:cNvPr>
        <xdr:cNvSpPr txBox="1"/>
      </xdr:nvSpPr>
      <xdr:spPr>
        <a:xfrm>
          <a:off x="0" y="437483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106" name="TextBox 10">
          <a:extLst>
            <a:ext uri="{FF2B5EF4-FFF2-40B4-BE49-F238E27FC236}">
              <a16:creationId xmlns:a16="http://schemas.microsoft.com/office/drawing/2014/main" id="{00000000-0008-0000-1D00-00006A000000}"/>
            </a:ext>
          </a:extLst>
        </xdr:cNvPr>
        <xdr:cNvSpPr txBox="1"/>
      </xdr:nvSpPr>
      <xdr:spPr>
        <a:xfrm>
          <a:off x="0" y="3123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107" name="TextBox 11">
          <a:extLst>
            <a:ext uri="{FF2B5EF4-FFF2-40B4-BE49-F238E27FC236}">
              <a16:creationId xmlns:a16="http://schemas.microsoft.com/office/drawing/2014/main" id="{00000000-0008-0000-1D00-00006B000000}"/>
            </a:ext>
          </a:extLst>
        </xdr:cNvPr>
        <xdr:cNvSpPr txBox="1"/>
      </xdr:nvSpPr>
      <xdr:spPr>
        <a:xfrm>
          <a:off x="0" y="3123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165</xdr:row>
      <xdr:rowOff>0</xdr:rowOff>
    </xdr:from>
    <xdr:ext cx="65" cy="344453"/>
    <xdr:sp macro="" textlink="">
      <xdr:nvSpPr>
        <xdr:cNvPr id="108" name="TextBox 12">
          <a:extLst>
            <a:ext uri="{FF2B5EF4-FFF2-40B4-BE49-F238E27FC236}">
              <a16:creationId xmlns:a16="http://schemas.microsoft.com/office/drawing/2014/main" id="{00000000-0008-0000-1D00-00006C000000}"/>
            </a:ext>
          </a:extLst>
        </xdr:cNvPr>
        <xdr:cNvSpPr txBox="1"/>
      </xdr:nvSpPr>
      <xdr:spPr>
        <a:xfrm>
          <a:off x="0" y="3123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109" name="TextBox 10">
          <a:extLst>
            <a:ext uri="{FF2B5EF4-FFF2-40B4-BE49-F238E27FC236}">
              <a16:creationId xmlns:a16="http://schemas.microsoft.com/office/drawing/2014/main" id="{00000000-0008-0000-1D00-00006D000000}"/>
            </a:ext>
          </a:extLst>
        </xdr:cNvPr>
        <xdr:cNvSpPr txBox="1"/>
      </xdr:nvSpPr>
      <xdr:spPr>
        <a:xfrm>
          <a:off x="0" y="3749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110" name="TextBox 11">
          <a:extLst>
            <a:ext uri="{FF2B5EF4-FFF2-40B4-BE49-F238E27FC236}">
              <a16:creationId xmlns:a16="http://schemas.microsoft.com/office/drawing/2014/main" id="{00000000-0008-0000-1D00-00006E000000}"/>
            </a:ext>
          </a:extLst>
        </xdr:cNvPr>
        <xdr:cNvSpPr txBox="1"/>
      </xdr:nvSpPr>
      <xdr:spPr>
        <a:xfrm>
          <a:off x="0" y="3749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111" name="TextBox 12">
          <a:extLst>
            <a:ext uri="{FF2B5EF4-FFF2-40B4-BE49-F238E27FC236}">
              <a16:creationId xmlns:a16="http://schemas.microsoft.com/office/drawing/2014/main" id="{00000000-0008-0000-1D00-00006F000000}"/>
            </a:ext>
          </a:extLst>
        </xdr:cNvPr>
        <xdr:cNvSpPr txBox="1"/>
      </xdr:nvSpPr>
      <xdr:spPr>
        <a:xfrm>
          <a:off x="0" y="3749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112" name="TextBox 10">
          <a:extLst>
            <a:ext uri="{FF2B5EF4-FFF2-40B4-BE49-F238E27FC236}">
              <a16:creationId xmlns:a16="http://schemas.microsoft.com/office/drawing/2014/main" id="{00000000-0008-0000-1D00-000070000000}"/>
            </a:ext>
          </a:extLst>
        </xdr:cNvPr>
        <xdr:cNvSpPr txBox="1"/>
      </xdr:nvSpPr>
      <xdr:spPr>
        <a:xfrm>
          <a:off x="0" y="437483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113" name="TextBox 11">
          <a:extLst>
            <a:ext uri="{FF2B5EF4-FFF2-40B4-BE49-F238E27FC236}">
              <a16:creationId xmlns:a16="http://schemas.microsoft.com/office/drawing/2014/main" id="{00000000-0008-0000-1D00-000071000000}"/>
            </a:ext>
          </a:extLst>
        </xdr:cNvPr>
        <xdr:cNvSpPr txBox="1"/>
      </xdr:nvSpPr>
      <xdr:spPr>
        <a:xfrm>
          <a:off x="0" y="437483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231</xdr:row>
      <xdr:rowOff>0</xdr:rowOff>
    </xdr:from>
    <xdr:ext cx="65" cy="344453"/>
    <xdr:sp macro="" textlink="">
      <xdr:nvSpPr>
        <xdr:cNvPr id="114" name="TextBox 12">
          <a:extLst>
            <a:ext uri="{FF2B5EF4-FFF2-40B4-BE49-F238E27FC236}">
              <a16:creationId xmlns:a16="http://schemas.microsoft.com/office/drawing/2014/main" id="{00000000-0008-0000-1D00-000072000000}"/>
            </a:ext>
          </a:extLst>
        </xdr:cNvPr>
        <xdr:cNvSpPr txBox="1"/>
      </xdr:nvSpPr>
      <xdr:spPr>
        <a:xfrm>
          <a:off x="0" y="4374832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D00-000073000000}"/>
            </a:ext>
          </a:extLst>
        </xdr:cNvPr>
        <xdr:cNvSpPr txBox="1"/>
      </xdr:nvSpPr>
      <xdr:spPr>
        <a:xfrm>
          <a:off x="0" y="11334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77</xdr:row>
      <xdr:rowOff>152400</xdr:rowOff>
    </xdr:from>
    <xdr:ext cx="65" cy="344453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D00-000074000000}"/>
            </a:ext>
          </a:extLst>
        </xdr:cNvPr>
        <xdr:cNvSpPr txBox="1"/>
      </xdr:nvSpPr>
      <xdr:spPr>
        <a:xfrm>
          <a:off x="0" y="14811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77</xdr:row>
      <xdr:rowOff>152400</xdr:rowOff>
    </xdr:from>
    <xdr:ext cx="65" cy="344453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1D00-000075000000}"/>
            </a:ext>
          </a:extLst>
        </xdr:cNvPr>
        <xdr:cNvSpPr txBox="1"/>
      </xdr:nvSpPr>
      <xdr:spPr>
        <a:xfrm>
          <a:off x="0" y="148113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91</xdr:row>
      <xdr:rowOff>152400</xdr:rowOff>
    </xdr:from>
    <xdr:ext cx="65" cy="344453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1D00-000076000000}"/>
            </a:ext>
          </a:extLst>
        </xdr:cNvPr>
        <xdr:cNvSpPr txBox="1"/>
      </xdr:nvSpPr>
      <xdr:spPr>
        <a:xfrm>
          <a:off x="0" y="17592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91</xdr:row>
      <xdr:rowOff>152400</xdr:rowOff>
    </xdr:from>
    <xdr:ext cx="65" cy="344453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1D00-000077000000}"/>
            </a:ext>
          </a:extLst>
        </xdr:cNvPr>
        <xdr:cNvSpPr txBox="1"/>
      </xdr:nvSpPr>
      <xdr:spPr>
        <a:xfrm>
          <a:off x="0" y="17592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91</xdr:row>
      <xdr:rowOff>152400</xdr:rowOff>
    </xdr:from>
    <xdr:ext cx="65" cy="344453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1D00-000078000000}"/>
            </a:ext>
          </a:extLst>
        </xdr:cNvPr>
        <xdr:cNvSpPr txBox="1"/>
      </xdr:nvSpPr>
      <xdr:spPr>
        <a:xfrm>
          <a:off x="0" y="175926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110</xdr:row>
      <xdr:rowOff>152400</xdr:rowOff>
    </xdr:from>
    <xdr:ext cx="65" cy="344453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1D00-000079000000}"/>
            </a:ext>
          </a:extLst>
        </xdr:cNvPr>
        <xdr:cNvSpPr txBox="1"/>
      </xdr:nvSpPr>
      <xdr:spPr>
        <a:xfrm>
          <a:off x="0" y="21088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110</xdr:row>
      <xdr:rowOff>152400</xdr:rowOff>
    </xdr:from>
    <xdr:ext cx="65" cy="344453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1D00-00007A000000}"/>
            </a:ext>
          </a:extLst>
        </xdr:cNvPr>
        <xdr:cNvSpPr txBox="1"/>
      </xdr:nvSpPr>
      <xdr:spPr>
        <a:xfrm>
          <a:off x="0" y="21088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110</xdr:row>
      <xdr:rowOff>152400</xdr:rowOff>
    </xdr:from>
    <xdr:ext cx="65" cy="344453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1D00-00007B000000}"/>
            </a:ext>
          </a:extLst>
        </xdr:cNvPr>
        <xdr:cNvSpPr txBox="1"/>
      </xdr:nvSpPr>
      <xdr:spPr>
        <a:xfrm>
          <a:off x="0" y="21088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110</xdr:row>
      <xdr:rowOff>152400</xdr:rowOff>
    </xdr:from>
    <xdr:ext cx="65" cy="344453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1D00-00007C000000}"/>
            </a:ext>
          </a:extLst>
        </xdr:cNvPr>
        <xdr:cNvSpPr txBox="1"/>
      </xdr:nvSpPr>
      <xdr:spPr>
        <a:xfrm>
          <a:off x="0" y="210883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1D00-00007D000000}"/>
            </a:ext>
          </a:extLst>
        </xdr:cNvPr>
        <xdr:cNvSpPr txBox="1"/>
      </xdr:nvSpPr>
      <xdr:spPr>
        <a:xfrm>
          <a:off x="0" y="2742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1D00-00007E000000}"/>
            </a:ext>
          </a:extLst>
        </xdr:cNvPr>
        <xdr:cNvSpPr txBox="1"/>
      </xdr:nvSpPr>
      <xdr:spPr>
        <a:xfrm>
          <a:off x="0" y="2742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1D00-00007F000000}"/>
            </a:ext>
          </a:extLst>
        </xdr:cNvPr>
        <xdr:cNvSpPr txBox="1"/>
      </xdr:nvSpPr>
      <xdr:spPr>
        <a:xfrm>
          <a:off x="0" y="2742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1D00-000080000000}"/>
            </a:ext>
          </a:extLst>
        </xdr:cNvPr>
        <xdr:cNvSpPr txBox="1"/>
      </xdr:nvSpPr>
      <xdr:spPr>
        <a:xfrm>
          <a:off x="0" y="2742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1D00-000081000000}"/>
            </a:ext>
          </a:extLst>
        </xdr:cNvPr>
        <xdr:cNvSpPr txBox="1"/>
      </xdr:nvSpPr>
      <xdr:spPr>
        <a:xfrm>
          <a:off x="0" y="27422475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243</xdr:row>
      <xdr:rowOff>152400</xdr:rowOff>
    </xdr:from>
    <xdr:ext cx="65" cy="344453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1D00-000082000000}"/>
            </a:ext>
          </a:extLst>
        </xdr:cNvPr>
        <xdr:cNvSpPr txBox="1"/>
      </xdr:nvSpPr>
      <xdr:spPr>
        <a:xfrm>
          <a:off x="0" y="46196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243</xdr:row>
      <xdr:rowOff>152400</xdr:rowOff>
    </xdr:from>
    <xdr:ext cx="65" cy="344453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1D00-000083000000}"/>
            </a:ext>
          </a:extLst>
        </xdr:cNvPr>
        <xdr:cNvSpPr txBox="1"/>
      </xdr:nvSpPr>
      <xdr:spPr>
        <a:xfrm>
          <a:off x="0" y="46196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ia.savitri\Documents\DSIM\Lap%20Statistik%20DPTE\Laporan%20semesteran\Lap%20Smt%20II%202020\8.%20Statistik%20Pasar%20Modal_Agustus%202020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ia.savitri\Downloads\9.%20Statistik%20Pasar%20Modal_September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Daftar Isi"/>
      <sheetName val="i. Summary"/>
      <sheetName val="I. Diagram Venn"/>
      <sheetName val="II a.1. SID Total Prov"/>
      <sheetName val="II a.2. SID Total Kota"/>
      <sheetName val="II b.1. SID Saham Prov"/>
      <sheetName val="II b.2. SID Saham Kota"/>
      <sheetName val="II c.1. SID EBAE Prov"/>
      <sheetName val="II c.2. SID EBAE Kota"/>
      <sheetName val="II d.1. SID SBN Prov"/>
      <sheetName val="II d.2. SID SBN Kota"/>
      <sheetName val="II e.1. SID RD Prov"/>
      <sheetName val="II e.2. SID RD Kota"/>
      <sheetName val="III a. Transaksi Prov"/>
      <sheetName val="III b. Transaksi Kota"/>
      <sheetName val="IV a. Kepemilikan Prov"/>
      <sheetName val="IV b. Kepemilikan Kota"/>
      <sheetName val="V. Data APERD per Kota"/>
      <sheetName val="VI. Gloss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 t="str">
            <v>ACEH</v>
          </cell>
        </row>
      </sheetData>
      <sheetData sheetId="10"/>
      <sheetData sheetId="11">
        <row r="6">
          <cell r="B6" t="str">
            <v>Provinsi</v>
          </cell>
          <cell r="C6" t="str">
            <v>Tipe Investor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 t="str">
            <v>CP</v>
          </cell>
          <cell r="D7" t="str">
            <v>FD</v>
          </cell>
          <cell r="E7" t="str">
            <v>IB</v>
          </cell>
          <cell r="F7" t="str">
            <v>ID</v>
          </cell>
          <cell r="G7" t="str">
            <v>IS</v>
          </cell>
          <cell r="H7" t="str">
            <v>MF</v>
          </cell>
          <cell r="I7" t="str">
            <v>OT</v>
          </cell>
          <cell r="J7" t="str">
            <v>PF</v>
          </cell>
          <cell r="K7" t="str">
            <v>SC</v>
          </cell>
        </row>
        <row r="8">
          <cell r="B8" t="str">
            <v>ACEH</v>
          </cell>
          <cell r="C8">
            <v>1</v>
          </cell>
          <cell r="D8">
            <v>0</v>
          </cell>
          <cell r="E8">
            <v>0</v>
          </cell>
          <cell r="F8">
            <v>1493</v>
          </cell>
          <cell r="G8">
            <v>0</v>
          </cell>
          <cell r="H8">
            <v>0</v>
          </cell>
          <cell r="I8">
            <v>3</v>
          </cell>
          <cell r="J8">
            <v>0</v>
          </cell>
          <cell r="K8">
            <v>0</v>
          </cell>
        </row>
        <row r="9">
          <cell r="B9" t="str">
            <v>BALI</v>
          </cell>
          <cell r="C9">
            <v>25</v>
          </cell>
          <cell r="D9">
            <v>0</v>
          </cell>
          <cell r="E9">
            <v>3</v>
          </cell>
          <cell r="F9">
            <v>7838</v>
          </cell>
          <cell r="G9">
            <v>0</v>
          </cell>
          <cell r="H9">
            <v>0</v>
          </cell>
          <cell r="I9">
            <v>3</v>
          </cell>
          <cell r="J9">
            <v>1</v>
          </cell>
          <cell r="K9">
            <v>0</v>
          </cell>
        </row>
        <row r="10">
          <cell r="B10" t="str">
            <v>BANTEN</v>
          </cell>
          <cell r="C10">
            <v>52</v>
          </cell>
          <cell r="D10">
            <v>7</v>
          </cell>
          <cell r="E10">
            <v>1</v>
          </cell>
          <cell r="F10">
            <v>25341</v>
          </cell>
          <cell r="G10">
            <v>0</v>
          </cell>
          <cell r="H10">
            <v>4</v>
          </cell>
          <cell r="I10">
            <v>23</v>
          </cell>
          <cell r="J10">
            <v>4</v>
          </cell>
          <cell r="K10">
            <v>0</v>
          </cell>
        </row>
        <row r="11">
          <cell r="B11" t="str">
            <v>BENGKULU</v>
          </cell>
          <cell r="C11">
            <v>0</v>
          </cell>
          <cell r="D11">
            <v>0</v>
          </cell>
          <cell r="E11">
            <v>0</v>
          </cell>
          <cell r="F11">
            <v>656</v>
          </cell>
          <cell r="G11">
            <v>0</v>
          </cell>
          <cell r="H11">
            <v>0</v>
          </cell>
          <cell r="I11">
            <v>2</v>
          </cell>
          <cell r="J11">
            <v>1</v>
          </cell>
          <cell r="K11">
            <v>0</v>
          </cell>
        </row>
        <row r="12">
          <cell r="B12" t="str">
            <v>D.I. YOGYAKARTA</v>
          </cell>
          <cell r="C12">
            <v>8</v>
          </cell>
          <cell r="D12">
            <v>8</v>
          </cell>
          <cell r="E12">
            <v>2</v>
          </cell>
          <cell r="F12">
            <v>7128</v>
          </cell>
          <cell r="G12">
            <v>0</v>
          </cell>
          <cell r="H12">
            <v>0</v>
          </cell>
          <cell r="I12">
            <v>4</v>
          </cell>
          <cell r="J12">
            <v>6</v>
          </cell>
          <cell r="K12">
            <v>0</v>
          </cell>
        </row>
        <row r="13">
          <cell r="B13" t="str">
            <v>DKI. JAKARTA</v>
          </cell>
          <cell r="C13">
            <v>755</v>
          </cell>
          <cell r="D13">
            <v>66</v>
          </cell>
          <cell r="E13">
            <v>94</v>
          </cell>
          <cell r="F13">
            <v>118536</v>
          </cell>
          <cell r="G13">
            <v>193</v>
          </cell>
          <cell r="H13">
            <v>2502</v>
          </cell>
          <cell r="I13">
            <v>72</v>
          </cell>
          <cell r="J13">
            <v>160</v>
          </cell>
          <cell r="K13">
            <v>58</v>
          </cell>
        </row>
        <row r="14">
          <cell r="B14" t="str">
            <v>GORONTALO</v>
          </cell>
          <cell r="C14">
            <v>0</v>
          </cell>
          <cell r="D14">
            <v>0</v>
          </cell>
          <cell r="E14">
            <v>0</v>
          </cell>
          <cell r="F14">
            <v>221</v>
          </cell>
          <cell r="G14">
            <v>0</v>
          </cell>
          <cell r="H14">
            <v>0</v>
          </cell>
          <cell r="I14">
            <v>4</v>
          </cell>
          <cell r="J14">
            <v>0</v>
          </cell>
          <cell r="K14">
            <v>0</v>
          </cell>
        </row>
        <row r="15">
          <cell r="B15" t="str">
            <v>JAMBI</v>
          </cell>
          <cell r="C15">
            <v>3</v>
          </cell>
          <cell r="D15">
            <v>0</v>
          </cell>
          <cell r="E15">
            <v>0</v>
          </cell>
          <cell r="F15">
            <v>2407</v>
          </cell>
          <cell r="G15">
            <v>0</v>
          </cell>
          <cell r="H15">
            <v>0</v>
          </cell>
          <cell r="I15">
            <v>10</v>
          </cell>
          <cell r="J15">
            <v>1</v>
          </cell>
          <cell r="K15">
            <v>0</v>
          </cell>
        </row>
        <row r="16">
          <cell r="B16" t="str">
            <v>JAWA BARAT</v>
          </cell>
          <cell r="C16">
            <v>115</v>
          </cell>
          <cell r="D16">
            <v>21</v>
          </cell>
          <cell r="E16">
            <v>8</v>
          </cell>
          <cell r="F16">
            <v>64419</v>
          </cell>
          <cell r="G16">
            <v>2</v>
          </cell>
          <cell r="H16">
            <v>3</v>
          </cell>
          <cell r="I16">
            <v>42</v>
          </cell>
          <cell r="J16">
            <v>16</v>
          </cell>
          <cell r="K16">
            <v>0</v>
          </cell>
        </row>
        <row r="17">
          <cell r="B17" t="str">
            <v>JAWA TENGAH</v>
          </cell>
          <cell r="C17">
            <v>28</v>
          </cell>
          <cell r="D17">
            <v>15</v>
          </cell>
          <cell r="E17">
            <v>1</v>
          </cell>
          <cell r="F17">
            <v>28434</v>
          </cell>
          <cell r="G17">
            <v>1</v>
          </cell>
          <cell r="H17">
            <v>0</v>
          </cell>
          <cell r="I17">
            <v>18</v>
          </cell>
          <cell r="J17">
            <v>8</v>
          </cell>
          <cell r="K17">
            <v>1</v>
          </cell>
        </row>
        <row r="18">
          <cell r="B18" t="str">
            <v>JAWA TIMUR</v>
          </cell>
          <cell r="C18">
            <v>130</v>
          </cell>
          <cell r="D18">
            <v>12</v>
          </cell>
          <cell r="E18">
            <v>6</v>
          </cell>
          <cell r="F18">
            <v>52995</v>
          </cell>
          <cell r="G18">
            <v>0</v>
          </cell>
          <cell r="H18">
            <v>0</v>
          </cell>
          <cell r="I18">
            <v>32</v>
          </cell>
          <cell r="J18">
            <v>11</v>
          </cell>
          <cell r="K18">
            <v>1</v>
          </cell>
        </row>
        <row r="19">
          <cell r="B19" t="str">
            <v>KALIMANTAN BARAT</v>
          </cell>
          <cell r="C19">
            <v>5</v>
          </cell>
          <cell r="D19">
            <v>1</v>
          </cell>
          <cell r="E19">
            <v>2</v>
          </cell>
          <cell r="F19">
            <v>4933</v>
          </cell>
          <cell r="G19">
            <v>1</v>
          </cell>
          <cell r="H19">
            <v>0</v>
          </cell>
          <cell r="I19">
            <v>13</v>
          </cell>
          <cell r="J19">
            <v>1</v>
          </cell>
          <cell r="K19">
            <v>0</v>
          </cell>
        </row>
        <row r="20">
          <cell r="B20" t="str">
            <v>KALIMANTAN SELATAN</v>
          </cell>
          <cell r="C20">
            <v>4</v>
          </cell>
          <cell r="D20">
            <v>0</v>
          </cell>
          <cell r="E20">
            <v>0</v>
          </cell>
          <cell r="F20">
            <v>2669</v>
          </cell>
          <cell r="G20">
            <v>1</v>
          </cell>
          <cell r="H20">
            <v>0</v>
          </cell>
          <cell r="I20">
            <v>1</v>
          </cell>
          <cell r="J20">
            <v>1</v>
          </cell>
          <cell r="K20">
            <v>0</v>
          </cell>
        </row>
        <row r="21">
          <cell r="B21" t="str">
            <v>KALIMANTAN TENGAH</v>
          </cell>
          <cell r="C21">
            <v>1</v>
          </cell>
          <cell r="D21">
            <v>0</v>
          </cell>
          <cell r="E21">
            <v>1</v>
          </cell>
          <cell r="F21">
            <v>1161</v>
          </cell>
          <cell r="G21">
            <v>0</v>
          </cell>
          <cell r="H21">
            <v>0</v>
          </cell>
          <cell r="I21">
            <v>6</v>
          </cell>
          <cell r="J21">
            <v>1</v>
          </cell>
          <cell r="K21">
            <v>0</v>
          </cell>
        </row>
        <row r="22">
          <cell r="B22" t="str">
            <v>KALIMANTAN TIMUR</v>
          </cell>
          <cell r="C22">
            <v>10</v>
          </cell>
          <cell r="D22">
            <v>0</v>
          </cell>
          <cell r="E22">
            <v>2</v>
          </cell>
          <cell r="F22">
            <v>5769</v>
          </cell>
          <cell r="G22">
            <v>1</v>
          </cell>
          <cell r="H22">
            <v>0</v>
          </cell>
          <cell r="I22">
            <v>10</v>
          </cell>
          <cell r="J22">
            <v>1</v>
          </cell>
          <cell r="K22">
            <v>0</v>
          </cell>
        </row>
        <row r="23">
          <cell r="B23" t="str">
            <v>KALIMANTAN UTARA</v>
          </cell>
          <cell r="C23">
            <v>0</v>
          </cell>
          <cell r="D23">
            <v>0</v>
          </cell>
          <cell r="E23">
            <v>0</v>
          </cell>
          <cell r="F23">
            <v>391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</row>
        <row r="24">
          <cell r="B24" t="str">
            <v>KEPULAUAN BANGKA BELITUNG</v>
          </cell>
          <cell r="C24">
            <v>1</v>
          </cell>
          <cell r="D24">
            <v>0</v>
          </cell>
          <cell r="E24">
            <v>0</v>
          </cell>
          <cell r="F24">
            <v>1105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KEPULAUAN RIAU</v>
          </cell>
          <cell r="C25">
            <v>10</v>
          </cell>
          <cell r="D25">
            <v>1</v>
          </cell>
          <cell r="E25">
            <v>0</v>
          </cell>
          <cell r="F25">
            <v>3717</v>
          </cell>
          <cell r="G25">
            <v>0</v>
          </cell>
          <cell r="H25">
            <v>0</v>
          </cell>
          <cell r="I25">
            <v>2</v>
          </cell>
          <cell r="J25">
            <v>0</v>
          </cell>
          <cell r="K25">
            <v>0</v>
          </cell>
        </row>
        <row r="26">
          <cell r="B26" t="str">
            <v>LAMPUNG</v>
          </cell>
          <cell r="C26">
            <v>7</v>
          </cell>
          <cell r="D26">
            <v>1</v>
          </cell>
          <cell r="E26">
            <v>2</v>
          </cell>
          <cell r="F26">
            <v>3338</v>
          </cell>
          <cell r="G26">
            <v>0</v>
          </cell>
          <cell r="H26">
            <v>0</v>
          </cell>
          <cell r="I26">
            <v>0</v>
          </cell>
          <cell r="J26">
            <v>2</v>
          </cell>
          <cell r="K26">
            <v>0</v>
          </cell>
        </row>
        <row r="27">
          <cell r="B27" t="str">
            <v>MALUKU</v>
          </cell>
          <cell r="C27">
            <v>1</v>
          </cell>
          <cell r="D27">
            <v>0</v>
          </cell>
          <cell r="E27">
            <v>0</v>
          </cell>
          <cell r="F27">
            <v>524</v>
          </cell>
          <cell r="G27">
            <v>0</v>
          </cell>
          <cell r="H27">
            <v>0</v>
          </cell>
          <cell r="I27">
            <v>5</v>
          </cell>
          <cell r="J27">
            <v>1</v>
          </cell>
          <cell r="K27">
            <v>0</v>
          </cell>
        </row>
        <row r="28">
          <cell r="B28" t="str">
            <v>MALUKU UTARA</v>
          </cell>
          <cell r="C28">
            <v>0</v>
          </cell>
          <cell r="D28">
            <v>0</v>
          </cell>
          <cell r="E28">
            <v>0</v>
          </cell>
          <cell r="F28">
            <v>159</v>
          </cell>
          <cell r="G28">
            <v>0</v>
          </cell>
          <cell r="H28">
            <v>0</v>
          </cell>
          <cell r="I28">
            <v>6</v>
          </cell>
          <cell r="J28">
            <v>0</v>
          </cell>
          <cell r="K28">
            <v>0</v>
          </cell>
        </row>
        <row r="29">
          <cell r="B29" t="str">
            <v>NUSA TENGGARA BARAT</v>
          </cell>
          <cell r="C29">
            <v>1</v>
          </cell>
          <cell r="D29">
            <v>0</v>
          </cell>
          <cell r="E29">
            <v>1</v>
          </cell>
          <cell r="F29">
            <v>1418</v>
          </cell>
          <cell r="G29">
            <v>0</v>
          </cell>
          <cell r="H29">
            <v>0</v>
          </cell>
          <cell r="I29">
            <v>5</v>
          </cell>
          <cell r="J29">
            <v>3</v>
          </cell>
          <cell r="K29">
            <v>0</v>
          </cell>
        </row>
        <row r="30">
          <cell r="B30" t="str">
            <v>NUSA TENGGARA TIMUR</v>
          </cell>
          <cell r="C30">
            <v>3</v>
          </cell>
          <cell r="D30">
            <v>0</v>
          </cell>
          <cell r="E30">
            <v>1</v>
          </cell>
          <cell r="F30">
            <v>716</v>
          </cell>
          <cell r="G30">
            <v>0</v>
          </cell>
          <cell r="H30">
            <v>0</v>
          </cell>
          <cell r="I30">
            <v>5</v>
          </cell>
          <cell r="J30">
            <v>2</v>
          </cell>
          <cell r="K30">
            <v>0</v>
          </cell>
        </row>
        <row r="31">
          <cell r="B31" t="str">
            <v>PAPUA</v>
          </cell>
          <cell r="C31">
            <v>2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H31">
            <v>0</v>
          </cell>
          <cell r="I31">
            <v>2</v>
          </cell>
          <cell r="J31">
            <v>1</v>
          </cell>
          <cell r="K31">
            <v>0</v>
          </cell>
        </row>
        <row r="32">
          <cell r="B32" t="str">
            <v>PAPUA BARAT</v>
          </cell>
          <cell r="C32">
            <v>1</v>
          </cell>
          <cell r="D32">
            <v>0</v>
          </cell>
          <cell r="E32">
            <v>0</v>
          </cell>
          <cell r="F32">
            <v>274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K32">
            <v>0</v>
          </cell>
        </row>
        <row r="33">
          <cell r="B33" t="str">
            <v>RIAU</v>
          </cell>
          <cell r="C33">
            <v>12</v>
          </cell>
          <cell r="D33">
            <v>1</v>
          </cell>
          <cell r="E33">
            <v>1</v>
          </cell>
          <cell r="F33">
            <v>5473</v>
          </cell>
          <cell r="G33">
            <v>0</v>
          </cell>
          <cell r="H33">
            <v>0</v>
          </cell>
          <cell r="I33">
            <v>5</v>
          </cell>
          <cell r="J33">
            <v>1</v>
          </cell>
          <cell r="K33">
            <v>0</v>
          </cell>
        </row>
        <row r="34">
          <cell r="B34" t="str">
            <v>SULAWESI BARAT</v>
          </cell>
          <cell r="C34">
            <v>0</v>
          </cell>
          <cell r="D34">
            <v>0</v>
          </cell>
          <cell r="E34">
            <v>0</v>
          </cell>
          <cell r="F34">
            <v>109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SULAWESI SELATAN</v>
          </cell>
          <cell r="C35">
            <v>9</v>
          </cell>
          <cell r="D35">
            <v>0</v>
          </cell>
          <cell r="E35">
            <v>1</v>
          </cell>
          <cell r="F35">
            <v>5246</v>
          </cell>
          <cell r="G35">
            <v>0</v>
          </cell>
          <cell r="H35">
            <v>0</v>
          </cell>
          <cell r="I35">
            <v>18</v>
          </cell>
          <cell r="J35">
            <v>1</v>
          </cell>
          <cell r="K35">
            <v>0</v>
          </cell>
        </row>
        <row r="36">
          <cell r="B36" t="str">
            <v>SULAWESI TENGAH</v>
          </cell>
          <cell r="C36">
            <v>1</v>
          </cell>
          <cell r="D36">
            <v>0</v>
          </cell>
          <cell r="E36">
            <v>1</v>
          </cell>
          <cell r="F36">
            <v>949</v>
          </cell>
          <cell r="G36">
            <v>0</v>
          </cell>
          <cell r="H36">
            <v>0</v>
          </cell>
          <cell r="I36">
            <v>15</v>
          </cell>
          <cell r="J36">
            <v>1</v>
          </cell>
          <cell r="K36">
            <v>0</v>
          </cell>
        </row>
        <row r="37">
          <cell r="B37" t="str">
            <v>SULAWESI TENGGARA</v>
          </cell>
          <cell r="C37">
            <v>1</v>
          </cell>
          <cell r="D37">
            <v>0</v>
          </cell>
          <cell r="E37">
            <v>1</v>
          </cell>
          <cell r="F37">
            <v>580</v>
          </cell>
          <cell r="G37">
            <v>0</v>
          </cell>
          <cell r="H37">
            <v>0</v>
          </cell>
          <cell r="I37">
            <v>1</v>
          </cell>
          <cell r="J37">
            <v>1</v>
          </cell>
          <cell r="K37">
            <v>0</v>
          </cell>
        </row>
        <row r="38">
          <cell r="B38" t="str">
            <v>SULAWESI UTARA</v>
          </cell>
          <cell r="C38">
            <v>1</v>
          </cell>
          <cell r="D38">
            <v>0</v>
          </cell>
          <cell r="E38">
            <v>1</v>
          </cell>
          <cell r="F38">
            <v>1514</v>
          </cell>
          <cell r="G38">
            <v>0</v>
          </cell>
          <cell r="H38">
            <v>0</v>
          </cell>
          <cell r="I38">
            <v>6</v>
          </cell>
          <cell r="J38">
            <v>2</v>
          </cell>
          <cell r="K38">
            <v>0</v>
          </cell>
        </row>
        <row r="39">
          <cell r="B39" t="str">
            <v>SUMATERA BARAT</v>
          </cell>
          <cell r="C39">
            <v>3</v>
          </cell>
          <cell r="D39">
            <v>0</v>
          </cell>
          <cell r="E39">
            <v>0</v>
          </cell>
          <cell r="F39">
            <v>2575</v>
          </cell>
          <cell r="G39">
            <v>0</v>
          </cell>
          <cell r="H39">
            <v>0</v>
          </cell>
          <cell r="I39">
            <v>13</v>
          </cell>
          <cell r="J39">
            <v>3</v>
          </cell>
          <cell r="K39">
            <v>0</v>
          </cell>
        </row>
        <row r="40">
          <cell r="B40" t="str">
            <v>SUMATERA SELATAN</v>
          </cell>
          <cell r="C40">
            <v>5</v>
          </cell>
          <cell r="D40">
            <v>2</v>
          </cell>
          <cell r="E40">
            <v>2</v>
          </cell>
          <cell r="F40">
            <v>5798</v>
          </cell>
          <cell r="G40">
            <v>1</v>
          </cell>
          <cell r="H40">
            <v>0</v>
          </cell>
          <cell r="I40">
            <v>3</v>
          </cell>
          <cell r="J40">
            <v>6</v>
          </cell>
          <cell r="K40">
            <v>0</v>
          </cell>
        </row>
        <row r="41">
          <cell r="B41" t="str">
            <v>SUMATERA UTARA</v>
          </cell>
          <cell r="C41">
            <v>32</v>
          </cell>
          <cell r="D41">
            <v>3</v>
          </cell>
          <cell r="E41">
            <v>2</v>
          </cell>
          <cell r="F41">
            <v>20319</v>
          </cell>
          <cell r="G41">
            <v>0</v>
          </cell>
          <cell r="H41">
            <v>0</v>
          </cell>
          <cell r="I41">
            <v>29</v>
          </cell>
          <cell r="J41">
            <v>2</v>
          </cell>
          <cell r="K41">
            <v>0</v>
          </cell>
        </row>
      </sheetData>
      <sheetData sheetId="12"/>
      <sheetData sheetId="13">
        <row r="8">
          <cell r="B8" t="str">
            <v>ACEH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Daftar Isi"/>
      <sheetName val="i. Summary"/>
      <sheetName val="I. Diagram Venn"/>
      <sheetName val="II a.1. SID Total Prov"/>
      <sheetName val="II a.2. SID Total Kota"/>
      <sheetName val="II b.1. SID Saham Prov"/>
      <sheetName val="II b.2. SID Saham Kota"/>
      <sheetName val="II c.1. SID EBAE Prov"/>
      <sheetName val="II c.2. SID EBAE Kota"/>
      <sheetName val="II d.1. SID SBN Prov"/>
      <sheetName val="II d.2. SID SBN Kota"/>
      <sheetName val="II e.1. SID RD Prov"/>
      <sheetName val="II e.2. SID RD Kota"/>
      <sheetName val="III a. Transaksi Prov"/>
      <sheetName val="III b. Transaksi Kota"/>
      <sheetName val="IV a. Kepemilikan Prov"/>
      <sheetName val="IV b. Kepemilikan Kota"/>
      <sheetName val="V. Data APERD per Kota"/>
      <sheetName val="VI. Gloss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B6" t="str">
            <v>Provinsi</v>
          </cell>
          <cell r="C6" t="str">
            <v>Tipe Investor</v>
          </cell>
          <cell r="D6"/>
          <cell r="E6"/>
          <cell r="F6"/>
          <cell r="G6"/>
          <cell r="H6"/>
          <cell r="I6"/>
          <cell r="J6"/>
          <cell r="K6"/>
        </row>
        <row r="7">
          <cell r="B7"/>
          <cell r="C7" t="str">
            <v>CP</v>
          </cell>
          <cell r="D7" t="str">
            <v>FD</v>
          </cell>
          <cell r="E7" t="str">
            <v>IB</v>
          </cell>
          <cell r="F7" t="str">
            <v>ID</v>
          </cell>
          <cell r="G7" t="str">
            <v>IS</v>
          </cell>
          <cell r="H7" t="str">
            <v>MF</v>
          </cell>
          <cell r="I7" t="str">
            <v>OT</v>
          </cell>
          <cell r="J7" t="str">
            <v>PF</v>
          </cell>
          <cell r="K7" t="str">
            <v>SC</v>
          </cell>
        </row>
        <row r="8">
          <cell r="B8" t="str">
            <v>ACEH</v>
          </cell>
          <cell r="C8">
            <v>1</v>
          </cell>
          <cell r="D8">
            <v>0</v>
          </cell>
          <cell r="E8">
            <v>0</v>
          </cell>
          <cell r="F8">
            <v>1563</v>
          </cell>
          <cell r="G8">
            <v>0</v>
          </cell>
          <cell r="H8">
            <v>0</v>
          </cell>
          <cell r="I8">
            <v>3</v>
          </cell>
          <cell r="J8">
            <v>0</v>
          </cell>
          <cell r="K8">
            <v>0</v>
          </cell>
        </row>
        <row r="9">
          <cell r="B9" t="str">
            <v>BALI</v>
          </cell>
          <cell r="C9">
            <v>27</v>
          </cell>
          <cell r="D9">
            <v>0</v>
          </cell>
          <cell r="E9">
            <v>3</v>
          </cell>
          <cell r="F9">
            <v>8340</v>
          </cell>
          <cell r="G9">
            <v>0</v>
          </cell>
          <cell r="H9">
            <v>0</v>
          </cell>
          <cell r="I9">
            <v>3</v>
          </cell>
          <cell r="J9">
            <v>1</v>
          </cell>
          <cell r="K9">
            <v>0</v>
          </cell>
        </row>
        <row r="10">
          <cell r="B10" t="str">
            <v>BANTEN</v>
          </cell>
          <cell r="C10">
            <v>57</v>
          </cell>
          <cell r="D10">
            <v>7</v>
          </cell>
          <cell r="E10">
            <v>1</v>
          </cell>
          <cell r="F10">
            <v>26969</v>
          </cell>
          <cell r="G10">
            <v>0</v>
          </cell>
          <cell r="H10">
            <v>4</v>
          </cell>
          <cell r="I10">
            <v>23</v>
          </cell>
          <cell r="J10">
            <v>4</v>
          </cell>
          <cell r="K10">
            <v>0</v>
          </cell>
        </row>
        <row r="11">
          <cell r="B11" t="str">
            <v>BENGKULU</v>
          </cell>
          <cell r="C11">
            <v>0</v>
          </cell>
          <cell r="D11">
            <v>0</v>
          </cell>
          <cell r="E11">
            <v>0</v>
          </cell>
          <cell r="F11">
            <v>706</v>
          </cell>
          <cell r="G11">
            <v>0</v>
          </cell>
          <cell r="H11">
            <v>0</v>
          </cell>
          <cell r="I11">
            <v>2</v>
          </cell>
          <cell r="J11">
            <v>1</v>
          </cell>
          <cell r="K11">
            <v>0</v>
          </cell>
        </row>
        <row r="12">
          <cell r="B12" t="str">
            <v>D.I. YOGYAKARTA</v>
          </cell>
          <cell r="C12">
            <v>8</v>
          </cell>
          <cell r="D12">
            <v>8</v>
          </cell>
          <cell r="E12">
            <v>2</v>
          </cell>
          <cell r="F12">
            <v>7627</v>
          </cell>
          <cell r="G12">
            <v>0</v>
          </cell>
          <cell r="H12">
            <v>0</v>
          </cell>
          <cell r="I12">
            <v>4</v>
          </cell>
          <cell r="J12">
            <v>6</v>
          </cell>
          <cell r="K12">
            <v>0</v>
          </cell>
        </row>
        <row r="13">
          <cell r="B13" t="str">
            <v>DKI. JAKARTA</v>
          </cell>
          <cell r="C13">
            <v>775</v>
          </cell>
          <cell r="D13">
            <v>66</v>
          </cell>
          <cell r="E13">
            <v>94</v>
          </cell>
          <cell r="F13">
            <v>123670</v>
          </cell>
          <cell r="G13">
            <v>195</v>
          </cell>
          <cell r="H13">
            <v>2506</v>
          </cell>
          <cell r="I13">
            <v>75</v>
          </cell>
          <cell r="J13">
            <v>160</v>
          </cell>
          <cell r="K13">
            <v>58</v>
          </cell>
        </row>
        <row r="14">
          <cell r="B14" t="str">
            <v>GORONTALO</v>
          </cell>
          <cell r="C14">
            <v>0</v>
          </cell>
          <cell r="D14">
            <v>0</v>
          </cell>
          <cell r="E14">
            <v>0</v>
          </cell>
          <cell r="F14">
            <v>244</v>
          </cell>
          <cell r="G14">
            <v>0</v>
          </cell>
          <cell r="H14">
            <v>0</v>
          </cell>
          <cell r="I14">
            <v>4</v>
          </cell>
          <cell r="J14">
            <v>0</v>
          </cell>
          <cell r="K14">
            <v>0</v>
          </cell>
        </row>
        <row r="15">
          <cell r="B15" t="str">
            <v>JAMBI</v>
          </cell>
          <cell r="C15">
            <v>3</v>
          </cell>
          <cell r="D15">
            <v>0</v>
          </cell>
          <cell r="E15">
            <v>0</v>
          </cell>
          <cell r="F15">
            <v>2549</v>
          </cell>
          <cell r="G15">
            <v>0</v>
          </cell>
          <cell r="H15">
            <v>0</v>
          </cell>
          <cell r="I15">
            <v>10</v>
          </cell>
          <cell r="J15">
            <v>1</v>
          </cell>
          <cell r="K15">
            <v>0</v>
          </cell>
        </row>
        <row r="16">
          <cell r="B16" t="str">
            <v>JAWA BARAT</v>
          </cell>
          <cell r="C16">
            <v>123</v>
          </cell>
          <cell r="D16">
            <v>21</v>
          </cell>
          <cell r="E16">
            <v>8</v>
          </cell>
          <cell r="F16">
            <v>68968</v>
          </cell>
          <cell r="G16">
            <v>2</v>
          </cell>
          <cell r="H16">
            <v>3</v>
          </cell>
          <cell r="I16">
            <v>46</v>
          </cell>
          <cell r="J16">
            <v>16</v>
          </cell>
          <cell r="K16">
            <v>0</v>
          </cell>
        </row>
        <row r="17">
          <cell r="B17" t="str">
            <v>JAWA TENGAH</v>
          </cell>
          <cell r="C17">
            <v>30</v>
          </cell>
          <cell r="D17">
            <v>15</v>
          </cell>
          <cell r="E17">
            <v>1</v>
          </cell>
          <cell r="F17">
            <v>30338</v>
          </cell>
          <cell r="G17">
            <v>1</v>
          </cell>
          <cell r="H17">
            <v>0</v>
          </cell>
          <cell r="I17">
            <v>18</v>
          </cell>
          <cell r="J17">
            <v>8</v>
          </cell>
          <cell r="K17">
            <v>1</v>
          </cell>
        </row>
        <row r="18">
          <cell r="B18" t="str">
            <v>JAWA TIMUR</v>
          </cell>
          <cell r="C18">
            <v>140</v>
          </cell>
          <cell r="D18">
            <v>15</v>
          </cell>
          <cell r="E18">
            <v>6</v>
          </cell>
          <cell r="F18">
            <v>56319</v>
          </cell>
          <cell r="G18">
            <v>0</v>
          </cell>
          <cell r="H18">
            <v>0</v>
          </cell>
          <cell r="I18">
            <v>36</v>
          </cell>
          <cell r="J18">
            <v>11</v>
          </cell>
          <cell r="K18">
            <v>1</v>
          </cell>
        </row>
        <row r="19">
          <cell r="B19" t="str">
            <v>KALIMANTAN BARAT</v>
          </cell>
          <cell r="C19">
            <v>6</v>
          </cell>
          <cell r="D19">
            <v>1</v>
          </cell>
          <cell r="E19">
            <v>2</v>
          </cell>
          <cell r="F19">
            <v>5253</v>
          </cell>
          <cell r="G19">
            <v>1</v>
          </cell>
          <cell r="H19">
            <v>0</v>
          </cell>
          <cell r="I19">
            <v>13</v>
          </cell>
          <cell r="J19">
            <v>1</v>
          </cell>
          <cell r="K19">
            <v>0</v>
          </cell>
        </row>
        <row r="20">
          <cell r="B20" t="str">
            <v>KALIMANTAN SELATAN</v>
          </cell>
          <cell r="C20">
            <v>4</v>
          </cell>
          <cell r="D20">
            <v>0</v>
          </cell>
          <cell r="E20">
            <v>0</v>
          </cell>
          <cell r="F20">
            <v>2843</v>
          </cell>
          <cell r="G20">
            <v>1</v>
          </cell>
          <cell r="H20">
            <v>0</v>
          </cell>
          <cell r="I20">
            <v>1</v>
          </cell>
          <cell r="J20">
            <v>1</v>
          </cell>
          <cell r="K20">
            <v>0</v>
          </cell>
        </row>
        <row r="21">
          <cell r="B21" t="str">
            <v>KALIMANTAN TENGAH</v>
          </cell>
          <cell r="C21">
            <v>1</v>
          </cell>
          <cell r="D21">
            <v>0</v>
          </cell>
          <cell r="E21">
            <v>1</v>
          </cell>
          <cell r="F21">
            <v>1252</v>
          </cell>
          <cell r="G21">
            <v>0</v>
          </cell>
          <cell r="H21">
            <v>0</v>
          </cell>
          <cell r="I21">
            <v>6</v>
          </cell>
          <cell r="J21">
            <v>1</v>
          </cell>
          <cell r="K21">
            <v>0</v>
          </cell>
        </row>
        <row r="22">
          <cell r="B22" t="str">
            <v>KALIMANTAN TIMUR</v>
          </cell>
          <cell r="C22">
            <v>10</v>
          </cell>
          <cell r="D22">
            <v>0</v>
          </cell>
          <cell r="E22">
            <v>2</v>
          </cell>
          <cell r="F22">
            <v>6235</v>
          </cell>
          <cell r="G22">
            <v>1</v>
          </cell>
          <cell r="H22">
            <v>0</v>
          </cell>
          <cell r="I22">
            <v>10</v>
          </cell>
          <cell r="J22">
            <v>1</v>
          </cell>
          <cell r="K22">
            <v>0</v>
          </cell>
        </row>
        <row r="23">
          <cell r="B23" t="str">
            <v>KALIMANTAN UTARA</v>
          </cell>
          <cell r="C23">
            <v>0</v>
          </cell>
          <cell r="D23">
            <v>0</v>
          </cell>
          <cell r="E23">
            <v>0</v>
          </cell>
          <cell r="F23">
            <v>423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</row>
        <row r="24">
          <cell r="B24" t="str">
            <v>KEPULAUAN BANGKA BELITUNG</v>
          </cell>
          <cell r="C24">
            <v>1</v>
          </cell>
          <cell r="D24">
            <v>0</v>
          </cell>
          <cell r="E24">
            <v>0</v>
          </cell>
          <cell r="F24">
            <v>1195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KEPULAUAN RIAU</v>
          </cell>
          <cell r="C25">
            <v>10</v>
          </cell>
          <cell r="D25">
            <v>1</v>
          </cell>
          <cell r="E25">
            <v>0</v>
          </cell>
          <cell r="F25">
            <v>4076</v>
          </cell>
          <cell r="G25">
            <v>0</v>
          </cell>
          <cell r="H25">
            <v>0</v>
          </cell>
          <cell r="I25">
            <v>2</v>
          </cell>
          <cell r="J25">
            <v>0</v>
          </cell>
          <cell r="K25">
            <v>0</v>
          </cell>
        </row>
        <row r="26">
          <cell r="B26" t="str">
            <v>LAMPUNG</v>
          </cell>
          <cell r="C26">
            <v>7</v>
          </cell>
          <cell r="D26">
            <v>1</v>
          </cell>
          <cell r="E26">
            <v>2</v>
          </cell>
          <cell r="F26">
            <v>3554</v>
          </cell>
          <cell r="G26">
            <v>0</v>
          </cell>
          <cell r="H26">
            <v>0</v>
          </cell>
          <cell r="I26">
            <v>0</v>
          </cell>
          <cell r="J26">
            <v>2</v>
          </cell>
          <cell r="K26">
            <v>0</v>
          </cell>
        </row>
        <row r="27">
          <cell r="B27" t="str">
            <v>MALUKU</v>
          </cell>
          <cell r="C27">
            <v>1</v>
          </cell>
          <cell r="D27">
            <v>0</v>
          </cell>
          <cell r="E27">
            <v>0</v>
          </cell>
          <cell r="F27">
            <v>571</v>
          </cell>
          <cell r="G27">
            <v>0</v>
          </cell>
          <cell r="H27">
            <v>0</v>
          </cell>
          <cell r="I27">
            <v>5</v>
          </cell>
          <cell r="J27">
            <v>1</v>
          </cell>
          <cell r="K27">
            <v>0</v>
          </cell>
        </row>
        <row r="28">
          <cell r="B28" t="str">
            <v>MALUKU UTARA</v>
          </cell>
          <cell r="C28">
            <v>0</v>
          </cell>
          <cell r="D28">
            <v>0</v>
          </cell>
          <cell r="E28">
            <v>0</v>
          </cell>
          <cell r="F28">
            <v>187</v>
          </cell>
          <cell r="G28">
            <v>0</v>
          </cell>
          <cell r="H28">
            <v>0</v>
          </cell>
          <cell r="I28">
            <v>6</v>
          </cell>
          <cell r="J28">
            <v>0</v>
          </cell>
          <cell r="K28">
            <v>0</v>
          </cell>
        </row>
        <row r="29">
          <cell r="B29" t="str">
            <v>NUSA TENGGARA BARAT</v>
          </cell>
          <cell r="C29">
            <v>1</v>
          </cell>
          <cell r="D29">
            <v>0</v>
          </cell>
          <cell r="E29">
            <v>1</v>
          </cell>
          <cell r="F29">
            <v>1531</v>
          </cell>
          <cell r="G29">
            <v>0</v>
          </cell>
          <cell r="H29">
            <v>0</v>
          </cell>
          <cell r="I29">
            <v>5</v>
          </cell>
          <cell r="J29">
            <v>3</v>
          </cell>
          <cell r="K29">
            <v>0</v>
          </cell>
        </row>
        <row r="30">
          <cell r="B30" t="str">
            <v>NUSA TENGGARA TIMUR</v>
          </cell>
          <cell r="C30">
            <v>3</v>
          </cell>
          <cell r="D30">
            <v>0</v>
          </cell>
          <cell r="E30">
            <v>1</v>
          </cell>
          <cell r="F30">
            <v>795</v>
          </cell>
          <cell r="G30">
            <v>0</v>
          </cell>
          <cell r="H30">
            <v>0</v>
          </cell>
          <cell r="I30">
            <v>5</v>
          </cell>
          <cell r="J30">
            <v>2</v>
          </cell>
          <cell r="K30">
            <v>0</v>
          </cell>
        </row>
        <row r="31">
          <cell r="B31" t="str">
            <v>PAPUA</v>
          </cell>
          <cell r="C31">
            <v>2</v>
          </cell>
          <cell r="D31">
            <v>0</v>
          </cell>
          <cell r="E31">
            <v>0</v>
          </cell>
          <cell r="F31">
            <v>1080</v>
          </cell>
          <cell r="G31">
            <v>0</v>
          </cell>
          <cell r="H31">
            <v>0</v>
          </cell>
          <cell r="I31">
            <v>2</v>
          </cell>
          <cell r="J31">
            <v>1</v>
          </cell>
          <cell r="K31">
            <v>0</v>
          </cell>
        </row>
        <row r="32">
          <cell r="B32" t="str">
            <v>PAPUA BARAT</v>
          </cell>
          <cell r="C32">
            <v>1</v>
          </cell>
          <cell r="D32">
            <v>0</v>
          </cell>
          <cell r="E32">
            <v>0</v>
          </cell>
          <cell r="F32">
            <v>301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K32">
            <v>0</v>
          </cell>
        </row>
        <row r="33">
          <cell r="B33" t="str">
            <v>RIAU</v>
          </cell>
          <cell r="C33">
            <v>13</v>
          </cell>
          <cell r="D33">
            <v>1</v>
          </cell>
          <cell r="E33">
            <v>1</v>
          </cell>
          <cell r="F33">
            <v>5869</v>
          </cell>
          <cell r="G33">
            <v>0</v>
          </cell>
          <cell r="H33">
            <v>0</v>
          </cell>
          <cell r="I33">
            <v>5</v>
          </cell>
          <cell r="J33">
            <v>1</v>
          </cell>
          <cell r="K33">
            <v>0</v>
          </cell>
        </row>
        <row r="34">
          <cell r="B34" t="str">
            <v>SULAWESI BARAT</v>
          </cell>
          <cell r="C34">
            <v>0</v>
          </cell>
          <cell r="D34">
            <v>0</v>
          </cell>
          <cell r="E34">
            <v>0</v>
          </cell>
          <cell r="F34">
            <v>114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SULAWESI SELATAN</v>
          </cell>
          <cell r="C35">
            <v>10</v>
          </cell>
          <cell r="D35">
            <v>0</v>
          </cell>
          <cell r="E35">
            <v>1</v>
          </cell>
          <cell r="F35">
            <v>5630</v>
          </cell>
          <cell r="G35">
            <v>0</v>
          </cell>
          <cell r="H35">
            <v>0</v>
          </cell>
          <cell r="I35">
            <v>18</v>
          </cell>
          <cell r="J35">
            <v>1</v>
          </cell>
          <cell r="K35">
            <v>0</v>
          </cell>
        </row>
        <row r="36">
          <cell r="B36" t="str">
            <v>SULAWESI TENGAH</v>
          </cell>
          <cell r="C36">
            <v>1</v>
          </cell>
          <cell r="D36">
            <v>0</v>
          </cell>
          <cell r="E36">
            <v>1</v>
          </cell>
          <cell r="F36">
            <v>1021</v>
          </cell>
          <cell r="G36">
            <v>0</v>
          </cell>
          <cell r="H36">
            <v>0</v>
          </cell>
          <cell r="I36">
            <v>15</v>
          </cell>
          <cell r="J36">
            <v>1</v>
          </cell>
          <cell r="K36">
            <v>0</v>
          </cell>
        </row>
        <row r="37">
          <cell r="B37" t="str">
            <v>SULAWESI TENGGARA</v>
          </cell>
          <cell r="C37">
            <v>1</v>
          </cell>
          <cell r="D37">
            <v>0</v>
          </cell>
          <cell r="E37">
            <v>1</v>
          </cell>
          <cell r="F37">
            <v>622</v>
          </cell>
          <cell r="G37">
            <v>0</v>
          </cell>
          <cell r="H37">
            <v>0</v>
          </cell>
          <cell r="I37">
            <v>1</v>
          </cell>
          <cell r="J37">
            <v>1</v>
          </cell>
          <cell r="K37">
            <v>0</v>
          </cell>
        </row>
        <row r="38">
          <cell r="B38" t="str">
            <v>SULAWESI UTARA</v>
          </cell>
          <cell r="C38">
            <v>2</v>
          </cell>
          <cell r="D38">
            <v>0</v>
          </cell>
          <cell r="E38">
            <v>1</v>
          </cell>
          <cell r="F38">
            <v>1638</v>
          </cell>
          <cell r="G38">
            <v>0</v>
          </cell>
          <cell r="H38">
            <v>0</v>
          </cell>
          <cell r="I38">
            <v>6</v>
          </cell>
          <cell r="J38">
            <v>2</v>
          </cell>
          <cell r="K38">
            <v>0</v>
          </cell>
        </row>
        <row r="39">
          <cell r="B39" t="str">
            <v>SUMATERA BARAT</v>
          </cell>
          <cell r="C39">
            <v>3</v>
          </cell>
          <cell r="D39">
            <v>0</v>
          </cell>
          <cell r="E39">
            <v>0</v>
          </cell>
          <cell r="F39">
            <v>2766</v>
          </cell>
          <cell r="G39">
            <v>0</v>
          </cell>
          <cell r="H39">
            <v>0</v>
          </cell>
          <cell r="I39">
            <v>13</v>
          </cell>
          <cell r="J39">
            <v>3</v>
          </cell>
          <cell r="K39">
            <v>0</v>
          </cell>
        </row>
        <row r="40">
          <cell r="B40" t="str">
            <v>SUMATERA SELATAN</v>
          </cell>
          <cell r="C40">
            <v>6</v>
          </cell>
          <cell r="D40">
            <v>2</v>
          </cell>
          <cell r="E40">
            <v>2</v>
          </cell>
          <cell r="F40">
            <v>6191</v>
          </cell>
          <cell r="G40">
            <v>1</v>
          </cell>
          <cell r="H40">
            <v>0</v>
          </cell>
          <cell r="I40">
            <v>3</v>
          </cell>
          <cell r="J40">
            <v>6</v>
          </cell>
          <cell r="K40">
            <v>0</v>
          </cell>
        </row>
        <row r="41">
          <cell r="B41" t="str">
            <v>SUMATERA UTARA</v>
          </cell>
          <cell r="C41">
            <v>34</v>
          </cell>
          <cell r="D41">
            <v>4</v>
          </cell>
          <cell r="E41">
            <v>2</v>
          </cell>
          <cell r="F41">
            <v>21534</v>
          </cell>
          <cell r="G41">
            <v>0</v>
          </cell>
          <cell r="H41">
            <v>0</v>
          </cell>
          <cell r="I41">
            <v>30</v>
          </cell>
          <cell r="J41">
            <v>2</v>
          </cell>
          <cell r="K4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"/>
  <sheetViews>
    <sheetView view="pageBreakPreview" topLeftCell="A16" zoomScale="120" zoomScaleNormal="100" zoomScaleSheetLayoutView="120" workbookViewId="0">
      <selection activeCell="H21" sqref="H21"/>
    </sheetView>
  </sheetViews>
  <sheetFormatPr defaultRowHeight="14.5"/>
  <cols>
    <col min="8" max="8" width="29.1796875" customWidth="1"/>
  </cols>
  <sheetData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theme="0"/>
  </sheetPr>
  <dimension ref="A2:F128"/>
  <sheetViews>
    <sheetView showGridLines="0" view="pageBreakPreview" topLeftCell="A128" zoomScaleNormal="100" zoomScaleSheetLayoutView="100" workbookViewId="0">
      <selection activeCell="A94" sqref="A94"/>
    </sheetView>
  </sheetViews>
  <sheetFormatPr defaultRowHeight="14.5"/>
  <cols>
    <col min="1" max="1" width="10.81640625" customWidth="1"/>
    <col min="2" max="2" width="12.7265625" customWidth="1"/>
    <col min="3" max="3" width="15.1796875" customWidth="1"/>
    <col min="4" max="4" width="13" customWidth="1"/>
    <col min="5" max="5" width="13.453125" customWidth="1"/>
    <col min="6" max="6" width="13.54296875" customWidth="1"/>
  </cols>
  <sheetData>
    <row r="2" spans="1:6" ht="17">
      <c r="A2" s="593" t="s">
        <v>40</v>
      </c>
      <c r="B2" s="593"/>
      <c r="C2" s="593"/>
      <c r="D2" s="593"/>
      <c r="E2" s="593"/>
      <c r="F2" s="593"/>
    </row>
    <row r="3" spans="1:6" ht="15" thickBot="1"/>
    <row r="4" spans="1:6" ht="20.25" customHeight="1" thickBot="1">
      <c r="A4" s="573" t="s">
        <v>0</v>
      </c>
      <c r="B4" s="573" t="s">
        <v>40</v>
      </c>
      <c r="C4" s="573"/>
      <c r="D4" s="573"/>
      <c r="E4" s="573"/>
      <c r="F4" s="573"/>
    </row>
    <row r="5" spans="1:6" ht="26.25" customHeight="1" thickBot="1">
      <c r="A5" s="573"/>
      <c r="B5" s="620" t="s">
        <v>41</v>
      </c>
      <c r="C5" s="620" t="s">
        <v>42</v>
      </c>
      <c r="D5" s="620" t="s">
        <v>43</v>
      </c>
      <c r="E5" s="620" t="s">
        <v>44</v>
      </c>
      <c r="F5" s="617" t="s">
        <v>45</v>
      </c>
    </row>
    <row r="6" spans="1:6" ht="6.75" customHeight="1" thickBot="1">
      <c r="A6" s="573"/>
      <c r="B6" s="620"/>
      <c r="C6" s="620"/>
      <c r="D6" s="620"/>
      <c r="E6" s="620"/>
      <c r="F6" s="617"/>
    </row>
    <row r="7" spans="1:6" ht="15" thickBot="1">
      <c r="A7" s="115" t="s">
        <v>606</v>
      </c>
      <c r="B7" s="130">
        <v>21323</v>
      </c>
      <c r="C7" s="130">
        <v>46166</v>
      </c>
      <c r="D7" s="130">
        <v>167238</v>
      </c>
      <c r="E7" s="130">
        <v>9824</v>
      </c>
      <c r="F7" s="130">
        <v>48853</v>
      </c>
    </row>
    <row r="8" spans="1:6" ht="15" thickBot="1">
      <c r="A8" s="115" t="s">
        <v>635</v>
      </c>
      <c r="B8" s="130">
        <v>25395</v>
      </c>
      <c r="C8" s="130">
        <v>56600</v>
      </c>
      <c r="D8" s="130">
        <v>195614</v>
      </c>
      <c r="E8" s="130">
        <v>11649</v>
      </c>
      <c r="F8" s="130">
        <v>57939</v>
      </c>
    </row>
    <row r="9" spans="1:6" ht="15" thickBot="1">
      <c r="A9" s="115" t="s">
        <v>744</v>
      </c>
      <c r="B9" s="130">
        <v>34631</v>
      </c>
      <c r="C9" s="130">
        <v>78617</v>
      </c>
      <c r="D9" s="130">
        <v>261553</v>
      </c>
      <c r="E9" s="130">
        <v>16526</v>
      </c>
      <c r="F9" s="130">
        <v>76838</v>
      </c>
    </row>
    <row r="10" spans="1:6" ht="15" thickBot="1">
      <c r="A10" s="340" t="s">
        <v>745</v>
      </c>
      <c r="B10" s="347">
        <v>26235</v>
      </c>
      <c r="C10" s="347">
        <v>59108</v>
      </c>
      <c r="D10" s="347">
        <v>202183</v>
      </c>
      <c r="E10" s="347">
        <v>12062</v>
      </c>
      <c r="F10" s="347">
        <v>60109</v>
      </c>
    </row>
    <row r="11" spans="1:6" ht="15" thickBot="1">
      <c r="A11" s="340" t="s">
        <v>746</v>
      </c>
      <c r="B11" s="347">
        <v>27301</v>
      </c>
      <c r="C11" s="347">
        <v>61647</v>
      </c>
      <c r="D11" s="347">
        <v>210316</v>
      </c>
      <c r="E11" s="347">
        <v>12557</v>
      </c>
      <c r="F11" s="347">
        <v>62532</v>
      </c>
    </row>
    <row r="12" spans="1:6" ht="15" thickBot="1">
      <c r="A12" s="340" t="s">
        <v>747</v>
      </c>
      <c r="B12" s="347">
        <v>28565</v>
      </c>
      <c r="C12" s="347">
        <v>64731</v>
      </c>
      <c r="D12" s="347">
        <v>219687</v>
      </c>
      <c r="E12" s="347">
        <v>13251</v>
      </c>
      <c r="F12" s="347">
        <v>65104</v>
      </c>
    </row>
    <row r="13" spans="1:6" ht="15" thickBot="1">
      <c r="A13" s="340" t="s">
        <v>748</v>
      </c>
      <c r="B13" s="347">
        <v>29775</v>
      </c>
      <c r="C13" s="347">
        <v>67616</v>
      </c>
      <c r="D13" s="347">
        <v>228310</v>
      </c>
      <c r="E13" s="347">
        <v>13901</v>
      </c>
      <c r="F13" s="347">
        <v>67292</v>
      </c>
    </row>
    <row r="14" spans="1:6" ht="15" thickBot="1">
      <c r="A14" s="340" t="s">
        <v>749</v>
      </c>
      <c r="B14" s="347">
        <v>31889</v>
      </c>
      <c r="C14" s="347">
        <v>72383</v>
      </c>
      <c r="D14" s="347">
        <v>243229</v>
      </c>
      <c r="E14" s="347">
        <v>15125</v>
      </c>
      <c r="F14" s="347">
        <v>71471</v>
      </c>
    </row>
    <row r="15" spans="1:6" ht="15" thickBot="1">
      <c r="A15" s="340" t="s">
        <v>750</v>
      </c>
      <c r="B15" s="347">
        <v>34631</v>
      </c>
      <c r="C15" s="347">
        <v>78617</v>
      </c>
      <c r="D15" s="347">
        <v>261553</v>
      </c>
      <c r="E15" s="347">
        <v>16526</v>
      </c>
      <c r="F15" s="347">
        <v>76838</v>
      </c>
    </row>
    <row r="16" spans="1:6" ht="15" thickBot="1">
      <c r="A16" s="3"/>
    </row>
    <row r="17" spans="1:6" ht="15.75" hidden="1" customHeight="1" thickBot="1">
      <c r="A17" s="3"/>
    </row>
    <row r="18" spans="1:6" ht="21" customHeight="1" thickBot="1">
      <c r="A18" s="573" t="s">
        <v>0</v>
      </c>
      <c r="B18" s="573" t="s">
        <v>40</v>
      </c>
      <c r="C18" s="573"/>
      <c r="D18" s="573"/>
      <c r="E18" s="573"/>
      <c r="F18" s="573"/>
    </row>
    <row r="19" spans="1:6" ht="15.75" customHeight="1" thickBot="1">
      <c r="A19" s="573"/>
      <c r="B19" s="620" t="s">
        <v>46</v>
      </c>
      <c r="C19" s="620" t="s">
        <v>47</v>
      </c>
      <c r="D19" s="620" t="s">
        <v>48</v>
      </c>
      <c r="E19" s="620" t="s">
        <v>81</v>
      </c>
      <c r="F19" s="617" t="s">
        <v>82</v>
      </c>
    </row>
    <row r="20" spans="1:6" ht="15" thickBot="1">
      <c r="A20" s="573"/>
      <c r="B20" s="620"/>
      <c r="C20" s="620"/>
      <c r="D20" s="620"/>
      <c r="E20" s="620"/>
      <c r="F20" s="617"/>
    </row>
    <row r="21" spans="1:6" ht="15" thickBot="1">
      <c r="A21" s="115" t="s">
        <v>606</v>
      </c>
      <c r="B21" s="130">
        <v>538322</v>
      </c>
      <c r="C21" s="130">
        <v>3211</v>
      </c>
      <c r="D21" s="130">
        <v>21013</v>
      </c>
      <c r="E21" s="130">
        <v>457477</v>
      </c>
      <c r="F21" s="130">
        <v>243972</v>
      </c>
    </row>
    <row r="22" spans="1:6" ht="15" thickBot="1">
      <c r="A22" s="115" t="s">
        <v>635</v>
      </c>
      <c r="B22" s="130">
        <v>601132</v>
      </c>
      <c r="C22" s="130">
        <v>4105</v>
      </c>
      <c r="D22" s="130">
        <v>25240</v>
      </c>
      <c r="E22" s="130">
        <v>547110</v>
      </c>
      <c r="F22" s="130">
        <v>295202</v>
      </c>
    </row>
    <row r="23" spans="1:6" ht="15" thickBot="1">
      <c r="A23" s="115" t="s">
        <v>744</v>
      </c>
      <c r="B23" s="130">
        <v>726582</v>
      </c>
      <c r="C23" s="130">
        <v>5771</v>
      </c>
      <c r="D23" s="130">
        <v>34524</v>
      </c>
      <c r="E23" s="130">
        <v>734687</v>
      </c>
      <c r="F23" s="130">
        <v>415457</v>
      </c>
    </row>
    <row r="24" spans="1:6" ht="15" thickBot="1">
      <c r="A24" s="340" t="s">
        <v>745</v>
      </c>
      <c r="B24" s="347">
        <v>615679</v>
      </c>
      <c r="C24" s="347">
        <v>4264</v>
      </c>
      <c r="D24" s="347">
        <v>26196</v>
      </c>
      <c r="E24" s="347">
        <v>566564</v>
      </c>
      <c r="F24" s="347">
        <v>307745</v>
      </c>
    </row>
    <row r="25" spans="1:6" ht="15" thickBot="1">
      <c r="A25" s="340" t="s">
        <v>746</v>
      </c>
      <c r="B25" s="347">
        <v>631131</v>
      </c>
      <c r="C25" s="347">
        <v>4457</v>
      </c>
      <c r="D25" s="347">
        <v>27230</v>
      </c>
      <c r="E25" s="347">
        <v>589612</v>
      </c>
      <c r="F25" s="347">
        <v>321948</v>
      </c>
    </row>
    <row r="26" spans="1:6" ht="15" thickBot="1">
      <c r="A26" s="340" t="s">
        <v>747</v>
      </c>
      <c r="B26" s="347">
        <v>649623</v>
      </c>
      <c r="C26" s="347">
        <v>4804</v>
      </c>
      <c r="D26" s="347">
        <v>28533</v>
      </c>
      <c r="E26" s="347">
        <v>615855</v>
      </c>
      <c r="F26" s="347">
        <v>339877</v>
      </c>
    </row>
    <row r="27" spans="1:6" ht="15" thickBot="1">
      <c r="A27" s="340" t="s">
        <v>748</v>
      </c>
      <c r="B27" s="347">
        <v>665079</v>
      </c>
      <c r="C27" s="347">
        <v>5046</v>
      </c>
      <c r="D27" s="347">
        <v>29744</v>
      </c>
      <c r="E27" s="347">
        <v>639647</v>
      </c>
      <c r="F27" s="347">
        <v>355055</v>
      </c>
    </row>
    <row r="28" spans="1:6" ht="15" thickBot="1">
      <c r="A28" s="340" t="s">
        <v>749</v>
      </c>
      <c r="B28" s="347">
        <v>693124</v>
      </c>
      <c r="C28" s="347">
        <v>5374</v>
      </c>
      <c r="D28" s="347">
        <v>31896</v>
      </c>
      <c r="E28" s="347">
        <v>681826</v>
      </c>
      <c r="F28" s="347">
        <v>381315</v>
      </c>
    </row>
    <row r="29" spans="1:6" ht="15" thickBot="1">
      <c r="A29" s="340" t="s">
        <v>750</v>
      </c>
      <c r="B29" s="347">
        <v>726582</v>
      </c>
      <c r="C29" s="347">
        <v>5771</v>
      </c>
      <c r="D29" s="347">
        <v>34524</v>
      </c>
      <c r="E29" s="347">
        <v>734687</v>
      </c>
      <c r="F29" s="347">
        <v>415457</v>
      </c>
    </row>
    <row r="30" spans="1:6" ht="15" thickBot="1">
      <c r="A30" s="3"/>
    </row>
    <row r="31" spans="1:6" ht="15.75" hidden="1" customHeight="1" thickBot="1">
      <c r="A31" s="3"/>
    </row>
    <row r="32" spans="1:6" ht="22.5" customHeight="1" thickBot="1">
      <c r="A32" s="573" t="s">
        <v>0</v>
      </c>
      <c r="B32" s="573" t="s">
        <v>40</v>
      </c>
      <c r="C32" s="573"/>
      <c r="D32" s="573"/>
      <c r="E32" s="573"/>
      <c r="F32" s="573"/>
    </row>
    <row r="33" spans="1:6" ht="15" customHeight="1" thickBot="1">
      <c r="A33" s="573"/>
      <c r="B33" s="617" t="s">
        <v>83</v>
      </c>
      <c r="C33" s="618" t="s">
        <v>52</v>
      </c>
      <c r="D33" s="618" t="s">
        <v>53</v>
      </c>
      <c r="E33" s="618" t="s">
        <v>54</v>
      </c>
      <c r="F33" s="618" t="s">
        <v>55</v>
      </c>
    </row>
    <row r="34" spans="1:6" ht="15" thickBot="1">
      <c r="A34" s="573"/>
      <c r="B34" s="617"/>
      <c r="C34" s="618"/>
      <c r="D34" s="618"/>
      <c r="E34" s="618"/>
      <c r="F34" s="618"/>
    </row>
    <row r="35" spans="1:6" ht="15" thickBot="1">
      <c r="A35" s="115" t="s">
        <v>606</v>
      </c>
      <c r="B35" s="130">
        <v>327256</v>
      </c>
      <c r="C35" s="130">
        <v>32254</v>
      </c>
      <c r="D35" s="130">
        <v>25671</v>
      </c>
      <c r="E35" s="130">
        <v>13334</v>
      </c>
      <c r="F35" s="130">
        <v>36189</v>
      </c>
    </row>
    <row r="36" spans="1:6" ht="15" thickBot="1">
      <c r="A36" s="115" t="s">
        <v>635</v>
      </c>
      <c r="B36" s="130">
        <v>388702</v>
      </c>
      <c r="C36" s="130">
        <v>37923</v>
      </c>
      <c r="D36" s="130">
        <v>30666</v>
      </c>
      <c r="E36" s="130">
        <v>16739</v>
      </c>
      <c r="F36" s="130">
        <v>43839</v>
      </c>
    </row>
    <row r="37" spans="1:6" ht="15" thickBot="1">
      <c r="A37" s="115" t="s">
        <v>744</v>
      </c>
      <c r="B37" s="130">
        <v>523533</v>
      </c>
      <c r="C37" s="130">
        <v>52146</v>
      </c>
      <c r="D37" s="130">
        <v>43753</v>
      </c>
      <c r="E37" s="130">
        <v>24432</v>
      </c>
      <c r="F37" s="130">
        <v>62467</v>
      </c>
    </row>
    <row r="38" spans="1:6" ht="15" thickBot="1">
      <c r="A38" s="340" t="s">
        <v>745</v>
      </c>
      <c r="B38" s="347">
        <v>403222</v>
      </c>
      <c r="C38" s="347">
        <v>39344</v>
      </c>
      <c r="D38" s="347">
        <v>31867</v>
      </c>
      <c r="E38" s="347">
        <v>17455</v>
      </c>
      <c r="F38" s="347">
        <v>46021</v>
      </c>
    </row>
    <row r="39" spans="1:6" ht="15" thickBot="1">
      <c r="A39" s="340" t="s">
        <v>746</v>
      </c>
      <c r="B39" s="347">
        <v>418928</v>
      </c>
      <c r="C39" s="347">
        <v>40996</v>
      </c>
      <c r="D39" s="347">
        <v>33284</v>
      </c>
      <c r="E39" s="347">
        <v>18355</v>
      </c>
      <c r="F39" s="347">
        <v>48173</v>
      </c>
    </row>
    <row r="40" spans="1:6" ht="15" thickBot="1">
      <c r="A40" s="340" t="s">
        <v>747</v>
      </c>
      <c r="B40" s="347">
        <v>439463</v>
      </c>
      <c r="C40" s="347">
        <v>43046</v>
      </c>
      <c r="D40" s="347">
        <v>35028</v>
      </c>
      <c r="E40" s="347">
        <v>19474</v>
      </c>
      <c r="F40" s="347">
        <v>50688</v>
      </c>
    </row>
    <row r="41" spans="1:6" ht="15" thickBot="1">
      <c r="A41" s="340" t="s">
        <v>748</v>
      </c>
      <c r="B41" s="347">
        <v>456183</v>
      </c>
      <c r="C41" s="347">
        <v>44841</v>
      </c>
      <c r="D41" s="347">
        <v>36757</v>
      </c>
      <c r="E41" s="347">
        <v>20569</v>
      </c>
      <c r="F41" s="347">
        <v>52977</v>
      </c>
    </row>
    <row r="42" spans="1:6" ht="15" thickBot="1">
      <c r="A42" s="340" t="s">
        <v>749</v>
      </c>
      <c r="B42" s="347">
        <v>485589</v>
      </c>
      <c r="C42" s="347">
        <v>48162</v>
      </c>
      <c r="D42" s="347">
        <v>39873</v>
      </c>
      <c r="E42" s="347">
        <v>22314</v>
      </c>
      <c r="F42" s="347">
        <v>57073</v>
      </c>
    </row>
    <row r="43" spans="1:6" ht="15" thickBot="1">
      <c r="A43" s="340" t="s">
        <v>750</v>
      </c>
      <c r="B43" s="347">
        <v>523533</v>
      </c>
      <c r="C43" s="347">
        <v>52146</v>
      </c>
      <c r="D43" s="347">
        <v>43753</v>
      </c>
      <c r="E43" s="347">
        <v>24432</v>
      </c>
      <c r="F43" s="347">
        <v>62467</v>
      </c>
    </row>
    <row r="44" spans="1:6">
      <c r="A44" s="3"/>
    </row>
    <row r="45" spans="1:6">
      <c r="A45" s="3"/>
    </row>
    <row r="46" spans="1:6">
      <c r="A46" s="133" t="s">
        <v>1033</v>
      </c>
    </row>
    <row r="47" spans="1:6">
      <c r="A47" s="3"/>
    </row>
    <row r="48" spans="1:6">
      <c r="A48" s="3"/>
    </row>
    <row r="49" spans="1:6">
      <c r="A49" s="3"/>
    </row>
    <row r="50" spans="1:6" ht="17">
      <c r="A50" s="619" t="s">
        <v>40</v>
      </c>
      <c r="B50" s="619"/>
      <c r="C50" s="619"/>
      <c r="D50" s="619"/>
      <c r="E50" s="619"/>
      <c r="F50" s="619"/>
    </row>
    <row r="51" spans="1:6" ht="15" thickBot="1">
      <c r="A51" s="3"/>
    </row>
    <row r="52" spans="1:6" ht="21.75" customHeight="1" thickBot="1">
      <c r="A52" s="573" t="s">
        <v>0</v>
      </c>
      <c r="B52" s="573" t="s">
        <v>40</v>
      </c>
      <c r="C52" s="573"/>
      <c r="D52" s="573"/>
      <c r="E52" s="573"/>
      <c r="F52" s="573"/>
    </row>
    <row r="53" spans="1:6" ht="15" customHeight="1" thickBot="1">
      <c r="A53" s="573"/>
      <c r="B53" s="618" t="s">
        <v>56</v>
      </c>
      <c r="C53" s="617" t="s">
        <v>57</v>
      </c>
      <c r="D53" s="617" t="s">
        <v>58</v>
      </c>
      <c r="E53" s="617" t="s">
        <v>59</v>
      </c>
      <c r="F53" s="617" t="s">
        <v>60</v>
      </c>
    </row>
    <row r="54" spans="1:6" ht="15" thickBot="1">
      <c r="A54" s="573"/>
      <c r="B54" s="618"/>
      <c r="C54" s="617"/>
      <c r="D54" s="617"/>
      <c r="E54" s="617"/>
      <c r="F54" s="617"/>
    </row>
    <row r="55" spans="1:6" ht="15" thickBot="1">
      <c r="A55" s="115" t="s">
        <v>606</v>
      </c>
      <c r="B55" s="130">
        <v>3853</v>
      </c>
      <c r="C55" s="130">
        <v>10554</v>
      </c>
      <c r="D55" s="130">
        <v>26310</v>
      </c>
      <c r="E55" s="130">
        <v>31870</v>
      </c>
      <c r="F55" s="130">
        <v>4700</v>
      </c>
    </row>
    <row r="56" spans="1:6" ht="15" thickBot="1">
      <c r="A56" s="115" t="s">
        <v>635</v>
      </c>
      <c r="B56" s="130">
        <v>4911</v>
      </c>
      <c r="C56" s="130">
        <v>12508</v>
      </c>
      <c r="D56" s="130">
        <v>32002</v>
      </c>
      <c r="E56" s="130">
        <v>40996</v>
      </c>
      <c r="F56" s="130">
        <v>5980</v>
      </c>
    </row>
    <row r="57" spans="1:6" ht="15" thickBot="1">
      <c r="A57" s="115" t="s">
        <v>744</v>
      </c>
      <c r="B57" s="130">
        <v>7175</v>
      </c>
      <c r="C57" s="130">
        <v>17442</v>
      </c>
      <c r="D57" s="130">
        <v>45016</v>
      </c>
      <c r="E57" s="130">
        <v>66659</v>
      </c>
      <c r="F57" s="130">
        <v>8150</v>
      </c>
    </row>
    <row r="58" spans="1:6" ht="15" thickBot="1">
      <c r="A58" s="340" t="s">
        <v>745</v>
      </c>
      <c r="B58" s="347">
        <v>5152</v>
      </c>
      <c r="C58" s="347">
        <v>13027</v>
      </c>
      <c r="D58" s="347">
        <v>33338</v>
      </c>
      <c r="E58" s="347">
        <v>43614</v>
      </c>
      <c r="F58" s="347">
        <v>6206</v>
      </c>
    </row>
    <row r="59" spans="1:6" ht="15" thickBot="1">
      <c r="A59" s="340" t="s">
        <v>746</v>
      </c>
      <c r="B59" s="347">
        <v>5394</v>
      </c>
      <c r="C59" s="347">
        <v>13594</v>
      </c>
      <c r="D59" s="347">
        <v>34974</v>
      </c>
      <c r="E59" s="347">
        <v>46811</v>
      </c>
      <c r="F59" s="347">
        <v>6476</v>
      </c>
    </row>
    <row r="60" spans="1:6" ht="15" thickBot="1">
      <c r="A60" s="340" t="s">
        <v>747</v>
      </c>
      <c r="B60" s="347">
        <v>5700</v>
      </c>
      <c r="C60" s="347">
        <v>14311</v>
      </c>
      <c r="D60" s="347">
        <v>36966</v>
      </c>
      <c r="E60" s="347">
        <v>50795</v>
      </c>
      <c r="F60" s="347">
        <v>6863</v>
      </c>
    </row>
    <row r="61" spans="1:6" ht="15" thickBot="1">
      <c r="A61" s="340" t="s">
        <v>748</v>
      </c>
      <c r="B61" s="347">
        <v>6001</v>
      </c>
      <c r="C61" s="347">
        <v>14942</v>
      </c>
      <c r="D61" s="347">
        <v>38624</v>
      </c>
      <c r="E61" s="347">
        <v>54314</v>
      </c>
      <c r="F61" s="347">
        <v>7172</v>
      </c>
    </row>
    <row r="62" spans="1:6" ht="15" thickBot="1">
      <c r="A62" s="340" t="s">
        <v>749</v>
      </c>
      <c r="B62" s="347">
        <v>6553</v>
      </c>
      <c r="C62" s="347">
        <v>16106</v>
      </c>
      <c r="D62" s="347">
        <v>41493</v>
      </c>
      <c r="E62" s="347">
        <v>60014</v>
      </c>
      <c r="F62" s="347">
        <v>7662</v>
      </c>
    </row>
    <row r="63" spans="1:6" ht="15" thickBot="1">
      <c r="A63" s="340" t="s">
        <v>750</v>
      </c>
      <c r="B63" s="347">
        <v>7175</v>
      </c>
      <c r="C63" s="347">
        <v>17442</v>
      </c>
      <c r="D63" s="347">
        <v>45016</v>
      </c>
      <c r="E63" s="347">
        <v>66659</v>
      </c>
      <c r="F63" s="347">
        <v>8150</v>
      </c>
    </row>
    <row r="64" spans="1:6">
      <c r="A64" s="3"/>
    </row>
    <row r="65" spans="1:6" ht="15" thickBot="1">
      <c r="A65" s="3"/>
    </row>
    <row r="66" spans="1:6" ht="21" customHeight="1" thickBot="1">
      <c r="A66" s="573" t="s">
        <v>0</v>
      </c>
      <c r="B66" s="573" t="s">
        <v>40</v>
      </c>
      <c r="C66" s="573"/>
      <c r="D66" s="573"/>
      <c r="E66" s="573"/>
      <c r="F66" s="573"/>
    </row>
    <row r="67" spans="1:6" ht="15.75" customHeight="1" thickBot="1">
      <c r="A67" s="573"/>
      <c r="B67" s="617" t="s">
        <v>61</v>
      </c>
      <c r="C67" s="617" t="s">
        <v>62</v>
      </c>
      <c r="D67" s="617" t="s">
        <v>63</v>
      </c>
      <c r="E67" s="617" t="s">
        <v>64</v>
      </c>
      <c r="F67" s="617" t="s">
        <v>65</v>
      </c>
    </row>
    <row r="68" spans="1:6" ht="15" thickBot="1">
      <c r="A68" s="573"/>
      <c r="B68" s="617"/>
      <c r="C68" s="617"/>
      <c r="D68" s="617"/>
      <c r="E68" s="617"/>
      <c r="F68" s="617"/>
    </row>
    <row r="69" spans="1:6" ht="15" thickBot="1">
      <c r="A69" s="115" t="s">
        <v>606</v>
      </c>
      <c r="B69" s="130">
        <v>2756</v>
      </c>
      <c r="C69" s="130">
        <v>15373</v>
      </c>
      <c r="D69" s="130">
        <v>8856</v>
      </c>
      <c r="E69" s="130">
        <v>11816</v>
      </c>
      <c r="F69" s="130">
        <v>3210</v>
      </c>
    </row>
    <row r="70" spans="1:6" ht="15" thickBot="1">
      <c r="A70" s="115" t="s">
        <v>635</v>
      </c>
      <c r="B70" s="130">
        <v>3309</v>
      </c>
      <c r="C70" s="130">
        <v>18980</v>
      </c>
      <c r="D70" s="130">
        <v>10846</v>
      </c>
      <c r="E70" s="130">
        <v>14189</v>
      </c>
      <c r="F70" s="130">
        <v>3978</v>
      </c>
    </row>
    <row r="71" spans="1:6" ht="15" thickBot="1">
      <c r="A71" s="115" t="s">
        <v>744</v>
      </c>
      <c r="B71" s="130">
        <v>4646</v>
      </c>
      <c r="C71" s="130">
        <v>26949</v>
      </c>
      <c r="D71" s="130">
        <v>15263</v>
      </c>
      <c r="E71" s="130">
        <v>18396</v>
      </c>
      <c r="F71" s="130">
        <v>5790</v>
      </c>
    </row>
    <row r="72" spans="1:6" ht="15" thickBot="1">
      <c r="A72" s="340" t="s">
        <v>745</v>
      </c>
      <c r="B72" s="347">
        <v>3438</v>
      </c>
      <c r="C72" s="347">
        <v>19891</v>
      </c>
      <c r="D72" s="347">
        <v>11423</v>
      </c>
      <c r="E72" s="347">
        <v>14766</v>
      </c>
      <c r="F72" s="347">
        <v>4151</v>
      </c>
    </row>
    <row r="73" spans="1:6" ht="15" thickBot="1">
      <c r="A73" s="340" t="s">
        <v>746</v>
      </c>
      <c r="B73" s="347">
        <v>3613</v>
      </c>
      <c r="C73" s="347">
        <v>20711</v>
      </c>
      <c r="D73" s="347">
        <v>11983</v>
      </c>
      <c r="E73" s="347">
        <v>15237</v>
      </c>
      <c r="F73" s="347">
        <v>4350</v>
      </c>
    </row>
    <row r="74" spans="1:6" ht="15" thickBot="1">
      <c r="A74" s="340" t="s">
        <v>747</v>
      </c>
      <c r="B74" s="347">
        <v>3839</v>
      </c>
      <c r="C74" s="347">
        <v>21746</v>
      </c>
      <c r="D74" s="347">
        <v>12684</v>
      </c>
      <c r="E74" s="347">
        <v>15930</v>
      </c>
      <c r="F74" s="347">
        <v>4594</v>
      </c>
    </row>
    <row r="75" spans="1:6" ht="15" thickBot="1">
      <c r="A75" s="340" t="s">
        <v>748</v>
      </c>
      <c r="B75" s="347">
        <v>4048</v>
      </c>
      <c r="C75" s="347">
        <v>22931</v>
      </c>
      <c r="D75" s="347">
        <v>13271</v>
      </c>
      <c r="E75" s="347">
        <v>16457</v>
      </c>
      <c r="F75" s="347">
        <v>4827</v>
      </c>
    </row>
    <row r="76" spans="1:6" ht="15" thickBot="1">
      <c r="A76" s="340" t="s">
        <v>749</v>
      </c>
      <c r="B76" s="347">
        <v>4320</v>
      </c>
      <c r="C76" s="347">
        <v>24803</v>
      </c>
      <c r="D76" s="347">
        <v>14168</v>
      </c>
      <c r="E76" s="347">
        <v>17364</v>
      </c>
      <c r="F76" s="347">
        <v>5239</v>
      </c>
    </row>
    <row r="77" spans="1:6" ht="15" thickBot="1">
      <c r="A77" s="340" t="s">
        <v>750</v>
      </c>
      <c r="B77" s="347">
        <v>4646</v>
      </c>
      <c r="C77" s="347">
        <v>26949</v>
      </c>
      <c r="D77" s="347">
        <v>15263</v>
      </c>
      <c r="E77" s="347">
        <v>18396</v>
      </c>
      <c r="F77" s="347">
        <v>5790</v>
      </c>
    </row>
    <row r="78" spans="1:6">
      <c r="A78" s="3"/>
    </row>
    <row r="79" spans="1:6" ht="15" thickBot="1">
      <c r="A79" s="3"/>
    </row>
    <row r="80" spans="1:6" ht="23.25" customHeight="1" thickBot="1">
      <c r="A80" s="573" t="s">
        <v>0</v>
      </c>
      <c r="B80" s="573" t="s">
        <v>40</v>
      </c>
      <c r="C80" s="573"/>
      <c r="D80" s="573"/>
      <c r="E80" s="573"/>
      <c r="F80" s="573"/>
    </row>
    <row r="81" spans="1:6" ht="15.75" customHeight="1" thickBot="1">
      <c r="A81" s="573"/>
      <c r="B81" s="617" t="s">
        <v>66</v>
      </c>
      <c r="C81" s="617" t="s">
        <v>84</v>
      </c>
      <c r="D81" s="617" t="s">
        <v>68</v>
      </c>
      <c r="E81" s="617" t="s">
        <v>69</v>
      </c>
      <c r="F81" s="617" t="s">
        <v>70</v>
      </c>
    </row>
    <row r="82" spans="1:6" ht="15" thickBot="1">
      <c r="A82" s="573"/>
      <c r="B82" s="617"/>
      <c r="C82" s="617"/>
      <c r="D82" s="617"/>
      <c r="E82" s="617"/>
      <c r="F82" s="617"/>
    </row>
    <row r="83" spans="1:6" ht="15" thickBot="1">
      <c r="A83" s="115" t="s">
        <v>606</v>
      </c>
      <c r="B83" s="130">
        <v>39695</v>
      </c>
      <c r="C83" s="130">
        <v>1764</v>
      </c>
      <c r="D83" s="130">
        <v>40445</v>
      </c>
      <c r="E83" s="130">
        <v>7465</v>
      </c>
      <c r="F83" s="130">
        <v>7553</v>
      </c>
    </row>
    <row r="84" spans="1:6" ht="15" thickBot="1">
      <c r="A84" s="115" t="s">
        <v>635</v>
      </c>
      <c r="B84" s="130">
        <v>47554</v>
      </c>
      <c r="C84" s="130">
        <v>2363</v>
      </c>
      <c r="D84" s="130">
        <v>50869</v>
      </c>
      <c r="E84" s="130">
        <v>9378</v>
      </c>
      <c r="F84" s="130">
        <v>9624</v>
      </c>
    </row>
    <row r="85" spans="1:6" ht="15" thickBot="1">
      <c r="A85" s="115" t="s">
        <v>744</v>
      </c>
      <c r="B85" s="130">
        <v>67131</v>
      </c>
      <c r="C85" s="130">
        <v>3834</v>
      </c>
      <c r="D85" s="130">
        <v>70877</v>
      </c>
      <c r="E85" s="130">
        <v>14094</v>
      </c>
      <c r="F85" s="130">
        <v>13846</v>
      </c>
    </row>
    <row r="86" spans="1:6" ht="15" thickBot="1">
      <c r="A86" s="340" t="s">
        <v>745</v>
      </c>
      <c r="B86" s="347">
        <v>49448</v>
      </c>
      <c r="C86" s="347">
        <v>2502</v>
      </c>
      <c r="D86" s="347">
        <v>53036</v>
      </c>
      <c r="E86" s="347">
        <v>9854</v>
      </c>
      <c r="F86" s="347">
        <v>10191</v>
      </c>
    </row>
    <row r="87" spans="1:6" ht="15" thickBot="1">
      <c r="A87" s="340" t="s">
        <v>746</v>
      </c>
      <c r="B87" s="347">
        <v>51599</v>
      </c>
      <c r="C87" s="347">
        <v>2680</v>
      </c>
      <c r="D87" s="347">
        <v>55489</v>
      </c>
      <c r="E87" s="347">
        <v>10348</v>
      </c>
      <c r="F87" s="347">
        <v>10599</v>
      </c>
    </row>
    <row r="88" spans="1:6" ht="15" thickBot="1">
      <c r="A88" s="340" t="s">
        <v>747</v>
      </c>
      <c r="B88" s="347">
        <v>54428</v>
      </c>
      <c r="C88" s="347">
        <v>2888</v>
      </c>
      <c r="D88" s="347">
        <v>58400</v>
      </c>
      <c r="E88" s="347">
        <v>11104</v>
      </c>
      <c r="F88" s="347">
        <v>11311</v>
      </c>
    </row>
    <row r="89" spans="1:6" ht="15" thickBot="1">
      <c r="A89" s="340" t="s">
        <v>748</v>
      </c>
      <c r="B89" s="347">
        <v>57049</v>
      </c>
      <c r="C89" s="347">
        <v>3106</v>
      </c>
      <c r="D89" s="347">
        <v>61074</v>
      </c>
      <c r="E89" s="347">
        <v>11818</v>
      </c>
      <c r="F89" s="347">
        <v>11893</v>
      </c>
    </row>
    <row r="90" spans="1:6" ht="15" thickBot="1">
      <c r="A90" s="340" t="s">
        <v>749</v>
      </c>
      <c r="B90" s="347">
        <v>61761</v>
      </c>
      <c r="C90" s="347">
        <v>3459</v>
      </c>
      <c r="D90" s="347">
        <v>65317</v>
      </c>
      <c r="E90" s="347">
        <v>12833</v>
      </c>
      <c r="F90" s="347">
        <v>12838</v>
      </c>
    </row>
    <row r="91" spans="1:6" ht="15" thickBot="1">
      <c r="A91" s="340" t="s">
        <v>750</v>
      </c>
      <c r="B91" s="347">
        <v>67131</v>
      </c>
      <c r="C91" s="347">
        <v>3834</v>
      </c>
      <c r="D91" s="347">
        <v>70877</v>
      </c>
      <c r="E91" s="347">
        <v>14094</v>
      </c>
      <c r="F91" s="347">
        <v>13846</v>
      </c>
    </row>
    <row r="92" spans="1:6">
      <c r="A92" s="3"/>
    </row>
    <row r="93" spans="1:6">
      <c r="A93" s="3"/>
    </row>
    <row r="94" spans="1:6">
      <c r="A94" s="133" t="s">
        <v>1033</v>
      </c>
    </row>
    <row r="95" spans="1:6">
      <c r="A95" s="3"/>
    </row>
    <row r="96" spans="1:6">
      <c r="A96" s="3"/>
    </row>
    <row r="97" spans="1:6">
      <c r="A97" s="3"/>
    </row>
    <row r="98" spans="1:6" ht="17">
      <c r="A98" s="619" t="s">
        <v>40</v>
      </c>
      <c r="B98" s="619"/>
      <c r="C98" s="619"/>
      <c r="D98" s="619"/>
      <c r="E98" s="619"/>
      <c r="F98" s="619"/>
    </row>
    <row r="99" spans="1:6" ht="15" thickBot="1">
      <c r="A99" s="3"/>
    </row>
    <row r="100" spans="1:6" ht="20.25" customHeight="1" thickBot="1">
      <c r="A100" s="573" t="s">
        <v>0</v>
      </c>
      <c r="B100" s="573" t="s">
        <v>40</v>
      </c>
      <c r="C100" s="573"/>
      <c r="D100" s="573"/>
      <c r="E100" s="573"/>
      <c r="F100" s="573"/>
    </row>
    <row r="101" spans="1:6" ht="15" customHeight="1" thickBot="1">
      <c r="A101" s="573"/>
      <c r="B101" s="617" t="s">
        <v>71</v>
      </c>
      <c r="C101" s="617" t="s">
        <v>85</v>
      </c>
      <c r="D101" s="617" t="s">
        <v>73</v>
      </c>
      <c r="E101" s="617" t="s">
        <v>86</v>
      </c>
      <c r="F101" s="617"/>
    </row>
    <row r="102" spans="1:6" ht="15" thickBot="1">
      <c r="A102" s="573"/>
      <c r="B102" s="617"/>
      <c r="C102" s="617"/>
      <c r="D102" s="617"/>
      <c r="E102" s="617"/>
      <c r="F102" s="617"/>
    </row>
    <row r="103" spans="1:6" ht="15" thickBot="1">
      <c r="A103" s="115" t="s">
        <v>606</v>
      </c>
      <c r="B103" s="130">
        <v>18554</v>
      </c>
      <c r="C103" s="130">
        <v>31458</v>
      </c>
      <c r="D103" s="130">
        <v>46705</v>
      </c>
      <c r="E103" s="612">
        <v>107272</v>
      </c>
      <c r="F103" s="612"/>
    </row>
    <row r="104" spans="1:6" ht="15" thickBot="1">
      <c r="A104" s="115" t="s">
        <v>635</v>
      </c>
      <c r="B104" s="130">
        <v>21687</v>
      </c>
      <c r="C104" s="130">
        <v>37405</v>
      </c>
      <c r="D104" s="130">
        <v>58511</v>
      </c>
      <c r="E104" s="612">
        <v>128666</v>
      </c>
      <c r="F104" s="612"/>
    </row>
    <row r="105" spans="1:6" ht="15" thickBot="1">
      <c r="A105" s="115" t="s">
        <v>744</v>
      </c>
      <c r="B105" s="130">
        <v>28040</v>
      </c>
      <c r="C105" s="130">
        <v>52746</v>
      </c>
      <c r="D105" s="130">
        <v>79129</v>
      </c>
      <c r="E105" s="612">
        <v>176431</v>
      </c>
      <c r="F105" s="612"/>
    </row>
    <row r="106" spans="1:6" ht="15" thickBot="1">
      <c r="A106" s="340" t="s">
        <v>745</v>
      </c>
      <c r="B106" s="347">
        <v>22415</v>
      </c>
      <c r="C106" s="347">
        <v>38834</v>
      </c>
      <c r="D106" s="347">
        <v>60688</v>
      </c>
      <c r="E106" s="611">
        <v>133446</v>
      </c>
      <c r="F106" s="611"/>
    </row>
    <row r="107" spans="1:6" ht="15" thickBot="1">
      <c r="A107" s="340" t="s">
        <v>746</v>
      </c>
      <c r="B107" s="347">
        <v>23149</v>
      </c>
      <c r="C107" s="347">
        <v>40415</v>
      </c>
      <c r="D107" s="347">
        <v>63094</v>
      </c>
      <c r="E107" s="611">
        <v>138931</v>
      </c>
      <c r="F107" s="611"/>
    </row>
    <row r="108" spans="1:6" ht="15" thickBot="1">
      <c r="A108" s="340" t="s">
        <v>747</v>
      </c>
      <c r="B108" s="347">
        <v>24496</v>
      </c>
      <c r="C108" s="347">
        <v>42529</v>
      </c>
      <c r="D108" s="347">
        <v>65435</v>
      </c>
      <c r="E108" s="611">
        <v>145731</v>
      </c>
      <c r="F108" s="611"/>
    </row>
    <row r="109" spans="1:6" ht="15" thickBot="1">
      <c r="A109" s="340" t="s">
        <v>748</v>
      </c>
      <c r="B109" s="347">
        <v>25438</v>
      </c>
      <c r="C109" s="347">
        <v>44433</v>
      </c>
      <c r="D109" s="347">
        <v>67948</v>
      </c>
      <c r="E109" s="611">
        <v>151611</v>
      </c>
      <c r="F109" s="611"/>
    </row>
    <row r="110" spans="1:6" ht="15" thickBot="1">
      <c r="A110" s="340" t="s">
        <v>749</v>
      </c>
      <c r="B110" s="347">
        <v>26707</v>
      </c>
      <c r="C110" s="347">
        <v>48133</v>
      </c>
      <c r="D110" s="347">
        <v>72893</v>
      </c>
      <c r="E110" s="611">
        <v>162782</v>
      </c>
      <c r="F110" s="611"/>
    </row>
    <row r="111" spans="1:6" ht="15" thickBot="1">
      <c r="A111" s="340" t="s">
        <v>750</v>
      </c>
      <c r="B111" s="347">
        <v>28040</v>
      </c>
      <c r="C111" s="347">
        <v>52746</v>
      </c>
      <c r="D111" s="347">
        <v>79129</v>
      </c>
      <c r="E111" s="611">
        <v>176431</v>
      </c>
      <c r="F111" s="611"/>
    </row>
    <row r="112" spans="1:6">
      <c r="A112" s="3"/>
    </row>
    <row r="113" spans="1:1">
      <c r="A113" s="3"/>
    </row>
    <row r="114" spans="1:1">
      <c r="A114" s="133" t="s">
        <v>1033</v>
      </c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</sheetData>
  <mergeCells count="60">
    <mergeCell ref="A2:F2"/>
    <mergeCell ref="A50:F50"/>
    <mergeCell ref="A98:F98"/>
    <mergeCell ref="F5:F6"/>
    <mergeCell ref="A4:A6"/>
    <mergeCell ref="B5:B6"/>
    <mergeCell ref="C5:C6"/>
    <mergeCell ref="D5:D6"/>
    <mergeCell ref="E5:E6"/>
    <mergeCell ref="B4:F4"/>
    <mergeCell ref="A18:A20"/>
    <mergeCell ref="B19:B20"/>
    <mergeCell ref="C19:C20"/>
    <mergeCell ref="D19:D20"/>
    <mergeCell ref="E19:E20"/>
    <mergeCell ref="B18:F18"/>
    <mergeCell ref="F19:F20"/>
    <mergeCell ref="A32:A34"/>
    <mergeCell ref="B33:B34"/>
    <mergeCell ref="C33:C34"/>
    <mergeCell ref="D33:D34"/>
    <mergeCell ref="E33:E34"/>
    <mergeCell ref="B32:F32"/>
    <mergeCell ref="F33:F34"/>
    <mergeCell ref="A66:A68"/>
    <mergeCell ref="A52:A54"/>
    <mergeCell ref="B53:B54"/>
    <mergeCell ref="C53:C54"/>
    <mergeCell ref="D53:D54"/>
    <mergeCell ref="B52:F52"/>
    <mergeCell ref="B66:F66"/>
    <mergeCell ref="B67:B68"/>
    <mergeCell ref="C67:C68"/>
    <mergeCell ref="D67:D68"/>
    <mergeCell ref="E67:E68"/>
    <mergeCell ref="F67:F68"/>
    <mergeCell ref="E53:E54"/>
    <mergeCell ref="F53:F54"/>
    <mergeCell ref="E103:F103"/>
    <mergeCell ref="A80:A82"/>
    <mergeCell ref="B81:B82"/>
    <mergeCell ref="C81:C82"/>
    <mergeCell ref="D81:D82"/>
    <mergeCell ref="E81:E82"/>
    <mergeCell ref="F81:F82"/>
    <mergeCell ref="B100:F100"/>
    <mergeCell ref="A100:A102"/>
    <mergeCell ref="B101:B102"/>
    <mergeCell ref="C101:C102"/>
    <mergeCell ref="D101:D102"/>
    <mergeCell ref="E101:F102"/>
    <mergeCell ref="B80:F80"/>
    <mergeCell ref="E111:F111"/>
    <mergeCell ref="E105:F105"/>
    <mergeCell ref="E104:F104"/>
    <mergeCell ref="E106:F106"/>
    <mergeCell ref="E107:F107"/>
    <mergeCell ref="E108:F108"/>
    <mergeCell ref="E109:F109"/>
    <mergeCell ref="E110:F110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5">
    <tabColor theme="0"/>
  </sheetPr>
  <dimension ref="A2:J536"/>
  <sheetViews>
    <sheetView showGridLines="0" view="pageBreakPreview" topLeftCell="A547" zoomScaleNormal="100" zoomScaleSheetLayoutView="100" workbookViewId="0">
      <selection activeCell="A536" sqref="A536"/>
    </sheetView>
  </sheetViews>
  <sheetFormatPr defaultRowHeight="14.5"/>
  <cols>
    <col min="1" max="1" width="9.54296875" customWidth="1"/>
    <col min="2" max="2" width="11" customWidth="1"/>
    <col min="3" max="3" width="11.1796875" customWidth="1"/>
    <col min="5" max="5" width="10.54296875" customWidth="1"/>
    <col min="6" max="6" width="10.81640625" bestFit="1" customWidth="1"/>
    <col min="7" max="7" width="9.26953125" customWidth="1"/>
    <col min="8" max="8" width="10.453125" bestFit="1" customWidth="1"/>
    <col min="9" max="9" width="11" customWidth="1"/>
    <col min="13" max="13" width="11.453125" customWidth="1"/>
  </cols>
  <sheetData>
    <row r="2" spans="1:9" ht="17">
      <c r="A2" s="593" t="s">
        <v>695</v>
      </c>
      <c r="B2" s="593"/>
      <c r="C2" s="593"/>
      <c r="D2" s="593"/>
      <c r="E2" s="593"/>
      <c r="F2" s="593"/>
      <c r="G2" s="593"/>
      <c r="H2" s="593"/>
      <c r="I2" s="593"/>
    </row>
    <row r="4" spans="1:9" ht="15" thickBot="1">
      <c r="A4" s="143" t="s">
        <v>116</v>
      </c>
    </row>
    <row r="5" spans="1:9" ht="15.75" hidden="1" customHeight="1" thickBot="1"/>
    <row r="6" spans="1:9" ht="21.75" customHeight="1" thickBot="1">
      <c r="A6" s="566" t="s">
        <v>117</v>
      </c>
      <c r="B6" s="566" t="s">
        <v>606</v>
      </c>
      <c r="C6" s="566" t="s">
        <v>635</v>
      </c>
      <c r="D6" s="573" t="s">
        <v>744</v>
      </c>
      <c r="E6" s="573"/>
      <c r="F6" s="573"/>
      <c r="G6" s="573"/>
      <c r="H6" s="573"/>
      <c r="I6" s="573"/>
    </row>
    <row r="7" spans="1:9" ht="20.25" customHeight="1" thickBot="1">
      <c r="A7" s="566"/>
      <c r="B7" s="566"/>
      <c r="C7" s="566"/>
      <c r="D7" s="476" t="s">
        <v>745</v>
      </c>
      <c r="E7" s="476" t="s">
        <v>746</v>
      </c>
      <c r="F7" s="476" t="s">
        <v>747</v>
      </c>
      <c r="G7" s="476" t="s">
        <v>748</v>
      </c>
      <c r="H7" s="476" t="s">
        <v>749</v>
      </c>
      <c r="I7" s="476" t="s">
        <v>750</v>
      </c>
    </row>
    <row r="8" spans="1:9" ht="15" thickBot="1">
      <c r="A8" s="115" t="s">
        <v>106</v>
      </c>
      <c r="B8" s="108">
        <v>6</v>
      </c>
      <c r="C8" s="108">
        <v>6</v>
      </c>
      <c r="D8" s="108">
        <v>6</v>
      </c>
      <c r="E8" s="108">
        <v>6</v>
      </c>
      <c r="F8" s="108">
        <v>6</v>
      </c>
      <c r="G8" s="108">
        <v>7</v>
      </c>
      <c r="H8" s="108">
        <v>7</v>
      </c>
      <c r="I8" s="108">
        <v>7</v>
      </c>
    </row>
    <row r="9" spans="1:9" ht="15" thickBot="1">
      <c r="A9" s="115" t="s">
        <v>107</v>
      </c>
      <c r="B9" s="108">
        <v>3</v>
      </c>
      <c r="C9" s="108">
        <v>3</v>
      </c>
      <c r="D9" s="108">
        <v>3</v>
      </c>
      <c r="E9" s="108">
        <v>3</v>
      </c>
      <c r="F9" s="108">
        <v>3</v>
      </c>
      <c r="G9" s="108">
        <v>3</v>
      </c>
      <c r="H9" s="108">
        <v>3</v>
      </c>
      <c r="I9" s="108">
        <v>3</v>
      </c>
    </row>
    <row r="10" spans="1:9" ht="15" thickBot="1">
      <c r="A10" s="115" t="s">
        <v>108</v>
      </c>
      <c r="B10" s="108">
        <v>4</v>
      </c>
      <c r="C10" s="108">
        <v>3</v>
      </c>
      <c r="D10" s="108">
        <v>3</v>
      </c>
      <c r="E10" s="108">
        <v>3</v>
      </c>
      <c r="F10" s="108">
        <v>3</v>
      </c>
      <c r="G10" s="108">
        <v>3</v>
      </c>
      <c r="H10" s="108">
        <v>3</v>
      </c>
      <c r="I10" s="108">
        <v>3</v>
      </c>
    </row>
    <row r="11" spans="1:9" ht="15" thickBot="1">
      <c r="A11" s="115" t="s">
        <v>109</v>
      </c>
      <c r="B11" s="108">
        <v>21298</v>
      </c>
      <c r="C11" s="108">
        <v>25371</v>
      </c>
      <c r="D11" s="108">
        <v>26211</v>
      </c>
      <c r="E11" s="108">
        <v>27277</v>
      </c>
      <c r="F11" s="108">
        <v>28541</v>
      </c>
      <c r="G11" s="108">
        <v>29750</v>
      </c>
      <c r="H11" s="108">
        <v>31864</v>
      </c>
      <c r="I11" s="108">
        <v>34606</v>
      </c>
    </row>
    <row r="12" spans="1:9" ht="15" thickBot="1">
      <c r="A12" s="115" t="s">
        <v>110</v>
      </c>
      <c r="B12" s="108">
        <v>0</v>
      </c>
      <c r="C12" s="108">
        <v>0</v>
      </c>
      <c r="D12" s="144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</row>
    <row r="13" spans="1:9" ht="15" thickBot="1">
      <c r="A13" s="115" t="s">
        <v>111</v>
      </c>
      <c r="B13" s="108">
        <v>1</v>
      </c>
      <c r="C13" s="108">
        <v>1</v>
      </c>
      <c r="D13" s="108">
        <v>1</v>
      </c>
      <c r="E13" s="108">
        <v>1</v>
      </c>
      <c r="F13" s="108">
        <v>1</v>
      </c>
      <c r="G13" s="108">
        <v>1</v>
      </c>
      <c r="H13" s="108">
        <v>1</v>
      </c>
      <c r="I13" s="108">
        <v>1</v>
      </c>
    </row>
    <row r="14" spans="1:9" ht="15" thickBot="1">
      <c r="A14" s="115" t="s">
        <v>112</v>
      </c>
      <c r="B14" s="108">
        <v>10</v>
      </c>
      <c r="C14" s="108">
        <v>10</v>
      </c>
      <c r="D14" s="108">
        <v>10</v>
      </c>
      <c r="E14" s="108">
        <v>10</v>
      </c>
      <c r="F14" s="108">
        <v>10</v>
      </c>
      <c r="G14" s="108">
        <v>10</v>
      </c>
      <c r="H14" s="108">
        <v>10</v>
      </c>
      <c r="I14" s="108">
        <v>10</v>
      </c>
    </row>
    <row r="15" spans="1:9" ht="15" thickBot="1">
      <c r="A15" s="115" t="s">
        <v>113</v>
      </c>
      <c r="B15" s="108">
        <v>1</v>
      </c>
      <c r="C15" s="108">
        <v>1</v>
      </c>
      <c r="D15" s="108">
        <v>1</v>
      </c>
      <c r="E15" s="108">
        <v>1</v>
      </c>
      <c r="F15" s="108">
        <v>1</v>
      </c>
      <c r="G15" s="108">
        <v>1</v>
      </c>
      <c r="H15" s="108">
        <v>1</v>
      </c>
      <c r="I15" s="108">
        <v>1</v>
      </c>
    </row>
    <row r="16" spans="1:9" ht="15" thickBot="1">
      <c r="A16" s="115" t="s">
        <v>114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</row>
    <row r="18" spans="1:9" ht="15" hidden="1" customHeight="1"/>
    <row r="19" spans="1:9" ht="15" thickBot="1">
      <c r="A19" s="143" t="s">
        <v>118</v>
      </c>
    </row>
    <row r="20" spans="1:9" ht="15.75" hidden="1" customHeight="1" thickBot="1"/>
    <row r="21" spans="1:9" ht="20.25" customHeight="1" thickBot="1">
      <c r="A21" s="566" t="s">
        <v>117</v>
      </c>
      <c r="B21" s="566" t="s">
        <v>293</v>
      </c>
      <c r="C21" s="566" t="s">
        <v>635</v>
      </c>
      <c r="D21" s="573" t="s">
        <v>744</v>
      </c>
      <c r="E21" s="573"/>
      <c r="F21" s="573"/>
      <c r="G21" s="573"/>
      <c r="H21" s="573"/>
      <c r="I21" s="573"/>
    </row>
    <row r="22" spans="1:9" ht="21" customHeight="1" thickBot="1">
      <c r="A22" s="566"/>
      <c r="B22" s="566"/>
      <c r="C22" s="566"/>
      <c r="D22" s="476" t="s">
        <v>745</v>
      </c>
      <c r="E22" s="476" t="s">
        <v>746</v>
      </c>
      <c r="F22" s="476" t="s">
        <v>747</v>
      </c>
      <c r="G22" s="476" t="s">
        <v>748</v>
      </c>
      <c r="H22" s="476" t="s">
        <v>749</v>
      </c>
      <c r="I22" s="476" t="s">
        <v>750</v>
      </c>
    </row>
    <row r="23" spans="1:9" ht="15" thickBot="1">
      <c r="A23" s="115" t="s">
        <v>106</v>
      </c>
      <c r="B23" s="108">
        <v>130</v>
      </c>
      <c r="C23" s="108">
        <v>147</v>
      </c>
      <c r="D23" s="108">
        <v>157</v>
      </c>
      <c r="E23" s="108">
        <v>161</v>
      </c>
      <c r="F23" s="108">
        <v>162</v>
      </c>
      <c r="G23" s="108">
        <v>162</v>
      </c>
      <c r="H23" s="108">
        <v>168</v>
      </c>
      <c r="I23" s="108">
        <v>170</v>
      </c>
    </row>
    <row r="24" spans="1:9" ht="15" thickBot="1">
      <c r="A24" s="115" t="s">
        <v>107</v>
      </c>
      <c r="B24" s="108">
        <v>6</v>
      </c>
      <c r="C24" s="108">
        <v>6</v>
      </c>
      <c r="D24" s="108">
        <v>7</v>
      </c>
      <c r="E24" s="108">
        <v>8</v>
      </c>
      <c r="F24" s="108">
        <v>8</v>
      </c>
      <c r="G24" s="108">
        <v>8</v>
      </c>
      <c r="H24" s="108">
        <v>8</v>
      </c>
      <c r="I24" s="108">
        <v>8</v>
      </c>
    </row>
    <row r="25" spans="1:9" ht="15" thickBot="1">
      <c r="A25" s="115" t="s">
        <v>108</v>
      </c>
      <c r="B25" s="108">
        <v>4</v>
      </c>
      <c r="C25" s="108">
        <v>5</v>
      </c>
      <c r="D25" s="108">
        <v>5</v>
      </c>
      <c r="E25" s="108">
        <v>5</v>
      </c>
      <c r="F25" s="108">
        <v>5</v>
      </c>
      <c r="G25" s="108">
        <v>5</v>
      </c>
      <c r="H25" s="108">
        <v>5</v>
      </c>
      <c r="I25" s="108">
        <v>5</v>
      </c>
    </row>
    <row r="26" spans="1:9" ht="15" thickBot="1">
      <c r="A26" s="115" t="s">
        <v>109</v>
      </c>
      <c r="B26" s="108">
        <v>45997</v>
      </c>
      <c r="C26" s="108">
        <v>56411</v>
      </c>
      <c r="D26" s="108">
        <v>58909</v>
      </c>
      <c r="E26" s="108">
        <v>61442</v>
      </c>
      <c r="F26" s="108">
        <v>64525</v>
      </c>
      <c r="G26" s="108">
        <v>67410</v>
      </c>
      <c r="H26" s="108">
        <v>72168</v>
      </c>
      <c r="I26" s="108">
        <v>78400</v>
      </c>
    </row>
    <row r="27" spans="1:9" ht="15" thickBot="1">
      <c r="A27" s="115" t="s">
        <v>110</v>
      </c>
      <c r="B27" s="108">
        <v>1</v>
      </c>
      <c r="C27" s="108">
        <v>1</v>
      </c>
      <c r="D27" s="144">
        <v>1</v>
      </c>
      <c r="E27" s="108">
        <v>1</v>
      </c>
      <c r="F27" s="108">
        <v>1</v>
      </c>
      <c r="G27" s="108">
        <v>1</v>
      </c>
      <c r="H27" s="108">
        <v>1</v>
      </c>
      <c r="I27" s="108">
        <v>1</v>
      </c>
    </row>
    <row r="28" spans="1:9" ht="15" thickBot="1">
      <c r="A28" s="115" t="s">
        <v>111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</row>
    <row r="29" spans="1:9" ht="15" thickBot="1">
      <c r="A29" s="115" t="s">
        <v>112</v>
      </c>
      <c r="B29" s="108">
        <v>23</v>
      </c>
      <c r="C29" s="108">
        <v>25</v>
      </c>
      <c r="D29" s="108">
        <v>24</v>
      </c>
      <c r="E29" s="108">
        <v>25</v>
      </c>
      <c r="F29" s="108">
        <v>25</v>
      </c>
      <c r="G29" s="108">
        <v>25</v>
      </c>
      <c r="H29" s="108">
        <v>28</v>
      </c>
      <c r="I29" s="108">
        <v>28</v>
      </c>
    </row>
    <row r="30" spans="1:9" ht="15" thickBot="1">
      <c r="A30" s="115" t="s">
        <v>113</v>
      </c>
      <c r="B30" s="108">
        <v>5</v>
      </c>
      <c r="C30" s="108">
        <v>5</v>
      </c>
      <c r="D30" s="108">
        <v>5</v>
      </c>
      <c r="E30" s="108">
        <v>5</v>
      </c>
      <c r="F30" s="108">
        <v>5</v>
      </c>
      <c r="G30" s="108">
        <v>5</v>
      </c>
      <c r="H30" s="108">
        <v>5</v>
      </c>
      <c r="I30" s="108">
        <v>5</v>
      </c>
    </row>
    <row r="31" spans="1:9" ht="15" thickBot="1">
      <c r="A31" s="115" t="s">
        <v>114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</row>
    <row r="33" spans="1:9" ht="15" hidden="1" customHeight="1"/>
    <row r="34" spans="1:9" ht="15" thickBot="1">
      <c r="A34" s="143" t="s">
        <v>119</v>
      </c>
    </row>
    <row r="35" spans="1:9" ht="15.75" hidden="1" customHeight="1" thickBot="1"/>
    <row r="36" spans="1:9" ht="24" customHeight="1" thickBot="1">
      <c r="A36" s="566" t="s">
        <v>117</v>
      </c>
      <c r="B36" s="566" t="s">
        <v>606</v>
      </c>
      <c r="C36" s="566" t="s">
        <v>635</v>
      </c>
      <c r="D36" s="573" t="s">
        <v>744</v>
      </c>
      <c r="E36" s="573"/>
      <c r="F36" s="573"/>
      <c r="G36" s="573"/>
      <c r="H36" s="573"/>
      <c r="I36" s="573"/>
    </row>
    <row r="37" spans="1:9" ht="23.25" customHeight="1" thickBot="1">
      <c r="A37" s="566"/>
      <c r="B37" s="566"/>
      <c r="C37" s="566"/>
      <c r="D37" s="476" t="s">
        <v>745</v>
      </c>
      <c r="E37" s="476" t="s">
        <v>746</v>
      </c>
      <c r="F37" s="476" t="s">
        <v>747</v>
      </c>
      <c r="G37" s="476" t="s">
        <v>748</v>
      </c>
      <c r="H37" s="476" t="s">
        <v>749</v>
      </c>
      <c r="I37" s="476" t="s">
        <v>750</v>
      </c>
    </row>
    <row r="38" spans="1:9" ht="15" thickBot="1">
      <c r="A38" s="115" t="s">
        <v>115</v>
      </c>
      <c r="B38" s="108">
        <v>548</v>
      </c>
      <c r="C38" s="108">
        <v>632</v>
      </c>
      <c r="D38" s="108">
        <v>645</v>
      </c>
      <c r="E38" s="108">
        <v>656</v>
      </c>
      <c r="F38" s="108">
        <v>674</v>
      </c>
      <c r="G38" s="108">
        <v>686</v>
      </c>
      <c r="H38" s="108">
        <v>694</v>
      </c>
      <c r="I38" s="108">
        <v>718</v>
      </c>
    </row>
    <row r="39" spans="1:9" ht="15" thickBot="1">
      <c r="A39" s="115" t="s">
        <v>185</v>
      </c>
      <c r="B39" s="108">
        <v>21</v>
      </c>
      <c r="C39" s="108">
        <v>24</v>
      </c>
      <c r="D39" s="108">
        <v>25</v>
      </c>
      <c r="E39" s="108">
        <v>26</v>
      </c>
      <c r="F39" s="108">
        <v>27</v>
      </c>
      <c r="G39" s="108">
        <v>27</v>
      </c>
      <c r="H39" s="108">
        <v>27</v>
      </c>
      <c r="I39" s="108">
        <v>28</v>
      </c>
    </row>
    <row r="40" spans="1:9" ht="15" thickBot="1">
      <c r="A40" s="115" t="s">
        <v>184</v>
      </c>
      <c r="B40" s="108">
        <v>4</v>
      </c>
      <c r="C40" s="108">
        <v>4</v>
      </c>
      <c r="D40" s="108">
        <v>4</v>
      </c>
      <c r="E40" s="108">
        <v>4</v>
      </c>
      <c r="F40" s="108">
        <v>4</v>
      </c>
      <c r="G40" s="108">
        <v>4</v>
      </c>
      <c r="H40" s="108">
        <v>4</v>
      </c>
      <c r="I40" s="108">
        <v>4</v>
      </c>
    </row>
    <row r="41" spans="1:9" ht="15" thickBot="1">
      <c r="A41" s="115" t="s">
        <v>179</v>
      </c>
      <c r="B41" s="108">
        <v>166554</v>
      </c>
      <c r="C41" s="108">
        <v>194830</v>
      </c>
      <c r="D41" s="108">
        <v>201386</v>
      </c>
      <c r="E41" s="108">
        <v>209506</v>
      </c>
      <c r="F41" s="108">
        <v>218849</v>
      </c>
      <c r="G41" s="108">
        <v>227459</v>
      </c>
      <c r="H41" s="108">
        <v>242365</v>
      </c>
      <c r="I41" s="108">
        <v>260664</v>
      </c>
    </row>
    <row r="42" spans="1:9" ht="15" thickBot="1">
      <c r="A42" s="115" t="s">
        <v>182</v>
      </c>
      <c r="B42" s="108">
        <v>2</v>
      </c>
      <c r="C42" s="108">
        <v>2</v>
      </c>
      <c r="D42" s="144">
        <v>2</v>
      </c>
      <c r="E42" s="108">
        <v>2</v>
      </c>
      <c r="F42" s="108">
        <v>2</v>
      </c>
      <c r="G42" s="108">
        <v>2</v>
      </c>
      <c r="H42" s="108">
        <v>2</v>
      </c>
      <c r="I42" s="108">
        <v>2</v>
      </c>
    </row>
    <row r="43" spans="1:9" ht="15" thickBot="1">
      <c r="A43" s="115" t="s">
        <v>180</v>
      </c>
      <c r="B43" s="108">
        <v>10</v>
      </c>
      <c r="C43" s="108">
        <v>5</v>
      </c>
      <c r="D43" s="108">
        <v>5</v>
      </c>
      <c r="E43" s="108">
        <v>5</v>
      </c>
      <c r="F43" s="108">
        <v>6</v>
      </c>
      <c r="G43" s="108">
        <v>6</v>
      </c>
      <c r="H43" s="108">
        <v>6</v>
      </c>
      <c r="I43" s="108">
        <v>6</v>
      </c>
    </row>
    <row r="44" spans="1:9" ht="15" thickBot="1">
      <c r="A44" s="115" t="s">
        <v>186</v>
      </c>
      <c r="B44" s="108">
        <v>82</v>
      </c>
      <c r="C44" s="108">
        <v>100</v>
      </c>
      <c r="D44" s="108">
        <v>99</v>
      </c>
      <c r="E44" s="108">
        <v>100</v>
      </c>
      <c r="F44" s="108">
        <v>108</v>
      </c>
      <c r="G44" s="108">
        <v>110</v>
      </c>
      <c r="H44" s="108">
        <v>115</v>
      </c>
      <c r="I44" s="108">
        <v>115</v>
      </c>
    </row>
    <row r="45" spans="1:9" ht="15" thickBot="1">
      <c r="A45" s="115" t="s">
        <v>183</v>
      </c>
      <c r="B45" s="108">
        <v>14</v>
      </c>
      <c r="C45" s="108">
        <v>14</v>
      </c>
      <c r="D45" s="108">
        <v>14</v>
      </c>
      <c r="E45" s="108">
        <v>14</v>
      </c>
      <c r="F45" s="108">
        <v>14</v>
      </c>
      <c r="G45" s="108">
        <v>13</v>
      </c>
      <c r="H45" s="108">
        <v>13</v>
      </c>
      <c r="I45" s="108">
        <v>13</v>
      </c>
    </row>
    <row r="46" spans="1:9" ht="15" thickBot="1">
      <c r="A46" s="115" t="s">
        <v>181</v>
      </c>
      <c r="B46" s="108">
        <v>3</v>
      </c>
      <c r="C46" s="108">
        <v>3</v>
      </c>
      <c r="D46" s="108">
        <v>3</v>
      </c>
      <c r="E46" s="108">
        <v>3</v>
      </c>
      <c r="F46" s="108">
        <v>3</v>
      </c>
      <c r="G46" s="108">
        <v>3</v>
      </c>
      <c r="H46" s="108">
        <v>3</v>
      </c>
      <c r="I46" s="108">
        <v>3</v>
      </c>
    </row>
    <row r="47" spans="1:9">
      <c r="A47" s="133" t="s">
        <v>1033</v>
      </c>
    </row>
    <row r="49" spans="1:9" ht="17">
      <c r="A49" s="619" t="s">
        <v>695</v>
      </c>
      <c r="B49" s="619"/>
      <c r="C49" s="619"/>
      <c r="D49" s="619"/>
      <c r="E49" s="619"/>
      <c r="F49" s="619"/>
      <c r="G49" s="619"/>
      <c r="H49" s="619"/>
      <c r="I49" s="619"/>
    </row>
    <row r="51" spans="1:9" ht="15" thickBot="1">
      <c r="A51" s="143" t="s">
        <v>120</v>
      </c>
    </row>
    <row r="52" spans="1:9" ht="15.75" hidden="1" customHeight="1" thickBot="1"/>
    <row r="53" spans="1:9" ht="21.75" customHeight="1" thickBot="1">
      <c r="A53" s="566" t="s">
        <v>117</v>
      </c>
      <c r="B53" s="566" t="s">
        <v>606</v>
      </c>
      <c r="C53" s="566" t="s">
        <v>635</v>
      </c>
      <c r="D53" s="573" t="s">
        <v>744</v>
      </c>
      <c r="E53" s="573"/>
      <c r="F53" s="573"/>
      <c r="G53" s="573"/>
      <c r="H53" s="573"/>
      <c r="I53" s="573"/>
    </row>
    <row r="54" spans="1:9" ht="20.25" customHeight="1" thickBot="1">
      <c r="A54" s="566"/>
      <c r="B54" s="566"/>
      <c r="C54" s="566"/>
      <c r="D54" s="476" t="s">
        <v>745</v>
      </c>
      <c r="E54" s="476" t="s">
        <v>746</v>
      </c>
      <c r="F54" s="476" t="s">
        <v>747</v>
      </c>
      <c r="G54" s="476" t="s">
        <v>748</v>
      </c>
      <c r="H54" s="476" t="s">
        <v>749</v>
      </c>
      <c r="I54" s="476" t="s">
        <v>750</v>
      </c>
    </row>
    <row r="55" spans="1:9" ht="15" thickBot="1">
      <c r="A55" s="115" t="s">
        <v>106</v>
      </c>
      <c r="B55" s="108">
        <v>1</v>
      </c>
      <c r="C55" s="108">
        <v>1</v>
      </c>
      <c r="D55" s="108">
        <v>1</v>
      </c>
      <c r="E55" s="108">
        <v>1</v>
      </c>
      <c r="F55" s="108">
        <v>1</v>
      </c>
      <c r="G55" s="108">
        <v>1</v>
      </c>
      <c r="H55" s="108">
        <v>1</v>
      </c>
      <c r="I55" s="108">
        <v>1</v>
      </c>
    </row>
    <row r="56" spans="1:9" ht="15" thickBot="1">
      <c r="A56" s="115" t="s">
        <v>107</v>
      </c>
      <c r="B56" s="108">
        <v>0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</row>
    <row r="57" spans="1:9" ht="15" thickBot="1">
      <c r="A57" s="115" t="s">
        <v>108</v>
      </c>
      <c r="B57" s="108">
        <v>0</v>
      </c>
      <c r="C57" s="108">
        <v>0</v>
      </c>
      <c r="D57" s="108">
        <v>0</v>
      </c>
      <c r="E57" s="108">
        <v>0</v>
      </c>
      <c r="F57" s="108">
        <v>0</v>
      </c>
      <c r="G57" s="108">
        <v>0</v>
      </c>
      <c r="H57" s="108">
        <v>0</v>
      </c>
      <c r="I57" s="108">
        <v>0</v>
      </c>
    </row>
    <row r="58" spans="1:9" ht="15" thickBot="1">
      <c r="A58" s="115" t="s">
        <v>109</v>
      </c>
      <c r="B58" s="108">
        <v>9816</v>
      </c>
      <c r="C58" s="108">
        <v>11639</v>
      </c>
      <c r="D58" s="108">
        <v>12052</v>
      </c>
      <c r="E58" s="108">
        <v>12547</v>
      </c>
      <c r="F58" s="108">
        <v>13241</v>
      </c>
      <c r="G58" s="108">
        <v>13891</v>
      </c>
      <c r="H58" s="108">
        <v>15115</v>
      </c>
      <c r="I58" s="108">
        <v>16516</v>
      </c>
    </row>
    <row r="59" spans="1:9" ht="15" thickBot="1">
      <c r="A59" s="115" t="s">
        <v>110</v>
      </c>
      <c r="B59" s="108">
        <v>0</v>
      </c>
      <c r="C59" s="108">
        <v>0</v>
      </c>
      <c r="D59" s="108">
        <v>0</v>
      </c>
      <c r="E59" s="108">
        <v>0</v>
      </c>
      <c r="F59" s="108">
        <v>0</v>
      </c>
      <c r="G59" s="108">
        <v>0</v>
      </c>
      <c r="H59" s="108">
        <v>0</v>
      </c>
      <c r="I59" s="108">
        <v>0</v>
      </c>
    </row>
    <row r="60" spans="1:9" ht="15" thickBot="1">
      <c r="A60" s="115" t="s">
        <v>111</v>
      </c>
      <c r="B60" s="108">
        <v>0</v>
      </c>
      <c r="C60" s="108">
        <v>0</v>
      </c>
      <c r="D60" s="108">
        <v>0</v>
      </c>
      <c r="E60" s="108">
        <v>0</v>
      </c>
      <c r="F60" s="108">
        <v>0</v>
      </c>
      <c r="G60" s="108">
        <v>0</v>
      </c>
      <c r="H60" s="108">
        <v>0</v>
      </c>
      <c r="I60" s="108">
        <v>0</v>
      </c>
    </row>
    <row r="61" spans="1:9" ht="15" thickBot="1">
      <c r="A61" s="115" t="s">
        <v>112</v>
      </c>
      <c r="B61" s="108">
        <v>6</v>
      </c>
      <c r="C61" s="108">
        <v>8</v>
      </c>
      <c r="D61" s="108">
        <v>8</v>
      </c>
      <c r="E61" s="108">
        <v>8</v>
      </c>
      <c r="F61" s="108">
        <v>8</v>
      </c>
      <c r="G61" s="108">
        <v>8</v>
      </c>
      <c r="H61" s="108">
        <v>8</v>
      </c>
      <c r="I61" s="108">
        <v>8</v>
      </c>
    </row>
    <row r="62" spans="1:9" ht="15" thickBot="1">
      <c r="A62" s="115" t="s">
        <v>113</v>
      </c>
      <c r="B62" s="108">
        <v>1</v>
      </c>
      <c r="C62" s="108">
        <v>1</v>
      </c>
      <c r="D62" s="108">
        <v>1</v>
      </c>
      <c r="E62" s="108">
        <v>1</v>
      </c>
      <c r="F62" s="108">
        <v>1</v>
      </c>
      <c r="G62" s="108">
        <v>1</v>
      </c>
      <c r="H62" s="108">
        <v>1</v>
      </c>
      <c r="I62" s="108">
        <v>1</v>
      </c>
    </row>
    <row r="63" spans="1:9" ht="15" thickBot="1">
      <c r="A63" s="115" t="s">
        <v>114</v>
      </c>
      <c r="B63" s="108">
        <v>0</v>
      </c>
      <c r="C63" s="108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</row>
    <row r="65" spans="1:9" ht="15" hidden="1" customHeight="1"/>
    <row r="66" spans="1:9" ht="15" thickBot="1">
      <c r="A66" s="143" t="s">
        <v>121</v>
      </c>
    </row>
    <row r="67" spans="1:9" ht="15.75" hidden="1" customHeight="1" thickBot="1"/>
    <row r="68" spans="1:9" ht="20.25" customHeight="1" thickBot="1">
      <c r="A68" s="566" t="s">
        <v>117</v>
      </c>
      <c r="B68" s="566" t="s">
        <v>606</v>
      </c>
      <c r="C68" s="566" t="s">
        <v>635</v>
      </c>
      <c r="D68" s="573" t="s">
        <v>744</v>
      </c>
      <c r="E68" s="573"/>
      <c r="F68" s="573"/>
      <c r="G68" s="573"/>
      <c r="H68" s="573"/>
      <c r="I68" s="573"/>
    </row>
    <row r="69" spans="1:9" ht="19.5" customHeight="1" thickBot="1">
      <c r="A69" s="566"/>
      <c r="B69" s="566"/>
      <c r="C69" s="566"/>
      <c r="D69" s="476" t="s">
        <v>745</v>
      </c>
      <c r="E69" s="476" t="s">
        <v>746</v>
      </c>
      <c r="F69" s="476" t="s">
        <v>747</v>
      </c>
      <c r="G69" s="476" t="s">
        <v>748</v>
      </c>
      <c r="H69" s="476" t="s">
        <v>749</v>
      </c>
      <c r="I69" s="476" t="s">
        <v>750</v>
      </c>
    </row>
    <row r="70" spans="1:9" ht="15" thickBot="1">
      <c r="A70" s="115" t="s">
        <v>106</v>
      </c>
      <c r="B70" s="108">
        <v>48</v>
      </c>
      <c r="C70" s="108">
        <v>56</v>
      </c>
      <c r="D70" s="108">
        <v>57</v>
      </c>
      <c r="E70" s="108">
        <v>58</v>
      </c>
      <c r="F70" s="108">
        <v>57</v>
      </c>
      <c r="G70" s="108">
        <v>57</v>
      </c>
      <c r="H70" s="108">
        <v>57</v>
      </c>
      <c r="I70" s="108">
        <v>59</v>
      </c>
    </row>
    <row r="71" spans="1:9" ht="15" thickBot="1">
      <c r="A71" s="115" t="s">
        <v>107</v>
      </c>
      <c r="B71" s="108">
        <v>30</v>
      </c>
      <c r="C71" s="108">
        <v>31</v>
      </c>
      <c r="D71" s="108">
        <v>31</v>
      </c>
      <c r="E71" s="108">
        <v>31</v>
      </c>
      <c r="F71" s="108">
        <v>31</v>
      </c>
      <c r="G71" s="108">
        <v>31</v>
      </c>
      <c r="H71" s="108">
        <v>32</v>
      </c>
      <c r="I71" s="108">
        <v>32</v>
      </c>
    </row>
    <row r="72" spans="1:9" ht="15" thickBot="1">
      <c r="A72" s="115" t="s">
        <v>108</v>
      </c>
      <c r="B72" s="108">
        <v>2</v>
      </c>
      <c r="C72" s="108">
        <v>2</v>
      </c>
      <c r="D72" s="108">
        <v>2</v>
      </c>
      <c r="E72" s="108">
        <v>2</v>
      </c>
      <c r="F72" s="108">
        <v>2</v>
      </c>
      <c r="G72" s="108">
        <v>2</v>
      </c>
      <c r="H72" s="108">
        <v>2</v>
      </c>
      <c r="I72" s="108">
        <v>2</v>
      </c>
    </row>
    <row r="73" spans="1:9" ht="15" thickBot="1">
      <c r="A73" s="115" t="s">
        <v>109</v>
      </c>
      <c r="B73" s="108">
        <v>48741</v>
      </c>
      <c r="C73" s="108">
        <v>57814</v>
      </c>
      <c r="D73" s="108">
        <v>59983</v>
      </c>
      <c r="E73" s="108">
        <v>62405</v>
      </c>
      <c r="F73" s="108">
        <v>64978</v>
      </c>
      <c r="G73" s="108">
        <v>67165</v>
      </c>
      <c r="H73" s="108">
        <v>71343</v>
      </c>
      <c r="I73" s="108">
        <v>76707</v>
      </c>
    </row>
    <row r="74" spans="1:9" ht="15" thickBot="1">
      <c r="A74" s="115" t="s">
        <v>110</v>
      </c>
      <c r="B74" s="108">
        <v>0</v>
      </c>
      <c r="C74" s="108">
        <v>0</v>
      </c>
      <c r="D74" s="108">
        <v>0</v>
      </c>
      <c r="E74" s="108">
        <v>0</v>
      </c>
      <c r="F74" s="108">
        <v>0</v>
      </c>
      <c r="G74" s="108">
        <v>0</v>
      </c>
      <c r="H74" s="108">
        <v>0</v>
      </c>
      <c r="I74" s="108">
        <v>0</v>
      </c>
    </row>
    <row r="75" spans="1:9" ht="15" thickBot="1">
      <c r="A75" s="115" t="s">
        <v>111</v>
      </c>
      <c r="B75" s="108">
        <v>0</v>
      </c>
      <c r="C75" s="108">
        <v>0</v>
      </c>
      <c r="D75" s="108">
        <v>0</v>
      </c>
      <c r="E75" s="108">
        <v>0</v>
      </c>
      <c r="F75" s="108">
        <v>0</v>
      </c>
      <c r="G75" s="108">
        <v>0</v>
      </c>
      <c r="H75" s="108">
        <v>0</v>
      </c>
      <c r="I75" s="108">
        <v>0</v>
      </c>
    </row>
    <row r="76" spans="1:9" ht="15" thickBot="1">
      <c r="A76" s="115" t="s">
        <v>112</v>
      </c>
      <c r="B76" s="108">
        <v>15</v>
      </c>
      <c r="C76" s="108">
        <v>19</v>
      </c>
      <c r="D76" s="108">
        <v>19</v>
      </c>
      <c r="E76" s="108">
        <v>19</v>
      </c>
      <c r="F76" s="108">
        <v>19</v>
      </c>
      <c r="G76" s="108">
        <v>20</v>
      </c>
      <c r="H76" s="108">
        <v>20</v>
      </c>
      <c r="I76" s="108">
        <v>21</v>
      </c>
    </row>
    <row r="77" spans="1:9" ht="15" thickBot="1">
      <c r="A77" s="115" t="s">
        <v>113</v>
      </c>
      <c r="B77" s="108">
        <v>17</v>
      </c>
      <c r="C77" s="108">
        <v>17</v>
      </c>
      <c r="D77" s="108">
        <v>17</v>
      </c>
      <c r="E77" s="108">
        <v>7</v>
      </c>
      <c r="F77" s="108">
        <v>17</v>
      </c>
      <c r="G77" s="108">
        <v>17</v>
      </c>
      <c r="H77" s="108">
        <v>17</v>
      </c>
      <c r="I77" s="108">
        <v>17</v>
      </c>
    </row>
    <row r="78" spans="1:9" ht="15" thickBot="1">
      <c r="A78" s="115" t="s">
        <v>114</v>
      </c>
      <c r="B78" s="108">
        <v>0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</row>
    <row r="80" spans="1:9" ht="15" hidden="1" customHeight="1"/>
    <row r="81" spans="1:9" ht="15" thickBot="1">
      <c r="A81" s="143" t="s">
        <v>122</v>
      </c>
    </row>
    <row r="82" spans="1:9" ht="15.75" hidden="1" customHeight="1" thickBot="1"/>
    <row r="83" spans="1:9" ht="23.25" customHeight="1" thickBot="1">
      <c r="A83" s="566" t="s">
        <v>117</v>
      </c>
      <c r="B83" s="566" t="s">
        <v>606</v>
      </c>
      <c r="C83" s="566" t="s">
        <v>635</v>
      </c>
      <c r="D83" s="573" t="s">
        <v>744</v>
      </c>
      <c r="E83" s="573"/>
      <c r="F83" s="573"/>
      <c r="G83" s="573"/>
      <c r="H83" s="573"/>
      <c r="I83" s="573"/>
    </row>
    <row r="84" spans="1:9" ht="21" customHeight="1" thickBot="1">
      <c r="A84" s="566"/>
      <c r="B84" s="566"/>
      <c r="C84" s="566"/>
      <c r="D84" s="476" t="s">
        <v>745</v>
      </c>
      <c r="E84" s="476" t="s">
        <v>746</v>
      </c>
      <c r="F84" s="476" t="s">
        <v>747</v>
      </c>
      <c r="G84" s="476" t="s">
        <v>748</v>
      </c>
      <c r="H84" s="476" t="s">
        <v>749</v>
      </c>
      <c r="I84" s="476" t="s">
        <v>750</v>
      </c>
    </row>
    <row r="85" spans="1:9" ht="15" thickBot="1">
      <c r="A85" s="115" t="s">
        <v>106</v>
      </c>
      <c r="B85" s="108">
        <v>5359</v>
      </c>
      <c r="C85" s="108">
        <v>5754</v>
      </c>
      <c r="D85" s="108">
        <v>5829</v>
      </c>
      <c r="E85" s="108">
        <v>5869</v>
      </c>
      <c r="F85" s="108">
        <v>5948</v>
      </c>
      <c r="G85" s="108">
        <v>6023</v>
      </c>
      <c r="H85" s="108">
        <v>6099</v>
      </c>
      <c r="I85" s="108">
        <v>6215</v>
      </c>
    </row>
    <row r="86" spans="1:9" ht="15" thickBot="1">
      <c r="A86" s="115" t="s">
        <v>107</v>
      </c>
      <c r="B86" s="108">
        <v>300</v>
      </c>
      <c r="C86" s="108">
        <v>307</v>
      </c>
      <c r="D86" s="108">
        <v>310</v>
      </c>
      <c r="E86" s="108">
        <v>310</v>
      </c>
      <c r="F86" s="108">
        <v>314</v>
      </c>
      <c r="G86" s="108">
        <v>313</v>
      </c>
      <c r="H86" s="108">
        <v>315</v>
      </c>
      <c r="I86" s="108">
        <v>319</v>
      </c>
    </row>
    <row r="87" spans="1:9" ht="15" thickBot="1">
      <c r="A87" s="115" t="s">
        <v>108</v>
      </c>
      <c r="B87" s="108">
        <v>178</v>
      </c>
      <c r="C87" s="108">
        <v>181</v>
      </c>
      <c r="D87" s="108">
        <v>183</v>
      </c>
      <c r="E87" s="108">
        <v>185</v>
      </c>
      <c r="F87" s="108">
        <v>186</v>
      </c>
      <c r="G87" s="108">
        <v>185</v>
      </c>
      <c r="H87" s="108">
        <v>187</v>
      </c>
      <c r="I87" s="108">
        <v>187</v>
      </c>
    </row>
    <row r="88" spans="1:9" ht="15" thickBot="1">
      <c r="A88" s="115" t="s">
        <v>109</v>
      </c>
      <c r="B88" s="108">
        <v>528206</v>
      </c>
      <c r="C88" s="108">
        <v>590528</v>
      </c>
      <c r="D88" s="108">
        <v>604980</v>
      </c>
      <c r="E88" s="108">
        <v>620380</v>
      </c>
      <c r="F88" s="108">
        <v>638776</v>
      </c>
      <c r="G88" s="108">
        <v>654140</v>
      </c>
      <c r="H88" s="108">
        <v>682084</v>
      </c>
      <c r="I88" s="108">
        <v>715403</v>
      </c>
    </row>
    <row r="89" spans="1:9" ht="15" thickBot="1">
      <c r="A89" s="115" t="s">
        <v>110</v>
      </c>
      <c r="B89" s="108">
        <v>379</v>
      </c>
      <c r="C89" s="108">
        <v>365</v>
      </c>
      <c r="D89" s="144">
        <v>364</v>
      </c>
      <c r="E89" s="108">
        <v>364</v>
      </c>
      <c r="F89" s="108">
        <v>364</v>
      </c>
      <c r="G89" s="108">
        <v>365</v>
      </c>
      <c r="H89" s="108">
        <v>362</v>
      </c>
      <c r="I89" s="108">
        <v>362</v>
      </c>
    </row>
    <row r="90" spans="1:9" ht="15" thickBot="1">
      <c r="A90" s="115" t="s">
        <v>111</v>
      </c>
      <c r="B90" s="108">
        <v>2799</v>
      </c>
      <c r="C90" s="108">
        <v>2861</v>
      </c>
      <c r="D90" s="108">
        <v>2871</v>
      </c>
      <c r="E90" s="108">
        <v>2876</v>
      </c>
      <c r="F90" s="108">
        <v>2881</v>
      </c>
      <c r="G90" s="108">
        <v>2888</v>
      </c>
      <c r="H90" s="108">
        <v>2894</v>
      </c>
      <c r="I90" s="108">
        <v>2904</v>
      </c>
    </row>
    <row r="91" spans="1:9" ht="15" thickBot="1">
      <c r="A91" s="115" t="s">
        <v>112</v>
      </c>
      <c r="B91" s="108">
        <v>527</v>
      </c>
      <c r="C91" s="108">
        <v>575</v>
      </c>
      <c r="D91" s="108">
        <v>583</v>
      </c>
      <c r="E91" s="108">
        <v>588</v>
      </c>
      <c r="F91" s="108">
        <v>596</v>
      </c>
      <c r="G91" s="108">
        <v>608</v>
      </c>
      <c r="H91" s="108">
        <v>622</v>
      </c>
      <c r="I91" s="108">
        <v>628</v>
      </c>
    </row>
    <row r="92" spans="1:9" ht="15" thickBot="1">
      <c r="A92" s="115" t="s">
        <v>113</v>
      </c>
      <c r="B92" s="108">
        <v>410</v>
      </c>
      <c r="C92" s="108">
        <v>398</v>
      </c>
      <c r="D92" s="108">
        <v>396</v>
      </c>
      <c r="E92" s="108">
        <v>398</v>
      </c>
      <c r="F92" s="108">
        <v>397</v>
      </c>
      <c r="G92" s="108">
        <v>395</v>
      </c>
      <c r="H92" s="108">
        <v>395</v>
      </c>
      <c r="I92" s="108">
        <v>395</v>
      </c>
    </row>
    <row r="93" spans="1:9" ht="15" thickBot="1">
      <c r="A93" s="115" t="s">
        <v>114</v>
      </c>
      <c r="B93" s="108">
        <v>164</v>
      </c>
      <c r="C93" s="108">
        <v>163</v>
      </c>
      <c r="D93" s="108">
        <v>163</v>
      </c>
      <c r="E93" s="108">
        <v>161</v>
      </c>
      <c r="F93" s="108">
        <v>161</v>
      </c>
      <c r="G93" s="108">
        <v>162</v>
      </c>
      <c r="H93" s="108">
        <v>166</v>
      </c>
      <c r="I93" s="108">
        <v>169</v>
      </c>
    </row>
    <row r="94" spans="1:9">
      <c r="A94" s="133" t="s">
        <v>1033</v>
      </c>
    </row>
    <row r="96" spans="1:9" ht="17">
      <c r="A96" s="619" t="s">
        <v>695</v>
      </c>
      <c r="B96" s="619"/>
      <c r="C96" s="619"/>
      <c r="D96" s="619"/>
      <c r="E96" s="619"/>
      <c r="F96" s="619"/>
      <c r="G96" s="619"/>
      <c r="H96" s="619"/>
      <c r="I96" s="619"/>
    </row>
    <row r="98" spans="1:9" ht="15" thickBot="1">
      <c r="A98" s="143" t="s">
        <v>123</v>
      </c>
    </row>
    <row r="99" spans="1:9" ht="15.75" hidden="1" customHeight="1" thickBot="1"/>
    <row r="100" spans="1:9" ht="20.25" customHeight="1" thickBot="1">
      <c r="A100" s="566" t="s">
        <v>117</v>
      </c>
      <c r="B100" s="566" t="s">
        <v>606</v>
      </c>
      <c r="C100" s="566" t="s">
        <v>635</v>
      </c>
      <c r="D100" s="573" t="s">
        <v>744</v>
      </c>
      <c r="E100" s="573"/>
      <c r="F100" s="573"/>
      <c r="G100" s="573"/>
      <c r="H100" s="573"/>
      <c r="I100" s="573"/>
    </row>
    <row r="101" spans="1:9" ht="23.25" customHeight="1" thickBot="1">
      <c r="A101" s="566"/>
      <c r="B101" s="566"/>
      <c r="C101" s="566"/>
      <c r="D101" s="476" t="s">
        <v>745</v>
      </c>
      <c r="E101" s="476" t="s">
        <v>746</v>
      </c>
      <c r="F101" s="476" t="s">
        <v>747</v>
      </c>
      <c r="G101" s="476" t="s">
        <v>748</v>
      </c>
      <c r="H101" s="476" t="s">
        <v>749</v>
      </c>
      <c r="I101" s="476" t="s">
        <v>750</v>
      </c>
    </row>
    <row r="102" spans="1:9" ht="15" thickBot="1">
      <c r="A102" s="115" t="s">
        <v>106</v>
      </c>
      <c r="B102" s="108">
        <v>1</v>
      </c>
      <c r="C102" s="108">
        <v>1</v>
      </c>
      <c r="D102" s="108">
        <v>1</v>
      </c>
      <c r="E102" s="108">
        <v>1</v>
      </c>
      <c r="F102" s="108">
        <v>1</v>
      </c>
      <c r="G102" s="108">
        <v>1</v>
      </c>
      <c r="H102" s="108">
        <v>1</v>
      </c>
      <c r="I102" s="108">
        <v>1</v>
      </c>
    </row>
    <row r="103" spans="1:9" ht="15" thickBot="1">
      <c r="A103" s="115" t="s">
        <v>107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</row>
    <row r="104" spans="1:9" ht="15" thickBot="1">
      <c r="A104" s="115" t="s">
        <v>108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</row>
    <row r="105" spans="1:9" ht="15" thickBot="1">
      <c r="A105" s="115" t="s">
        <v>109</v>
      </c>
      <c r="B105" s="108">
        <v>3206</v>
      </c>
      <c r="C105" s="108">
        <v>4100</v>
      </c>
      <c r="D105" s="108">
        <v>4259</v>
      </c>
      <c r="E105" s="108">
        <v>4452</v>
      </c>
      <c r="F105" s="108">
        <v>4799</v>
      </c>
      <c r="G105" s="108">
        <v>5041</v>
      </c>
      <c r="H105" s="108">
        <v>5369</v>
      </c>
      <c r="I105" s="108">
        <v>5766</v>
      </c>
    </row>
    <row r="106" spans="1:9" ht="15" thickBot="1">
      <c r="A106" s="115" t="s">
        <v>110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  <c r="H106" s="108">
        <v>0</v>
      </c>
      <c r="I106" s="108">
        <v>0</v>
      </c>
    </row>
    <row r="107" spans="1:9" ht="15" thickBot="1">
      <c r="A107" s="115" t="s">
        <v>111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</row>
    <row r="108" spans="1:9" ht="15" thickBot="1">
      <c r="A108" s="115" t="s">
        <v>112</v>
      </c>
      <c r="B108" s="108">
        <v>4</v>
      </c>
      <c r="C108" s="108">
        <v>4</v>
      </c>
      <c r="D108" s="108">
        <v>4</v>
      </c>
      <c r="E108" s="108">
        <v>4</v>
      </c>
      <c r="F108" s="108">
        <v>4</v>
      </c>
      <c r="G108" s="108">
        <v>4</v>
      </c>
      <c r="H108" s="108">
        <v>4</v>
      </c>
      <c r="I108" s="108">
        <v>4</v>
      </c>
    </row>
    <row r="109" spans="1:9" ht="15" thickBot="1">
      <c r="A109" s="115" t="s">
        <v>113</v>
      </c>
      <c r="B109" s="108">
        <v>0</v>
      </c>
      <c r="C109" s="108">
        <v>0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</row>
    <row r="110" spans="1:9" ht="15" thickBot="1">
      <c r="A110" s="115" t="s">
        <v>114</v>
      </c>
      <c r="B110" s="108">
        <v>0</v>
      </c>
      <c r="C110" s="108">
        <v>0</v>
      </c>
      <c r="D110" s="108">
        <v>0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</row>
    <row r="112" spans="1:9" ht="15" hidden="1" customHeight="1"/>
    <row r="113" spans="1:9" ht="15" thickBot="1">
      <c r="A113" s="143" t="s">
        <v>124</v>
      </c>
    </row>
    <row r="114" spans="1:9" ht="15.75" hidden="1" customHeight="1" thickBot="1"/>
    <row r="115" spans="1:9" ht="21.75" customHeight="1" thickBot="1">
      <c r="A115" s="566" t="s">
        <v>117</v>
      </c>
      <c r="B115" s="566" t="s">
        <v>606</v>
      </c>
      <c r="C115" s="566" t="s">
        <v>635</v>
      </c>
      <c r="D115" s="573" t="s">
        <v>744</v>
      </c>
      <c r="E115" s="573"/>
      <c r="F115" s="573"/>
      <c r="G115" s="573"/>
      <c r="H115" s="573"/>
      <c r="I115" s="573"/>
    </row>
    <row r="116" spans="1:9" ht="20.25" customHeight="1" thickBot="1">
      <c r="A116" s="566"/>
      <c r="B116" s="566"/>
      <c r="C116" s="566"/>
      <c r="D116" s="476" t="s">
        <v>745</v>
      </c>
      <c r="E116" s="476" t="s">
        <v>746</v>
      </c>
      <c r="F116" s="476" t="s">
        <v>747</v>
      </c>
      <c r="G116" s="476" t="s">
        <v>748</v>
      </c>
      <c r="H116" s="476" t="s">
        <v>749</v>
      </c>
      <c r="I116" s="476" t="s">
        <v>750</v>
      </c>
    </row>
    <row r="117" spans="1:9" ht="15" thickBot="1">
      <c r="A117" s="115" t="s">
        <v>106</v>
      </c>
      <c r="B117" s="108">
        <v>22</v>
      </c>
      <c r="C117" s="108">
        <v>28</v>
      </c>
      <c r="D117" s="108">
        <v>30</v>
      </c>
      <c r="E117" s="108">
        <v>30</v>
      </c>
      <c r="F117" s="108">
        <v>33</v>
      </c>
      <c r="G117" s="108">
        <v>33</v>
      </c>
      <c r="H117" s="108">
        <v>34</v>
      </c>
      <c r="I117" s="108">
        <v>35</v>
      </c>
    </row>
    <row r="118" spans="1:9" ht="15" thickBot="1">
      <c r="A118" s="115" t="s">
        <v>107</v>
      </c>
      <c r="B118" s="108">
        <v>2</v>
      </c>
      <c r="C118" s="108">
        <v>2</v>
      </c>
      <c r="D118" s="108">
        <v>2</v>
      </c>
      <c r="E118" s="108">
        <v>2</v>
      </c>
      <c r="F118" s="108">
        <v>2</v>
      </c>
      <c r="G118" s="108">
        <v>2</v>
      </c>
      <c r="H118" s="108">
        <v>2</v>
      </c>
      <c r="I118" s="108">
        <v>2</v>
      </c>
    </row>
    <row r="119" spans="1:9" ht="15" thickBot="1">
      <c r="A119" s="115" t="s">
        <v>108</v>
      </c>
      <c r="B119" s="108">
        <v>3</v>
      </c>
      <c r="C119" s="108">
        <v>3</v>
      </c>
      <c r="D119" s="108">
        <v>3</v>
      </c>
      <c r="E119" s="108">
        <v>3</v>
      </c>
      <c r="F119" s="108">
        <v>3</v>
      </c>
      <c r="G119" s="108">
        <v>3</v>
      </c>
      <c r="H119" s="108">
        <v>2</v>
      </c>
      <c r="I119" s="108">
        <v>2</v>
      </c>
    </row>
    <row r="120" spans="1:9" ht="15" thickBot="1">
      <c r="A120" s="115" t="s">
        <v>109</v>
      </c>
      <c r="B120" s="108">
        <v>20972</v>
      </c>
      <c r="C120" s="108">
        <v>25190</v>
      </c>
      <c r="D120" s="108">
        <v>26144</v>
      </c>
      <c r="E120" s="108">
        <v>27178</v>
      </c>
      <c r="F120" s="108">
        <v>28478</v>
      </c>
      <c r="G120" s="108">
        <v>29689</v>
      </c>
      <c r="H120" s="108">
        <v>31841</v>
      </c>
      <c r="I120" s="108">
        <v>34468</v>
      </c>
    </row>
    <row r="121" spans="1:9" ht="15" thickBot="1">
      <c r="A121" s="115" t="s">
        <v>110</v>
      </c>
      <c r="B121" s="108">
        <v>0</v>
      </c>
      <c r="C121" s="108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</row>
    <row r="122" spans="1:9" ht="15" thickBot="1">
      <c r="A122" s="115" t="s">
        <v>111</v>
      </c>
      <c r="B122" s="108">
        <v>0</v>
      </c>
      <c r="C122" s="108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</row>
    <row r="123" spans="1:9" ht="15" thickBot="1">
      <c r="A123" s="115" t="s">
        <v>112</v>
      </c>
      <c r="B123" s="108">
        <v>12</v>
      </c>
      <c r="C123" s="108">
        <v>15</v>
      </c>
      <c r="D123" s="108">
        <v>15</v>
      </c>
      <c r="E123" s="108">
        <v>15</v>
      </c>
      <c r="F123" s="108">
        <v>15</v>
      </c>
      <c r="G123" s="108">
        <v>15</v>
      </c>
      <c r="H123" s="108">
        <v>15</v>
      </c>
      <c r="I123" s="108">
        <v>15</v>
      </c>
    </row>
    <row r="124" spans="1:9" ht="15" thickBot="1">
      <c r="A124" s="115" t="s">
        <v>113</v>
      </c>
      <c r="B124" s="108">
        <v>2</v>
      </c>
      <c r="C124" s="108">
        <v>2</v>
      </c>
      <c r="D124" s="108">
        <v>2</v>
      </c>
      <c r="E124" s="108">
        <v>2</v>
      </c>
      <c r="F124" s="108">
        <v>2</v>
      </c>
      <c r="G124" s="108">
        <v>2</v>
      </c>
      <c r="H124" s="108">
        <v>2</v>
      </c>
      <c r="I124" s="108">
        <v>2</v>
      </c>
    </row>
    <row r="125" spans="1:9" ht="15" thickBot="1">
      <c r="A125" s="115" t="s">
        <v>114</v>
      </c>
      <c r="B125" s="108">
        <v>0</v>
      </c>
      <c r="C125" s="108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</row>
    <row r="126" spans="1:9" ht="15" hidden="1" customHeight="1"/>
    <row r="128" spans="1:9" ht="15" thickBot="1">
      <c r="A128" s="143" t="s">
        <v>125</v>
      </c>
    </row>
    <row r="129" spans="1:9" ht="15.75" hidden="1" customHeight="1" thickBot="1"/>
    <row r="130" spans="1:9" ht="21" customHeight="1" thickBot="1">
      <c r="A130" s="566" t="s">
        <v>117</v>
      </c>
      <c r="B130" s="566" t="s">
        <v>606</v>
      </c>
      <c r="C130" s="566" t="s">
        <v>635</v>
      </c>
      <c r="D130" s="573" t="s">
        <v>744</v>
      </c>
      <c r="E130" s="573"/>
      <c r="F130" s="573"/>
      <c r="G130" s="573"/>
      <c r="H130" s="573"/>
      <c r="I130" s="573"/>
    </row>
    <row r="131" spans="1:9" ht="19.5" customHeight="1" thickBot="1">
      <c r="A131" s="566"/>
      <c r="B131" s="566"/>
      <c r="C131" s="566"/>
      <c r="D131" s="476" t="s">
        <v>745</v>
      </c>
      <c r="E131" s="476" t="s">
        <v>746</v>
      </c>
      <c r="F131" s="476" t="s">
        <v>747</v>
      </c>
      <c r="G131" s="476" t="s">
        <v>748</v>
      </c>
      <c r="H131" s="476" t="s">
        <v>749</v>
      </c>
      <c r="I131" s="476" t="s">
        <v>750</v>
      </c>
    </row>
    <row r="132" spans="1:9" ht="15" thickBot="1">
      <c r="A132" s="115" t="s">
        <v>106</v>
      </c>
      <c r="B132" s="108">
        <v>728</v>
      </c>
      <c r="C132" s="108">
        <v>784</v>
      </c>
      <c r="D132" s="108">
        <v>797</v>
      </c>
      <c r="E132" s="108">
        <v>806</v>
      </c>
      <c r="F132" s="108">
        <v>823</v>
      </c>
      <c r="G132" s="108">
        <v>841</v>
      </c>
      <c r="H132" s="108">
        <v>857</v>
      </c>
      <c r="I132" s="108">
        <v>871</v>
      </c>
    </row>
    <row r="133" spans="1:9" ht="15" thickBot="1">
      <c r="A133" s="115" t="s">
        <v>107</v>
      </c>
      <c r="B133" s="108">
        <v>77</v>
      </c>
      <c r="C133" s="108">
        <v>80</v>
      </c>
      <c r="D133" s="108">
        <v>80</v>
      </c>
      <c r="E133" s="108">
        <v>82</v>
      </c>
      <c r="F133" s="108">
        <v>82</v>
      </c>
      <c r="G133" s="108">
        <v>89</v>
      </c>
      <c r="H133" s="108">
        <v>91</v>
      </c>
      <c r="I133" s="108">
        <v>91</v>
      </c>
    </row>
    <row r="134" spans="1:9" ht="15" thickBot="1">
      <c r="A134" s="115" t="s">
        <v>108</v>
      </c>
      <c r="B134" s="108">
        <v>23</v>
      </c>
      <c r="C134" s="108">
        <v>24</v>
      </c>
      <c r="D134" s="108">
        <v>23</v>
      </c>
      <c r="E134" s="108">
        <v>24</v>
      </c>
      <c r="F134" s="108">
        <v>24</v>
      </c>
      <c r="G134" s="108">
        <v>24</v>
      </c>
      <c r="H134" s="108">
        <v>25</v>
      </c>
      <c r="I134" s="108">
        <v>25</v>
      </c>
    </row>
    <row r="135" spans="1:9" ht="15" thickBot="1">
      <c r="A135" s="115" t="s">
        <v>109</v>
      </c>
      <c r="B135" s="108">
        <v>456345</v>
      </c>
      <c r="C135" s="108">
        <v>545901</v>
      </c>
      <c r="D135" s="108">
        <v>565343</v>
      </c>
      <c r="E135" s="108">
        <v>588379</v>
      </c>
      <c r="F135" s="108">
        <v>614603</v>
      </c>
      <c r="G135" s="108">
        <v>638365</v>
      </c>
      <c r="H135" s="108">
        <v>680524</v>
      </c>
      <c r="I135" s="108">
        <v>733364</v>
      </c>
    </row>
    <row r="136" spans="1:9" ht="15" thickBot="1">
      <c r="A136" s="115" t="s">
        <v>110</v>
      </c>
      <c r="B136" s="108">
        <v>2</v>
      </c>
      <c r="C136" s="108">
        <v>2</v>
      </c>
      <c r="D136" s="144">
        <v>2</v>
      </c>
      <c r="E136" s="108">
        <v>2</v>
      </c>
      <c r="F136" s="108">
        <v>2</v>
      </c>
      <c r="G136" s="108">
        <v>2</v>
      </c>
      <c r="H136" s="108">
        <v>2</v>
      </c>
      <c r="I136" s="108">
        <v>2</v>
      </c>
    </row>
    <row r="137" spans="1:9" ht="15" thickBot="1">
      <c r="A137" s="115" t="s">
        <v>111</v>
      </c>
      <c r="B137" s="108">
        <v>10</v>
      </c>
      <c r="C137" s="108">
        <v>9</v>
      </c>
      <c r="D137" s="108">
        <v>9</v>
      </c>
      <c r="E137" s="108">
        <v>9</v>
      </c>
      <c r="F137" s="108">
        <v>9</v>
      </c>
      <c r="G137" s="108">
        <v>9</v>
      </c>
      <c r="H137" s="108">
        <v>9</v>
      </c>
      <c r="I137" s="108">
        <v>10</v>
      </c>
    </row>
    <row r="138" spans="1:9" ht="15" thickBot="1">
      <c r="A138" s="115" t="s">
        <v>112</v>
      </c>
      <c r="B138" s="108">
        <v>236</v>
      </c>
      <c r="C138" s="108">
        <v>254</v>
      </c>
      <c r="D138" s="108">
        <v>253</v>
      </c>
      <c r="E138" s="108">
        <v>254</v>
      </c>
      <c r="F138" s="108">
        <v>257</v>
      </c>
      <c r="G138" s="108">
        <v>261</v>
      </c>
      <c r="H138" s="108">
        <v>262</v>
      </c>
      <c r="I138" s="108">
        <v>268</v>
      </c>
    </row>
    <row r="139" spans="1:9" ht="15" thickBot="1">
      <c r="A139" s="115" t="s">
        <v>113</v>
      </c>
      <c r="B139" s="108">
        <v>52</v>
      </c>
      <c r="C139" s="108">
        <v>52</v>
      </c>
      <c r="D139" s="108">
        <v>53</v>
      </c>
      <c r="E139" s="108">
        <v>52</v>
      </c>
      <c r="F139" s="108">
        <v>51</v>
      </c>
      <c r="G139" s="108">
        <v>52</v>
      </c>
      <c r="H139" s="108">
        <v>52</v>
      </c>
      <c r="I139" s="108">
        <v>52</v>
      </c>
    </row>
    <row r="140" spans="1:9" ht="15" thickBot="1">
      <c r="A140" s="115" t="s">
        <v>114</v>
      </c>
      <c r="B140" s="108">
        <v>4</v>
      </c>
      <c r="C140" s="108">
        <v>4</v>
      </c>
      <c r="D140" s="108">
        <v>4</v>
      </c>
      <c r="E140" s="108">
        <v>4</v>
      </c>
      <c r="F140" s="108">
        <v>4</v>
      </c>
      <c r="G140" s="108">
        <v>4</v>
      </c>
      <c r="H140" s="108">
        <v>4</v>
      </c>
      <c r="I140" s="108">
        <v>4</v>
      </c>
    </row>
    <row r="141" spans="1:9">
      <c r="A141" s="133" t="s">
        <v>1033</v>
      </c>
    </row>
    <row r="143" spans="1:9" ht="17">
      <c r="A143" s="619" t="s">
        <v>695</v>
      </c>
      <c r="B143" s="619"/>
      <c r="C143" s="619"/>
      <c r="D143" s="619"/>
      <c r="E143" s="619"/>
      <c r="F143" s="619"/>
      <c r="G143" s="619"/>
      <c r="H143" s="619"/>
      <c r="I143" s="619"/>
    </row>
    <row r="145" spans="1:10" ht="15" thickBot="1">
      <c r="A145" s="143" t="s">
        <v>126</v>
      </c>
    </row>
    <row r="146" spans="1:10" ht="15.75" hidden="1" customHeight="1" thickBot="1"/>
    <row r="147" spans="1:10" ht="22.5" customHeight="1" thickBot="1">
      <c r="A147" s="566" t="s">
        <v>117</v>
      </c>
      <c r="B147" s="566" t="s">
        <v>606</v>
      </c>
      <c r="C147" s="566" t="s">
        <v>635</v>
      </c>
      <c r="D147" s="573" t="s">
        <v>744</v>
      </c>
      <c r="E147" s="573"/>
      <c r="F147" s="573"/>
      <c r="G147" s="573"/>
      <c r="H147" s="573"/>
      <c r="I147" s="573"/>
    </row>
    <row r="148" spans="1:10" ht="21" customHeight="1" thickBot="1">
      <c r="A148" s="566"/>
      <c r="B148" s="566"/>
      <c r="C148" s="566"/>
      <c r="D148" s="476" t="s">
        <v>745</v>
      </c>
      <c r="E148" s="476" t="s">
        <v>746</v>
      </c>
      <c r="F148" s="476" t="s">
        <v>747</v>
      </c>
      <c r="G148" s="476" t="s">
        <v>748</v>
      </c>
      <c r="H148" s="476" t="s">
        <v>749</v>
      </c>
      <c r="I148" s="476" t="s">
        <v>750</v>
      </c>
    </row>
    <row r="149" spans="1:10" ht="15" thickBot="1">
      <c r="A149" s="115" t="s">
        <v>106</v>
      </c>
      <c r="B149" s="108">
        <v>269</v>
      </c>
      <c r="C149" s="108">
        <v>280</v>
      </c>
      <c r="D149" s="108">
        <v>289</v>
      </c>
      <c r="E149" s="108">
        <v>291</v>
      </c>
      <c r="F149" s="108">
        <v>300</v>
      </c>
      <c r="G149" s="108">
        <v>312</v>
      </c>
      <c r="H149" s="108">
        <v>320</v>
      </c>
      <c r="I149" s="108">
        <v>322</v>
      </c>
      <c r="J149" s="10"/>
    </row>
    <row r="150" spans="1:10" ht="15" thickBot="1">
      <c r="A150" s="115" t="s">
        <v>107</v>
      </c>
      <c r="B150" s="108">
        <v>41</v>
      </c>
      <c r="C150" s="108">
        <v>47</v>
      </c>
      <c r="D150" s="108">
        <v>51</v>
      </c>
      <c r="E150" s="108">
        <v>51</v>
      </c>
      <c r="F150" s="108">
        <v>53</v>
      </c>
      <c r="G150" s="108">
        <v>54</v>
      </c>
      <c r="H150" s="108">
        <v>57</v>
      </c>
      <c r="I150" s="108">
        <v>58</v>
      </c>
      <c r="J150" s="10"/>
    </row>
    <row r="151" spans="1:10" ht="15" thickBot="1">
      <c r="A151" s="115" t="s">
        <v>108</v>
      </c>
      <c r="B151" s="108">
        <v>4</v>
      </c>
      <c r="C151" s="108">
        <v>4</v>
      </c>
      <c r="D151" s="108">
        <v>4</v>
      </c>
      <c r="E151" s="108">
        <v>4</v>
      </c>
      <c r="F151" s="108">
        <v>4</v>
      </c>
      <c r="G151" s="108">
        <v>5</v>
      </c>
      <c r="H151" s="108">
        <v>5</v>
      </c>
      <c r="I151" s="108">
        <v>5</v>
      </c>
      <c r="J151" s="10"/>
    </row>
    <row r="152" spans="1:10" ht="15" thickBot="1">
      <c r="A152" s="115" t="s">
        <v>109</v>
      </c>
      <c r="B152" s="108">
        <v>243548</v>
      </c>
      <c r="C152" s="108">
        <v>294750</v>
      </c>
      <c r="D152" s="108">
        <v>307272</v>
      </c>
      <c r="E152" s="108">
        <v>321471</v>
      </c>
      <c r="F152" s="108">
        <v>339387</v>
      </c>
      <c r="G152" s="108">
        <v>354544</v>
      </c>
      <c r="H152" s="108">
        <v>380790</v>
      </c>
      <c r="I152" s="108">
        <v>414931</v>
      </c>
      <c r="J152" s="10"/>
    </row>
    <row r="153" spans="1:10" ht="15" thickBot="1">
      <c r="A153" s="115" t="s">
        <v>110</v>
      </c>
      <c r="B153" s="108">
        <v>1</v>
      </c>
      <c r="C153" s="108">
        <v>1</v>
      </c>
      <c r="D153" s="144">
        <v>1</v>
      </c>
      <c r="E153" s="108">
        <v>1</v>
      </c>
      <c r="F153" s="108">
        <v>1</v>
      </c>
      <c r="G153" s="108">
        <v>1</v>
      </c>
      <c r="H153" s="108">
        <v>1</v>
      </c>
      <c r="I153" s="108">
        <v>1</v>
      </c>
      <c r="J153" s="10"/>
    </row>
    <row r="154" spans="1:10" ht="15" thickBot="1">
      <c r="A154" s="115" t="s">
        <v>111</v>
      </c>
      <c r="B154" s="108">
        <v>0</v>
      </c>
      <c r="C154" s="108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10"/>
    </row>
    <row r="155" spans="1:10" ht="15" thickBot="1">
      <c r="A155" s="115" t="s">
        <v>112</v>
      </c>
      <c r="B155" s="108">
        <v>82</v>
      </c>
      <c r="C155" s="108">
        <v>94</v>
      </c>
      <c r="D155" s="108">
        <v>102</v>
      </c>
      <c r="E155" s="108">
        <v>104</v>
      </c>
      <c r="F155" s="108">
        <v>106</v>
      </c>
      <c r="G155" s="108">
        <v>113</v>
      </c>
      <c r="H155" s="108">
        <v>116</v>
      </c>
      <c r="I155" s="108">
        <v>115</v>
      </c>
      <c r="J155" s="10"/>
    </row>
    <row r="156" spans="1:10" ht="15" thickBot="1">
      <c r="A156" s="115" t="s">
        <v>113</v>
      </c>
      <c r="B156" s="108">
        <v>27</v>
      </c>
      <c r="C156" s="108">
        <v>26</v>
      </c>
      <c r="D156" s="108">
        <v>26</v>
      </c>
      <c r="E156" s="108">
        <v>26</v>
      </c>
      <c r="F156" s="108">
        <v>26</v>
      </c>
      <c r="G156" s="108">
        <v>26</v>
      </c>
      <c r="H156" s="108">
        <v>26</v>
      </c>
      <c r="I156" s="108">
        <v>25</v>
      </c>
      <c r="J156" s="10"/>
    </row>
    <row r="157" spans="1:10" ht="15" thickBot="1">
      <c r="A157" s="115" t="s">
        <v>114</v>
      </c>
      <c r="B157" s="108">
        <v>0</v>
      </c>
      <c r="C157" s="108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10"/>
    </row>
    <row r="159" spans="1:10" ht="15" hidden="1" customHeight="1"/>
    <row r="160" spans="1:10" ht="15" thickBot="1">
      <c r="A160" s="143" t="s">
        <v>127</v>
      </c>
    </row>
    <row r="161" spans="1:9" ht="15.75" hidden="1" customHeight="1" thickBot="1"/>
    <row r="162" spans="1:9" ht="21" customHeight="1" thickBot="1">
      <c r="A162" s="566" t="s">
        <v>117</v>
      </c>
      <c r="B162" s="566" t="s">
        <v>606</v>
      </c>
      <c r="C162" s="566" t="s">
        <v>635</v>
      </c>
      <c r="D162" s="573" t="s">
        <v>744</v>
      </c>
      <c r="E162" s="573"/>
      <c r="F162" s="573"/>
      <c r="G162" s="573"/>
      <c r="H162" s="573"/>
      <c r="I162" s="573"/>
    </row>
    <row r="163" spans="1:9" ht="21.75" customHeight="1" thickBot="1">
      <c r="A163" s="566"/>
      <c r="B163" s="566"/>
      <c r="C163" s="566"/>
      <c r="D163" s="476" t="s">
        <v>745</v>
      </c>
      <c r="E163" s="476" t="s">
        <v>746</v>
      </c>
      <c r="F163" s="476" t="s">
        <v>747</v>
      </c>
      <c r="G163" s="476" t="s">
        <v>748</v>
      </c>
      <c r="H163" s="476" t="s">
        <v>749</v>
      </c>
      <c r="I163" s="476" t="s">
        <v>750</v>
      </c>
    </row>
    <row r="164" spans="1:9" ht="15" thickBot="1">
      <c r="A164" s="115" t="s">
        <v>106</v>
      </c>
      <c r="B164" s="108">
        <v>937</v>
      </c>
      <c r="C164" s="108">
        <v>1045</v>
      </c>
      <c r="D164" s="108">
        <v>1053</v>
      </c>
      <c r="E164" s="108">
        <v>1062</v>
      </c>
      <c r="F164" s="108">
        <v>1083</v>
      </c>
      <c r="G164" s="108">
        <v>1105</v>
      </c>
      <c r="H164" s="108">
        <v>1122</v>
      </c>
      <c r="I164" s="108">
        <v>1132</v>
      </c>
    </row>
    <row r="165" spans="1:9" ht="15" thickBot="1">
      <c r="A165" s="115" t="s">
        <v>107</v>
      </c>
      <c r="B165" s="108">
        <v>88</v>
      </c>
      <c r="C165" s="108">
        <v>89</v>
      </c>
      <c r="D165" s="108">
        <v>88</v>
      </c>
      <c r="E165" s="108">
        <v>89</v>
      </c>
      <c r="F165" s="108">
        <v>92</v>
      </c>
      <c r="G165" s="108">
        <v>94</v>
      </c>
      <c r="H165" s="108">
        <v>96</v>
      </c>
      <c r="I165" s="108">
        <v>98</v>
      </c>
    </row>
    <row r="166" spans="1:9" ht="15" thickBot="1">
      <c r="A166" s="115" t="s">
        <v>108</v>
      </c>
      <c r="B166" s="108">
        <v>15</v>
      </c>
      <c r="C166" s="108">
        <v>15</v>
      </c>
      <c r="D166" s="108">
        <v>15</v>
      </c>
      <c r="E166" s="108">
        <v>15</v>
      </c>
      <c r="F166" s="108">
        <v>15</v>
      </c>
      <c r="G166" s="108">
        <v>15</v>
      </c>
      <c r="H166" s="108">
        <v>15</v>
      </c>
      <c r="I166" s="108">
        <v>15</v>
      </c>
    </row>
    <row r="167" spans="1:9" ht="15" thickBot="1">
      <c r="A167" s="115" t="s">
        <v>109</v>
      </c>
      <c r="B167" s="108">
        <v>325887</v>
      </c>
      <c r="C167" s="108">
        <v>387187</v>
      </c>
      <c r="D167" s="108">
        <v>401697</v>
      </c>
      <c r="E167" s="108">
        <v>417392</v>
      </c>
      <c r="F167" s="108">
        <v>437898</v>
      </c>
      <c r="G167" s="108">
        <v>454586</v>
      </c>
      <c r="H167" s="108">
        <v>483970</v>
      </c>
      <c r="I167" s="108">
        <v>521900</v>
      </c>
    </row>
    <row r="168" spans="1:9" ht="15" thickBot="1">
      <c r="A168" s="115" t="s">
        <v>110</v>
      </c>
      <c r="B168" s="108">
        <v>6</v>
      </c>
      <c r="C168" s="108">
        <v>6</v>
      </c>
      <c r="D168" s="144">
        <v>6</v>
      </c>
      <c r="E168" s="108">
        <v>6</v>
      </c>
      <c r="F168" s="108">
        <v>6</v>
      </c>
      <c r="G168" s="108">
        <v>6</v>
      </c>
      <c r="H168" s="108">
        <v>6</v>
      </c>
      <c r="I168" s="108">
        <v>6</v>
      </c>
    </row>
    <row r="169" spans="1:9" ht="15" thickBot="1">
      <c r="A169" s="115" t="s">
        <v>111</v>
      </c>
      <c r="B169" s="108">
        <v>4</v>
      </c>
      <c r="C169" s="108">
        <v>4</v>
      </c>
      <c r="D169" s="108">
        <v>4</v>
      </c>
      <c r="E169" s="108">
        <v>4</v>
      </c>
      <c r="F169" s="108">
        <v>4</v>
      </c>
      <c r="G169" s="108">
        <v>4</v>
      </c>
      <c r="H169" s="108">
        <v>4</v>
      </c>
      <c r="I169" s="108">
        <v>4</v>
      </c>
    </row>
    <row r="170" spans="1:9" ht="15" thickBot="1">
      <c r="A170" s="115" t="s">
        <v>112</v>
      </c>
      <c r="B170" s="108">
        <v>281</v>
      </c>
      <c r="C170" s="108">
        <v>317</v>
      </c>
      <c r="D170" s="108">
        <v>320</v>
      </c>
      <c r="E170" s="108">
        <v>321</v>
      </c>
      <c r="F170" s="108">
        <v>327</v>
      </c>
      <c r="G170" s="108">
        <v>335</v>
      </c>
      <c r="H170" s="108">
        <v>338</v>
      </c>
      <c r="I170" s="108">
        <v>340</v>
      </c>
    </row>
    <row r="171" spans="1:9" ht="15" thickBot="1">
      <c r="A171" s="115" t="s">
        <v>113</v>
      </c>
      <c r="B171" s="108">
        <v>35</v>
      </c>
      <c r="C171" s="108">
        <v>36</v>
      </c>
      <c r="D171" s="108">
        <v>36</v>
      </c>
      <c r="E171" s="108">
        <v>36</v>
      </c>
      <c r="F171" s="108">
        <v>35</v>
      </c>
      <c r="G171" s="108">
        <v>35</v>
      </c>
      <c r="H171" s="108">
        <v>35</v>
      </c>
      <c r="I171" s="108">
        <v>35</v>
      </c>
    </row>
    <row r="172" spans="1:9" ht="15" thickBot="1">
      <c r="A172" s="115" t="s">
        <v>114</v>
      </c>
      <c r="B172" s="108">
        <v>3</v>
      </c>
      <c r="C172" s="108">
        <v>3</v>
      </c>
      <c r="D172" s="108">
        <v>3</v>
      </c>
      <c r="E172" s="108">
        <v>3</v>
      </c>
      <c r="F172" s="108">
        <v>3</v>
      </c>
      <c r="G172" s="108">
        <v>3</v>
      </c>
      <c r="H172" s="108">
        <v>3</v>
      </c>
      <c r="I172" s="108">
        <v>3</v>
      </c>
    </row>
    <row r="174" spans="1:9" ht="15" hidden="1" customHeight="1"/>
    <row r="175" spans="1:9" ht="15" thickBot="1">
      <c r="A175" s="143" t="s">
        <v>128</v>
      </c>
    </row>
    <row r="176" spans="1:9" ht="15.75" hidden="1" customHeight="1" thickBot="1"/>
    <row r="177" spans="1:9" ht="22.5" customHeight="1" thickBot="1">
      <c r="A177" s="566" t="s">
        <v>117</v>
      </c>
      <c r="B177" s="566" t="s">
        <v>606</v>
      </c>
      <c r="C177" s="566" t="s">
        <v>635</v>
      </c>
      <c r="D177" s="573" t="s">
        <v>744</v>
      </c>
      <c r="E177" s="573"/>
      <c r="F177" s="573"/>
      <c r="G177" s="573"/>
      <c r="H177" s="573"/>
      <c r="I177" s="573"/>
    </row>
    <row r="178" spans="1:9" ht="20.25" customHeight="1" thickBot="1">
      <c r="A178" s="566"/>
      <c r="B178" s="566"/>
      <c r="C178" s="566"/>
      <c r="D178" s="476" t="s">
        <v>745</v>
      </c>
      <c r="E178" s="476" t="s">
        <v>746</v>
      </c>
      <c r="F178" s="476" t="s">
        <v>747</v>
      </c>
      <c r="G178" s="476" t="s">
        <v>748</v>
      </c>
      <c r="H178" s="476" t="s">
        <v>749</v>
      </c>
      <c r="I178" s="476" t="s">
        <v>750</v>
      </c>
    </row>
    <row r="179" spans="1:9" ht="15" thickBot="1">
      <c r="A179" s="115" t="s">
        <v>106</v>
      </c>
      <c r="B179" s="108">
        <v>39</v>
      </c>
      <c r="C179" s="108">
        <v>41</v>
      </c>
      <c r="D179" s="108">
        <v>42</v>
      </c>
      <c r="E179" s="108">
        <v>42</v>
      </c>
      <c r="F179" s="108">
        <v>46</v>
      </c>
      <c r="G179" s="108">
        <v>43</v>
      </c>
      <c r="H179" s="108">
        <v>40</v>
      </c>
      <c r="I179" s="108">
        <v>41</v>
      </c>
    </row>
    <row r="180" spans="1:9" ht="15" thickBot="1">
      <c r="A180" s="115" t="s">
        <v>107</v>
      </c>
      <c r="B180" s="108">
        <v>11</v>
      </c>
      <c r="C180" s="108">
        <v>12</v>
      </c>
      <c r="D180" s="108">
        <v>12</v>
      </c>
      <c r="E180" s="108">
        <v>12</v>
      </c>
      <c r="F180" s="108">
        <v>12</v>
      </c>
      <c r="G180" s="108">
        <v>12</v>
      </c>
      <c r="H180" s="108">
        <v>12</v>
      </c>
      <c r="I180" s="108">
        <v>12</v>
      </c>
    </row>
    <row r="181" spans="1:9" ht="15" thickBot="1">
      <c r="A181" s="115" t="s">
        <v>108</v>
      </c>
      <c r="B181" s="108">
        <v>2</v>
      </c>
      <c r="C181" s="108">
        <v>2</v>
      </c>
      <c r="D181" s="108">
        <v>2</v>
      </c>
      <c r="E181" s="108">
        <v>2</v>
      </c>
      <c r="F181" s="108">
        <v>2</v>
      </c>
      <c r="G181" s="108">
        <v>2</v>
      </c>
      <c r="H181" s="108">
        <v>2</v>
      </c>
      <c r="I181" s="108">
        <v>2</v>
      </c>
    </row>
    <row r="182" spans="1:9" ht="15" thickBot="1">
      <c r="A182" s="115" t="s">
        <v>109</v>
      </c>
      <c r="B182" s="108">
        <v>32175</v>
      </c>
      <c r="C182" s="108">
        <v>37841</v>
      </c>
      <c r="D182" s="108">
        <v>39261</v>
      </c>
      <c r="E182" s="108">
        <v>40913</v>
      </c>
      <c r="F182" s="108">
        <v>42959</v>
      </c>
      <c r="G182" s="108">
        <v>44757</v>
      </c>
      <c r="H182" s="108">
        <v>48081</v>
      </c>
      <c r="I182" s="108">
        <v>52064</v>
      </c>
    </row>
    <row r="183" spans="1:9" ht="15" thickBot="1">
      <c r="A183" s="115" t="s">
        <v>110</v>
      </c>
      <c r="B183" s="108">
        <v>1</v>
      </c>
      <c r="C183" s="108">
        <v>1</v>
      </c>
      <c r="D183" s="144">
        <v>1</v>
      </c>
      <c r="E183" s="108">
        <v>1</v>
      </c>
      <c r="F183" s="108">
        <v>1</v>
      </c>
      <c r="G183" s="108">
        <v>1</v>
      </c>
      <c r="H183" s="108">
        <v>1</v>
      </c>
      <c r="I183" s="108">
        <v>1</v>
      </c>
    </row>
    <row r="184" spans="1:9" ht="15" thickBot="1">
      <c r="A184" s="115" t="s">
        <v>111</v>
      </c>
      <c r="B184" s="108">
        <v>0</v>
      </c>
      <c r="C184" s="108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</row>
    <row r="185" spans="1:9" ht="15" thickBot="1">
      <c r="A185" s="115" t="s">
        <v>112</v>
      </c>
      <c r="B185" s="108">
        <v>25</v>
      </c>
      <c r="C185" s="108">
        <v>25</v>
      </c>
      <c r="D185" s="108">
        <v>25</v>
      </c>
      <c r="E185" s="108">
        <v>25</v>
      </c>
      <c r="F185" s="108">
        <v>25</v>
      </c>
      <c r="G185" s="108">
        <v>25</v>
      </c>
      <c r="H185" s="108">
        <v>25</v>
      </c>
      <c r="I185" s="108">
        <v>25</v>
      </c>
    </row>
    <row r="186" spans="1:9" ht="15" thickBot="1">
      <c r="A186" s="115" t="s">
        <v>113</v>
      </c>
      <c r="B186" s="108">
        <v>1</v>
      </c>
      <c r="C186" s="108">
        <v>1</v>
      </c>
      <c r="D186" s="108">
        <v>1</v>
      </c>
      <c r="E186" s="108">
        <v>1</v>
      </c>
      <c r="F186" s="108">
        <v>1</v>
      </c>
      <c r="G186" s="108">
        <v>1</v>
      </c>
      <c r="H186" s="108">
        <v>1</v>
      </c>
      <c r="I186" s="108">
        <v>1</v>
      </c>
    </row>
    <row r="187" spans="1:9" ht="15" thickBot="1">
      <c r="A187" s="115" t="s">
        <v>114</v>
      </c>
      <c r="B187" s="108">
        <v>0</v>
      </c>
      <c r="C187" s="108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</row>
    <row r="188" spans="1:9">
      <c r="A188" s="133" t="s">
        <v>1033</v>
      </c>
    </row>
    <row r="190" spans="1:9" ht="17">
      <c r="A190" s="619" t="s">
        <v>695</v>
      </c>
      <c r="B190" s="619"/>
      <c r="C190" s="619"/>
      <c r="D190" s="619"/>
      <c r="E190" s="619"/>
      <c r="F190" s="619"/>
      <c r="G190" s="619"/>
      <c r="H190" s="619"/>
      <c r="I190" s="619"/>
    </row>
    <row r="192" spans="1:9" ht="15" thickBot="1">
      <c r="A192" s="143" t="s">
        <v>129</v>
      </c>
    </row>
    <row r="193" spans="1:9" ht="15.75" hidden="1" customHeight="1" thickBot="1"/>
    <row r="194" spans="1:9" ht="20.25" customHeight="1" thickBot="1">
      <c r="A194" s="566" t="s">
        <v>117</v>
      </c>
      <c r="B194" s="566" t="s">
        <v>606</v>
      </c>
      <c r="C194" s="566" t="s">
        <v>635</v>
      </c>
      <c r="D194" s="573" t="s">
        <v>744</v>
      </c>
      <c r="E194" s="573"/>
      <c r="F194" s="573"/>
      <c r="G194" s="573"/>
      <c r="H194" s="573"/>
      <c r="I194" s="573"/>
    </row>
    <row r="195" spans="1:9" ht="21" customHeight="1" thickBot="1">
      <c r="A195" s="566"/>
      <c r="B195" s="566"/>
      <c r="C195" s="566"/>
      <c r="D195" s="476" t="s">
        <v>745</v>
      </c>
      <c r="E195" s="476" t="s">
        <v>746</v>
      </c>
      <c r="F195" s="476" t="s">
        <v>747</v>
      </c>
      <c r="G195" s="476" t="s">
        <v>748</v>
      </c>
      <c r="H195" s="476" t="s">
        <v>749</v>
      </c>
      <c r="I195" s="476" t="s">
        <v>750</v>
      </c>
    </row>
    <row r="196" spans="1:9" ht="15" thickBot="1">
      <c r="A196" s="115" t="s">
        <v>106</v>
      </c>
      <c r="B196" s="108">
        <v>54</v>
      </c>
      <c r="C196" s="108">
        <v>60</v>
      </c>
      <c r="D196" s="108">
        <v>60</v>
      </c>
      <c r="E196" s="108">
        <v>60</v>
      </c>
      <c r="F196" s="108">
        <v>61</v>
      </c>
      <c r="G196" s="108">
        <v>63</v>
      </c>
      <c r="H196" s="108">
        <v>66</v>
      </c>
      <c r="I196" s="108">
        <v>67</v>
      </c>
    </row>
    <row r="197" spans="1:9" ht="15" thickBot="1">
      <c r="A197" s="115" t="s">
        <v>107</v>
      </c>
      <c r="B197" s="108">
        <v>3</v>
      </c>
      <c r="C197" s="108">
        <v>3</v>
      </c>
      <c r="D197" s="108">
        <v>3</v>
      </c>
      <c r="E197" s="108">
        <v>3</v>
      </c>
      <c r="F197" s="108">
        <v>3</v>
      </c>
      <c r="G197" s="108">
        <v>3</v>
      </c>
      <c r="H197" s="108">
        <v>3</v>
      </c>
      <c r="I197" s="108">
        <v>4</v>
      </c>
    </row>
    <row r="198" spans="1:9" ht="15" thickBot="1">
      <c r="A198" s="115" t="s">
        <v>108</v>
      </c>
      <c r="B198" s="108">
        <v>1</v>
      </c>
      <c r="C198" s="108">
        <v>1</v>
      </c>
      <c r="D198" s="108">
        <v>1</v>
      </c>
      <c r="E198" s="108">
        <v>1</v>
      </c>
      <c r="F198" s="108">
        <v>1</v>
      </c>
      <c r="G198" s="108">
        <v>1</v>
      </c>
      <c r="H198" s="108">
        <v>1</v>
      </c>
      <c r="I198" s="108">
        <v>1</v>
      </c>
    </row>
    <row r="199" spans="1:9" ht="15" thickBot="1">
      <c r="A199" s="115" t="s">
        <v>109</v>
      </c>
      <c r="B199" s="108">
        <v>25592</v>
      </c>
      <c r="C199" s="108">
        <v>30581</v>
      </c>
      <c r="D199" s="108">
        <v>31782</v>
      </c>
      <c r="E199" s="108">
        <v>33199</v>
      </c>
      <c r="F199" s="108">
        <v>34942</v>
      </c>
      <c r="G199" s="108">
        <v>36669</v>
      </c>
      <c r="H199" s="108">
        <v>39781</v>
      </c>
      <c r="I199" s="108">
        <v>43659</v>
      </c>
    </row>
    <row r="200" spans="1:9" ht="15" thickBot="1">
      <c r="A200" s="115" t="s">
        <v>110</v>
      </c>
      <c r="B200" s="108">
        <v>1</v>
      </c>
      <c r="C200" s="108">
        <v>1</v>
      </c>
      <c r="D200" s="144">
        <v>1</v>
      </c>
      <c r="E200" s="108">
        <v>1</v>
      </c>
      <c r="F200" s="108">
        <v>1</v>
      </c>
      <c r="G200" s="108">
        <v>1</v>
      </c>
      <c r="H200" s="108">
        <v>1</v>
      </c>
      <c r="I200" s="108">
        <v>1</v>
      </c>
    </row>
    <row r="201" spans="1:9" ht="15" thickBot="1">
      <c r="A201" s="115" t="s">
        <v>111</v>
      </c>
      <c r="B201" s="108">
        <v>0</v>
      </c>
      <c r="C201" s="108">
        <v>0</v>
      </c>
      <c r="D201" s="108">
        <v>0</v>
      </c>
      <c r="E201" s="108">
        <v>0</v>
      </c>
      <c r="F201" s="108">
        <v>0</v>
      </c>
      <c r="G201" s="108">
        <v>0</v>
      </c>
      <c r="H201" s="108">
        <v>0</v>
      </c>
      <c r="I201" s="108">
        <v>0</v>
      </c>
    </row>
    <row r="202" spans="1:9" ht="15" thickBot="1">
      <c r="A202" s="115" t="s">
        <v>112</v>
      </c>
      <c r="B202" s="108">
        <v>19</v>
      </c>
      <c r="C202" s="108">
        <v>19</v>
      </c>
      <c r="D202" s="108">
        <v>19</v>
      </c>
      <c r="E202" s="108">
        <v>19</v>
      </c>
      <c r="F202" s="108">
        <v>19</v>
      </c>
      <c r="G202" s="108">
        <v>19</v>
      </c>
      <c r="H202" s="108">
        <v>20</v>
      </c>
      <c r="I202" s="108">
        <v>20</v>
      </c>
    </row>
    <row r="203" spans="1:9" ht="15" thickBot="1">
      <c r="A203" s="115" t="s">
        <v>113</v>
      </c>
      <c r="B203" s="108">
        <v>1</v>
      </c>
      <c r="C203" s="108">
        <v>1</v>
      </c>
      <c r="D203" s="108">
        <v>1</v>
      </c>
      <c r="E203" s="108">
        <v>1</v>
      </c>
      <c r="F203" s="108">
        <v>1</v>
      </c>
      <c r="G203" s="108">
        <v>1</v>
      </c>
      <c r="H203" s="108">
        <v>1</v>
      </c>
      <c r="I203" s="108">
        <v>1</v>
      </c>
    </row>
    <row r="204" spans="1:9" ht="15" thickBot="1">
      <c r="A204" s="115" t="s">
        <v>114</v>
      </c>
      <c r="B204" s="108">
        <v>0</v>
      </c>
      <c r="C204" s="108">
        <v>0</v>
      </c>
      <c r="D204" s="108">
        <v>0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</row>
    <row r="206" spans="1:9" ht="15" hidden="1" customHeight="1"/>
    <row r="207" spans="1:9" ht="15" thickBot="1">
      <c r="A207" s="143" t="s">
        <v>130</v>
      </c>
    </row>
    <row r="208" spans="1:9" ht="15.75" hidden="1" customHeight="1" thickBot="1"/>
    <row r="209" spans="1:9" ht="22.5" customHeight="1" thickBot="1">
      <c r="A209" s="566" t="s">
        <v>117</v>
      </c>
      <c r="B209" s="566" t="s">
        <v>606</v>
      </c>
      <c r="C209" s="566" t="s">
        <v>635</v>
      </c>
      <c r="D209" s="573" t="s">
        <v>744</v>
      </c>
      <c r="E209" s="573"/>
      <c r="F209" s="573"/>
      <c r="G209" s="573"/>
      <c r="H209" s="573"/>
      <c r="I209" s="573"/>
    </row>
    <row r="210" spans="1:9" ht="21.75" customHeight="1" thickBot="1">
      <c r="A210" s="566"/>
      <c r="B210" s="566"/>
      <c r="C210" s="566"/>
      <c r="D210" s="476" t="s">
        <v>745</v>
      </c>
      <c r="E210" s="476" t="s">
        <v>746</v>
      </c>
      <c r="F210" s="476" t="s">
        <v>747</v>
      </c>
      <c r="G210" s="476" t="s">
        <v>748</v>
      </c>
      <c r="H210" s="476" t="s">
        <v>749</v>
      </c>
      <c r="I210" s="476" t="s">
        <v>750</v>
      </c>
    </row>
    <row r="211" spans="1:9" ht="15" thickBot="1">
      <c r="A211" s="115" t="s">
        <v>106</v>
      </c>
      <c r="B211" s="108">
        <v>16</v>
      </c>
      <c r="C211" s="108">
        <v>18</v>
      </c>
      <c r="D211" s="108">
        <v>17</v>
      </c>
      <c r="E211" s="108">
        <v>17</v>
      </c>
      <c r="F211" s="108">
        <v>17</v>
      </c>
      <c r="G211" s="108">
        <v>17</v>
      </c>
      <c r="H211" s="108">
        <v>17</v>
      </c>
      <c r="I211" s="108">
        <v>17</v>
      </c>
    </row>
    <row r="212" spans="1:9" ht="15" thickBot="1">
      <c r="A212" s="115" t="s">
        <v>107</v>
      </c>
      <c r="B212" s="108">
        <v>2</v>
      </c>
      <c r="C212" s="108">
        <v>2</v>
      </c>
      <c r="D212" s="108">
        <v>2</v>
      </c>
      <c r="E212" s="108">
        <v>2</v>
      </c>
      <c r="F212" s="108">
        <v>2</v>
      </c>
      <c r="G212" s="108">
        <v>2</v>
      </c>
      <c r="H212" s="108">
        <v>2</v>
      </c>
      <c r="I212" s="108">
        <v>2</v>
      </c>
    </row>
    <row r="213" spans="1:9" ht="15" thickBot="1">
      <c r="A213" s="115" t="s">
        <v>108</v>
      </c>
      <c r="B213" s="108">
        <v>1</v>
      </c>
      <c r="C213" s="108">
        <v>1</v>
      </c>
      <c r="D213" s="108">
        <v>1</v>
      </c>
      <c r="E213" s="108">
        <v>1</v>
      </c>
      <c r="F213" s="108">
        <v>1</v>
      </c>
      <c r="G213" s="108">
        <v>1</v>
      </c>
      <c r="H213" s="108">
        <v>1</v>
      </c>
      <c r="I213" s="108">
        <v>1</v>
      </c>
    </row>
    <row r="214" spans="1:9" ht="15" thickBot="1">
      <c r="A214" s="115" t="s">
        <v>109</v>
      </c>
      <c r="B214" s="108">
        <v>13305</v>
      </c>
      <c r="C214" s="108">
        <v>16708</v>
      </c>
      <c r="D214" s="108">
        <v>17425</v>
      </c>
      <c r="E214" s="108">
        <v>18325</v>
      </c>
      <c r="F214" s="108">
        <v>19444</v>
      </c>
      <c r="G214" s="108">
        <v>20539</v>
      </c>
      <c r="H214" s="108">
        <v>22284</v>
      </c>
      <c r="I214" s="108">
        <v>24402</v>
      </c>
    </row>
    <row r="215" spans="1:9" ht="15" thickBot="1">
      <c r="A215" s="115" t="s">
        <v>110</v>
      </c>
      <c r="B215" s="108">
        <v>1</v>
      </c>
      <c r="C215" s="108">
        <v>1</v>
      </c>
      <c r="D215" s="144">
        <v>1</v>
      </c>
      <c r="E215" s="108">
        <v>1</v>
      </c>
      <c r="F215" s="108">
        <v>1</v>
      </c>
      <c r="G215" s="108">
        <v>1</v>
      </c>
      <c r="H215" s="108">
        <v>1</v>
      </c>
      <c r="I215" s="108">
        <v>1</v>
      </c>
    </row>
    <row r="216" spans="1:9" ht="15" thickBot="1">
      <c r="A216" s="115" t="s">
        <v>111</v>
      </c>
      <c r="B216" s="108">
        <v>0</v>
      </c>
      <c r="C216" s="108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</row>
    <row r="217" spans="1:9" ht="15" thickBot="1">
      <c r="A217" s="115" t="s">
        <v>112</v>
      </c>
      <c r="B217" s="108">
        <v>8</v>
      </c>
      <c r="C217" s="108">
        <v>8</v>
      </c>
      <c r="D217" s="108">
        <v>8</v>
      </c>
      <c r="E217" s="108">
        <v>8</v>
      </c>
      <c r="F217" s="108">
        <v>8</v>
      </c>
      <c r="G217" s="108">
        <v>8</v>
      </c>
      <c r="H217" s="108">
        <v>8</v>
      </c>
      <c r="I217" s="108">
        <v>8</v>
      </c>
    </row>
    <row r="218" spans="1:9" ht="15" thickBot="1">
      <c r="A218" s="115" t="s">
        <v>113</v>
      </c>
      <c r="B218" s="108">
        <v>1</v>
      </c>
      <c r="C218" s="108">
        <v>1</v>
      </c>
      <c r="D218" s="108">
        <v>1</v>
      </c>
      <c r="E218" s="108">
        <v>1</v>
      </c>
      <c r="F218" s="108">
        <v>1</v>
      </c>
      <c r="G218" s="108">
        <v>1</v>
      </c>
      <c r="H218" s="108">
        <v>1</v>
      </c>
      <c r="I218" s="108">
        <v>1</v>
      </c>
    </row>
    <row r="219" spans="1:9" ht="15" thickBot="1">
      <c r="A219" s="115" t="s">
        <v>114</v>
      </c>
      <c r="B219" s="108">
        <v>0</v>
      </c>
      <c r="C219" s="108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</row>
    <row r="220" spans="1:9" ht="15" hidden="1" customHeight="1"/>
    <row r="222" spans="1:9" ht="15" thickBot="1">
      <c r="A222" s="143" t="s">
        <v>131</v>
      </c>
    </row>
    <row r="223" spans="1:9" ht="15.75" hidden="1" customHeight="1" thickBot="1"/>
    <row r="224" spans="1:9" ht="21" customHeight="1" thickBot="1">
      <c r="A224" s="566" t="s">
        <v>117</v>
      </c>
      <c r="B224" s="566" t="s">
        <v>606</v>
      </c>
      <c r="C224" s="566" t="s">
        <v>635</v>
      </c>
      <c r="D224" s="573" t="s">
        <v>744</v>
      </c>
      <c r="E224" s="573"/>
      <c r="F224" s="573"/>
      <c r="G224" s="573"/>
      <c r="H224" s="573"/>
      <c r="I224" s="573"/>
    </row>
    <row r="225" spans="1:9" ht="24" customHeight="1" thickBot="1">
      <c r="A225" s="566"/>
      <c r="B225" s="566"/>
      <c r="C225" s="566"/>
      <c r="D225" s="476" t="s">
        <v>745</v>
      </c>
      <c r="E225" s="476" t="s">
        <v>746</v>
      </c>
      <c r="F225" s="476" t="s">
        <v>747</v>
      </c>
      <c r="G225" s="476" t="s">
        <v>748</v>
      </c>
      <c r="H225" s="476" t="s">
        <v>749</v>
      </c>
      <c r="I225" s="476" t="s">
        <v>750</v>
      </c>
    </row>
    <row r="226" spans="1:9" ht="15" thickBot="1">
      <c r="A226" s="115" t="s">
        <v>106</v>
      </c>
      <c r="B226" s="108">
        <v>151</v>
      </c>
      <c r="C226" s="108">
        <v>161</v>
      </c>
      <c r="D226" s="108">
        <v>163</v>
      </c>
      <c r="E226" s="108">
        <v>167</v>
      </c>
      <c r="F226" s="108">
        <v>170</v>
      </c>
      <c r="G226" s="108">
        <v>170</v>
      </c>
      <c r="H226" s="108">
        <v>169</v>
      </c>
      <c r="I226" s="108">
        <v>170</v>
      </c>
    </row>
    <row r="227" spans="1:9" ht="15" thickBot="1">
      <c r="A227" s="115" t="s">
        <v>107</v>
      </c>
      <c r="B227" s="108">
        <v>4</v>
      </c>
      <c r="C227" s="108">
        <v>4</v>
      </c>
      <c r="D227" s="108">
        <v>5</v>
      </c>
      <c r="E227" s="108">
        <v>5</v>
      </c>
      <c r="F227" s="108">
        <v>5</v>
      </c>
      <c r="G227" s="108">
        <v>5</v>
      </c>
      <c r="H227" s="108">
        <v>5</v>
      </c>
      <c r="I227" s="108">
        <v>5</v>
      </c>
    </row>
    <row r="228" spans="1:9" ht="15" thickBot="1">
      <c r="A228" s="115" t="s">
        <v>108</v>
      </c>
      <c r="B228" s="108">
        <v>7</v>
      </c>
      <c r="C228" s="108">
        <v>7</v>
      </c>
      <c r="D228" s="108">
        <v>7</v>
      </c>
      <c r="E228" s="108">
        <v>7</v>
      </c>
      <c r="F228" s="108">
        <v>7</v>
      </c>
      <c r="G228" s="108">
        <v>7</v>
      </c>
      <c r="H228" s="108">
        <v>7</v>
      </c>
      <c r="I228" s="108">
        <v>7</v>
      </c>
    </row>
    <row r="229" spans="1:9" ht="15" thickBot="1">
      <c r="A229" s="115" t="s">
        <v>109</v>
      </c>
      <c r="B229" s="108">
        <v>35999</v>
      </c>
      <c r="C229" s="108">
        <v>43630</v>
      </c>
      <c r="D229" s="108">
        <v>45809</v>
      </c>
      <c r="E229" s="108">
        <v>47957</v>
      </c>
      <c r="F229" s="108">
        <v>50469</v>
      </c>
      <c r="G229" s="108">
        <v>52758</v>
      </c>
      <c r="H229" s="108">
        <v>56854</v>
      </c>
      <c r="I229" s="108">
        <v>62247</v>
      </c>
    </row>
    <row r="230" spans="1:9" ht="15" thickBot="1">
      <c r="A230" s="115" t="s">
        <v>110</v>
      </c>
      <c r="B230" s="108">
        <v>2</v>
      </c>
      <c r="C230" s="108">
        <v>2</v>
      </c>
      <c r="D230" s="144">
        <v>2</v>
      </c>
      <c r="E230" s="108">
        <v>2</v>
      </c>
      <c r="F230" s="108">
        <v>2</v>
      </c>
      <c r="G230" s="108">
        <v>2</v>
      </c>
      <c r="H230" s="108">
        <v>2</v>
      </c>
      <c r="I230" s="108">
        <v>2</v>
      </c>
    </row>
    <row r="231" spans="1:9" ht="15" thickBot="1">
      <c r="A231" s="115" t="s">
        <v>111</v>
      </c>
      <c r="B231" s="108">
        <v>2</v>
      </c>
      <c r="C231" s="108">
        <v>2</v>
      </c>
      <c r="D231" s="108">
        <v>2</v>
      </c>
      <c r="E231" s="108">
        <v>2</v>
      </c>
      <c r="F231" s="108">
        <v>2</v>
      </c>
      <c r="G231" s="108">
        <v>2</v>
      </c>
      <c r="H231" s="108">
        <v>3</v>
      </c>
      <c r="I231" s="108">
        <v>3</v>
      </c>
    </row>
    <row r="232" spans="1:9" ht="15" thickBot="1">
      <c r="A232" s="115" t="s">
        <v>112</v>
      </c>
      <c r="B232" s="108">
        <v>21</v>
      </c>
      <c r="C232" s="108">
        <v>30</v>
      </c>
      <c r="D232" s="108">
        <v>30</v>
      </c>
      <c r="E232" s="108">
        <v>30</v>
      </c>
      <c r="F232" s="108">
        <v>30</v>
      </c>
      <c r="G232" s="108">
        <v>30</v>
      </c>
      <c r="H232" s="108">
        <v>30</v>
      </c>
      <c r="I232" s="108">
        <v>30</v>
      </c>
    </row>
    <row r="233" spans="1:9" ht="15" thickBot="1">
      <c r="A233" s="115" t="s">
        <v>113</v>
      </c>
      <c r="B233" s="108">
        <v>3</v>
      </c>
      <c r="C233" s="108">
        <v>3</v>
      </c>
      <c r="D233" s="108">
        <v>3</v>
      </c>
      <c r="E233" s="108">
        <v>3</v>
      </c>
      <c r="F233" s="108">
        <v>3</v>
      </c>
      <c r="G233" s="108">
        <v>3</v>
      </c>
      <c r="H233" s="108">
        <v>3</v>
      </c>
      <c r="I233" s="108">
        <v>3</v>
      </c>
    </row>
    <row r="234" spans="1:9" ht="15" thickBot="1">
      <c r="A234" s="115" t="s">
        <v>114</v>
      </c>
      <c r="B234" s="108">
        <v>0</v>
      </c>
      <c r="C234" s="108">
        <v>0</v>
      </c>
      <c r="D234" s="108">
        <v>0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</row>
    <row r="235" spans="1:9">
      <c r="A235" s="133" t="s">
        <v>1033</v>
      </c>
      <c r="B235" s="10"/>
      <c r="C235" s="10"/>
    </row>
    <row r="237" spans="1:9" ht="17">
      <c r="A237" s="619" t="s">
        <v>695</v>
      </c>
      <c r="B237" s="619"/>
      <c r="C237" s="619"/>
      <c r="D237" s="619"/>
      <c r="E237" s="619"/>
      <c r="F237" s="619"/>
      <c r="G237" s="619"/>
      <c r="H237" s="619"/>
      <c r="I237" s="619"/>
    </row>
    <row r="239" spans="1:9" ht="15" thickBot="1">
      <c r="A239" s="143" t="s">
        <v>132</v>
      </c>
    </row>
    <row r="240" spans="1:9" ht="15.75" hidden="1" customHeight="1" thickBot="1"/>
    <row r="241" spans="1:9" ht="22.5" customHeight="1" thickBot="1">
      <c r="A241" s="566" t="s">
        <v>117</v>
      </c>
      <c r="B241" s="566" t="s">
        <v>606</v>
      </c>
      <c r="C241" s="566" t="s">
        <v>635</v>
      </c>
      <c r="D241" s="573" t="s">
        <v>744</v>
      </c>
      <c r="E241" s="573"/>
      <c r="F241" s="573"/>
      <c r="G241" s="573"/>
      <c r="H241" s="573"/>
      <c r="I241" s="573"/>
    </row>
    <row r="242" spans="1:9" ht="21" customHeight="1" thickBot="1">
      <c r="A242" s="566"/>
      <c r="B242" s="566"/>
      <c r="C242" s="566"/>
      <c r="D242" s="476" t="s">
        <v>745</v>
      </c>
      <c r="E242" s="476" t="s">
        <v>746</v>
      </c>
      <c r="F242" s="476" t="s">
        <v>747</v>
      </c>
      <c r="G242" s="476" t="s">
        <v>748</v>
      </c>
      <c r="H242" s="476" t="s">
        <v>749</v>
      </c>
      <c r="I242" s="476" t="s">
        <v>750</v>
      </c>
    </row>
    <row r="243" spans="1:9" ht="15" thickBot="1">
      <c r="A243" s="115" t="s">
        <v>106</v>
      </c>
      <c r="B243" s="108">
        <v>1</v>
      </c>
      <c r="C243" s="108">
        <v>1</v>
      </c>
      <c r="D243" s="108">
        <v>1</v>
      </c>
      <c r="E243" s="108">
        <v>1</v>
      </c>
      <c r="F243" s="108">
        <v>1</v>
      </c>
      <c r="G243" s="108">
        <v>1</v>
      </c>
      <c r="H243" s="108">
        <v>1</v>
      </c>
      <c r="I243" s="108">
        <v>1</v>
      </c>
    </row>
    <row r="244" spans="1:9" ht="15" thickBot="1">
      <c r="A244" s="115" t="s">
        <v>107</v>
      </c>
      <c r="B244" s="108">
        <v>0</v>
      </c>
      <c r="C244" s="108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</row>
    <row r="245" spans="1:9" ht="15" thickBot="1">
      <c r="A245" s="115" t="s">
        <v>108</v>
      </c>
      <c r="B245" s="108">
        <v>0</v>
      </c>
      <c r="C245" s="108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</row>
    <row r="246" spans="1:9" ht="15" thickBot="1">
      <c r="A246" s="115" t="s">
        <v>109</v>
      </c>
      <c r="B246" s="108">
        <v>3850</v>
      </c>
      <c r="C246" s="108">
        <v>4908</v>
      </c>
      <c r="D246" s="108">
        <v>5149</v>
      </c>
      <c r="E246" s="108">
        <v>5391</v>
      </c>
      <c r="F246" s="108">
        <v>5697</v>
      </c>
      <c r="G246" s="108">
        <v>5998</v>
      </c>
      <c r="H246" s="108">
        <v>6550</v>
      </c>
      <c r="I246" s="108">
        <v>7172</v>
      </c>
    </row>
    <row r="247" spans="1:9" ht="15" thickBot="1">
      <c r="A247" s="115" t="s">
        <v>110</v>
      </c>
      <c r="B247" s="108">
        <v>0</v>
      </c>
      <c r="C247" s="108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</row>
    <row r="248" spans="1:9" ht="15" thickBot="1">
      <c r="A248" s="115" t="s">
        <v>111</v>
      </c>
      <c r="B248" s="108">
        <v>0</v>
      </c>
      <c r="C248" s="108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</row>
    <row r="249" spans="1:9" ht="15" thickBot="1">
      <c r="A249" s="115" t="s">
        <v>112</v>
      </c>
      <c r="B249" s="108">
        <v>2</v>
      </c>
      <c r="C249" s="108">
        <v>2</v>
      </c>
      <c r="D249" s="108">
        <v>2</v>
      </c>
      <c r="E249" s="108">
        <v>2</v>
      </c>
      <c r="F249" s="108">
        <v>2</v>
      </c>
      <c r="G249" s="108">
        <v>2</v>
      </c>
      <c r="H249" s="108">
        <v>2</v>
      </c>
      <c r="I249" s="108">
        <v>2</v>
      </c>
    </row>
    <row r="250" spans="1:9" ht="15" thickBot="1">
      <c r="A250" s="115" t="s">
        <v>113</v>
      </c>
      <c r="B250" s="108">
        <v>0</v>
      </c>
      <c r="C250" s="108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</row>
    <row r="251" spans="1:9" ht="15" thickBot="1">
      <c r="A251" s="115" t="s">
        <v>114</v>
      </c>
      <c r="B251" s="108">
        <v>0</v>
      </c>
      <c r="C251" s="108">
        <v>0</v>
      </c>
      <c r="D251" s="108">
        <v>0</v>
      </c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</row>
    <row r="253" spans="1:9" ht="15" hidden="1" customHeight="1"/>
    <row r="254" spans="1:9" ht="15" thickBot="1">
      <c r="A254" s="143" t="s">
        <v>133</v>
      </c>
    </row>
    <row r="255" spans="1:9" ht="15.75" hidden="1" customHeight="1" thickBot="1"/>
    <row r="256" spans="1:9" ht="21" customHeight="1" thickBot="1">
      <c r="A256" s="566" t="s">
        <v>117</v>
      </c>
      <c r="B256" s="566" t="s">
        <v>606</v>
      </c>
      <c r="C256" s="566" t="s">
        <v>635</v>
      </c>
      <c r="D256" s="573" t="s">
        <v>744</v>
      </c>
      <c r="E256" s="573"/>
      <c r="F256" s="573"/>
      <c r="G256" s="573"/>
      <c r="H256" s="573"/>
      <c r="I256" s="573"/>
    </row>
    <row r="257" spans="1:9" ht="19.5" customHeight="1" thickBot="1">
      <c r="A257" s="566"/>
      <c r="B257" s="566"/>
      <c r="C257" s="566"/>
      <c r="D257" s="476" t="s">
        <v>745</v>
      </c>
      <c r="E257" s="476" t="s">
        <v>746</v>
      </c>
      <c r="F257" s="476" t="s">
        <v>747</v>
      </c>
      <c r="G257" s="476" t="s">
        <v>748</v>
      </c>
      <c r="H257" s="476" t="s">
        <v>749</v>
      </c>
      <c r="I257" s="476" t="s">
        <v>750</v>
      </c>
    </row>
    <row r="258" spans="1:9" ht="15" thickBot="1">
      <c r="A258" s="115" t="s">
        <v>106</v>
      </c>
      <c r="B258" s="108">
        <v>8</v>
      </c>
      <c r="C258" s="108">
        <v>10</v>
      </c>
      <c r="D258" s="108">
        <v>10</v>
      </c>
      <c r="E258" s="108">
        <v>10</v>
      </c>
      <c r="F258" s="108">
        <v>10</v>
      </c>
      <c r="G258" s="108">
        <v>10</v>
      </c>
      <c r="H258" s="108">
        <v>10</v>
      </c>
      <c r="I258" s="108">
        <v>9</v>
      </c>
    </row>
    <row r="259" spans="1:9" ht="15" thickBot="1">
      <c r="A259" s="115" t="s">
        <v>107</v>
      </c>
      <c r="B259" s="108">
        <v>1</v>
      </c>
      <c r="C259" s="108">
        <v>2</v>
      </c>
      <c r="D259" s="108">
        <v>2</v>
      </c>
      <c r="E259" s="108">
        <v>2</v>
      </c>
      <c r="F259" s="108">
        <v>2</v>
      </c>
      <c r="G259" s="108">
        <v>2</v>
      </c>
      <c r="H259" s="108">
        <v>2</v>
      </c>
      <c r="I259" s="108">
        <v>2</v>
      </c>
    </row>
    <row r="260" spans="1:9" ht="15" thickBot="1">
      <c r="A260" s="115" t="s">
        <v>108</v>
      </c>
      <c r="B260" s="108">
        <v>0</v>
      </c>
      <c r="C260" s="108">
        <v>0</v>
      </c>
      <c r="D260" s="108">
        <v>0</v>
      </c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</row>
    <row r="261" spans="1:9" ht="15" thickBot="1">
      <c r="A261" s="115" t="s">
        <v>109</v>
      </c>
      <c r="B261" s="108">
        <v>10536</v>
      </c>
      <c r="C261" s="108">
        <v>12485</v>
      </c>
      <c r="D261" s="108">
        <v>13004</v>
      </c>
      <c r="E261" s="108">
        <v>13571</v>
      </c>
      <c r="F261" s="108">
        <v>14288</v>
      </c>
      <c r="G261" s="108">
        <v>14919</v>
      </c>
      <c r="H261" s="108">
        <v>16083</v>
      </c>
      <c r="I261" s="108">
        <v>17420</v>
      </c>
    </row>
    <row r="262" spans="1:9" ht="15" thickBot="1">
      <c r="A262" s="115" t="s">
        <v>110</v>
      </c>
      <c r="B262" s="108">
        <v>0</v>
      </c>
      <c r="C262" s="108">
        <v>0</v>
      </c>
      <c r="D262" s="108">
        <v>0</v>
      </c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</row>
    <row r="263" spans="1:9" ht="15" thickBot="1">
      <c r="A263" s="115" t="s">
        <v>111</v>
      </c>
      <c r="B263" s="108">
        <v>0</v>
      </c>
      <c r="C263" s="108">
        <v>0</v>
      </c>
      <c r="D263" s="108">
        <v>0</v>
      </c>
      <c r="E263" s="108">
        <v>0</v>
      </c>
      <c r="F263" s="108">
        <v>0</v>
      </c>
      <c r="G263" s="108">
        <v>0</v>
      </c>
      <c r="H263" s="108">
        <v>0</v>
      </c>
      <c r="I263" s="108">
        <v>0</v>
      </c>
    </row>
    <row r="264" spans="1:9" ht="15" thickBot="1">
      <c r="A264" s="115" t="s">
        <v>112</v>
      </c>
      <c r="B264" s="108">
        <v>9</v>
      </c>
      <c r="C264" s="108">
        <v>11</v>
      </c>
      <c r="D264" s="108">
        <v>11</v>
      </c>
      <c r="E264" s="108">
        <v>11</v>
      </c>
      <c r="F264" s="108">
        <v>11</v>
      </c>
      <c r="G264" s="108">
        <v>11</v>
      </c>
      <c r="H264" s="108">
        <v>11</v>
      </c>
      <c r="I264" s="108">
        <v>11</v>
      </c>
    </row>
    <row r="265" spans="1:9" ht="15" thickBot="1">
      <c r="A265" s="115" t="s">
        <v>113</v>
      </c>
      <c r="B265" s="108">
        <v>0</v>
      </c>
      <c r="C265" s="108">
        <v>0</v>
      </c>
      <c r="D265" s="108">
        <v>0</v>
      </c>
      <c r="E265" s="108">
        <v>0</v>
      </c>
      <c r="F265" s="108">
        <v>0</v>
      </c>
      <c r="G265" s="108">
        <v>0</v>
      </c>
      <c r="H265" s="108">
        <v>0</v>
      </c>
      <c r="I265" s="108">
        <v>0</v>
      </c>
    </row>
    <row r="266" spans="1:9" ht="15" thickBot="1">
      <c r="A266" s="115" t="s">
        <v>114</v>
      </c>
      <c r="B266" s="108">
        <v>0</v>
      </c>
      <c r="C266" s="108">
        <v>0</v>
      </c>
      <c r="D266" s="108">
        <v>0</v>
      </c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</row>
    <row r="268" spans="1:9" ht="15" hidden="1" customHeight="1"/>
    <row r="269" spans="1:9" ht="15" thickBot="1">
      <c r="A269" s="143" t="s">
        <v>134</v>
      </c>
    </row>
    <row r="270" spans="1:9" ht="15.75" hidden="1" customHeight="1" thickBot="1"/>
    <row r="271" spans="1:9" ht="23.25" customHeight="1" thickBot="1">
      <c r="A271" s="566" t="s">
        <v>117</v>
      </c>
      <c r="B271" s="566" t="s">
        <v>606</v>
      </c>
      <c r="C271" s="566" t="s">
        <v>635</v>
      </c>
      <c r="D271" s="573" t="s">
        <v>744</v>
      </c>
      <c r="E271" s="573"/>
      <c r="F271" s="573"/>
      <c r="G271" s="573"/>
      <c r="H271" s="573"/>
      <c r="I271" s="573"/>
    </row>
    <row r="272" spans="1:9" ht="23.25" customHeight="1" thickBot="1">
      <c r="A272" s="566"/>
      <c r="B272" s="566"/>
      <c r="C272" s="566"/>
      <c r="D272" s="476" t="s">
        <v>745</v>
      </c>
      <c r="E272" s="476" t="s">
        <v>746</v>
      </c>
      <c r="F272" s="476" t="s">
        <v>747</v>
      </c>
      <c r="G272" s="476" t="s">
        <v>748</v>
      </c>
      <c r="H272" s="476" t="s">
        <v>749</v>
      </c>
      <c r="I272" s="476" t="s">
        <v>750</v>
      </c>
    </row>
    <row r="273" spans="1:9" ht="15" thickBot="1">
      <c r="A273" s="115" t="s">
        <v>106</v>
      </c>
      <c r="B273" s="108">
        <v>222</v>
      </c>
      <c r="C273" s="108">
        <v>237</v>
      </c>
      <c r="D273" s="108">
        <v>239</v>
      </c>
      <c r="E273" s="108">
        <v>242</v>
      </c>
      <c r="F273" s="108">
        <v>244</v>
      </c>
      <c r="G273" s="108">
        <v>244</v>
      </c>
      <c r="H273" s="108">
        <v>245</v>
      </c>
      <c r="I273" s="108">
        <v>247</v>
      </c>
    </row>
    <row r="274" spans="1:9" ht="15" thickBot="1">
      <c r="A274" s="115" t="s">
        <v>107</v>
      </c>
      <c r="B274" s="108">
        <v>5</v>
      </c>
      <c r="C274" s="108">
        <v>5</v>
      </c>
      <c r="D274" s="108">
        <v>5</v>
      </c>
      <c r="E274" s="108">
        <v>6</v>
      </c>
      <c r="F274" s="108">
        <v>6</v>
      </c>
      <c r="G274" s="108">
        <v>6</v>
      </c>
      <c r="H274" s="108">
        <v>6</v>
      </c>
      <c r="I274" s="108">
        <v>6</v>
      </c>
    </row>
    <row r="275" spans="1:9" ht="15" thickBot="1">
      <c r="A275" s="115" t="s">
        <v>108</v>
      </c>
      <c r="B275" s="108">
        <v>0</v>
      </c>
      <c r="C275" s="108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</row>
    <row r="276" spans="1:9" ht="15" thickBot="1">
      <c r="A276" s="115" t="s">
        <v>109</v>
      </c>
      <c r="B276" s="108">
        <v>26071</v>
      </c>
      <c r="C276" s="108">
        <v>31748</v>
      </c>
      <c r="D276" s="108">
        <v>33082</v>
      </c>
      <c r="E276" s="108">
        <v>34714</v>
      </c>
      <c r="F276" s="108">
        <v>36704</v>
      </c>
      <c r="G276" s="108">
        <v>38362</v>
      </c>
      <c r="H276" s="108">
        <v>41229</v>
      </c>
      <c r="I276" s="108">
        <v>44750</v>
      </c>
    </row>
    <row r="277" spans="1:9" ht="15" thickBot="1">
      <c r="A277" s="115" t="s">
        <v>110</v>
      </c>
      <c r="B277" s="108">
        <v>0</v>
      </c>
      <c r="C277" s="108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</row>
    <row r="278" spans="1:9" ht="15" thickBot="1">
      <c r="A278" s="115" t="s">
        <v>111</v>
      </c>
      <c r="B278" s="108">
        <v>0</v>
      </c>
      <c r="C278" s="108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</row>
    <row r="279" spans="1:9" ht="15" thickBot="1">
      <c r="A279" s="115" t="s">
        <v>112</v>
      </c>
      <c r="B279" s="108">
        <v>11</v>
      </c>
      <c r="C279" s="108">
        <v>11</v>
      </c>
      <c r="D279" s="108">
        <v>11</v>
      </c>
      <c r="E279" s="108">
        <v>11</v>
      </c>
      <c r="F279" s="108">
        <v>11</v>
      </c>
      <c r="G279" s="108">
        <v>11</v>
      </c>
      <c r="H279" s="108">
        <v>12</v>
      </c>
      <c r="I279" s="108">
        <v>12</v>
      </c>
    </row>
    <row r="280" spans="1:9" ht="15" thickBot="1">
      <c r="A280" s="115" t="s">
        <v>113</v>
      </c>
      <c r="B280" s="108">
        <v>1</v>
      </c>
      <c r="C280" s="108">
        <v>1</v>
      </c>
      <c r="D280" s="108">
        <v>1</v>
      </c>
      <c r="E280" s="108">
        <v>1</v>
      </c>
      <c r="F280" s="108">
        <v>1</v>
      </c>
      <c r="G280" s="108">
        <v>1</v>
      </c>
      <c r="H280" s="108">
        <v>1</v>
      </c>
      <c r="I280" s="108">
        <v>1</v>
      </c>
    </row>
    <row r="281" spans="1:9" ht="15" thickBot="1">
      <c r="A281" s="115" t="s">
        <v>114</v>
      </c>
      <c r="B281" s="108">
        <v>0</v>
      </c>
      <c r="C281" s="108">
        <v>0</v>
      </c>
      <c r="D281" s="108">
        <v>0</v>
      </c>
      <c r="E281" s="108">
        <v>0</v>
      </c>
      <c r="F281" s="108">
        <v>0</v>
      </c>
      <c r="G281" s="108">
        <v>0</v>
      </c>
      <c r="H281" s="108">
        <v>0</v>
      </c>
      <c r="I281" s="108">
        <v>0</v>
      </c>
    </row>
    <row r="282" spans="1:9">
      <c r="A282" s="133" t="s">
        <v>1033</v>
      </c>
    </row>
    <row r="284" spans="1:9" ht="17">
      <c r="A284" s="619" t="s">
        <v>695</v>
      </c>
      <c r="B284" s="619"/>
      <c r="C284" s="619"/>
      <c r="D284" s="619"/>
      <c r="E284" s="619"/>
      <c r="F284" s="619"/>
      <c r="G284" s="619"/>
      <c r="H284" s="619"/>
      <c r="I284" s="619"/>
    </row>
    <row r="286" spans="1:9" ht="15" thickBot="1">
      <c r="A286" s="143" t="s">
        <v>135</v>
      </c>
    </row>
    <row r="287" spans="1:9" ht="15.75" hidden="1" customHeight="1" thickBot="1"/>
    <row r="288" spans="1:9" ht="20.25" customHeight="1" thickBot="1">
      <c r="A288" s="566" t="s">
        <v>117</v>
      </c>
      <c r="B288" s="566" t="s">
        <v>606</v>
      </c>
      <c r="C288" s="566" t="s">
        <v>635</v>
      </c>
      <c r="D288" s="573" t="s">
        <v>744</v>
      </c>
      <c r="E288" s="573"/>
      <c r="F288" s="573"/>
      <c r="G288" s="573"/>
      <c r="H288" s="573"/>
      <c r="I288" s="573"/>
    </row>
    <row r="289" spans="1:9" ht="20.25" customHeight="1" thickBot="1">
      <c r="A289" s="566"/>
      <c r="B289" s="566"/>
      <c r="C289" s="566"/>
      <c r="D289" s="476" t="s">
        <v>745</v>
      </c>
      <c r="E289" s="476" t="s">
        <v>746</v>
      </c>
      <c r="F289" s="476" t="s">
        <v>747</v>
      </c>
      <c r="G289" s="476" t="s">
        <v>748</v>
      </c>
      <c r="H289" s="476" t="s">
        <v>749</v>
      </c>
      <c r="I289" s="476" t="s">
        <v>750</v>
      </c>
    </row>
    <row r="290" spans="1:9" ht="15" thickBot="1">
      <c r="A290" s="115" t="s">
        <v>106</v>
      </c>
      <c r="B290" s="108">
        <v>107</v>
      </c>
      <c r="C290" s="108">
        <v>108</v>
      </c>
      <c r="D290" s="108">
        <v>109</v>
      </c>
      <c r="E290" s="108">
        <v>109</v>
      </c>
      <c r="F290" s="108">
        <v>109</v>
      </c>
      <c r="G290" s="108">
        <v>109</v>
      </c>
      <c r="H290" s="108">
        <v>109</v>
      </c>
      <c r="I290" s="108">
        <v>110</v>
      </c>
    </row>
    <row r="291" spans="1:9" ht="15" thickBot="1">
      <c r="A291" s="115" t="s">
        <v>107</v>
      </c>
      <c r="B291" s="108">
        <v>1</v>
      </c>
      <c r="C291" s="108">
        <v>1</v>
      </c>
      <c r="D291" s="108">
        <v>1</v>
      </c>
      <c r="E291" s="108">
        <v>1</v>
      </c>
      <c r="F291" s="108">
        <v>1</v>
      </c>
      <c r="G291" s="108">
        <v>1</v>
      </c>
      <c r="H291" s="108">
        <v>1</v>
      </c>
      <c r="I291" s="108">
        <v>1</v>
      </c>
    </row>
    <row r="292" spans="1:9" ht="15" thickBot="1">
      <c r="A292" s="115" t="s">
        <v>108</v>
      </c>
      <c r="B292" s="108">
        <v>2</v>
      </c>
      <c r="C292" s="108">
        <v>2</v>
      </c>
      <c r="D292" s="108">
        <v>2</v>
      </c>
      <c r="E292" s="108">
        <v>2</v>
      </c>
      <c r="F292" s="108">
        <v>2</v>
      </c>
      <c r="G292" s="108">
        <v>2</v>
      </c>
      <c r="H292" s="108">
        <v>2</v>
      </c>
      <c r="I292" s="108">
        <v>2</v>
      </c>
    </row>
    <row r="293" spans="1:9" ht="15" thickBot="1">
      <c r="A293" s="115" t="s">
        <v>109</v>
      </c>
      <c r="B293" s="108">
        <v>31749</v>
      </c>
      <c r="C293" s="108">
        <v>40874</v>
      </c>
      <c r="D293" s="108">
        <v>43491</v>
      </c>
      <c r="E293" s="108">
        <v>46688</v>
      </c>
      <c r="F293" s="108">
        <v>50672</v>
      </c>
      <c r="G293" s="108">
        <v>54191</v>
      </c>
      <c r="H293" s="108">
        <v>59891</v>
      </c>
      <c r="I293" s="108">
        <v>66535</v>
      </c>
    </row>
    <row r="294" spans="1:9" ht="15" thickBot="1">
      <c r="A294" s="115" t="s">
        <v>110</v>
      </c>
      <c r="B294" s="108">
        <v>0</v>
      </c>
      <c r="C294" s="108">
        <v>0</v>
      </c>
      <c r="D294" s="108">
        <v>0</v>
      </c>
      <c r="E294" s="108">
        <v>0</v>
      </c>
      <c r="F294" s="108">
        <v>0</v>
      </c>
      <c r="G294" s="108">
        <v>0</v>
      </c>
      <c r="H294" s="108">
        <v>0</v>
      </c>
      <c r="I294" s="108">
        <v>0</v>
      </c>
    </row>
    <row r="295" spans="1:9" ht="15" thickBot="1">
      <c r="A295" s="115" t="s">
        <v>111</v>
      </c>
      <c r="B295" s="108">
        <v>0</v>
      </c>
      <c r="C295" s="108">
        <v>0</v>
      </c>
      <c r="D295" s="108">
        <v>0</v>
      </c>
      <c r="E295" s="108">
        <v>0</v>
      </c>
      <c r="F295" s="108">
        <v>0</v>
      </c>
      <c r="G295" s="108">
        <v>0</v>
      </c>
      <c r="H295" s="108">
        <v>0</v>
      </c>
      <c r="I295" s="108">
        <v>0</v>
      </c>
    </row>
    <row r="296" spans="1:9" ht="15" thickBot="1">
      <c r="A296" s="115" t="s">
        <v>112</v>
      </c>
      <c r="B296" s="108">
        <v>5</v>
      </c>
      <c r="C296" s="108">
        <v>5</v>
      </c>
      <c r="D296" s="108">
        <v>5</v>
      </c>
      <c r="E296" s="108">
        <v>5</v>
      </c>
      <c r="F296" s="108">
        <v>5</v>
      </c>
      <c r="G296" s="108">
        <v>5</v>
      </c>
      <c r="H296" s="108">
        <v>5</v>
      </c>
      <c r="I296" s="108">
        <v>5</v>
      </c>
    </row>
    <row r="297" spans="1:9" ht="15" thickBot="1">
      <c r="A297" s="115" t="s">
        <v>113</v>
      </c>
      <c r="B297" s="108">
        <v>6</v>
      </c>
      <c r="C297" s="108">
        <v>6</v>
      </c>
      <c r="D297" s="108">
        <v>6</v>
      </c>
      <c r="E297" s="108">
        <v>6</v>
      </c>
      <c r="F297" s="108">
        <v>6</v>
      </c>
      <c r="G297" s="108">
        <v>6</v>
      </c>
      <c r="H297" s="108">
        <v>6</v>
      </c>
      <c r="I297" s="108">
        <v>6</v>
      </c>
    </row>
    <row r="298" spans="1:9" ht="15" thickBot="1">
      <c r="A298" s="115" t="s">
        <v>114</v>
      </c>
      <c r="B298" s="108">
        <v>0</v>
      </c>
      <c r="C298" s="108">
        <v>0</v>
      </c>
      <c r="D298" s="108">
        <v>0</v>
      </c>
      <c r="E298" s="108">
        <v>0</v>
      </c>
      <c r="F298" s="108">
        <v>0</v>
      </c>
      <c r="G298" s="108">
        <v>0</v>
      </c>
      <c r="H298" s="108">
        <v>0</v>
      </c>
      <c r="I298" s="108">
        <v>0</v>
      </c>
    </row>
    <row r="300" spans="1:9" ht="15" hidden="1" customHeight="1"/>
    <row r="301" spans="1:9" ht="15" thickBot="1">
      <c r="A301" s="143" t="s">
        <v>136</v>
      </c>
    </row>
    <row r="302" spans="1:9" ht="15.75" hidden="1" customHeight="1" thickBot="1"/>
    <row r="303" spans="1:9" ht="24" customHeight="1" thickBot="1">
      <c r="A303" s="566" t="s">
        <v>117</v>
      </c>
      <c r="B303" s="566" t="s">
        <v>606</v>
      </c>
      <c r="C303" s="566" t="s">
        <v>635</v>
      </c>
      <c r="D303" s="573" t="s">
        <v>744</v>
      </c>
      <c r="E303" s="573"/>
      <c r="F303" s="573"/>
      <c r="G303" s="573"/>
      <c r="H303" s="573"/>
      <c r="I303" s="573"/>
    </row>
    <row r="304" spans="1:9" ht="18.75" customHeight="1" thickBot="1">
      <c r="A304" s="566"/>
      <c r="B304" s="566"/>
      <c r="C304" s="566"/>
      <c r="D304" s="476" t="s">
        <v>745</v>
      </c>
      <c r="E304" s="476" t="s">
        <v>746</v>
      </c>
      <c r="F304" s="476" t="s">
        <v>747</v>
      </c>
      <c r="G304" s="476" t="s">
        <v>748</v>
      </c>
      <c r="H304" s="476" t="s">
        <v>749</v>
      </c>
      <c r="I304" s="476" t="s">
        <v>750</v>
      </c>
    </row>
    <row r="305" spans="1:9" ht="15" thickBot="1">
      <c r="A305" s="115" t="s">
        <v>106</v>
      </c>
      <c r="B305" s="108">
        <v>18</v>
      </c>
      <c r="C305" s="108">
        <v>19</v>
      </c>
      <c r="D305" s="108">
        <v>20</v>
      </c>
      <c r="E305" s="108">
        <v>20</v>
      </c>
      <c r="F305" s="108">
        <v>20</v>
      </c>
      <c r="G305" s="108">
        <v>20</v>
      </c>
      <c r="H305" s="108">
        <v>20</v>
      </c>
      <c r="I305" s="108">
        <v>20</v>
      </c>
    </row>
    <row r="306" spans="1:9" ht="15" thickBot="1">
      <c r="A306" s="115" t="s">
        <v>107</v>
      </c>
      <c r="B306" s="108">
        <v>0</v>
      </c>
      <c r="C306" s="108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</row>
    <row r="307" spans="1:9" ht="15" thickBot="1">
      <c r="A307" s="115" t="s">
        <v>108</v>
      </c>
      <c r="B307" s="108">
        <v>1</v>
      </c>
      <c r="C307" s="108">
        <v>1</v>
      </c>
      <c r="D307" s="108">
        <v>1</v>
      </c>
      <c r="E307" s="108">
        <v>1</v>
      </c>
      <c r="F307" s="108">
        <v>1</v>
      </c>
      <c r="G307" s="108">
        <v>1</v>
      </c>
      <c r="H307" s="108">
        <v>1</v>
      </c>
      <c r="I307" s="108">
        <v>1</v>
      </c>
    </row>
    <row r="308" spans="1:9" ht="15" thickBot="1">
      <c r="A308" s="115" t="s">
        <v>109</v>
      </c>
      <c r="B308" s="108">
        <v>4672</v>
      </c>
      <c r="C308" s="108">
        <v>5951</v>
      </c>
      <c r="D308" s="108">
        <v>6176</v>
      </c>
      <c r="E308" s="108">
        <v>6446</v>
      </c>
      <c r="F308" s="108">
        <v>6833</v>
      </c>
      <c r="G308" s="108">
        <v>7142</v>
      </c>
      <c r="H308" s="108">
        <v>7631</v>
      </c>
      <c r="I308" s="108">
        <v>8119</v>
      </c>
    </row>
    <row r="309" spans="1:9" ht="15" thickBot="1">
      <c r="A309" s="115" t="s">
        <v>110</v>
      </c>
      <c r="B309" s="108">
        <v>0</v>
      </c>
      <c r="C309" s="108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</row>
    <row r="310" spans="1:9" ht="15" thickBot="1">
      <c r="A310" s="115" t="s">
        <v>111</v>
      </c>
      <c r="B310" s="108">
        <v>0</v>
      </c>
      <c r="C310" s="108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</row>
    <row r="311" spans="1:9" ht="15" thickBot="1">
      <c r="A311" s="115" t="s">
        <v>112</v>
      </c>
      <c r="B311" s="108">
        <v>8</v>
      </c>
      <c r="C311" s="108">
        <v>8</v>
      </c>
      <c r="D311" s="108">
        <v>8</v>
      </c>
      <c r="E311" s="108">
        <v>8</v>
      </c>
      <c r="F311" s="108">
        <v>8</v>
      </c>
      <c r="G311" s="108">
        <v>8</v>
      </c>
      <c r="H311" s="108">
        <v>9</v>
      </c>
      <c r="I311" s="108">
        <v>9</v>
      </c>
    </row>
    <row r="312" spans="1:9" ht="15" thickBot="1">
      <c r="A312" s="115" t="s">
        <v>113</v>
      </c>
      <c r="B312" s="108">
        <v>1</v>
      </c>
      <c r="C312" s="108">
        <v>1</v>
      </c>
      <c r="D312" s="108">
        <v>1</v>
      </c>
      <c r="E312" s="108">
        <v>1</v>
      </c>
      <c r="F312" s="108">
        <v>1</v>
      </c>
      <c r="G312" s="108">
        <v>1</v>
      </c>
      <c r="H312" s="108">
        <v>1</v>
      </c>
      <c r="I312" s="108">
        <v>1</v>
      </c>
    </row>
    <row r="313" spans="1:9" ht="15" thickBot="1">
      <c r="A313" s="115" t="s">
        <v>114</v>
      </c>
      <c r="B313" s="108">
        <v>0</v>
      </c>
      <c r="C313" s="108">
        <v>0</v>
      </c>
      <c r="D313" s="108">
        <v>0</v>
      </c>
      <c r="E313" s="108">
        <v>0</v>
      </c>
      <c r="F313" s="108">
        <v>0</v>
      </c>
      <c r="G313" s="108">
        <v>0</v>
      </c>
      <c r="H313" s="108">
        <v>0</v>
      </c>
      <c r="I313" s="108">
        <v>0</v>
      </c>
    </row>
    <row r="315" spans="1:9" ht="15" hidden="1" customHeight="1"/>
    <row r="316" spans="1:9" ht="15" thickBot="1">
      <c r="A316" s="143" t="s">
        <v>137</v>
      </c>
    </row>
    <row r="317" spans="1:9" ht="15.75" hidden="1" customHeight="1" thickBot="1"/>
    <row r="318" spans="1:9" ht="22.5" customHeight="1" thickBot="1">
      <c r="A318" s="566" t="s">
        <v>117</v>
      </c>
      <c r="B318" s="566" t="s">
        <v>606</v>
      </c>
      <c r="C318" s="566" t="s">
        <v>635</v>
      </c>
      <c r="D318" s="573" t="s">
        <v>744</v>
      </c>
      <c r="E318" s="573"/>
      <c r="F318" s="573"/>
      <c r="G318" s="573"/>
      <c r="H318" s="573"/>
      <c r="I318" s="573"/>
    </row>
    <row r="319" spans="1:9" ht="21.75" customHeight="1" thickBot="1">
      <c r="A319" s="566"/>
      <c r="B319" s="566"/>
      <c r="C319" s="566"/>
      <c r="D319" s="476" t="s">
        <v>745</v>
      </c>
      <c r="E319" s="476" t="s">
        <v>746</v>
      </c>
      <c r="F319" s="476" t="s">
        <v>747</v>
      </c>
      <c r="G319" s="476" t="s">
        <v>748</v>
      </c>
      <c r="H319" s="476" t="s">
        <v>749</v>
      </c>
      <c r="I319" s="476" t="s">
        <v>750</v>
      </c>
    </row>
    <row r="320" spans="1:9" ht="15" thickBot="1">
      <c r="A320" s="115" t="s">
        <v>106</v>
      </c>
      <c r="B320" s="108">
        <v>2</v>
      </c>
      <c r="C320" s="108">
        <v>2</v>
      </c>
      <c r="D320" s="108">
        <v>2</v>
      </c>
      <c r="E320" s="108">
        <v>2</v>
      </c>
      <c r="F320" s="108">
        <v>2</v>
      </c>
      <c r="G320" s="108">
        <v>2</v>
      </c>
      <c r="H320" s="108">
        <v>2</v>
      </c>
      <c r="I320" s="108">
        <v>2</v>
      </c>
    </row>
    <row r="321" spans="1:9" ht="15" thickBot="1">
      <c r="A321" s="115" t="s">
        <v>107</v>
      </c>
      <c r="B321" s="108">
        <v>0</v>
      </c>
      <c r="C321" s="108">
        <v>0</v>
      </c>
      <c r="D321" s="108">
        <v>0</v>
      </c>
      <c r="E321" s="108">
        <v>0</v>
      </c>
      <c r="F321" s="108">
        <v>0</v>
      </c>
      <c r="G321" s="108">
        <v>0</v>
      </c>
      <c r="H321" s="108">
        <v>0</v>
      </c>
      <c r="I321" s="108">
        <v>0</v>
      </c>
    </row>
    <row r="322" spans="1:9" ht="15" thickBot="1">
      <c r="A322" s="115" t="s">
        <v>108</v>
      </c>
      <c r="B322" s="108">
        <v>0</v>
      </c>
      <c r="C322" s="108">
        <v>0</v>
      </c>
      <c r="D322" s="108">
        <v>0</v>
      </c>
      <c r="E322" s="108">
        <v>0</v>
      </c>
      <c r="F322" s="108">
        <v>0</v>
      </c>
      <c r="G322" s="108">
        <v>0</v>
      </c>
      <c r="H322" s="108">
        <v>0</v>
      </c>
      <c r="I322" s="108">
        <v>0</v>
      </c>
    </row>
    <row r="323" spans="1:9" ht="15" thickBot="1">
      <c r="A323" s="115" t="s">
        <v>109</v>
      </c>
      <c r="B323" s="108">
        <v>2746</v>
      </c>
      <c r="C323" s="108">
        <v>3298</v>
      </c>
      <c r="D323" s="108">
        <v>3427</v>
      </c>
      <c r="E323" s="108">
        <v>3602</v>
      </c>
      <c r="F323" s="108">
        <v>3828</v>
      </c>
      <c r="G323" s="108">
        <v>4037</v>
      </c>
      <c r="H323" s="108">
        <v>4309</v>
      </c>
      <c r="I323" s="108">
        <v>4635</v>
      </c>
    </row>
    <row r="324" spans="1:9" ht="15" thickBot="1">
      <c r="A324" s="115" t="s">
        <v>110</v>
      </c>
      <c r="B324" s="108">
        <v>0</v>
      </c>
      <c r="C324" s="108">
        <v>0</v>
      </c>
      <c r="D324" s="108">
        <v>0</v>
      </c>
      <c r="E324" s="108">
        <v>0</v>
      </c>
      <c r="F324" s="108">
        <v>0</v>
      </c>
      <c r="G324" s="108">
        <v>0</v>
      </c>
      <c r="H324" s="108">
        <v>0</v>
      </c>
      <c r="I324" s="108">
        <v>0</v>
      </c>
    </row>
    <row r="325" spans="1:9" ht="15" thickBot="1">
      <c r="A325" s="115" t="s">
        <v>111</v>
      </c>
      <c r="B325" s="108">
        <v>0</v>
      </c>
      <c r="C325" s="108">
        <v>0</v>
      </c>
      <c r="D325" s="108">
        <v>0</v>
      </c>
      <c r="E325" s="108">
        <v>0</v>
      </c>
      <c r="F325" s="108">
        <v>0</v>
      </c>
      <c r="G325" s="108">
        <v>0</v>
      </c>
      <c r="H325" s="108">
        <v>0</v>
      </c>
      <c r="I325" s="108">
        <v>0</v>
      </c>
    </row>
    <row r="326" spans="1:9" ht="15" thickBot="1">
      <c r="A326" s="115" t="s">
        <v>112</v>
      </c>
      <c r="B326" s="108">
        <v>8</v>
      </c>
      <c r="C326" s="108">
        <v>9</v>
      </c>
      <c r="D326" s="108">
        <v>9</v>
      </c>
      <c r="E326" s="108">
        <v>9</v>
      </c>
      <c r="F326" s="108">
        <v>9</v>
      </c>
      <c r="G326" s="108">
        <v>9</v>
      </c>
      <c r="H326" s="108">
        <v>9</v>
      </c>
      <c r="I326" s="108">
        <v>9</v>
      </c>
    </row>
    <row r="327" spans="1:9" ht="15" thickBot="1">
      <c r="A327" s="115" t="s">
        <v>113</v>
      </c>
      <c r="B327" s="108">
        <v>0</v>
      </c>
      <c r="C327" s="108">
        <v>0</v>
      </c>
      <c r="D327" s="108">
        <v>0</v>
      </c>
      <c r="E327" s="108">
        <v>0</v>
      </c>
      <c r="F327" s="108">
        <v>0</v>
      </c>
      <c r="G327" s="108">
        <v>0</v>
      </c>
      <c r="H327" s="108">
        <v>0</v>
      </c>
      <c r="I327" s="108">
        <v>0</v>
      </c>
    </row>
    <row r="328" spans="1:9" ht="15" thickBot="1">
      <c r="A328" s="115" t="s">
        <v>114</v>
      </c>
      <c r="B328" s="108">
        <v>0</v>
      </c>
      <c r="C328" s="108">
        <v>0</v>
      </c>
      <c r="D328" s="108">
        <v>0</v>
      </c>
      <c r="E328" s="108">
        <v>0</v>
      </c>
      <c r="F328" s="108">
        <v>0</v>
      </c>
      <c r="G328" s="108">
        <v>0</v>
      </c>
      <c r="H328" s="108">
        <v>0</v>
      </c>
      <c r="I328" s="108">
        <v>0</v>
      </c>
    </row>
    <row r="329" spans="1:9">
      <c r="A329" s="133" t="s">
        <v>1033</v>
      </c>
    </row>
    <row r="331" spans="1:9" ht="17">
      <c r="A331" s="619" t="s">
        <v>695</v>
      </c>
      <c r="B331" s="619"/>
      <c r="C331" s="619"/>
      <c r="D331" s="619"/>
      <c r="E331" s="619"/>
      <c r="F331" s="619"/>
      <c r="G331" s="619"/>
      <c r="H331" s="619"/>
      <c r="I331" s="619"/>
    </row>
    <row r="333" spans="1:9" ht="15" thickBot="1">
      <c r="A333" s="143" t="s">
        <v>138</v>
      </c>
    </row>
    <row r="334" spans="1:9" ht="15.75" hidden="1" customHeight="1" thickBot="1"/>
    <row r="335" spans="1:9" ht="21.75" customHeight="1" thickBot="1">
      <c r="A335" s="566" t="s">
        <v>117</v>
      </c>
      <c r="B335" s="566" t="s">
        <v>606</v>
      </c>
      <c r="C335" s="566" t="s">
        <v>635</v>
      </c>
      <c r="D335" s="573" t="s">
        <v>744</v>
      </c>
      <c r="E335" s="573"/>
      <c r="F335" s="573"/>
      <c r="G335" s="573"/>
      <c r="H335" s="573"/>
      <c r="I335" s="573"/>
    </row>
    <row r="336" spans="1:9" ht="21" customHeight="1" thickBot="1">
      <c r="A336" s="566"/>
      <c r="B336" s="566"/>
      <c r="C336" s="566"/>
      <c r="D336" s="476" t="s">
        <v>745</v>
      </c>
      <c r="E336" s="476" t="s">
        <v>746</v>
      </c>
      <c r="F336" s="476" t="s">
        <v>747</v>
      </c>
      <c r="G336" s="476" t="s">
        <v>748</v>
      </c>
      <c r="H336" s="476" t="s">
        <v>749</v>
      </c>
      <c r="I336" s="476" t="s">
        <v>750</v>
      </c>
    </row>
    <row r="337" spans="1:9" ht="15" thickBot="1">
      <c r="A337" s="115" t="s">
        <v>106</v>
      </c>
      <c r="B337" s="108">
        <v>83</v>
      </c>
      <c r="C337" s="108">
        <v>83</v>
      </c>
      <c r="D337" s="108">
        <v>83</v>
      </c>
      <c r="E337" s="108">
        <v>84</v>
      </c>
      <c r="F337" s="108">
        <v>85</v>
      </c>
      <c r="G337" s="108">
        <v>86</v>
      </c>
      <c r="H337" s="108">
        <v>88</v>
      </c>
      <c r="I337" s="108">
        <v>88</v>
      </c>
    </row>
    <row r="338" spans="1:9" ht="15" thickBot="1">
      <c r="A338" s="115" t="s">
        <v>107</v>
      </c>
      <c r="B338" s="108">
        <v>0</v>
      </c>
      <c r="C338" s="108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1</v>
      </c>
    </row>
    <row r="339" spans="1:9" ht="15" thickBot="1">
      <c r="A339" s="115" t="s">
        <v>108</v>
      </c>
      <c r="B339" s="108">
        <v>1</v>
      </c>
      <c r="C339" s="108">
        <v>1</v>
      </c>
      <c r="D339" s="108">
        <v>1</v>
      </c>
      <c r="E339" s="108">
        <v>1</v>
      </c>
      <c r="F339" s="108">
        <v>1</v>
      </c>
      <c r="G339" s="108">
        <v>1</v>
      </c>
      <c r="H339" s="108">
        <v>1</v>
      </c>
      <c r="I339" s="108">
        <v>1</v>
      </c>
    </row>
    <row r="340" spans="1:9" ht="15" thickBot="1">
      <c r="A340" s="115" t="s">
        <v>109</v>
      </c>
      <c r="B340" s="108">
        <v>15279</v>
      </c>
      <c r="C340" s="108">
        <v>18885</v>
      </c>
      <c r="D340" s="108">
        <v>19796</v>
      </c>
      <c r="E340" s="108">
        <v>20615</v>
      </c>
      <c r="F340" s="108">
        <v>21649</v>
      </c>
      <c r="G340" s="108">
        <v>22833</v>
      </c>
      <c r="H340" s="108">
        <v>24703</v>
      </c>
      <c r="I340" s="108">
        <v>26848</v>
      </c>
    </row>
    <row r="341" spans="1:9" ht="15" thickBot="1">
      <c r="A341" s="115" t="s">
        <v>110</v>
      </c>
      <c r="B341" s="108">
        <v>0</v>
      </c>
      <c r="C341" s="108">
        <v>0</v>
      </c>
      <c r="D341" s="108">
        <v>0</v>
      </c>
      <c r="E341" s="108">
        <v>0</v>
      </c>
      <c r="F341" s="108">
        <v>0</v>
      </c>
      <c r="G341" s="108">
        <v>0</v>
      </c>
      <c r="H341" s="108">
        <v>0</v>
      </c>
      <c r="I341" s="108">
        <v>0</v>
      </c>
    </row>
    <row r="342" spans="1:9" ht="15" thickBot="1">
      <c r="A342" s="115" t="s">
        <v>111</v>
      </c>
      <c r="B342" s="108">
        <v>0</v>
      </c>
      <c r="C342" s="108">
        <v>0</v>
      </c>
      <c r="D342" s="108">
        <v>0</v>
      </c>
      <c r="E342" s="108">
        <v>0</v>
      </c>
      <c r="F342" s="108">
        <v>0</v>
      </c>
      <c r="G342" s="108">
        <v>0</v>
      </c>
      <c r="H342" s="108">
        <v>0</v>
      </c>
      <c r="I342" s="108">
        <v>0</v>
      </c>
    </row>
    <row r="343" spans="1:9" ht="15" thickBot="1">
      <c r="A343" s="115" t="s">
        <v>112</v>
      </c>
      <c r="B343" s="108">
        <v>7</v>
      </c>
      <c r="C343" s="108">
        <v>8</v>
      </c>
      <c r="D343" s="108">
        <v>8</v>
      </c>
      <c r="E343" s="108">
        <v>8</v>
      </c>
      <c r="F343" s="108">
        <v>8</v>
      </c>
      <c r="G343" s="108">
        <v>8</v>
      </c>
      <c r="H343" s="108">
        <v>8</v>
      </c>
      <c r="I343" s="108">
        <v>8</v>
      </c>
    </row>
    <row r="344" spans="1:9" ht="15" thickBot="1">
      <c r="A344" s="115" t="s">
        <v>113</v>
      </c>
      <c r="B344" s="108">
        <v>3</v>
      </c>
      <c r="C344" s="108">
        <v>3</v>
      </c>
      <c r="D344" s="108">
        <v>3</v>
      </c>
      <c r="E344" s="108">
        <v>3</v>
      </c>
      <c r="F344" s="108">
        <v>3</v>
      </c>
      <c r="G344" s="108">
        <v>3</v>
      </c>
      <c r="H344" s="108">
        <v>3</v>
      </c>
      <c r="I344" s="108">
        <v>3</v>
      </c>
    </row>
    <row r="345" spans="1:9" ht="15" thickBot="1">
      <c r="A345" s="115" t="s">
        <v>114</v>
      </c>
      <c r="B345" s="108">
        <v>0</v>
      </c>
      <c r="C345" s="108">
        <v>0</v>
      </c>
      <c r="D345" s="108">
        <v>0</v>
      </c>
      <c r="E345" s="108">
        <v>0</v>
      </c>
      <c r="F345" s="108">
        <v>0</v>
      </c>
      <c r="G345" s="108">
        <v>0</v>
      </c>
      <c r="H345" s="108">
        <v>0</v>
      </c>
      <c r="I345" s="108">
        <v>0</v>
      </c>
    </row>
    <row r="347" spans="1:9" ht="15" hidden="1" customHeight="1"/>
    <row r="348" spans="1:9" ht="15" thickBot="1">
      <c r="A348" s="143" t="s">
        <v>139</v>
      </c>
    </row>
    <row r="349" spans="1:9" ht="15.75" hidden="1" customHeight="1" thickBot="1"/>
    <row r="350" spans="1:9" ht="23.25" customHeight="1" thickBot="1">
      <c r="A350" s="566" t="s">
        <v>117</v>
      </c>
      <c r="B350" s="566" t="s">
        <v>606</v>
      </c>
      <c r="C350" s="566" t="s">
        <v>635</v>
      </c>
      <c r="D350" s="573" t="s">
        <v>744</v>
      </c>
      <c r="E350" s="573"/>
      <c r="F350" s="573"/>
      <c r="G350" s="573"/>
      <c r="H350" s="573"/>
      <c r="I350" s="573"/>
    </row>
    <row r="351" spans="1:9" ht="19.5" customHeight="1" thickBot="1">
      <c r="A351" s="566"/>
      <c r="B351" s="566"/>
      <c r="C351" s="566"/>
      <c r="D351" s="476" t="s">
        <v>745</v>
      </c>
      <c r="E351" s="476" t="s">
        <v>746</v>
      </c>
      <c r="F351" s="476" t="s">
        <v>747</v>
      </c>
      <c r="G351" s="476" t="s">
        <v>748</v>
      </c>
      <c r="H351" s="476" t="s">
        <v>749</v>
      </c>
      <c r="I351" s="476" t="s">
        <v>750</v>
      </c>
    </row>
    <row r="352" spans="1:9" ht="15" thickBot="1">
      <c r="A352" s="115" t="s">
        <v>106</v>
      </c>
      <c r="B352" s="108">
        <v>21</v>
      </c>
      <c r="C352" s="108">
        <v>22</v>
      </c>
      <c r="D352" s="108">
        <v>22</v>
      </c>
      <c r="E352" s="108">
        <v>22</v>
      </c>
      <c r="F352" s="108">
        <v>22</v>
      </c>
      <c r="G352" s="108">
        <v>23</v>
      </c>
      <c r="H352" s="108">
        <v>23</v>
      </c>
      <c r="I352" s="108">
        <v>24</v>
      </c>
    </row>
    <row r="353" spans="1:9" ht="15" thickBot="1">
      <c r="A353" s="115" t="s">
        <v>107</v>
      </c>
      <c r="B353" s="108">
        <v>1</v>
      </c>
      <c r="C353" s="108">
        <v>1</v>
      </c>
      <c r="D353" s="108">
        <v>2</v>
      </c>
      <c r="E353" s="108">
        <v>3</v>
      </c>
      <c r="F353" s="108">
        <v>6</v>
      </c>
      <c r="G353" s="108">
        <v>7</v>
      </c>
      <c r="H353" s="108">
        <v>7</v>
      </c>
      <c r="I353" s="108">
        <v>7</v>
      </c>
    </row>
    <row r="354" spans="1:9" ht="15" thickBot="1">
      <c r="A354" s="115" t="s">
        <v>108</v>
      </c>
      <c r="B354" s="108">
        <v>2</v>
      </c>
      <c r="C354" s="108">
        <v>2</v>
      </c>
      <c r="D354" s="108">
        <v>2</v>
      </c>
      <c r="E354" s="108">
        <v>2</v>
      </c>
      <c r="F354" s="108">
        <v>2</v>
      </c>
      <c r="G354" s="108">
        <v>2</v>
      </c>
      <c r="H354" s="108">
        <v>2</v>
      </c>
      <c r="I354" s="108">
        <v>2</v>
      </c>
    </row>
    <row r="355" spans="1:9" ht="15" thickBot="1">
      <c r="A355" s="115" t="s">
        <v>109</v>
      </c>
      <c r="B355" s="108">
        <v>8819</v>
      </c>
      <c r="C355" s="108">
        <v>10807</v>
      </c>
      <c r="D355" s="108">
        <v>11383</v>
      </c>
      <c r="E355" s="108">
        <v>11942</v>
      </c>
      <c r="F355" s="108">
        <v>12639</v>
      </c>
      <c r="G355" s="108">
        <v>13224</v>
      </c>
      <c r="H355" s="108">
        <v>14121</v>
      </c>
      <c r="I355" s="108">
        <v>15214</v>
      </c>
    </row>
    <row r="356" spans="1:9" ht="15" thickBot="1">
      <c r="A356" s="115" t="s">
        <v>110</v>
      </c>
      <c r="B356" s="108">
        <v>0</v>
      </c>
      <c r="C356" s="108">
        <v>0</v>
      </c>
      <c r="D356" s="108">
        <v>0</v>
      </c>
      <c r="E356" s="108">
        <v>0</v>
      </c>
      <c r="F356" s="108">
        <v>0</v>
      </c>
      <c r="G356" s="108">
        <v>0</v>
      </c>
      <c r="H356" s="108">
        <v>0</v>
      </c>
      <c r="I356" s="108">
        <v>1</v>
      </c>
    </row>
    <row r="357" spans="1:9" ht="15" thickBot="1">
      <c r="A357" s="115" t="s">
        <v>111</v>
      </c>
      <c r="B357" s="108">
        <v>0</v>
      </c>
      <c r="C357" s="108">
        <v>0</v>
      </c>
      <c r="D357" s="108">
        <v>0</v>
      </c>
      <c r="E357" s="108">
        <v>0</v>
      </c>
      <c r="F357" s="108">
        <v>0</v>
      </c>
      <c r="G357" s="108">
        <v>0</v>
      </c>
      <c r="H357" s="108">
        <v>0</v>
      </c>
      <c r="I357" s="108">
        <v>0</v>
      </c>
    </row>
    <row r="358" spans="1:9" ht="15" thickBot="1">
      <c r="A358" s="115" t="s">
        <v>112</v>
      </c>
      <c r="B358" s="108">
        <v>9</v>
      </c>
      <c r="C358" s="108">
        <v>10</v>
      </c>
      <c r="D358" s="108">
        <v>10</v>
      </c>
      <c r="E358" s="108">
        <v>10</v>
      </c>
      <c r="F358" s="108">
        <v>11</v>
      </c>
      <c r="G358" s="108">
        <v>11</v>
      </c>
      <c r="H358" s="108">
        <v>11</v>
      </c>
      <c r="I358" s="108">
        <v>11</v>
      </c>
    </row>
    <row r="359" spans="1:9" ht="15" thickBot="1">
      <c r="A359" s="115" t="s">
        <v>113</v>
      </c>
      <c r="B359" s="108">
        <v>4</v>
      </c>
      <c r="C359" s="108">
        <v>4</v>
      </c>
      <c r="D359" s="108">
        <v>4</v>
      </c>
      <c r="E359" s="108">
        <v>4</v>
      </c>
      <c r="F359" s="108">
        <v>4</v>
      </c>
      <c r="G359" s="108">
        <v>4</v>
      </c>
      <c r="H359" s="108">
        <v>4</v>
      </c>
      <c r="I359" s="108">
        <v>4</v>
      </c>
    </row>
    <row r="360" spans="1:9" ht="15" thickBot="1">
      <c r="A360" s="115" t="s">
        <v>114</v>
      </c>
      <c r="B360" s="108">
        <v>0</v>
      </c>
      <c r="C360" s="108">
        <v>0</v>
      </c>
      <c r="D360" s="108">
        <v>0</v>
      </c>
      <c r="E360" s="108">
        <v>0</v>
      </c>
      <c r="F360" s="108">
        <v>0</v>
      </c>
      <c r="G360" s="108">
        <v>0</v>
      </c>
      <c r="H360" s="108">
        <v>0</v>
      </c>
      <c r="I360" s="108">
        <v>0</v>
      </c>
    </row>
    <row r="362" spans="1:9" ht="15" hidden="1" customHeight="1"/>
    <row r="363" spans="1:9" ht="15" thickBot="1">
      <c r="A363" s="143" t="s">
        <v>140</v>
      </c>
    </row>
    <row r="364" spans="1:9" ht="15.75" hidden="1" customHeight="1" thickBot="1"/>
    <row r="365" spans="1:9" ht="21.75" customHeight="1" thickBot="1">
      <c r="A365" s="566" t="s">
        <v>117</v>
      </c>
      <c r="B365" s="566" t="s">
        <v>606</v>
      </c>
      <c r="C365" s="566" t="s">
        <v>635</v>
      </c>
      <c r="D365" s="573" t="s">
        <v>744</v>
      </c>
      <c r="E365" s="573"/>
      <c r="F365" s="573"/>
      <c r="G365" s="573"/>
      <c r="H365" s="573"/>
      <c r="I365" s="573"/>
    </row>
    <row r="366" spans="1:9" ht="20.25" customHeight="1" thickBot="1">
      <c r="A366" s="566"/>
      <c r="B366" s="566"/>
      <c r="C366" s="566"/>
      <c r="D366" s="476" t="s">
        <v>745</v>
      </c>
      <c r="E366" s="476" t="s">
        <v>746</v>
      </c>
      <c r="F366" s="476" t="s">
        <v>747</v>
      </c>
      <c r="G366" s="476" t="s">
        <v>748</v>
      </c>
      <c r="H366" s="476" t="s">
        <v>749</v>
      </c>
      <c r="I366" s="476" t="s">
        <v>750</v>
      </c>
    </row>
    <row r="367" spans="1:9" ht="15" thickBot="1">
      <c r="A367" s="115" t="s">
        <v>106</v>
      </c>
      <c r="B367" s="108">
        <v>43</v>
      </c>
      <c r="C367" s="108">
        <v>47</v>
      </c>
      <c r="D367" s="108">
        <v>48</v>
      </c>
      <c r="E367" s="108">
        <v>48</v>
      </c>
      <c r="F367" s="108">
        <v>48</v>
      </c>
      <c r="G367" s="108">
        <v>48</v>
      </c>
      <c r="H367" s="108">
        <v>48</v>
      </c>
      <c r="I367" s="108">
        <v>48</v>
      </c>
    </row>
    <row r="368" spans="1:9" ht="15" thickBot="1">
      <c r="A368" s="115" t="s">
        <v>107</v>
      </c>
      <c r="B368" s="108">
        <v>2</v>
      </c>
      <c r="C368" s="108">
        <v>2</v>
      </c>
      <c r="D368" s="108">
        <v>2</v>
      </c>
      <c r="E368" s="108">
        <v>2</v>
      </c>
      <c r="F368" s="108">
        <v>2</v>
      </c>
      <c r="G368" s="108">
        <v>2</v>
      </c>
      <c r="H368" s="108">
        <v>3</v>
      </c>
      <c r="I368" s="108">
        <v>4</v>
      </c>
    </row>
    <row r="369" spans="1:10" ht="15" thickBot="1">
      <c r="A369" s="115" t="s">
        <v>108</v>
      </c>
      <c r="B369" s="108">
        <v>1</v>
      </c>
      <c r="C369" s="108">
        <v>1</v>
      </c>
      <c r="D369" s="108">
        <v>1</v>
      </c>
      <c r="E369" s="108">
        <v>1</v>
      </c>
      <c r="F369" s="108">
        <v>1</v>
      </c>
      <c r="G369" s="108">
        <v>1</v>
      </c>
      <c r="H369" s="108">
        <v>1</v>
      </c>
      <c r="I369" s="108">
        <v>1</v>
      </c>
    </row>
    <row r="370" spans="1:10" ht="15" thickBot="1">
      <c r="A370" s="115" t="s">
        <v>109</v>
      </c>
      <c r="B370" s="108">
        <v>11760</v>
      </c>
      <c r="C370" s="108">
        <v>14130</v>
      </c>
      <c r="D370" s="108">
        <v>14706</v>
      </c>
      <c r="E370" s="108">
        <v>15177</v>
      </c>
      <c r="F370" s="108">
        <v>15870</v>
      </c>
      <c r="G370" s="108">
        <v>16397</v>
      </c>
      <c r="H370" s="108">
        <v>17303</v>
      </c>
      <c r="I370" s="108">
        <v>18334</v>
      </c>
    </row>
    <row r="371" spans="1:10" ht="15" thickBot="1">
      <c r="A371" s="115" t="s">
        <v>110</v>
      </c>
      <c r="B371" s="108">
        <v>0</v>
      </c>
      <c r="C371" s="108">
        <v>0</v>
      </c>
      <c r="D371" s="108">
        <v>0</v>
      </c>
      <c r="E371" s="108">
        <v>0</v>
      </c>
      <c r="F371" s="108">
        <v>0</v>
      </c>
      <c r="G371" s="108">
        <v>0</v>
      </c>
      <c r="H371" s="108">
        <v>0</v>
      </c>
      <c r="I371" s="108">
        <v>0</v>
      </c>
    </row>
    <row r="372" spans="1:10" ht="15" thickBot="1">
      <c r="A372" s="115" t="s">
        <v>111</v>
      </c>
      <c r="B372" s="108">
        <v>0</v>
      </c>
      <c r="C372" s="108">
        <v>0</v>
      </c>
      <c r="D372" s="108">
        <v>0</v>
      </c>
      <c r="E372" s="108">
        <v>0</v>
      </c>
      <c r="F372" s="108">
        <v>0</v>
      </c>
      <c r="G372" s="108">
        <v>0</v>
      </c>
      <c r="H372" s="108">
        <v>0</v>
      </c>
      <c r="I372" s="108">
        <v>0</v>
      </c>
    </row>
    <row r="373" spans="1:10" ht="15" thickBot="1">
      <c r="A373" s="115" t="s">
        <v>112</v>
      </c>
      <c r="B373" s="108">
        <v>8</v>
      </c>
      <c r="C373" s="108">
        <v>7</v>
      </c>
      <c r="D373" s="108">
        <v>7</v>
      </c>
      <c r="E373" s="108">
        <v>7</v>
      </c>
      <c r="F373" s="108">
        <v>7</v>
      </c>
      <c r="G373" s="108">
        <v>7</v>
      </c>
      <c r="H373" s="108">
        <v>7</v>
      </c>
      <c r="I373" s="108">
        <v>7</v>
      </c>
    </row>
    <row r="374" spans="1:10" ht="15" thickBot="1">
      <c r="A374" s="115" t="s">
        <v>113</v>
      </c>
      <c r="B374" s="108">
        <v>2</v>
      </c>
      <c r="C374" s="108">
        <v>2</v>
      </c>
      <c r="D374" s="108">
        <v>2</v>
      </c>
      <c r="E374" s="108">
        <v>2</v>
      </c>
      <c r="F374" s="108">
        <v>2</v>
      </c>
      <c r="G374" s="108">
        <v>2</v>
      </c>
      <c r="H374" s="108">
        <v>2</v>
      </c>
      <c r="I374" s="108">
        <v>2</v>
      </c>
    </row>
    <row r="375" spans="1:10" ht="15" thickBot="1">
      <c r="A375" s="115" t="s">
        <v>114</v>
      </c>
      <c r="B375" s="108">
        <v>0</v>
      </c>
      <c r="C375" s="108">
        <v>0</v>
      </c>
      <c r="D375" s="108">
        <v>0</v>
      </c>
      <c r="E375" s="108">
        <v>0</v>
      </c>
      <c r="F375" s="108">
        <v>0</v>
      </c>
      <c r="G375" s="108">
        <v>0</v>
      </c>
      <c r="H375" s="108">
        <v>0</v>
      </c>
      <c r="I375" s="108">
        <v>0</v>
      </c>
    </row>
    <row r="376" spans="1:10">
      <c r="A376" s="133" t="s">
        <v>1033</v>
      </c>
    </row>
    <row r="378" spans="1:10" ht="17">
      <c r="A378" s="619" t="s">
        <v>695</v>
      </c>
      <c r="B378" s="619"/>
      <c r="C378" s="619"/>
      <c r="D378" s="619"/>
      <c r="E378" s="619"/>
      <c r="F378" s="619"/>
      <c r="G378" s="619"/>
      <c r="H378" s="619"/>
      <c r="I378" s="619"/>
    </row>
    <row r="380" spans="1:10" ht="15" thickBot="1">
      <c r="A380" s="143" t="s">
        <v>141</v>
      </c>
    </row>
    <row r="381" spans="1:10" ht="15.75" hidden="1" customHeight="1" thickBot="1"/>
    <row r="382" spans="1:10" ht="21" customHeight="1" thickBot="1">
      <c r="A382" s="566" t="s">
        <v>117</v>
      </c>
      <c r="B382" s="566" t="s">
        <v>606</v>
      </c>
      <c r="C382" s="566" t="s">
        <v>635</v>
      </c>
      <c r="D382" s="573" t="s">
        <v>744</v>
      </c>
      <c r="E382" s="573"/>
      <c r="F382" s="573"/>
      <c r="G382" s="573"/>
      <c r="H382" s="573"/>
      <c r="I382" s="573"/>
    </row>
    <row r="383" spans="1:10" ht="21" customHeight="1" thickBot="1">
      <c r="A383" s="566"/>
      <c r="B383" s="566"/>
      <c r="C383" s="566"/>
      <c r="D383" s="476" t="s">
        <v>745</v>
      </c>
      <c r="E383" s="476" t="s">
        <v>746</v>
      </c>
      <c r="F383" s="476" t="s">
        <v>747</v>
      </c>
      <c r="G383" s="476" t="s">
        <v>748</v>
      </c>
      <c r="H383" s="476" t="s">
        <v>749</v>
      </c>
      <c r="I383" s="476" t="s">
        <v>750</v>
      </c>
    </row>
    <row r="384" spans="1:10" ht="15" thickBot="1">
      <c r="A384" s="115" t="s">
        <v>106</v>
      </c>
      <c r="B384" s="108">
        <v>7</v>
      </c>
      <c r="C384" s="108">
        <v>9</v>
      </c>
      <c r="D384" s="108">
        <v>9</v>
      </c>
      <c r="E384" s="108">
        <v>9</v>
      </c>
      <c r="F384" s="108">
        <v>9</v>
      </c>
      <c r="G384" s="108">
        <v>9</v>
      </c>
      <c r="H384" s="108">
        <v>9</v>
      </c>
      <c r="I384" s="108">
        <v>10</v>
      </c>
      <c r="J384" s="10"/>
    </row>
    <row r="385" spans="1:10" ht="15" thickBot="1">
      <c r="A385" s="115" t="s">
        <v>107</v>
      </c>
      <c r="B385" s="108">
        <v>0</v>
      </c>
      <c r="C385" s="108">
        <v>0</v>
      </c>
      <c r="D385" s="108">
        <v>0</v>
      </c>
      <c r="E385" s="108">
        <v>0</v>
      </c>
      <c r="F385" s="108">
        <v>0</v>
      </c>
      <c r="G385" s="108">
        <v>0</v>
      </c>
      <c r="H385" s="108">
        <v>0</v>
      </c>
      <c r="I385" s="108">
        <v>0</v>
      </c>
      <c r="J385" s="10"/>
    </row>
    <row r="386" spans="1:10" ht="15" thickBot="1">
      <c r="A386" s="115" t="s">
        <v>108</v>
      </c>
      <c r="B386" s="108">
        <v>0</v>
      </c>
      <c r="C386" s="108">
        <v>0</v>
      </c>
      <c r="D386" s="108">
        <v>0</v>
      </c>
      <c r="E386" s="108">
        <v>0</v>
      </c>
      <c r="F386" s="108">
        <v>0</v>
      </c>
      <c r="G386" s="108">
        <v>0</v>
      </c>
      <c r="H386" s="108">
        <v>0</v>
      </c>
      <c r="I386" s="108">
        <v>0</v>
      </c>
      <c r="J386" s="10"/>
    </row>
    <row r="387" spans="1:10" ht="15" thickBot="1">
      <c r="A387" s="115" t="s">
        <v>109</v>
      </c>
      <c r="B387" s="108">
        <v>3197</v>
      </c>
      <c r="C387" s="108">
        <v>3963</v>
      </c>
      <c r="D387" s="108">
        <v>4136</v>
      </c>
      <c r="E387" s="108">
        <v>4335</v>
      </c>
      <c r="F387" s="108">
        <v>4578</v>
      </c>
      <c r="G387" s="108">
        <v>4811</v>
      </c>
      <c r="H387" s="108">
        <v>5223</v>
      </c>
      <c r="I387" s="108">
        <v>5773</v>
      </c>
      <c r="J387" s="10"/>
    </row>
    <row r="388" spans="1:10" ht="15" thickBot="1">
      <c r="A388" s="115" t="s">
        <v>110</v>
      </c>
      <c r="B388" s="108">
        <v>0</v>
      </c>
      <c r="C388" s="108">
        <v>0</v>
      </c>
      <c r="D388" s="108">
        <v>0</v>
      </c>
      <c r="E388" s="108">
        <v>0</v>
      </c>
      <c r="F388" s="108">
        <v>0</v>
      </c>
      <c r="G388" s="108">
        <v>0</v>
      </c>
      <c r="H388" s="108">
        <v>0</v>
      </c>
      <c r="I388" s="108">
        <v>0</v>
      </c>
      <c r="J388" s="10"/>
    </row>
    <row r="389" spans="1:10" ht="15" thickBot="1">
      <c r="A389" s="115" t="s">
        <v>111</v>
      </c>
      <c r="B389" s="108">
        <v>0</v>
      </c>
      <c r="C389" s="108">
        <v>0</v>
      </c>
      <c r="D389" s="108">
        <v>0</v>
      </c>
      <c r="E389" s="108">
        <v>0</v>
      </c>
      <c r="F389" s="108">
        <v>0</v>
      </c>
      <c r="G389" s="108">
        <v>0</v>
      </c>
      <c r="H389" s="108">
        <v>0</v>
      </c>
      <c r="I389" s="108">
        <v>0</v>
      </c>
      <c r="J389" s="10"/>
    </row>
    <row r="390" spans="1:10" ht="15" thickBot="1">
      <c r="A390" s="115" t="s">
        <v>112</v>
      </c>
      <c r="B390" s="108">
        <v>6</v>
      </c>
      <c r="C390" s="108">
        <v>6</v>
      </c>
      <c r="D390" s="108">
        <v>6</v>
      </c>
      <c r="E390" s="108">
        <v>6</v>
      </c>
      <c r="F390" s="108">
        <v>7</v>
      </c>
      <c r="G390" s="108">
        <v>7</v>
      </c>
      <c r="H390" s="108">
        <v>7</v>
      </c>
      <c r="I390" s="108">
        <v>7</v>
      </c>
      <c r="J390" s="10"/>
    </row>
    <row r="391" spans="1:10" ht="15" thickBot="1">
      <c r="A391" s="115" t="s">
        <v>113</v>
      </c>
      <c r="B391" s="108">
        <v>0</v>
      </c>
      <c r="C391" s="108">
        <v>0</v>
      </c>
      <c r="D391" s="108">
        <v>0</v>
      </c>
      <c r="E391" s="108">
        <v>0</v>
      </c>
      <c r="F391" s="108">
        <v>0</v>
      </c>
      <c r="G391" s="108">
        <v>0</v>
      </c>
      <c r="H391" s="108">
        <v>0</v>
      </c>
      <c r="I391" s="108">
        <v>0</v>
      </c>
      <c r="J391" s="10"/>
    </row>
    <row r="392" spans="1:10" ht="15" thickBot="1">
      <c r="A392" s="115" t="s">
        <v>114</v>
      </c>
      <c r="B392" s="108">
        <v>0</v>
      </c>
      <c r="C392" s="108">
        <v>0</v>
      </c>
      <c r="D392" s="108">
        <v>0</v>
      </c>
      <c r="E392" s="108">
        <v>0</v>
      </c>
      <c r="F392" s="108">
        <v>0</v>
      </c>
      <c r="G392" s="108">
        <v>0</v>
      </c>
      <c r="H392" s="108">
        <v>0</v>
      </c>
      <c r="I392" s="108">
        <v>0</v>
      </c>
      <c r="J392" s="10"/>
    </row>
    <row r="394" spans="1:10" ht="15" hidden="1" customHeight="1"/>
    <row r="395" spans="1:10" ht="15" thickBot="1">
      <c r="A395" s="143" t="s">
        <v>142</v>
      </c>
    </row>
    <row r="396" spans="1:10" ht="15.75" hidden="1" customHeight="1" thickBot="1"/>
    <row r="397" spans="1:10" ht="22.5" customHeight="1" thickBot="1">
      <c r="A397" s="566" t="s">
        <v>117</v>
      </c>
      <c r="B397" s="566" t="s">
        <v>606</v>
      </c>
      <c r="C397" s="566" t="s">
        <v>635</v>
      </c>
      <c r="D397" s="573" t="s">
        <v>744</v>
      </c>
      <c r="E397" s="573"/>
      <c r="F397" s="573"/>
      <c r="G397" s="573"/>
      <c r="H397" s="573"/>
      <c r="I397" s="573"/>
    </row>
    <row r="398" spans="1:10" ht="19.5" customHeight="1" thickBot="1">
      <c r="A398" s="566"/>
      <c r="B398" s="566"/>
      <c r="C398" s="566"/>
      <c r="D398" s="476" t="s">
        <v>745</v>
      </c>
      <c r="E398" s="476" t="s">
        <v>746</v>
      </c>
      <c r="F398" s="476" t="s">
        <v>747</v>
      </c>
      <c r="G398" s="476" t="s">
        <v>748</v>
      </c>
      <c r="H398" s="476" t="s">
        <v>749</v>
      </c>
      <c r="I398" s="476" t="s">
        <v>750</v>
      </c>
    </row>
    <row r="399" spans="1:10" ht="15" thickBot="1">
      <c r="A399" s="115" t="s">
        <v>106</v>
      </c>
      <c r="B399" s="108">
        <v>49</v>
      </c>
      <c r="C399" s="108">
        <v>54</v>
      </c>
      <c r="D399" s="108">
        <v>57</v>
      </c>
      <c r="E399" s="108">
        <v>57</v>
      </c>
      <c r="F399" s="108">
        <v>59</v>
      </c>
      <c r="G399" s="108">
        <v>62</v>
      </c>
      <c r="H399" s="108">
        <v>64</v>
      </c>
      <c r="I399" s="108">
        <v>66</v>
      </c>
    </row>
    <row r="400" spans="1:10" ht="15" thickBot="1">
      <c r="A400" s="115" t="s">
        <v>107</v>
      </c>
      <c r="B400" s="108">
        <v>2</v>
      </c>
      <c r="C400" s="108">
        <v>3</v>
      </c>
      <c r="D400" s="108">
        <v>3</v>
      </c>
      <c r="E400" s="108">
        <v>3</v>
      </c>
      <c r="F400" s="108">
        <v>3</v>
      </c>
      <c r="G400" s="108">
        <v>4</v>
      </c>
      <c r="H400" s="108">
        <v>4</v>
      </c>
      <c r="I400" s="108">
        <v>4</v>
      </c>
    </row>
    <row r="401" spans="1:9" ht="15" thickBot="1">
      <c r="A401" s="115" t="s">
        <v>108</v>
      </c>
      <c r="B401" s="108">
        <v>1</v>
      </c>
      <c r="C401" s="108">
        <v>1</v>
      </c>
      <c r="D401" s="108">
        <v>1</v>
      </c>
      <c r="E401" s="108">
        <v>1</v>
      </c>
      <c r="F401" s="108">
        <v>2</v>
      </c>
      <c r="G401" s="108">
        <v>2</v>
      </c>
      <c r="H401" s="108">
        <v>2</v>
      </c>
      <c r="I401" s="108">
        <v>2</v>
      </c>
    </row>
    <row r="402" spans="1:9" ht="15" thickBot="1">
      <c r="A402" s="115" t="s">
        <v>109</v>
      </c>
      <c r="B402" s="108">
        <v>39625</v>
      </c>
      <c r="C402" s="108">
        <v>47477</v>
      </c>
      <c r="D402" s="108">
        <v>49368</v>
      </c>
      <c r="E402" s="108">
        <v>51516</v>
      </c>
      <c r="F402" s="108">
        <v>54341</v>
      </c>
      <c r="G402" s="108">
        <v>56958</v>
      </c>
      <c r="H402" s="108">
        <v>61668</v>
      </c>
      <c r="I402" s="108">
        <v>67036</v>
      </c>
    </row>
    <row r="403" spans="1:9" ht="15" thickBot="1">
      <c r="A403" s="115" t="s">
        <v>110</v>
      </c>
      <c r="B403" s="108">
        <v>1</v>
      </c>
      <c r="C403" s="108">
        <v>1</v>
      </c>
      <c r="D403" s="144">
        <v>1</v>
      </c>
      <c r="E403" s="108">
        <v>1</v>
      </c>
      <c r="F403" s="108">
        <v>1</v>
      </c>
      <c r="G403" s="108">
        <v>1</v>
      </c>
      <c r="H403" s="108">
        <v>1</v>
      </c>
      <c r="I403" s="108">
        <v>1</v>
      </c>
    </row>
    <row r="404" spans="1:9" ht="15" thickBot="1">
      <c r="A404" s="115" t="s">
        <v>111</v>
      </c>
      <c r="B404" s="108">
        <v>0</v>
      </c>
      <c r="C404" s="108">
        <v>0</v>
      </c>
      <c r="D404" s="108">
        <v>0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</row>
    <row r="405" spans="1:9" ht="15" thickBot="1">
      <c r="A405" s="115" t="s">
        <v>112</v>
      </c>
      <c r="B405" s="108">
        <v>16</v>
      </c>
      <c r="C405" s="351">
        <v>17</v>
      </c>
      <c r="D405" s="352">
        <v>17</v>
      </c>
      <c r="E405" s="353">
        <v>20</v>
      </c>
      <c r="F405" s="108">
        <v>21</v>
      </c>
      <c r="G405" s="108">
        <v>21</v>
      </c>
      <c r="H405" s="108">
        <v>21</v>
      </c>
      <c r="I405" s="108">
        <v>21</v>
      </c>
    </row>
    <row r="406" spans="1:9" ht="15" thickBot="1">
      <c r="A406" s="115" t="s">
        <v>113</v>
      </c>
      <c r="B406" s="108">
        <v>1</v>
      </c>
      <c r="C406" s="351">
        <v>1</v>
      </c>
      <c r="D406" s="352">
        <v>1</v>
      </c>
      <c r="E406" s="353">
        <v>1</v>
      </c>
      <c r="F406" s="108">
        <v>1</v>
      </c>
      <c r="G406" s="108">
        <v>1</v>
      </c>
      <c r="H406" s="108">
        <v>1</v>
      </c>
      <c r="I406" s="108">
        <v>1</v>
      </c>
    </row>
    <row r="407" spans="1:9" ht="15" thickBot="1">
      <c r="A407" s="115" t="s">
        <v>114</v>
      </c>
      <c r="B407" s="108">
        <v>0</v>
      </c>
      <c r="C407" s="108">
        <v>0</v>
      </c>
      <c r="D407" s="108">
        <v>0</v>
      </c>
      <c r="E407" s="108">
        <v>0</v>
      </c>
      <c r="F407" s="108">
        <v>0</v>
      </c>
      <c r="G407" s="108">
        <v>0</v>
      </c>
      <c r="H407" s="108">
        <v>0</v>
      </c>
      <c r="I407" s="108">
        <v>0</v>
      </c>
    </row>
    <row r="409" spans="1:9" ht="15" hidden="1" customHeight="1"/>
    <row r="410" spans="1:9" ht="15" thickBot="1">
      <c r="A410" s="143" t="s">
        <v>143</v>
      </c>
    </row>
    <row r="411" spans="1:9" ht="15.75" hidden="1" customHeight="1" thickBot="1"/>
    <row r="412" spans="1:9" ht="20.25" customHeight="1" thickBot="1">
      <c r="A412" s="566" t="s">
        <v>117</v>
      </c>
      <c r="B412" s="566" t="s">
        <v>606</v>
      </c>
      <c r="C412" s="566" t="s">
        <v>635</v>
      </c>
      <c r="D412" s="573" t="s">
        <v>744</v>
      </c>
      <c r="E412" s="573"/>
      <c r="F412" s="573"/>
      <c r="G412" s="573"/>
      <c r="H412" s="573"/>
      <c r="I412" s="573"/>
    </row>
    <row r="413" spans="1:9" ht="21.75" customHeight="1" thickBot="1">
      <c r="A413" s="566"/>
      <c r="B413" s="566"/>
      <c r="C413" s="566"/>
      <c r="D413" s="476" t="s">
        <v>745</v>
      </c>
      <c r="E413" s="476" t="s">
        <v>746</v>
      </c>
      <c r="F413" s="476" t="s">
        <v>747</v>
      </c>
      <c r="G413" s="476" t="s">
        <v>748</v>
      </c>
      <c r="H413" s="476" t="s">
        <v>749</v>
      </c>
      <c r="I413" s="476" t="s">
        <v>750</v>
      </c>
    </row>
    <row r="414" spans="1:9" ht="15" thickBot="1">
      <c r="A414" s="115" t="s">
        <v>106</v>
      </c>
      <c r="B414" s="108">
        <v>0</v>
      </c>
      <c r="C414" s="108">
        <v>0</v>
      </c>
      <c r="D414" s="108">
        <v>0</v>
      </c>
      <c r="E414" s="108">
        <v>0</v>
      </c>
      <c r="F414" s="108">
        <v>0</v>
      </c>
      <c r="G414" s="108">
        <v>1</v>
      </c>
      <c r="H414" s="108">
        <v>5</v>
      </c>
      <c r="I414" s="108">
        <v>5</v>
      </c>
    </row>
    <row r="415" spans="1:9" ht="15" thickBot="1">
      <c r="A415" s="115" t="s">
        <v>107</v>
      </c>
      <c r="B415" s="108">
        <v>0</v>
      </c>
      <c r="C415" s="108">
        <v>0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  <c r="I415" s="108">
        <v>0</v>
      </c>
    </row>
    <row r="416" spans="1:9" ht="15" thickBot="1">
      <c r="A416" s="115" t="s">
        <v>108</v>
      </c>
      <c r="B416" s="108">
        <v>0</v>
      </c>
      <c r="C416" s="108">
        <v>0</v>
      </c>
      <c r="D416" s="108">
        <v>0</v>
      </c>
      <c r="E416" s="108">
        <v>0</v>
      </c>
      <c r="F416" s="108">
        <v>0</v>
      </c>
      <c r="G416" s="108">
        <v>0</v>
      </c>
      <c r="H416" s="108">
        <v>0</v>
      </c>
      <c r="I416" s="108">
        <v>0</v>
      </c>
    </row>
    <row r="417" spans="1:10" ht="15" thickBot="1">
      <c r="A417" s="115" t="s">
        <v>109</v>
      </c>
      <c r="B417" s="108">
        <v>1764</v>
      </c>
      <c r="C417" s="108">
        <v>2363</v>
      </c>
      <c r="D417" s="108">
        <v>2502</v>
      </c>
      <c r="E417" s="108">
        <v>2680</v>
      </c>
      <c r="F417" s="108">
        <v>2888</v>
      </c>
      <c r="G417" s="108">
        <v>3105</v>
      </c>
      <c r="H417" s="108">
        <v>3454</v>
      </c>
      <c r="I417" s="108">
        <v>3829</v>
      </c>
    </row>
    <row r="418" spans="1:10" ht="15" thickBot="1">
      <c r="A418" s="115" t="s">
        <v>110</v>
      </c>
      <c r="B418" s="108">
        <v>0</v>
      </c>
      <c r="C418" s="108">
        <v>0</v>
      </c>
      <c r="D418" s="108">
        <v>0</v>
      </c>
      <c r="E418" s="108">
        <v>0</v>
      </c>
      <c r="F418" s="108">
        <v>0</v>
      </c>
      <c r="G418" s="108">
        <v>0</v>
      </c>
      <c r="H418" s="108">
        <v>0</v>
      </c>
      <c r="I418" s="108">
        <v>0</v>
      </c>
    </row>
    <row r="419" spans="1:10" ht="15" thickBot="1">
      <c r="A419" s="115" t="s">
        <v>111</v>
      </c>
      <c r="B419" s="108">
        <v>0</v>
      </c>
      <c r="C419" s="108">
        <v>0</v>
      </c>
      <c r="D419" s="108">
        <v>0</v>
      </c>
      <c r="E419" s="108">
        <v>0</v>
      </c>
      <c r="F419" s="108">
        <v>0</v>
      </c>
      <c r="G419" s="108">
        <v>0</v>
      </c>
      <c r="H419" s="108">
        <v>0</v>
      </c>
      <c r="I419" s="108">
        <v>0</v>
      </c>
    </row>
    <row r="420" spans="1:10" ht="15" thickBot="1">
      <c r="A420" s="115" t="s">
        <v>112</v>
      </c>
      <c r="B420" s="108">
        <v>0</v>
      </c>
      <c r="C420" s="108">
        <v>0</v>
      </c>
      <c r="D420" s="108">
        <v>0</v>
      </c>
      <c r="E420" s="108">
        <v>0</v>
      </c>
      <c r="F420" s="108">
        <v>0</v>
      </c>
      <c r="G420" s="108">
        <v>0</v>
      </c>
      <c r="H420" s="108">
        <v>0</v>
      </c>
      <c r="I420" s="108">
        <v>0</v>
      </c>
    </row>
    <row r="421" spans="1:10" ht="15" thickBot="1">
      <c r="A421" s="115" t="s">
        <v>113</v>
      </c>
      <c r="B421" s="108">
        <v>0</v>
      </c>
      <c r="C421" s="108">
        <v>0</v>
      </c>
      <c r="D421" s="108">
        <v>0</v>
      </c>
      <c r="E421" s="108">
        <v>0</v>
      </c>
      <c r="F421" s="108">
        <v>0</v>
      </c>
      <c r="G421" s="108">
        <v>0</v>
      </c>
      <c r="H421" s="108">
        <v>0</v>
      </c>
      <c r="I421" s="108">
        <v>0</v>
      </c>
    </row>
    <row r="422" spans="1:10" ht="15" thickBot="1">
      <c r="A422" s="115" t="s">
        <v>114</v>
      </c>
      <c r="B422" s="108">
        <v>0</v>
      </c>
      <c r="C422" s="108">
        <v>0</v>
      </c>
      <c r="D422" s="108">
        <v>0</v>
      </c>
      <c r="E422" s="108">
        <v>0</v>
      </c>
      <c r="F422" s="108">
        <v>0</v>
      </c>
      <c r="G422" s="108">
        <v>0</v>
      </c>
      <c r="H422" s="108">
        <v>0</v>
      </c>
      <c r="I422" s="108">
        <v>0</v>
      </c>
    </row>
    <row r="423" spans="1:10">
      <c r="A423" s="133" t="s">
        <v>1033</v>
      </c>
    </row>
    <row r="425" spans="1:10" ht="17">
      <c r="A425" s="619" t="s">
        <v>695</v>
      </c>
      <c r="B425" s="619"/>
      <c r="C425" s="619"/>
      <c r="D425" s="619"/>
      <c r="E425" s="619"/>
      <c r="F425" s="619"/>
      <c r="G425" s="619"/>
      <c r="H425" s="619"/>
      <c r="I425" s="619"/>
    </row>
    <row r="427" spans="1:10" ht="15" thickBot="1">
      <c r="A427" s="143" t="s">
        <v>144</v>
      </c>
    </row>
    <row r="428" spans="1:10" ht="15.75" hidden="1" customHeight="1" thickBot="1"/>
    <row r="429" spans="1:10" ht="22.5" customHeight="1" thickBot="1">
      <c r="A429" s="566" t="s">
        <v>117</v>
      </c>
      <c r="B429" s="566" t="s">
        <v>606</v>
      </c>
      <c r="C429" s="566" t="s">
        <v>635</v>
      </c>
      <c r="D429" s="573" t="s">
        <v>744</v>
      </c>
      <c r="E429" s="573"/>
      <c r="F429" s="573"/>
      <c r="G429" s="573"/>
      <c r="H429" s="573"/>
      <c r="I429" s="573"/>
    </row>
    <row r="430" spans="1:10" ht="21.75" customHeight="1" thickBot="1">
      <c r="A430" s="566"/>
      <c r="B430" s="566"/>
      <c r="C430" s="566"/>
      <c r="D430" s="476" t="s">
        <v>745</v>
      </c>
      <c r="E430" s="476" t="s">
        <v>746</v>
      </c>
      <c r="F430" s="476" t="s">
        <v>747</v>
      </c>
      <c r="G430" s="476" t="s">
        <v>748</v>
      </c>
      <c r="H430" s="476" t="s">
        <v>749</v>
      </c>
      <c r="I430" s="476" t="s">
        <v>750</v>
      </c>
    </row>
    <row r="431" spans="1:10" ht="15" thickBot="1">
      <c r="A431" s="115" t="s">
        <v>106</v>
      </c>
      <c r="B431" s="108">
        <v>57</v>
      </c>
      <c r="C431" s="108">
        <v>62</v>
      </c>
      <c r="D431" s="108">
        <v>63</v>
      </c>
      <c r="E431" s="108">
        <v>65</v>
      </c>
      <c r="F431" s="108">
        <v>66</v>
      </c>
      <c r="G431" s="108">
        <v>70</v>
      </c>
      <c r="H431" s="108">
        <v>68</v>
      </c>
      <c r="I431" s="108">
        <v>68</v>
      </c>
      <c r="J431" s="10"/>
    </row>
    <row r="432" spans="1:10" ht="15" thickBot="1">
      <c r="A432" s="115" t="s">
        <v>107</v>
      </c>
      <c r="B432" s="108">
        <v>8</v>
      </c>
      <c r="C432" s="108">
        <v>7</v>
      </c>
      <c r="D432" s="108">
        <v>7</v>
      </c>
      <c r="E432" s="108">
        <v>7</v>
      </c>
      <c r="F432" s="108">
        <v>7</v>
      </c>
      <c r="G432" s="108">
        <v>8</v>
      </c>
      <c r="H432" s="108">
        <v>8</v>
      </c>
      <c r="I432" s="108">
        <v>8</v>
      </c>
      <c r="J432" s="10"/>
    </row>
    <row r="433" spans="1:10" ht="15" thickBot="1">
      <c r="A433" s="115" t="s">
        <v>108</v>
      </c>
      <c r="B433" s="108">
        <v>1</v>
      </c>
      <c r="C433" s="108">
        <v>2</v>
      </c>
      <c r="D433" s="108">
        <v>2</v>
      </c>
      <c r="E433" s="108">
        <v>2</v>
      </c>
      <c r="F433" s="108">
        <v>2</v>
      </c>
      <c r="G433" s="108">
        <v>2</v>
      </c>
      <c r="H433" s="108">
        <v>2</v>
      </c>
      <c r="I433" s="108">
        <v>3</v>
      </c>
      <c r="J433" s="10"/>
    </row>
    <row r="434" spans="1:10" ht="15" thickBot="1">
      <c r="A434" s="115" t="s">
        <v>109</v>
      </c>
      <c r="B434" s="108">
        <v>40346</v>
      </c>
      <c r="C434" s="108">
        <v>50763</v>
      </c>
      <c r="D434" s="108">
        <v>52929</v>
      </c>
      <c r="E434" s="108">
        <v>55380</v>
      </c>
      <c r="F434" s="108">
        <v>58290</v>
      </c>
      <c r="G434" s="108">
        <v>60959</v>
      </c>
      <c r="H434" s="108">
        <v>65203</v>
      </c>
      <c r="I434" s="108">
        <v>70762</v>
      </c>
      <c r="J434" s="10"/>
    </row>
    <row r="435" spans="1:10" ht="15" thickBot="1">
      <c r="A435" s="115" t="s">
        <v>110</v>
      </c>
      <c r="B435" s="108">
        <v>0</v>
      </c>
      <c r="C435" s="108">
        <v>0</v>
      </c>
      <c r="D435" s="108">
        <v>0</v>
      </c>
      <c r="E435" s="108">
        <v>0</v>
      </c>
      <c r="F435" s="108">
        <v>0</v>
      </c>
      <c r="G435" s="108">
        <v>0</v>
      </c>
      <c r="H435" s="108">
        <v>0</v>
      </c>
      <c r="I435" s="108">
        <v>0</v>
      </c>
      <c r="J435" s="10"/>
    </row>
    <row r="436" spans="1:10" ht="15" thickBot="1">
      <c r="A436" s="115" t="s">
        <v>111</v>
      </c>
      <c r="B436" s="108">
        <v>0</v>
      </c>
      <c r="C436" s="108">
        <v>0</v>
      </c>
      <c r="D436" s="108">
        <v>0</v>
      </c>
      <c r="E436" s="108">
        <v>0</v>
      </c>
      <c r="F436" s="108">
        <v>0</v>
      </c>
      <c r="G436" s="108">
        <v>0</v>
      </c>
      <c r="H436" s="108">
        <v>0</v>
      </c>
      <c r="I436" s="108">
        <v>0</v>
      </c>
      <c r="J436" s="10"/>
    </row>
    <row r="437" spans="1:10" ht="15" thickBot="1">
      <c r="A437" s="115" t="s">
        <v>112</v>
      </c>
      <c r="B437" s="108">
        <v>27</v>
      </c>
      <c r="C437" s="108">
        <v>29</v>
      </c>
      <c r="D437" s="108">
        <v>29</v>
      </c>
      <c r="E437" s="108">
        <v>29</v>
      </c>
      <c r="F437" s="108">
        <v>29</v>
      </c>
      <c r="G437" s="108">
        <v>29</v>
      </c>
      <c r="H437" s="108">
        <v>30</v>
      </c>
      <c r="I437" s="108">
        <v>30</v>
      </c>
      <c r="J437" s="10"/>
    </row>
    <row r="438" spans="1:10" ht="15" thickBot="1">
      <c r="A438" s="115" t="s">
        <v>113</v>
      </c>
      <c r="B438" s="108">
        <v>6</v>
      </c>
      <c r="C438" s="108">
        <v>6</v>
      </c>
      <c r="D438" s="108">
        <v>6</v>
      </c>
      <c r="E438" s="108">
        <v>6</v>
      </c>
      <c r="F438" s="108">
        <v>6</v>
      </c>
      <c r="G438" s="108">
        <v>6</v>
      </c>
      <c r="H438" s="108">
        <v>6</v>
      </c>
      <c r="I438" s="108">
        <v>6</v>
      </c>
      <c r="J438" s="10"/>
    </row>
    <row r="439" spans="1:10" ht="15" thickBot="1">
      <c r="A439" s="115" t="s">
        <v>114</v>
      </c>
      <c r="B439" s="108">
        <v>0</v>
      </c>
      <c r="C439" s="108">
        <v>0</v>
      </c>
      <c r="D439" s="108">
        <v>0</v>
      </c>
      <c r="E439" s="108">
        <v>0</v>
      </c>
      <c r="F439" s="108">
        <v>0</v>
      </c>
      <c r="G439" s="108">
        <v>0</v>
      </c>
      <c r="H439" s="108">
        <v>0</v>
      </c>
      <c r="I439" s="108">
        <v>0</v>
      </c>
      <c r="J439" s="10"/>
    </row>
    <row r="441" spans="1:10" ht="15" hidden="1" customHeight="1"/>
    <row r="442" spans="1:10" ht="15" thickBot="1">
      <c r="A442" s="143" t="s">
        <v>145</v>
      </c>
    </row>
    <row r="443" spans="1:10" ht="15.75" hidden="1" customHeight="1" thickBot="1"/>
    <row r="444" spans="1:10" ht="21" customHeight="1" thickBot="1">
      <c r="A444" s="566" t="s">
        <v>117</v>
      </c>
      <c r="B444" s="566" t="s">
        <v>606</v>
      </c>
      <c r="C444" s="566" t="s">
        <v>635</v>
      </c>
      <c r="D444" s="573" t="s">
        <v>744</v>
      </c>
      <c r="E444" s="573"/>
      <c r="F444" s="573"/>
      <c r="G444" s="573"/>
      <c r="H444" s="573"/>
      <c r="I444" s="573"/>
    </row>
    <row r="445" spans="1:10" ht="22.5" customHeight="1" thickBot="1">
      <c r="A445" s="566"/>
      <c r="B445" s="566"/>
      <c r="C445" s="566"/>
      <c r="D445" s="476" t="s">
        <v>745</v>
      </c>
      <c r="E445" s="476" t="s">
        <v>746</v>
      </c>
      <c r="F445" s="476" t="s">
        <v>747</v>
      </c>
      <c r="G445" s="476" t="s">
        <v>748</v>
      </c>
      <c r="H445" s="476" t="s">
        <v>749</v>
      </c>
      <c r="I445" s="476" t="s">
        <v>750</v>
      </c>
    </row>
    <row r="446" spans="1:10" ht="15" thickBot="1">
      <c r="A446" s="115" t="s">
        <v>106</v>
      </c>
      <c r="B446" s="108">
        <v>7</v>
      </c>
      <c r="C446" s="108">
        <v>7</v>
      </c>
      <c r="D446" s="108">
        <v>9</v>
      </c>
      <c r="E446" s="108">
        <v>9</v>
      </c>
      <c r="F446" s="108">
        <v>9</v>
      </c>
      <c r="G446" s="108">
        <v>9</v>
      </c>
      <c r="H446" s="108">
        <v>9</v>
      </c>
      <c r="I446" s="108">
        <v>9</v>
      </c>
    </row>
    <row r="447" spans="1:10" ht="15" thickBot="1">
      <c r="A447" s="115" t="s">
        <v>107</v>
      </c>
      <c r="B447" s="108">
        <v>0</v>
      </c>
      <c r="C447" s="108">
        <v>0</v>
      </c>
      <c r="D447" s="108"/>
      <c r="E447" s="108"/>
      <c r="F447" s="108"/>
      <c r="G447" s="108"/>
      <c r="H447" s="108"/>
      <c r="I447" s="108"/>
    </row>
    <row r="448" spans="1:10" ht="15" thickBot="1">
      <c r="A448" s="115" t="s">
        <v>108</v>
      </c>
      <c r="B448" s="108">
        <v>3</v>
      </c>
      <c r="C448" s="108">
        <v>3</v>
      </c>
      <c r="D448" s="108">
        <v>3</v>
      </c>
      <c r="E448" s="108">
        <v>3</v>
      </c>
      <c r="F448" s="108">
        <v>3</v>
      </c>
      <c r="G448" s="108">
        <v>3</v>
      </c>
      <c r="H448" s="108">
        <v>3</v>
      </c>
      <c r="I448" s="108">
        <v>3</v>
      </c>
    </row>
    <row r="449" spans="1:9" ht="15" thickBot="1">
      <c r="A449" s="115" t="s">
        <v>109</v>
      </c>
      <c r="B449" s="108">
        <v>7441</v>
      </c>
      <c r="C449" s="108">
        <v>9351</v>
      </c>
      <c r="D449" s="108">
        <v>9825</v>
      </c>
      <c r="E449" s="108">
        <v>10319</v>
      </c>
      <c r="F449" s="108">
        <v>11075</v>
      </c>
      <c r="G449" s="108">
        <v>11789</v>
      </c>
      <c r="H449" s="108">
        <v>12804</v>
      </c>
      <c r="I449" s="108">
        <v>14065</v>
      </c>
    </row>
    <row r="450" spans="1:9" ht="15" thickBot="1">
      <c r="A450" s="115" t="s">
        <v>110</v>
      </c>
      <c r="B450" s="108">
        <v>0</v>
      </c>
      <c r="C450" s="108">
        <v>0</v>
      </c>
      <c r="D450" s="108">
        <v>0</v>
      </c>
      <c r="E450" s="108">
        <v>0</v>
      </c>
      <c r="F450" s="108">
        <v>0</v>
      </c>
      <c r="G450" s="108">
        <v>0</v>
      </c>
      <c r="H450" s="108">
        <v>0</v>
      </c>
      <c r="I450" s="108">
        <v>0</v>
      </c>
    </row>
    <row r="451" spans="1:9" ht="15" thickBot="1">
      <c r="A451" s="115" t="s">
        <v>111</v>
      </c>
      <c r="B451" s="108">
        <v>0</v>
      </c>
      <c r="C451" s="108">
        <v>0</v>
      </c>
      <c r="D451" s="108">
        <v>0</v>
      </c>
      <c r="E451" s="108">
        <v>0</v>
      </c>
      <c r="F451" s="108">
        <v>0</v>
      </c>
      <c r="G451" s="108">
        <v>0</v>
      </c>
      <c r="H451" s="108">
        <v>0</v>
      </c>
      <c r="I451" s="108">
        <v>0</v>
      </c>
    </row>
    <row r="452" spans="1:9" ht="15" thickBot="1">
      <c r="A452" s="115" t="s">
        <v>112</v>
      </c>
      <c r="B452" s="108">
        <v>13</v>
      </c>
      <c r="C452" s="108">
        <v>16</v>
      </c>
      <c r="D452" s="108">
        <v>16</v>
      </c>
      <c r="E452" s="108">
        <v>16</v>
      </c>
      <c r="F452" s="108">
        <v>16</v>
      </c>
      <c r="G452" s="108">
        <v>16</v>
      </c>
      <c r="H452" s="108">
        <v>16</v>
      </c>
      <c r="I452" s="108">
        <v>16</v>
      </c>
    </row>
    <row r="453" spans="1:9" ht="15" thickBot="1">
      <c r="A453" s="115" t="s">
        <v>113</v>
      </c>
      <c r="B453" s="108">
        <v>1</v>
      </c>
      <c r="C453" s="108">
        <v>1</v>
      </c>
      <c r="D453" s="108">
        <v>1</v>
      </c>
      <c r="E453" s="108">
        <v>1</v>
      </c>
      <c r="F453" s="108">
        <v>1</v>
      </c>
      <c r="G453" s="108">
        <v>1</v>
      </c>
      <c r="H453" s="108">
        <v>1</v>
      </c>
      <c r="I453" s="108">
        <v>1</v>
      </c>
    </row>
    <row r="454" spans="1:9" ht="15" thickBot="1">
      <c r="A454" s="115" t="s">
        <v>114</v>
      </c>
      <c r="B454" s="108">
        <v>0</v>
      </c>
      <c r="C454" s="108">
        <v>0</v>
      </c>
      <c r="D454" s="108">
        <v>0</v>
      </c>
      <c r="E454" s="108">
        <v>0</v>
      </c>
      <c r="F454" s="108">
        <v>0</v>
      </c>
      <c r="G454" s="108">
        <v>0</v>
      </c>
      <c r="H454" s="108">
        <v>0</v>
      </c>
      <c r="I454" s="108">
        <v>0</v>
      </c>
    </row>
    <row r="456" spans="1:9" ht="15" hidden="1" customHeight="1"/>
    <row r="457" spans="1:9" ht="15" thickBot="1">
      <c r="A457" s="143" t="s">
        <v>146</v>
      </c>
    </row>
    <row r="458" spans="1:9" ht="15.75" hidden="1" customHeight="1" thickBot="1"/>
    <row r="459" spans="1:9" ht="22.5" customHeight="1" thickBot="1">
      <c r="A459" s="566" t="s">
        <v>117</v>
      </c>
      <c r="B459" s="566" t="s">
        <v>606</v>
      </c>
      <c r="C459" s="566" t="s">
        <v>635</v>
      </c>
      <c r="D459" s="573" t="s">
        <v>744</v>
      </c>
      <c r="E459" s="573"/>
      <c r="F459" s="573"/>
      <c r="G459" s="573"/>
      <c r="H459" s="573"/>
      <c r="I459" s="573"/>
    </row>
    <row r="460" spans="1:9" ht="20.25" customHeight="1" thickBot="1">
      <c r="A460" s="566"/>
      <c r="B460" s="566"/>
      <c r="C460" s="566"/>
      <c r="D460" s="476" t="s">
        <v>745</v>
      </c>
      <c r="E460" s="476" t="s">
        <v>746</v>
      </c>
      <c r="F460" s="476" t="s">
        <v>747</v>
      </c>
      <c r="G460" s="476" t="s">
        <v>748</v>
      </c>
      <c r="H460" s="476" t="s">
        <v>749</v>
      </c>
      <c r="I460" s="476" t="s">
        <v>750</v>
      </c>
    </row>
    <row r="461" spans="1:9" ht="15" thickBot="1">
      <c r="A461" s="115" t="s">
        <v>106</v>
      </c>
      <c r="B461" s="108">
        <v>30</v>
      </c>
      <c r="C461" s="108">
        <v>33</v>
      </c>
      <c r="D461" s="108">
        <v>33</v>
      </c>
      <c r="E461" s="108">
        <v>33</v>
      </c>
      <c r="F461" s="108">
        <v>33</v>
      </c>
      <c r="G461" s="108">
        <v>33</v>
      </c>
      <c r="H461" s="108">
        <v>34</v>
      </c>
      <c r="I461" s="108">
        <v>35</v>
      </c>
    </row>
    <row r="462" spans="1:9" ht="15" thickBot="1">
      <c r="A462" s="115" t="s">
        <v>107</v>
      </c>
      <c r="B462" s="108">
        <v>0</v>
      </c>
      <c r="C462" s="108">
        <v>0</v>
      </c>
      <c r="D462" s="108">
        <v>0</v>
      </c>
      <c r="E462" s="108">
        <v>0</v>
      </c>
      <c r="F462" s="108">
        <v>0</v>
      </c>
      <c r="G462" s="108">
        <v>0</v>
      </c>
      <c r="H462" s="108">
        <v>0</v>
      </c>
      <c r="I462" s="108">
        <v>0</v>
      </c>
    </row>
    <row r="463" spans="1:9" ht="15" thickBot="1">
      <c r="A463" s="115" t="s">
        <v>108</v>
      </c>
      <c r="B463" s="108">
        <v>1</v>
      </c>
      <c r="C463" s="108">
        <v>1</v>
      </c>
      <c r="D463" s="108">
        <v>1</v>
      </c>
      <c r="E463" s="108">
        <v>1</v>
      </c>
      <c r="F463" s="108">
        <v>1</v>
      </c>
      <c r="G463" s="108">
        <v>1</v>
      </c>
      <c r="H463" s="108">
        <v>1</v>
      </c>
      <c r="I463" s="108">
        <v>1</v>
      </c>
    </row>
    <row r="464" spans="1:9" ht="15" thickBot="1">
      <c r="A464" s="115" t="s">
        <v>109</v>
      </c>
      <c r="B464" s="108">
        <v>7517</v>
      </c>
      <c r="C464" s="108">
        <v>9585</v>
      </c>
      <c r="D464" s="108">
        <v>10152</v>
      </c>
      <c r="E464" s="108">
        <v>10560</v>
      </c>
      <c r="F464" s="108">
        <v>11272</v>
      </c>
      <c r="G464" s="108">
        <v>11854</v>
      </c>
      <c r="H464" s="108">
        <v>12798</v>
      </c>
      <c r="I464" s="108">
        <v>13805</v>
      </c>
    </row>
    <row r="465" spans="1:9" ht="15" thickBot="1">
      <c r="A465" s="115" t="s">
        <v>110</v>
      </c>
      <c r="B465" s="108">
        <v>0</v>
      </c>
      <c r="C465" s="108">
        <v>0</v>
      </c>
      <c r="D465" s="108">
        <v>0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</row>
    <row r="466" spans="1:9" ht="15" thickBot="1">
      <c r="A466" s="115" t="s">
        <v>111</v>
      </c>
      <c r="B466" s="108">
        <v>0</v>
      </c>
      <c r="C466" s="108">
        <v>0</v>
      </c>
      <c r="D466" s="108">
        <v>0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</row>
    <row r="467" spans="1:9" ht="15" thickBot="1">
      <c r="A467" s="115" t="s">
        <v>112</v>
      </c>
      <c r="B467" s="108">
        <v>3</v>
      </c>
      <c r="C467" s="108">
        <v>3</v>
      </c>
      <c r="D467" s="108">
        <v>3</v>
      </c>
      <c r="E467" s="108">
        <v>3</v>
      </c>
      <c r="F467" s="108">
        <v>3</v>
      </c>
      <c r="G467" s="108">
        <v>3</v>
      </c>
      <c r="H467" s="108">
        <v>3</v>
      </c>
      <c r="I467" s="108">
        <v>3</v>
      </c>
    </row>
    <row r="468" spans="1:9" ht="15" thickBot="1">
      <c r="A468" s="115" t="s">
        <v>113</v>
      </c>
      <c r="B468" s="108">
        <v>2</v>
      </c>
      <c r="C468" s="108">
        <v>2</v>
      </c>
      <c r="D468" s="108">
        <v>2</v>
      </c>
      <c r="E468" s="108">
        <v>2</v>
      </c>
      <c r="F468" s="108">
        <v>2</v>
      </c>
      <c r="G468" s="108">
        <v>2</v>
      </c>
      <c r="H468" s="108">
        <v>2</v>
      </c>
      <c r="I468" s="108">
        <v>2</v>
      </c>
    </row>
    <row r="469" spans="1:9" ht="15" thickBot="1">
      <c r="A469" s="115" t="s">
        <v>114</v>
      </c>
      <c r="B469" s="108">
        <v>0</v>
      </c>
      <c r="C469" s="108">
        <v>0</v>
      </c>
      <c r="D469" s="108">
        <v>0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</row>
    <row r="470" spans="1:9">
      <c r="A470" s="133" t="s">
        <v>1033</v>
      </c>
    </row>
    <row r="472" spans="1:9" ht="17">
      <c r="A472" s="619" t="s">
        <v>695</v>
      </c>
      <c r="B472" s="619"/>
      <c r="C472" s="619"/>
      <c r="D472" s="619"/>
      <c r="E472" s="619"/>
      <c r="F472" s="619"/>
      <c r="G472" s="619"/>
      <c r="H472" s="619"/>
      <c r="I472" s="619"/>
    </row>
    <row r="474" spans="1:9" ht="15" thickBot="1">
      <c r="A474" s="143" t="s">
        <v>147</v>
      </c>
    </row>
    <row r="475" spans="1:9" ht="15.75" hidden="1" customHeight="1" thickBot="1"/>
    <row r="476" spans="1:9" ht="22.5" customHeight="1" thickBot="1">
      <c r="A476" s="566" t="s">
        <v>117</v>
      </c>
      <c r="B476" s="566" t="s">
        <v>606</v>
      </c>
      <c r="C476" s="566" t="s">
        <v>635</v>
      </c>
      <c r="D476" s="573" t="s">
        <v>744</v>
      </c>
      <c r="E476" s="573"/>
      <c r="F476" s="573"/>
      <c r="G476" s="573"/>
      <c r="H476" s="573"/>
      <c r="I476" s="573"/>
    </row>
    <row r="477" spans="1:9" ht="20.25" customHeight="1" thickBot="1">
      <c r="A477" s="566"/>
      <c r="B477" s="566"/>
      <c r="C477" s="566"/>
      <c r="D477" s="476" t="s">
        <v>745</v>
      </c>
      <c r="E477" s="476" t="s">
        <v>746</v>
      </c>
      <c r="F477" s="476" t="s">
        <v>747</v>
      </c>
      <c r="G477" s="476" t="s">
        <v>748</v>
      </c>
      <c r="H477" s="476" t="s">
        <v>749</v>
      </c>
      <c r="I477" s="476" t="s">
        <v>750</v>
      </c>
    </row>
    <row r="478" spans="1:9" ht="15" thickBot="1">
      <c r="A478" s="115" t="s">
        <v>106</v>
      </c>
      <c r="B478" s="108">
        <v>32</v>
      </c>
      <c r="C478" s="108">
        <v>34</v>
      </c>
      <c r="D478" s="108">
        <v>35</v>
      </c>
      <c r="E478" s="108">
        <v>35</v>
      </c>
      <c r="F478" s="108">
        <v>35</v>
      </c>
      <c r="G478" s="108">
        <v>35</v>
      </c>
      <c r="H478" s="108">
        <v>36</v>
      </c>
      <c r="I478" s="108">
        <v>35</v>
      </c>
    </row>
    <row r="479" spans="1:9" ht="15" thickBot="1">
      <c r="A479" s="115" t="s">
        <v>107</v>
      </c>
      <c r="B479" s="108">
        <v>3</v>
      </c>
      <c r="C479" s="108">
        <v>3</v>
      </c>
      <c r="D479" s="108">
        <v>3</v>
      </c>
      <c r="E479" s="108">
        <v>3</v>
      </c>
      <c r="F479" s="108">
        <v>3</v>
      </c>
      <c r="G479" s="108">
        <v>3</v>
      </c>
      <c r="H479" s="108">
        <v>3</v>
      </c>
      <c r="I479" s="108">
        <v>3</v>
      </c>
    </row>
    <row r="480" spans="1:9" ht="15" thickBot="1">
      <c r="A480" s="115" t="s">
        <v>108</v>
      </c>
      <c r="B480" s="108">
        <v>2</v>
      </c>
      <c r="C480" s="108">
        <v>2</v>
      </c>
      <c r="D480" s="108">
        <v>2</v>
      </c>
      <c r="E480" s="108">
        <v>2</v>
      </c>
      <c r="F480" s="108">
        <v>2</v>
      </c>
      <c r="G480" s="108">
        <v>2</v>
      </c>
      <c r="H480" s="108">
        <v>2</v>
      </c>
      <c r="I480" s="108">
        <v>2</v>
      </c>
    </row>
    <row r="481" spans="1:9" ht="15" thickBot="1">
      <c r="A481" s="115" t="s">
        <v>109</v>
      </c>
      <c r="B481" s="108">
        <v>18488</v>
      </c>
      <c r="C481" s="108">
        <v>21616</v>
      </c>
      <c r="D481" s="108">
        <v>22343</v>
      </c>
      <c r="E481" s="108">
        <v>23077</v>
      </c>
      <c r="F481" s="108">
        <v>24424</v>
      </c>
      <c r="G481" s="108">
        <v>25366</v>
      </c>
      <c r="H481" s="108">
        <v>26633</v>
      </c>
      <c r="I481" s="108">
        <v>27967</v>
      </c>
    </row>
    <row r="482" spans="1:9" ht="15" thickBot="1">
      <c r="A482" s="115" t="s">
        <v>110</v>
      </c>
      <c r="B482" s="108">
        <v>0</v>
      </c>
      <c r="C482" s="108">
        <v>0</v>
      </c>
      <c r="D482" s="108">
        <v>0</v>
      </c>
      <c r="E482" s="108">
        <v>0</v>
      </c>
      <c r="F482" s="108">
        <v>0</v>
      </c>
      <c r="G482" s="108">
        <v>0</v>
      </c>
      <c r="H482" s="108">
        <v>0</v>
      </c>
      <c r="I482" s="108">
        <v>0</v>
      </c>
    </row>
    <row r="483" spans="1:9" ht="15" thickBot="1">
      <c r="A483" s="115" t="s">
        <v>111</v>
      </c>
      <c r="B483" s="108">
        <v>0</v>
      </c>
      <c r="C483" s="108">
        <v>0</v>
      </c>
      <c r="D483" s="108">
        <v>0</v>
      </c>
      <c r="E483" s="108">
        <v>0</v>
      </c>
      <c r="F483" s="108">
        <v>0</v>
      </c>
      <c r="G483" s="108">
        <v>0</v>
      </c>
      <c r="H483" s="108">
        <v>0</v>
      </c>
      <c r="I483" s="108">
        <v>0</v>
      </c>
    </row>
    <row r="484" spans="1:9" ht="15" thickBot="1">
      <c r="A484" s="115" t="s">
        <v>112</v>
      </c>
      <c r="B484" s="108">
        <v>27</v>
      </c>
      <c r="C484" s="108">
        <v>30</v>
      </c>
      <c r="D484" s="108">
        <v>30</v>
      </c>
      <c r="E484" s="108">
        <v>30</v>
      </c>
      <c r="F484" s="108">
        <v>30</v>
      </c>
      <c r="G484" s="108">
        <v>30</v>
      </c>
      <c r="H484" s="108">
        <v>31</v>
      </c>
      <c r="I484" s="108">
        <v>31</v>
      </c>
    </row>
    <row r="485" spans="1:9" ht="15" thickBot="1">
      <c r="A485" s="115" t="s">
        <v>113</v>
      </c>
      <c r="B485" s="108">
        <v>2</v>
      </c>
      <c r="C485" s="108">
        <v>2</v>
      </c>
      <c r="D485" s="108">
        <v>2</v>
      </c>
      <c r="E485" s="108">
        <v>2</v>
      </c>
      <c r="F485" s="108">
        <v>2</v>
      </c>
      <c r="G485" s="108">
        <v>2</v>
      </c>
      <c r="H485" s="108">
        <v>2</v>
      </c>
      <c r="I485" s="108">
        <v>2</v>
      </c>
    </row>
    <row r="486" spans="1:9" ht="15" thickBot="1">
      <c r="A486" s="115" t="s">
        <v>114</v>
      </c>
      <c r="B486" s="108">
        <v>0</v>
      </c>
      <c r="C486" s="108">
        <v>0</v>
      </c>
      <c r="D486" s="108">
        <v>0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</row>
    <row r="488" spans="1:9" ht="15" hidden="1" customHeight="1"/>
    <row r="489" spans="1:9" ht="15" thickBot="1">
      <c r="A489" s="143" t="s">
        <v>148</v>
      </c>
    </row>
    <row r="490" spans="1:9" ht="15.75" hidden="1" customHeight="1" thickBot="1"/>
    <row r="491" spans="1:9" ht="21" customHeight="1" thickBot="1">
      <c r="A491" s="566" t="s">
        <v>117</v>
      </c>
      <c r="B491" s="566" t="s">
        <v>606</v>
      </c>
      <c r="C491" s="566" t="s">
        <v>635</v>
      </c>
      <c r="D491" s="573" t="s">
        <v>744</v>
      </c>
      <c r="E491" s="573"/>
      <c r="F491" s="573"/>
      <c r="G491" s="573"/>
      <c r="H491" s="573"/>
      <c r="I491" s="573"/>
    </row>
    <row r="492" spans="1:9" ht="22.5" customHeight="1" thickBot="1">
      <c r="A492" s="566"/>
      <c r="B492" s="566"/>
      <c r="C492" s="566"/>
      <c r="D492" s="476" t="s">
        <v>745</v>
      </c>
      <c r="E492" s="476" t="s">
        <v>746</v>
      </c>
      <c r="F492" s="476" t="s">
        <v>747</v>
      </c>
      <c r="G492" s="476" t="s">
        <v>748</v>
      </c>
      <c r="H492" s="476" t="s">
        <v>749</v>
      </c>
      <c r="I492" s="476" t="s">
        <v>750</v>
      </c>
    </row>
    <row r="493" spans="1:9" ht="15" thickBot="1">
      <c r="A493" s="115" t="s">
        <v>106</v>
      </c>
      <c r="B493" s="108">
        <v>23</v>
      </c>
      <c r="C493" s="108">
        <v>23</v>
      </c>
      <c r="D493" s="108">
        <v>23</v>
      </c>
      <c r="E493" s="108">
        <v>23</v>
      </c>
      <c r="F493" s="108">
        <v>23</v>
      </c>
      <c r="G493" s="108">
        <v>23</v>
      </c>
      <c r="H493" s="108">
        <v>24</v>
      </c>
      <c r="I493" s="108">
        <v>29</v>
      </c>
    </row>
    <row r="494" spans="1:9" ht="15" thickBot="1">
      <c r="A494" s="115" t="s">
        <v>107</v>
      </c>
      <c r="B494" s="108">
        <v>1</v>
      </c>
      <c r="C494" s="108">
        <v>1</v>
      </c>
      <c r="D494" s="108">
        <v>1</v>
      </c>
      <c r="E494" s="108">
        <v>1</v>
      </c>
      <c r="F494" s="108">
        <v>1</v>
      </c>
      <c r="G494" s="108">
        <v>1</v>
      </c>
      <c r="H494" s="108">
        <v>1</v>
      </c>
      <c r="I494" s="108">
        <v>1</v>
      </c>
    </row>
    <row r="495" spans="1:9" ht="15" thickBot="1">
      <c r="A495" s="115" t="s">
        <v>108</v>
      </c>
      <c r="B495" s="108">
        <v>1</v>
      </c>
      <c r="C495" s="108">
        <v>1</v>
      </c>
      <c r="D495" s="108">
        <v>1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</row>
    <row r="496" spans="1:9" ht="15" thickBot="1">
      <c r="A496" s="115" t="s">
        <v>109</v>
      </c>
      <c r="B496" s="108">
        <v>31410</v>
      </c>
      <c r="C496" s="108">
        <v>37357</v>
      </c>
      <c r="D496" s="108">
        <v>38786</v>
      </c>
      <c r="E496" s="108">
        <v>40368</v>
      </c>
      <c r="F496" s="108">
        <v>42482</v>
      </c>
      <c r="G496" s="108">
        <v>44386</v>
      </c>
      <c r="H496" s="108">
        <v>48085</v>
      </c>
      <c r="I496" s="108">
        <v>52693</v>
      </c>
    </row>
    <row r="497" spans="1:9" ht="15" thickBot="1">
      <c r="A497" s="115" t="s">
        <v>110</v>
      </c>
      <c r="B497" s="108">
        <v>0</v>
      </c>
      <c r="C497" s="108">
        <v>0</v>
      </c>
      <c r="D497" s="108">
        <v>0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</row>
    <row r="498" spans="1:9" ht="15" thickBot="1">
      <c r="A498" s="115" t="s">
        <v>111</v>
      </c>
      <c r="B498" s="108">
        <v>0</v>
      </c>
      <c r="C498" s="108">
        <v>0</v>
      </c>
      <c r="D498" s="108">
        <v>0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</row>
    <row r="499" spans="1:9" ht="15" thickBot="1">
      <c r="A499" s="115" t="s">
        <v>112</v>
      </c>
      <c r="B499" s="108">
        <v>17</v>
      </c>
      <c r="C499" s="108">
        <v>17</v>
      </c>
      <c r="D499" s="108">
        <v>17</v>
      </c>
      <c r="E499" s="108">
        <v>17</v>
      </c>
      <c r="F499" s="108">
        <v>17</v>
      </c>
      <c r="G499" s="108">
        <v>17</v>
      </c>
      <c r="H499" s="108">
        <v>17</v>
      </c>
      <c r="I499" s="108">
        <v>17</v>
      </c>
    </row>
    <row r="500" spans="1:9" ht="15" thickBot="1">
      <c r="A500" s="115" t="s">
        <v>113</v>
      </c>
      <c r="B500" s="108">
        <v>6</v>
      </c>
      <c r="C500" s="108">
        <v>6</v>
      </c>
      <c r="D500" s="108">
        <v>6</v>
      </c>
      <c r="E500" s="108">
        <v>6</v>
      </c>
      <c r="F500" s="108">
        <v>6</v>
      </c>
      <c r="G500" s="108">
        <v>6</v>
      </c>
      <c r="H500" s="108">
        <v>6</v>
      </c>
      <c r="I500" s="108">
        <v>6</v>
      </c>
    </row>
    <row r="501" spans="1:9" ht="15" thickBot="1">
      <c r="A501" s="115" t="s">
        <v>114</v>
      </c>
      <c r="B501" s="108">
        <v>0</v>
      </c>
      <c r="C501" s="108">
        <v>0</v>
      </c>
      <c r="D501" s="108">
        <v>0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</row>
    <row r="503" spans="1:9" ht="15" hidden="1" customHeight="1"/>
    <row r="504" spans="1:9" ht="15" thickBot="1">
      <c r="A504" s="143" t="s">
        <v>149</v>
      </c>
    </row>
    <row r="505" spans="1:9" ht="15.75" hidden="1" customHeight="1" thickBot="1"/>
    <row r="506" spans="1:9" ht="20.25" customHeight="1" thickBot="1">
      <c r="A506" s="566" t="s">
        <v>117</v>
      </c>
      <c r="B506" s="566" t="s">
        <v>606</v>
      </c>
      <c r="C506" s="566" t="s">
        <v>635</v>
      </c>
      <c r="D506" s="573" t="s">
        <v>744</v>
      </c>
      <c r="E506" s="573"/>
      <c r="F506" s="573"/>
      <c r="G506" s="573"/>
      <c r="H506" s="573"/>
      <c r="I506" s="573"/>
    </row>
    <row r="507" spans="1:9" ht="19.5" customHeight="1" thickBot="1">
      <c r="A507" s="566"/>
      <c r="B507" s="566"/>
      <c r="C507" s="566"/>
      <c r="D507" s="476" t="s">
        <v>745</v>
      </c>
      <c r="E507" s="476" t="s">
        <v>746</v>
      </c>
      <c r="F507" s="476" t="s">
        <v>747</v>
      </c>
      <c r="G507" s="476" t="s">
        <v>748</v>
      </c>
      <c r="H507" s="476" t="s">
        <v>749</v>
      </c>
      <c r="I507" s="476" t="s">
        <v>750</v>
      </c>
    </row>
    <row r="508" spans="1:9" ht="15" thickBot="1">
      <c r="A508" s="115" t="s">
        <v>106</v>
      </c>
      <c r="B508" s="108">
        <v>34</v>
      </c>
      <c r="C508" s="108">
        <v>36</v>
      </c>
      <c r="D508" s="108">
        <v>36</v>
      </c>
      <c r="E508" s="108">
        <v>38</v>
      </c>
      <c r="F508" s="108">
        <v>40</v>
      </c>
      <c r="G508" s="108">
        <v>44</v>
      </c>
      <c r="H508" s="108">
        <v>44</v>
      </c>
      <c r="I508" s="108">
        <v>46</v>
      </c>
    </row>
    <row r="509" spans="1:9" ht="15" thickBot="1">
      <c r="A509" s="115" t="s">
        <v>107</v>
      </c>
      <c r="B509" s="108">
        <v>6</v>
      </c>
      <c r="C509" s="108">
        <v>7</v>
      </c>
      <c r="D509" s="108">
        <v>7</v>
      </c>
      <c r="E509" s="108">
        <v>7</v>
      </c>
      <c r="F509" s="108">
        <v>7</v>
      </c>
      <c r="G509" s="108">
        <v>7</v>
      </c>
      <c r="H509" s="108">
        <v>9</v>
      </c>
      <c r="I509" s="108">
        <v>9</v>
      </c>
    </row>
    <row r="510" spans="1:9" ht="15" thickBot="1">
      <c r="A510" s="115" t="s">
        <v>108</v>
      </c>
      <c r="B510" s="108">
        <v>4</v>
      </c>
      <c r="C510" s="108">
        <v>5</v>
      </c>
      <c r="D510" s="108">
        <v>5</v>
      </c>
      <c r="E510" s="108">
        <v>5</v>
      </c>
      <c r="F510" s="108">
        <v>5</v>
      </c>
      <c r="G510" s="108">
        <v>5</v>
      </c>
      <c r="H510" s="108">
        <v>6</v>
      </c>
      <c r="I510" s="108">
        <v>6</v>
      </c>
    </row>
    <row r="511" spans="1:9" ht="15" thickBot="1">
      <c r="A511" s="115" t="s">
        <v>109</v>
      </c>
      <c r="B511" s="108">
        <v>46633</v>
      </c>
      <c r="C511" s="108">
        <v>58435</v>
      </c>
      <c r="D511" s="108">
        <v>60612</v>
      </c>
      <c r="E511" s="108">
        <v>63015</v>
      </c>
      <c r="F511" s="108">
        <v>65354</v>
      </c>
      <c r="G511" s="108">
        <v>67863</v>
      </c>
      <c r="H511" s="108">
        <v>72804</v>
      </c>
      <c r="I511" s="108">
        <v>79038</v>
      </c>
    </row>
    <row r="512" spans="1:9" ht="15" thickBot="1">
      <c r="A512" s="115" t="s">
        <v>110</v>
      </c>
      <c r="B512" s="108">
        <v>2</v>
      </c>
      <c r="C512" s="108">
        <v>2</v>
      </c>
      <c r="D512" s="144">
        <v>2</v>
      </c>
      <c r="E512" s="108">
        <v>2</v>
      </c>
      <c r="F512" s="108">
        <v>2</v>
      </c>
      <c r="G512" s="108">
        <v>2</v>
      </c>
      <c r="H512" s="108">
        <v>2</v>
      </c>
      <c r="I512" s="108">
        <v>2</v>
      </c>
    </row>
    <row r="513" spans="1:9" ht="15" thickBot="1">
      <c r="A513" s="115" t="s">
        <v>111</v>
      </c>
      <c r="B513" s="108">
        <v>0</v>
      </c>
      <c r="C513" s="108">
        <v>0</v>
      </c>
      <c r="D513" s="108">
        <v>0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</row>
    <row r="514" spans="1:9" ht="15" thickBot="1">
      <c r="A514" s="115" t="s">
        <v>112</v>
      </c>
      <c r="B514" s="108">
        <v>13</v>
      </c>
      <c r="C514" s="108">
        <v>13</v>
      </c>
      <c r="D514" s="108">
        <v>13</v>
      </c>
      <c r="E514" s="108">
        <v>14</v>
      </c>
      <c r="F514" s="108">
        <v>14</v>
      </c>
      <c r="G514" s="108">
        <v>14</v>
      </c>
      <c r="H514" s="108">
        <v>15</v>
      </c>
      <c r="I514" s="108">
        <v>15</v>
      </c>
    </row>
    <row r="515" spans="1:9" ht="15" thickBot="1">
      <c r="A515" s="115" t="s">
        <v>113</v>
      </c>
      <c r="B515" s="108">
        <v>13</v>
      </c>
      <c r="C515" s="108">
        <v>13</v>
      </c>
      <c r="D515" s="108">
        <v>13</v>
      </c>
      <c r="E515" s="108">
        <v>13</v>
      </c>
      <c r="F515" s="108">
        <v>13</v>
      </c>
      <c r="G515" s="108">
        <v>13</v>
      </c>
      <c r="H515" s="108">
        <v>13</v>
      </c>
      <c r="I515" s="108">
        <v>13</v>
      </c>
    </row>
    <row r="516" spans="1:9" ht="15" thickBot="1">
      <c r="A516" s="115" t="s">
        <v>114</v>
      </c>
      <c r="B516" s="108">
        <v>0</v>
      </c>
      <c r="C516" s="108">
        <v>0</v>
      </c>
      <c r="D516" s="108">
        <v>0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</row>
    <row r="517" spans="1:9">
      <c r="A517" s="133" t="s">
        <v>1033</v>
      </c>
    </row>
    <row r="519" spans="1:9" ht="17">
      <c r="A519" s="619" t="s">
        <v>695</v>
      </c>
      <c r="B519" s="619"/>
      <c r="C519" s="619"/>
      <c r="D519" s="619"/>
      <c r="E519" s="619"/>
      <c r="F519" s="619"/>
      <c r="G519" s="619"/>
      <c r="H519" s="619"/>
      <c r="I519" s="619"/>
    </row>
    <row r="521" spans="1:9" ht="15" thickBot="1">
      <c r="A521" s="143" t="s">
        <v>150</v>
      </c>
    </row>
    <row r="522" spans="1:9" ht="15.75" hidden="1" customHeight="1" thickBot="1"/>
    <row r="523" spans="1:9" ht="21.75" customHeight="1" thickBot="1">
      <c r="A523" s="566" t="s">
        <v>117</v>
      </c>
      <c r="B523" s="566" t="s">
        <v>606</v>
      </c>
      <c r="C523" s="566" t="s">
        <v>635</v>
      </c>
      <c r="D523" s="573" t="s">
        <v>744</v>
      </c>
      <c r="E523" s="573"/>
      <c r="F523" s="573"/>
      <c r="G523" s="573"/>
      <c r="H523" s="573"/>
      <c r="I523" s="573"/>
    </row>
    <row r="524" spans="1:9" ht="21.75" customHeight="1" thickBot="1">
      <c r="A524" s="566"/>
      <c r="B524" s="566"/>
      <c r="C524" s="566"/>
      <c r="D524" s="476" t="s">
        <v>745</v>
      </c>
      <c r="E524" s="476" t="s">
        <v>746</v>
      </c>
      <c r="F524" s="476" t="s">
        <v>747</v>
      </c>
      <c r="G524" s="476" t="s">
        <v>748</v>
      </c>
      <c r="H524" s="476" t="s">
        <v>749</v>
      </c>
      <c r="I524" s="476" t="s">
        <v>750</v>
      </c>
    </row>
    <row r="525" spans="1:9" ht="15" thickBot="1">
      <c r="A525" s="115" t="s">
        <v>106</v>
      </c>
      <c r="B525" s="108">
        <v>132</v>
      </c>
      <c r="C525" s="108">
        <v>147</v>
      </c>
      <c r="D525" s="108">
        <v>152</v>
      </c>
      <c r="E525" s="108">
        <v>156</v>
      </c>
      <c r="F525" s="108">
        <v>159</v>
      </c>
      <c r="G525" s="108">
        <v>161</v>
      </c>
      <c r="H525" s="108">
        <v>169</v>
      </c>
      <c r="I525" s="108">
        <v>169</v>
      </c>
    </row>
    <row r="526" spans="1:9" ht="15" thickBot="1">
      <c r="A526" s="115" t="s">
        <v>107</v>
      </c>
      <c r="B526" s="108">
        <v>16</v>
      </c>
      <c r="C526" s="108">
        <v>17</v>
      </c>
      <c r="D526" s="108">
        <v>17</v>
      </c>
      <c r="E526" s="108">
        <v>17</v>
      </c>
      <c r="F526" s="108">
        <v>17</v>
      </c>
      <c r="G526" s="108">
        <v>18</v>
      </c>
      <c r="H526" s="108">
        <v>19</v>
      </c>
      <c r="I526" s="108">
        <v>19</v>
      </c>
    </row>
    <row r="527" spans="1:9" ht="15" thickBot="1">
      <c r="A527" s="115" t="s">
        <v>108</v>
      </c>
      <c r="B527" s="108">
        <v>4</v>
      </c>
      <c r="C527" s="108">
        <v>4</v>
      </c>
      <c r="D527" s="108">
        <v>6</v>
      </c>
      <c r="E527" s="108">
        <v>6</v>
      </c>
      <c r="F527" s="108">
        <v>6</v>
      </c>
      <c r="G527" s="108">
        <v>6</v>
      </c>
      <c r="H527" s="108">
        <v>6</v>
      </c>
      <c r="I527" s="108">
        <v>6</v>
      </c>
    </row>
    <row r="528" spans="1:9" ht="15" thickBot="1">
      <c r="A528" s="115" t="s">
        <v>109</v>
      </c>
      <c r="B528" s="108">
        <v>107058</v>
      </c>
      <c r="C528" s="108">
        <v>128436</v>
      </c>
      <c r="D528" s="108">
        <v>133207</v>
      </c>
      <c r="E528" s="108">
        <v>138687</v>
      </c>
      <c r="F528" s="108">
        <v>145483</v>
      </c>
      <c r="G528" s="108">
        <v>151358</v>
      </c>
      <c r="H528" s="108">
        <v>162518</v>
      </c>
      <c r="I528" s="108">
        <v>176167</v>
      </c>
    </row>
    <row r="529" spans="1:9" ht="15" thickBot="1">
      <c r="A529" s="115" t="s">
        <v>110</v>
      </c>
      <c r="B529" s="108">
        <v>0</v>
      </c>
      <c r="C529" s="108">
        <v>0</v>
      </c>
      <c r="D529" s="108">
        <v>0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</row>
    <row r="530" spans="1:9" ht="15" thickBot="1">
      <c r="A530" s="115" t="s">
        <v>111</v>
      </c>
      <c r="B530" s="108">
        <v>0</v>
      </c>
      <c r="C530" s="108">
        <v>0</v>
      </c>
      <c r="D530" s="108">
        <v>0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</row>
    <row r="531" spans="1:9" ht="15" thickBot="1">
      <c r="A531" s="115" t="s">
        <v>112</v>
      </c>
      <c r="B531" s="108">
        <v>56</v>
      </c>
      <c r="C531" s="108">
        <v>56</v>
      </c>
      <c r="D531" s="108">
        <v>58</v>
      </c>
      <c r="E531" s="108">
        <v>59</v>
      </c>
      <c r="F531" s="108">
        <v>60</v>
      </c>
      <c r="G531" s="108">
        <v>62</v>
      </c>
      <c r="H531" s="108">
        <v>64</v>
      </c>
      <c r="I531" s="108">
        <v>64</v>
      </c>
    </row>
    <row r="532" spans="1:9" ht="15" thickBot="1">
      <c r="A532" s="115" t="s">
        <v>113</v>
      </c>
      <c r="B532" s="108">
        <v>6</v>
      </c>
      <c r="C532" s="108">
        <v>6</v>
      </c>
      <c r="D532" s="108">
        <v>6</v>
      </c>
      <c r="E532" s="108">
        <v>6</v>
      </c>
      <c r="F532" s="108">
        <v>6</v>
      </c>
      <c r="G532" s="108">
        <v>6</v>
      </c>
      <c r="H532" s="108">
        <v>6</v>
      </c>
      <c r="I532" s="108">
        <v>6</v>
      </c>
    </row>
    <row r="533" spans="1:9" ht="15" thickBot="1">
      <c r="A533" s="115" t="s">
        <v>114</v>
      </c>
      <c r="B533" s="108">
        <v>0</v>
      </c>
      <c r="C533" s="108">
        <v>0</v>
      </c>
      <c r="D533" s="108">
        <v>0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</row>
    <row r="536" spans="1:9">
      <c r="A536" s="133" t="s">
        <v>1033</v>
      </c>
    </row>
  </sheetData>
  <mergeCells count="148">
    <mergeCell ref="A2:I2"/>
    <mergeCell ref="A519:I519"/>
    <mergeCell ref="A472:I472"/>
    <mergeCell ref="A425:I425"/>
    <mergeCell ref="A378:I378"/>
    <mergeCell ref="A331:I331"/>
    <mergeCell ref="A284:I284"/>
    <mergeCell ref="A237:I237"/>
    <mergeCell ref="A190:I190"/>
    <mergeCell ref="A143:I143"/>
    <mergeCell ref="A96:I96"/>
    <mergeCell ref="A49:I49"/>
    <mergeCell ref="A6:A7"/>
    <mergeCell ref="B6:B7"/>
    <mergeCell ref="C6:C7"/>
    <mergeCell ref="D6:I6"/>
    <mergeCell ref="A36:A37"/>
    <mergeCell ref="B36:B37"/>
    <mergeCell ref="C36:C37"/>
    <mergeCell ref="D36:I36"/>
    <mergeCell ref="A53:A54"/>
    <mergeCell ref="B53:B54"/>
    <mergeCell ref="A21:A22"/>
    <mergeCell ref="B21:B22"/>
    <mergeCell ref="C21:C22"/>
    <mergeCell ref="D21:I21"/>
    <mergeCell ref="C83:C84"/>
    <mergeCell ref="D83:I83"/>
    <mergeCell ref="A100:A101"/>
    <mergeCell ref="B100:B101"/>
    <mergeCell ref="C100:C101"/>
    <mergeCell ref="D100:I100"/>
    <mergeCell ref="C53:C54"/>
    <mergeCell ref="D53:I53"/>
    <mergeCell ref="A68:A69"/>
    <mergeCell ref="B68:B69"/>
    <mergeCell ref="C68:C69"/>
    <mergeCell ref="D68:I68"/>
    <mergeCell ref="A83:A84"/>
    <mergeCell ref="B83:B84"/>
    <mergeCell ref="C147:C148"/>
    <mergeCell ref="D147:I147"/>
    <mergeCell ref="A162:A163"/>
    <mergeCell ref="B162:B163"/>
    <mergeCell ref="C162:C163"/>
    <mergeCell ref="D162:I162"/>
    <mergeCell ref="C115:C116"/>
    <mergeCell ref="D115:I115"/>
    <mergeCell ref="A130:A131"/>
    <mergeCell ref="B130:B131"/>
    <mergeCell ref="C130:C131"/>
    <mergeCell ref="D130:I130"/>
    <mergeCell ref="A147:A148"/>
    <mergeCell ref="B147:B148"/>
    <mergeCell ref="A115:A116"/>
    <mergeCell ref="B115:B116"/>
    <mergeCell ref="A209:A210"/>
    <mergeCell ref="B209:B210"/>
    <mergeCell ref="C209:C210"/>
    <mergeCell ref="D209:I209"/>
    <mergeCell ref="A224:A225"/>
    <mergeCell ref="B224:B225"/>
    <mergeCell ref="C224:C225"/>
    <mergeCell ref="D224:I224"/>
    <mergeCell ref="C177:C178"/>
    <mergeCell ref="D177:I177"/>
    <mergeCell ref="A194:A195"/>
    <mergeCell ref="B194:B195"/>
    <mergeCell ref="C194:C195"/>
    <mergeCell ref="D194:I194"/>
    <mergeCell ref="A177:A178"/>
    <mergeCell ref="B177:B178"/>
    <mergeCell ref="A271:A272"/>
    <mergeCell ref="B271:B272"/>
    <mergeCell ref="C271:C272"/>
    <mergeCell ref="D271:I271"/>
    <mergeCell ref="A288:A289"/>
    <mergeCell ref="B288:B289"/>
    <mergeCell ref="C288:C289"/>
    <mergeCell ref="D288:I288"/>
    <mergeCell ref="A241:A242"/>
    <mergeCell ref="B241:B242"/>
    <mergeCell ref="C241:C242"/>
    <mergeCell ref="D241:I241"/>
    <mergeCell ref="A256:A257"/>
    <mergeCell ref="B256:B257"/>
    <mergeCell ref="C256:C257"/>
    <mergeCell ref="D256:I256"/>
    <mergeCell ref="A335:A336"/>
    <mergeCell ref="B335:B336"/>
    <mergeCell ref="C335:C336"/>
    <mergeCell ref="D335:I335"/>
    <mergeCell ref="A350:A351"/>
    <mergeCell ref="B350:B351"/>
    <mergeCell ref="C350:C351"/>
    <mergeCell ref="D350:I350"/>
    <mergeCell ref="A303:A304"/>
    <mergeCell ref="B303:B304"/>
    <mergeCell ref="C303:C304"/>
    <mergeCell ref="D303:I303"/>
    <mergeCell ref="A318:A319"/>
    <mergeCell ref="B318:B319"/>
    <mergeCell ref="C318:C319"/>
    <mergeCell ref="D318:I318"/>
    <mergeCell ref="A397:A398"/>
    <mergeCell ref="B397:B398"/>
    <mergeCell ref="C397:C398"/>
    <mergeCell ref="D397:I397"/>
    <mergeCell ref="A412:A413"/>
    <mergeCell ref="B412:B413"/>
    <mergeCell ref="C412:C413"/>
    <mergeCell ref="D412:I412"/>
    <mergeCell ref="A365:A366"/>
    <mergeCell ref="B365:B366"/>
    <mergeCell ref="C365:C366"/>
    <mergeCell ref="D365:I365"/>
    <mergeCell ref="A382:A383"/>
    <mergeCell ref="B382:B383"/>
    <mergeCell ref="C382:C383"/>
    <mergeCell ref="D382:I382"/>
    <mergeCell ref="A459:A460"/>
    <mergeCell ref="B459:B460"/>
    <mergeCell ref="C459:C460"/>
    <mergeCell ref="D459:I459"/>
    <mergeCell ref="A476:A477"/>
    <mergeCell ref="B476:B477"/>
    <mergeCell ref="C476:C477"/>
    <mergeCell ref="D476:I476"/>
    <mergeCell ref="A429:A430"/>
    <mergeCell ref="B429:B430"/>
    <mergeCell ref="C429:C430"/>
    <mergeCell ref="D429:I429"/>
    <mergeCell ref="A444:A445"/>
    <mergeCell ref="B444:B445"/>
    <mergeCell ref="C444:C445"/>
    <mergeCell ref="D444:I444"/>
    <mergeCell ref="A523:A524"/>
    <mergeCell ref="B523:B524"/>
    <mergeCell ref="C523:C524"/>
    <mergeCell ref="D523:I523"/>
    <mergeCell ref="A491:A492"/>
    <mergeCell ref="B491:B492"/>
    <mergeCell ref="C491:C492"/>
    <mergeCell ref="D491:I491"/>
    <mergeCell ref="A506:A507"/>
    <mergeCell ref="B506:B507"/>
    <mergeCell ref="C506:C507"/>
    <mergeCell ref="D506:I50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theme="0"/>
  </sheetPr>
  <dimension ref="A2:J73"/>
  <sheetViews>
    <sheetView showGridLines="0" view="pageBreakPreview" topLeftCell="A56" zoomScaleNormal="100" zoomScaleSheetLayoutView="100" workbookViewId="0">
      <selection activeCell="A73" sqref="A73"/>
    </sheetView>
  </sheetViews>
  <sheetFormatPr defaultRowHeight="14.5"/>
  <cols>
    <col min="1" max="1" width="11" customWidth="1"/>
    <col min="2" max="2" width="10.81640625" customWidth="1"/>
    <col min="3" max="3" width="10.453125" customWidth="1"/>
    <col min="4" max="4" width="9.7265625" customWidth="1"/>
    <col min="5" max="5" width="10" customWidth="1"/>
    <col min="6" max="6" width="11.81640625" customWidth="1"/>
    <col min="7" max="7" width="10.81640625" customWidth="1"/>
    <col min="8" max="8" width="11.81640625" customWidth="1"/>
  </cols>
  <sheetData>
    <row r="2" spans="1:10" ht="17">
      <c r="A2" s="593" t="s">
        <v>696</v>
      </c>
      <c r="B2" s="593"/>
      <c r="C2" s="593"/>
      <c r="D2" s="593"/>
      <c r="E2" s="593"/>
      <c r="F2" s="593"/>
      <c r="G2" s="593"/>
      <c r="H2" s="593"/>
    </row>
    <row r="3" spans="1:10" ht="15" thickBot="1"/>
    <row r="4" spans="1:10" ht="25.5" customHeight="1" thickBot="1">
      <c r="A4" s="573" t="s">
        <v>0</v>
      </c>
      <c r="B4" s="573" t="s">
        <v>74</v>
      </c>
      <c r="C4" s="573"/>
      <c r="D4" s="573"/>
      <c r="E4" s="573"/>
      <c r="F4" s="573"/>
      <c r="G4" s="573"/>
      <c r="H4" s="573"/>
    </row>
    <row r="5" spans="1:10" ht="32.25" customHeight="1" thickBot="1">
      <c r="A5" s="573"/>
      <c r="B5" s="333" t="s">
        <v>41</v>
      </c>
      <c r="C5" s="333" t="s">
        <v>42</v>
      </c>
      <c r="D5" s="333" t="s">
        <v>43</v>
      </c>
      <c r="E5" s="333" t="s">
        <v>44</v>
      </c>
      <c r="F5" s="332" t="s">
        <v>45</v>
      </c>
      <c r="G5" s="332" t="s">
        <v>46</v>
      </c>
      <c r="H5" s="333" t="s">
        <v>47</v>
      </c>
    </row>
    <row r="6" spans="1:10" ht="15" thickBot="1">
      <c r="A6" s="115" t="s">
        <v>606</v>
      </c>
      <c r="B6" s="107">
        <v>10488</v>
      </c>
      <c r="C6" s="107">
        <v>21970</v>
      </c>
      <c r="D6" s="107">
        <v>71993</v>
      </c>
      <c r="E6" s="107">
        <v>5822</v>
      </c>
      <c r="F6" s="107">
        <v>24014</v>
      </c>
      <c r="G6" s="107">
        <v>253732</v>
      </c>
      <c r="H6" s="107">
        <v>1526</v>
      </c>
    </row>
    <row r="7" spans="1:10" ht="15" thickBot="1">
      <c r="A7" s="115" t="s">
        <v>635</v>
      </c>
      <c r="B7" s="107">
        <v>11429</v>
      </c>
      <c r="C7" s="107">
        <v>26470</v>
      </c>
      <c r="D7" s="107">
        <v>80554</v>
      </c>
      <c r="E7" s="107">
        <v>6330</v>
      </c>
      <c r="F7" s="107">
        <v>27584</v>
      </c>
      <c r="G7" s="107">
        <v>278793</v>
      </c>
      <c r="H7" s="107">
        <v>1863</v>
      </c>
    </row>
    <row r="8" spans="1:10" ht="15" thickBot="1">
      <c r="A8" s="115" t="s">
        <v>744</v>
      </c>
      <c r="B8" s="107">
        <v>15714</v>
      </c>
      <c r="C8" s="107">
        <v>38697</v>
      </c>
      <c r="D8" s="107">
        <v>110086</v>
      </c>
      <c r="E8" s="107">
        <v>8512</v>
      </c>
      <c r="F8" s="107">
        <v>37523</v>
      </c>
      <c r="G8" s="107">
        <v>350369</v>
      </c>
      <c r="H8" s="107">
        <v>2524</v>
      </c>
    </row>
    <row r="9" spans="1:10" ht="15" thickBot="1">
      <c r="A9" s="340" t="s">
        <v>745</v>
      </c>
      <c r="B9" s="144">
        <v>11708</v>
      </c>
      <c r="C9" s="144">
        <v>27667</v>
      </c>
      <c r="D9" s="144">
        <v>83124</v>
      </c>
      <c r="E9" s="144">
        <v>6480</v>
      </c>
      <c r="F9" s="144">
        <v>28458</v>
      </c>
      <c r="G9" s="144">
        <v>285991</v>
      </c>
      <c r="H9" s="144">
        <v>1927</v>
      </c>
    </row>
    <row r="10" spans="1:10" ht="15" thickBot="1">
      <c r="A10" s="340" t="s">
        <v>746</v>
      </c>
      <c r="B10" s="144">
        <v>12041</v>
      </c>
      <c r="C10" s="144">
        <v>28867</v>
      </c>
      <c r="D10" s="144">
        <v>85913</v>
      </c>
      <c r="E10" s="144">
        <v>6594</v>
      </c>
      <c r="F10" s="144">
        <v>29327</v>
      </c>
      <c r="G10" s="144">
        <v>292500</v>
      </c>
      <c r="H10" s="144">
        <v>1974</v>
      </c>
      <c r="J10" t="s">
        <v>610</v>
      </c>
    </row>
    <row r="11" spans="1:10" ht="15" thickBot="1">
      <c r="A11" s="340" t="s">
        <v>747</v>
      </c>
      <c r="B11" s="144">
        <v>12561</v>
      </c>
      <c r="C11" s="144">
        <v>30416</v>
      </c>
      <c r="D11" s="144">
        <v>89953</v>
      </c>
      <c r="E11" s="144">
        <v>6861</v>
      </c>
      <c r="F11" s="144">
        <v>30667</v>
      </c>
      <c r="G11" s="144">
        <v>302909</v>
      </c>
      <c r="H11" s="144">
        <v>2095</v>
      </c>
    </row>
    <row r="12" spans="1:10" ht="15" thickBot="1">
      <c r="A12" s="340" t="s">
        <v>748</v>
      </c>
      <c r="B12" s="144">
        <v>13106</v>
      </c>
      <c r="C12" s="144">
        <v>32026</v>
      </c>
      <c r="D12" s="144">
        <v>93446</v>
      </c>
      <c r="E12" s="144">
        <v>7166</v>
      </c>
      <c r="F12" s="144">
        <v>31884</v>
      </c>
      <c r="G12" s="144">
        <v>311859</v>
      </c>
      <c r="H12" s="144">
        <v>2191</v>
      </c>
    </row>
    <row r="13" spans="1:10" ht="15" thickBot="1">
      <c r="A13" s="340" t="s">
        <v>749</v>
      </c>
      <c r="B13" s="144">
        <v>14152</v>
      </c>
      <c r="C13" s="144">
        <v>34934</v>
      </c>
      <c r="D13" s="144">
        <v>100723</v>
      </c>
      <c r="E13" s="144">
        <v>7775</v>
      </c>
      <c r="F13" s="144">
        <v>34334</v>
      </c>
      <c r="G13" s="144">
        <v>328632</v>
      </c>
      <c r="H13" s="144">
        <v>2339</v>
      </c>
    </row>
    <row r="14" spans="1:10" ht="15" thickBot="1">
      <c r="A14" s="340" t="s">
        <v>750</v>
      </c>
      <c r="B14" s="144">
        <v>15714</v>
      </c>
      <c r="C14" s="144">
        <v>38697</v>
      </c>
      <c r="D14" s="144">
        <v>110086</v>
      </c>
      <c r="E14" s="144">
        <v>8512</v>
      </c>
      <c r="F14" s="144">
        <v>37523</v>
      </c>
      <c r="G14" s="144">
        <v>350369</v>
      </c>
      <c r="H14" s="144">
        <v>2524</v>
      </c>
    </row>
    <row r="15" spans="1:10" ht="15" hidden="1" customHeight="1"/>
    <row r="16" spans="1:10" ht="15" thickBot="1"/>
    <row r="17" spans="1:8" ht="23.25" customHeight="1" thickBot="1">
      <c r="A17" s="573" t="s">
        <v>0</v>
      </c>
      <c r="B17" s="573" t="s">
        <v>74</v>
      </c>
      <c r="C17" s="573"/>
      <c r="D17" s="573"/>
      <c r="E17" s="573"/>
      <c r="F17" s="573"/>
      <c r="G17" s="573"/>
      <c r="H17" s="573"/>
    </row>
    <row r="18" spans="1:8" ht="36.75" customHeight="1" thickBot="1">
      <c r="A18" s="573"/>
      <c r="B18" s="333" t="s">
        <v>48</v>
      </c>
      <c r="C18" s="332" t="s">
        <v>49</v>
      </c>
      <c r="D18" s="332" t="s">
        <v>50</v>
      </c>
      <c r="E18" s="332" t="s">
        <v>51</v>
      </c>
      <c r="F18" s="148" t="s">
        <v>52</v>
      </c>
      <c r="G18" s="148" t="s">
        <v>53</v>
      </c>
      <c r="H18" s="148" t="s">
        <v>54</v>
      </c>
    </row>
    <row r="19" spans="1:8">
      <c r="A19" s="145" t="s">
        <v>606</v>
      </c>
      <c r="B19" s="146">
        <v>11487</v>
      </c>
      <c r="C19" s="146">
        <v>177105</v>
      </c>
      <c r="D19" s="146">
        <v>110383</v>
      </c>
      <c r="E19" s="146">
        <v>139187</v>
      </c>
      <c r="F19" s="146">
        <v>17464</v>
      </c>
      <c r="G19" s="146">
        <v>11790</v>
      </c>
      <c r="H19" s="146">
        <v>6283</v>
      </c>
    </row>
    <row r="20" spans="1:8">
      <c r="A20" s="145" t="s">
        <v>635</v>
      </c>
      <c r="B20" s="146">
        <v>12965</v>
      </c>
      <c r="C20" s="146">
        <v>199268</v>
      </c>
      <c r="D20" s="146">
        <v>124209</v>
      </c>
      <c r="E20" s="146">
        <v>156910</v>
      </c>
      <c r="F20" s="146">
        <v>18981</v>
      </c>
      <c r="G20" s="146">
        <v>12829</v>
      </c>
      <c r="H20" s="146">
        <v>7241</v>
      </c>
    </row>
    <row r="21" spans="1:8" ht="15" thickBot="1">
      <c r="A21" s="145" t="s">
        <v>744</v>
      </c>
      <c r="B21" s="146">
        <v>17334</v>
      </c>
      <c r="C21" s="146">
        <v>278679</v>
      </c>
      <c r="D21" s="146">
        <v>176694</v>
      </c>
      <c r="E21" s="146">
        <v>221817</v>
      </c>
      <c r="F21" s="146">
        <v>26056</v>
      </c>
      <c r="G21" s="146">
        <v>17936</v>
      </c>
      <c r="H21" s="146">
        <v>10389</v>
      </c>
    </row>
    <row r="22" spans="1:8" ht="15" thickBot="1">
      <c r="A22" s="340" t="s">
        <v>745</v>
      </c>
      <c r="B22" s="147">
        <v>13341</v>
      </c>
      <c r="C22" s="147">
        <v>206180</v>
      </c>
      <c r="D22" s="147">
        <v>128690</v>
      </c>
      <c r="E22" s="147">
        <v>162738</v>
      </c>
      <c r="F22" s="147">
        <v>19591</v>
      </c>
      <c r="G22" s="147">
        <v>13213</v>
      </c>
      <c r="H22" s="147">
        <v>7525</v>
      </c>
    </row>
    <row r="23" spans="1:8" ht="15" thickBot="1">
      <c r="A23" s="340" t="s">
        <v>746</v>
      </c>
      <c r="B23" s="147">
        <v>13646</v>
      </c>
      <c r="C23" s="147">
        <v>213078</v>
      </c>
      <c r="D23" s="147">
        <v>132916</v>
      </c>
      <c r="E23" s="147">
        <v>168106</v>
      </c>
      <c r="F23" s="147">
        <v>20233</v>
      </c>
      <c r="G23" s="147">
        <v>13539</v>
      </c>
      <c r="H23" s="147">
        <v>7789</v>
      </c>
    </row>
    <row r="24" spans="1:8" ht="15" thickBot="1">
      <c r="A24" s="340" t="s">
        <v>747</v>
      </c>
      <c r="B24" s="147">
        <v>14208</v>
      </c>
      <c r="C24" s="147">
        <v>223349</v>
      </c>
      <c r="D24" s="147">
        <v>140374</v>
      </c>
      <c r="E24" s="147">
        <v>176842</v>
      </c>
      <c r="F24" s="147">
        <v>21132</v>
      </c>
      <c r="G24" s="147">
        <v>14114</v>
      </c>
      <c r="H24" s="147">
        <v>8215</v>
      </c>
    </row>
    <row r="25" spans="1:8" ht="15" thickBot="1">
      <c r="A25" s="340" t="s">
        <v>748</v>
      </c>
      <c r="B25" s="147">
        <v>14800</v>
      </c>
      <c r="C25" s="147">
        <v>233143</v>
      </c>
      <c r="D25" s="147">
        <v>146416</v>
      </c>
      <c r="E25" s="147">
        <v>184825</v>
      </c>
      <c r="F25" s="147">
        <v>21969</v>
      </c>
      <c r="G25" s="147">
        <v>14866</v>
      </c>
      <c r="H25" s="147">
        <v>8609</v>
      </c>
    </row>
    <row r="26" spans="1:8" ht="15" thickBot="1">
      <c r="A26" s="340" t="s">
        <v>749</v>
      </c>
      <c r="B26" s="147">
        <v>15897</v>
      </c>
      <c r="C26" s="147">
        <v>252571</v>
      </c>
      <c r="D26" s="147">
        <v>159051</v>
      </c>
      <c r="E26" s="147">
        <v>200867</v>
      </c>
      <c r="F26" s="147">
        <v>23781</v>
      </c>
      <c r="G26" s="147">
        <v>16229</v>
      </c>
      <c r="H26" s="147">
        <v>9404</v>
      </c>
    </row>
    <row r="27" spans="1:8" ht="15" thickBot="1">
      <c r="A27" s="340" t="s">
        <v>750</v>
      </c>
      <c r="B27" s="147">
        <v>17334</v>
      </c>
      <c r="C27" s="147">
        <v>278679</v>
      </c>
      <c r="D27" s="147">
        <v>176694</v>
      </c>
      <c r="E27" s="147">
        <v>221817</v>
      </c>
      <c r="F27" s="147">
        <v>26056</v>
      </c>
      <c r="G27" s="147">
        <v>17936</v>
      </c>
      <c r="H27" s="147">
        <v>10389</v>
      </c>
    </row>
    <row r="28" spans="1:8" ht="15" hidden="1" customHeight="1">
      <c r="A28" s="11"/>
      <c r="B28" s="11"/>
      <c r="C28" s="11"/>
      <c r="D28" s="11"/>
      <c r="E28" s="11"/>
      <c r="F28" s="11"/>
      <c r="G28" s="11"/>
      <c r="H28" s="11"/>
    </row>
    <row r="29" spans="1:8" ht="15" thickBot="1"/>
    <row r="30" spans="1:8" ht="23.25" customHeight="1" thickBot="1">
      <c r="A30" s="573" t="s">
        <v>0</v>
      </c>
      <c r="B30" s="573" t="s">
        <v>74</v>
      </c>
      <c r="C30" s="573"/>
      <c r="D30" s="573"/>
      <c r="E30" s="573"/>
      <c r="F30" s="573"/>
      <c r="G30" s="573"/>
      <c r="H30" s="573"/>
    </row>
    <row r="31" spans="1:8" ht="48" customHeight="1" thickBot="1">
      <c r="A31" s="573"/>
      <c r="B31" s="148" t="s">
        <v>55</v>
      </c>
      <c r="C31" s="148" t="s">
        <v>56</v>
      </c>
      <c r="D31" s="332" t="s">
        <v>57</v>
      </c>
      <c r="E31" s="332" t="s">
        <v>75</v>
      </c>
      <c r="F31" s="332" t="s">
        <v>59</v>
      </c>
      <c r="G31" s="332" t="s">
        <v>60</v>
      </c>
      <c r="H31" s="332" t="s">
        <v>61</v>
      </c>
    </row>
    <row r="32" spans="1:8" ht="15" thickBot="1">
      <c r="A32" s="115" t="s">
        <v>606</v>
      </c>
      <c r="B32" s="149">
        <v>16364</v>
      </c>
      <c r="C32" s="149">
        <v>1537</v>
      </c>
      <c r="D32" s="149">
        <v>5253</v>
      </c>
      <c r="E32" s="149">
        <v>12478</v>
      </c>
      <c r="F32" s="149">
        <v>12421</v>
      </c>
      <c r="G32" s="149">
        <v>2324</v>
      </c>
      <c r="H32" s="149">
        <v>1282</v>
      </c>
    </row>
    <row r="33" spans="1:9" ht="15" thickBot="1">
      <c r="A33" s="115" t="s">
        <v>635</v>
      </c>
      <c r="B33" s="149">
        <v>18549</v>
      </c>
      <c r="C33" s="149">
        <v>1754</v>
      </c>
      <c r="D33" s="149">
        <v>5876</v>
      </c>
      <c r="E33" s="149">
        <v>14813</v>
      </c>
      <c r="F33" s="149">
        <v>14410</v>
      </c>
      <c r="G33" s="149">
        <v>2588</v>
      </c>
      <c r="H33" s="149">
        <v>1372</v>
      </c>
    </row>
    <row r="34" spans="1:9" ht="15" thickBot="1">
      <c r="A34" s="145" t="s">
        <v>744</v>
      </c>
      <c r="B34" s="146">
        <v>27293</v>
      </c>
      <c r="C34" s="146">
        <v>2756</v>
      </c>
      <c r="D34" s="146">
        <v>8517</v>
      </c>
      <c r="E34" s="146">
        <v>22073</v>
      </c>
      <c r="F34" s="146">
        <v>22446</v>
      </c>
      <c r="G34" s="146">
        <v>3437</v>
      </c>
      <c r="H34" s="146">
        <v>1850</v>
      </c>
    </row>
    <row r="35" spans="1:9" ht="15" thickBot="1">
      <c r="A35" s="340" t="s">
        <v>745</v>
      </c>
      <c r="B35" s="150">
        <v>19539</v>
      </c>
      <c r="C35" s="150">
        <v>1846</v>
      </c>
      <c r="D35" s="150">
        <v>6102</v>
      </c>
      <c r="E35" s="150">
        <v>15485</v>
      </c>
      <c r="F35" s="150">
        <v>15073</v>
      </c>
      <c r="G35" s="150">
        <v>2676</v>
      </c>
      <c r="H35" s="150">
        <v>1418</v>
      </c>
      <c r="I35" s="10"/>
    </row>
    <row r="36" spans="1:9" ht="15" thickBot="1">
      <c r="A36" s="340" t="s">
        <v>746</v>
      </c>
      <c r="B36" s="150">
        <v>20264</v>
      </c>
      <c r="C36" s="150">
        <v>1923</v>
      </c>
      <c r="D36" s="150">
        <v>6339</v>
      </c>
      <c r="E36" s="150">
        <v>16224</v>
      </c>
      <c r="F36" s="150">
        <v>15701</v>
      </c>
      <c r="G36" s="150">
        <v>2776</v>
      </c>
      <c r="H36" s="150">
        <v>1446</v>
      </c>
      <c r="I36" s="10"/>
    </row>
    <row r="37" spans="1:9" ht="15" thickBot="1">
      <c r="A37" s="340" t="s">
        <v>747</v>
      </c>
      <c r="B37" s="150">
        <v>21335</v>
      </c>
      <c r="C37" s="150">
        <v>2048</v>
      </c>
      <c r="D37" s="150">
        <v>6678</v>
      </c>
      <c r="E37" s="150">
        <v>17303</v>
      </c>
      <c r="F37" s="150">
        <v>16644</v>
      </c>
      <c r="G37" s="150">
        <v>2882</v>
      </c>
      <c r="H37" s="150">
        <v>1513</v>
      </c>
      <c r="I37" s="10"/>
    </row>
    <row r="38" spans="1:9" ht="15" thickBot="1">
      <c r="A38" s="340" t="s">
        <v>748</v>
      </c>
      <c r="B38" s="150">
        <v>22390</v>
      </c>
      <c r="C38" s="150">
        <v>2160</v>
      </c>
      <c r="D38" s="150">
        <v>6989</v>
      </c>
      <c r="E38" s="150">
        <v>18221</v>
      </c>
      <c r="F38" s="150">
        <v>17567</v>
      </c>
      <c r="G38" s="150">
        <v>3001</v>
      </c>
      <c r="H38" s="150">
        <v>1582</v>
      </c>
      <c r="I38" s="10"/>
    </row>
    <row r="39" spans="1:9" ht="15" thickBot="1">
      <c r="A39" s="340" t="s">
        <v>749</v>
      </c>
      <c r="B39" s="150">
        <v>24547</v>
      </c>
      <c r="C39" s="150">
        <v>2428</v>
      </c>
      <c r="D39" s="150">
        <v>7682</v>
      </c>
      <c r="E39" s="150">
        <v>19921</v>
      </c>
      <c r="F39" s="150">
        <v>19592</v>
      </c>
      <c r="G39" s="150">
        <v>3215</v>
      </c>
      <c r="H39" s="150">
        <v>1708</v>
      </c>
      <c r="I39" s="10"/>
    </row>
    <row r="40" spans="1:9" ht="15" thickBot="1">
      <c r="A40" s="340" t="s">
        <v>750</v>
      </c>
      <c r="B40" s="150">
        <v>27293</v>
      </c>
      <c r="C40" s="150">
        <v>2756</v>
      </c>
      <c r="D40" s="150">
        <v>8517</v>
      </c>
      <c r="E40" s="150">
        <v>22073</v>
      </c>
      <c r="F40" s="150">
        <v>22446</v>
      </c>
      <c r="G40" s="150">
        <v>3437</v>
      </c>
      <c r="H40" s="150">
        <v>1850</v>
      </c>
      <c r="I40" s="10"/>
    </row>
    <row r="41" spans="1:9">
      <c r="A41" s="11"/>
      <c r="B41" s="11"/>
      <c r="C41" s="11"/>
      <c r="D41" s="11"/>
      <c r="E41" s="11"/>
      <c r="F41" s="11"/>
      <c r="G41" s="11"/>
      <c r="H41" s="11"/>
    </row>
    <row r="42" spans="1:9">
      <c r="A42" s="134" t="s">
        <v>1033</v>
      </c>
    </row>
    <row r="45" spans="1:9" ht="17">
      <c r="A45" s="619" t="s">
        <v>696</v>
      </c>
      <c r="B45" s="619"/>
      <c r="C45" s="619"/>
      <c r="D45" s="619"/>
      <c r="E45" s="619"/>
      <c r="F45" s="619"/>
      <c r="G45" s="619"/>
      <c r="H45" s="619"/>
    </row>
    <row r="46" spans="1:9" ht="15" thickBot="1"/>
    <row r="47" spans="1:9" ht="25.5" customHeight="1" thickBot="1">
      <c r="A47" s="573" t="s">
        <v>0</v>
      </c>
      <c r="B47" s="573" t="s">
        <v>74</v>
      </c>
      <c r="C47" s="573"/>
      <c r="D47" s="573"/>
      <c r="E47" s="573"/>
      <c r="F47" s="573"/>
      <c r="G47" s="573"/>
      <c r="H47" s="573"/>
    </row>
    <row r="48" spans="1:9" ht="33.75" customHeight="1" thickBot="1">
      <c r="A48" s="573"/>
      <c r="B48" s="333" t="s">
        <v>62</v>
      </c>
      <c r="C48" s="333" t="s">
        <v>63</v>
      </c>
      <c r="D48" s="333" t="s">
        <v>64</v>
      </c>
      <c r="E48" s="332" t="s">
        <v>65</v>
      </c>
      <c r="F48" s="332" t="s">
        <v>76</v>
      </c>
      <c r="G48" s="332" t="s">
        <v>67</v>
      </c>
      <c r="H48" s="332" t="s">
        <v>68</v>
      </c>
    </row>
    <row r="49" spans="1:8" ht="15" thickBot="1">
      <c r="A49" s="115" t="s">
        <v>606</v>
      </c>
      <c r="B49" s="335">
        <v>6795</v>
      </c>
      <c r="C49" s="335">
        <v>5127</v>
      </c>
      <c r="D49" s="335">
        <v>7796</v>
      </c>
      <c r="E49" s="335">
        <v>2023</v>
      </c>
      <c r="F49" s="335">
        <v>19937</v>
      </c>
      <c r="G49" s="335">
        <v>638</v>
      </c>
      <c r="H49" s="335">
        <v>18243</v>
      </c>
    </row>
    <row r="50" spans="1:8" ht="15" thickBot="1">
      <c r="A50" s="115" t="s">
        <v>635</v>
      </c>
      <c r="B50" s="335">
        <v>7964</v>
      </c>
      <c r="C50" s="335">
        <v>5609</v>
      </c>
      <c r="D50" s="335">
        <v>8896</v>
      </c>
      <c r="E50" s="335">
        <v>2223</v>
      </c>
      <c r="F50" s="335">
        <v>22129</v>
      </c>
      <c r="G50" s="335">
        <v>716</v>
      </c>
      <c r="H50" s="335">
        <v>20773</v>
      </c>
    </row>
    <row r="51" spans="1:8" ht="15" thickBot="1">
      <c r="A51" s="145" t="s">
        <v>744</v>
      </c>
      <c r="B51" s="146">
        <v>11132</v>
      </c>
      <c r="C51" s="146">
        <v>7391</v>
      </c>
      <c r="D51" s="146">
        <v>10840</v>
      </c>
      <c r="E51" s="146">
        <v>3087</v>
      </c>
      <c r="F51" s="146">
        <v>31590</v>
      </c>
      <c r="G51" s="146">
        <v>1195</v>
      </c>
      <c r="H51" s="146">
        <v>29624</v>
      </c>
    </row>
    <row r="52" spans="1:8" ht="15" thickBot="1">
      <c r="A52" s="340" t="s">
        <v>745</v>
      </c>
      <c r="B52" s="334">
        <v>8174</v>
      </c>
      <c r="C52" s="334">
        <v>5874</v>
      </c>
      <c r="D52" s="334">
        <v>9179</v>
      </c>
      <c r="E52" s="334">
        <v>2293</v>
      </c>
      <c r="F52" s="334">
        <v>22843</v>
      </c>
      <c r="G52" s="334">
        <v>755</v>
      </c>
      <c r="H52" s="334">
        <v>21589</v>
      </c>
    </row>
    <row r="53" spans="1:8" ht="15" thickBot="1">
      <c r="A53" s="340" t="s">
        <v>746</v>
      </c>
      <c r="B53" s="334">
        <v>8407</v>
      </c>
      <c r="C53" s="334">
        <v>6065</v>
      </c>
      <c r="D53" s="334">
        <v>9352</v>
      </c>
      <c r="E53" s="334">
        <v>2361</v>
      </c>
      <c r="F53" s="334">
        <v>23596</v>
      </c>
      <c r="G53" s="334">
        <v>821</v>
      </c>
      <c r="H53" s="334">
        <v>22481</v>
      </c>
    </row>
    <row r="54" spans="1:8" ht="15" thickBot="1">
      <c r="A54" s="340" t="s">
        <v>747</v>
      </c>
      <c r="B54" s="334">
        <v>8765</v>
      </c>
      <c r="C54" s="334">
        <v>6326</v>
      </c>
      <c r="D54" s="334">
        <v>9702</v>
      </c>
      <c r="E54" s="334">
        <v>2470</v>
      </c>
      <c r="F54" s="334">
        <v>24945</v>
      </c>
      <c r="G54" s="334">
        <v>885</v>
      </c>
      <c r="H54" s="334">
        <v>23585</v>
      </c>
    </row>
    <row r="55" spans="1:8" ht="15" thickBot="1">
      <c r="A55" s="340" t="s">
        <v>748</v>
      </c>
      <c r="B55" s="334">
        <v>9282</v>
      </c>
      <c r="C55" s="334">
        <v>6562</v>
      </c>
      <c r="D55" s="334">
        <v>9928</v>
      </c>
      <c r="E55" s="334">
        <v>2570</v>
      </c>
      <c r="F55" s="334">
        <v>26258</v>
      </c>
      <c r="G55" s="334">
        <v>933</v>
      </c>
      <c r="H55" s="334">
        <v>24656</v>
      </c>
    </row>
    <row r="56" spans="1:8" ht="15" thickBot="1">
      <c r="A56" s="340" t="s">
        <v>749</v>
      </c>
      <c r="B56" s="151">
        <v>10132</v>
      </c>
      <c r="C56" s="151">
        <v>6902</v>
      </c>
      <c r="D56" s="151">
        <v>10358</v>
      </c>
      <c r="E56" s="151">
        <v>2774</v>
      </c>
      <c r="F56" s="151">
        <v>28617</v>
      </c>
      <c r="G56" s="151">
        <v>1046</v>
      </c>
      <c r="H56" s="151">
        <v>26705</v>
      </c>
    </row>
    <row r="57" spans="1:8" ht="15" thickBot="1">
      <c r="A57" s="340" t="s">
        <v>750</v>
      </c>
      <c r="B57" s="151">
        <v>11132</v>
      </c>
      <c r="C57" s="151">
        <v>7391</v>
      </c>
      <c r="D57" s="151">
        <v>10840</v>
      </c>
      <c r="E57" s="151">
        <v>3087</v>
      </c>
      <c r="F57" s="151">
        <v>31590</v>
      </c>
      <c r="G57" s="151">
        <v>1195</v>
      </c>
      <c r="H57" s="151">
        <v>29624</v>
      </c>
    </row>
    <row r="59" spans="1:8" ht="15" thickBot="1"/>
    <row r="60" spans="1:8" ht="28.5" customHeight="1" thickBot="1">
      <c r="A60" s="573" t="s">
        <v>0</v>
      </c>
      <c r="B60" s="573" t="s">
        <v>74</v>
      </c>
      <c r="C60" s="573"/>
      <c r="D60" s="573"/>
      <c r="E60" s="573"/>
      <c r="F60" s="573"/>
      <c r="G60" s="573"/>
      <c r="H60" s="573"/>
    </row>
    <row r="61" spans="1:8" ht="39.75" customHeight="1" thickBot="1">
      <c r="A61" s="573"/>
      <c r="B61" s="332" t="s">
        <v>69</v>
      </c>
      <c r="C61" s="332" t="s">
        <v>70</v>
      </c>
      <c r="D61" s="332" t="s">
        <v>71</v>
      </c>
      <c r="E61" s="332" t="s">
        <v>72</v>
      </c>
      <c r="F61" s="332" t="s">
        <v>73</v>
      </c>
      <c r="G61" s="617" t="s">
        <v>77</v>
      </c>
      <c r="H61" s="617"/>
    </row>
    <row r="62" spans="1:8" ht="15" thickBot="1">
      <c r="A62" s="115" t="s">
        <v>606</v>
      </c>
      <c r="B62" s="335">
        <v>3101</v>
      </c>
      <c r="C62" s="335">
        <v>4053</v>
      </c>
      <c r="D62" s="335">
        <v>11156</v>
      </c>
      <c r="E62" s="335">
        <v>17501</v>
      </c>
      <c r="F62" s="335">
        <v>20814</v>
      </c>
      <c r="G62" s="621">
        <v>50023</v>
      </c>
      <c r="H62" s="621"/>
    </row>
    <row r="63" spans="1:8" ht="15" thickBot="1">
      <c r="A63" s="115" t="s">
        <v>635</v>
      </c>
      <c r="B63" s="335">
        <v>3558</v>
      </c>
      <c r="C63" s="335">
        <v>4356</v>
      </c>
      <c r="D63" s="335">
        <v>12171</v>
      </c>
      <c r="E63" s="335">
        <v>18738</v>
      </c>
      <c r="F63" s="335">
        <v>23557</v>
      </c>
      <c r="G63" s="621">
        <v>58880</v>
      </c>
      <c r="H63" s="621"/>
    </row>
    <row r="64" spans="1:8" ht="15" thickBot="1">
      <c r="A64" s="145" t="s">
        <v>744</v>
      </c>
      <c r="B64" s="146">
        <v>5462</v>
      </c>
      <c r="C64" s="146">
        <v>6105</v>
      </c>
      <c r="D64" s="146">
        <v>14869</v>
      </c>
      <c r="E64" s="146">
        <v>25382</v>
      </c>
      <c r="F64" s="146">
        <v>33412</v>
      </c>
      <c r="G64" s="623">
        <v>85267</v>
      </c>
      <c r="H64" s="624"/>
    </row>
    <row r="65" spans="1:8" ht="15" thickBot="1">
      <c r="A65" s="340" t="s">
        <v>745</v>
      </c>
      <c r="B65" s="334">
        <v>3732</v>
      </c>
      <c r="C65" s="334">
        <v>4525</v>
      </c>
      <c r="D65" s="334">
        <v>12404</v>
      </c>
      <c r="E65" s="334">
        <v>19218</v>
      </c>
      <c r="F65" s="334">
        <v>24495</v>
      </c>
      <c r="G65" s="622">
        <v>60960</v>
      </c>
      <c r="H65" s="622"/>
    </row>
    <row r="66" spans="1:8" ht="15" thickBot="1">
      <c r="A66" s="340" t="s">
        <v>746</v>
      </c>
      <c r="B66" s="334">
        <v>3864</v>
      </c>
      <c r="C66" s="334">
        <v>4668</v>
      </c>
      <c r="D66" s="334">
        <v>12631</v>
      </c>
      <c r="E66" s="334">
        <v>19600</v>
      </c>
      <c r="F66" s="334">
        <v>25319</v>
      </c>
      <c r="G66" s="622">
        <v>63103</v>
      </c>
      <c r="H66" s="622"/>
    </row>
    <row r="67" spans="1:8" ht="15" thickBot="1">
      <c r="A67" s="340" t="s">
        <v>747</v>
      </c>
      <c r="B67" s="334">
        <v>4118</v>
      </c>
      <c r="C67" s="334">
        <v>4997</v>
      </c>
      <c r="D67" s="334">
        <v>13094</v>
      </c>
      <c r="E67" s="334">
        <v>20451</v>
      </c>
      <c r="F67" s="334">
        <v>26114</v>
      </c>
      <c r="G67" s="622">
        <v>66561</v>
      </c>
      <c r="H67" s="622"/>
    </row>
    <row r="68" spans="1:8" ht="15" thickBot="1">
      <c r="A68" s="340" t="s">
        <v>748</v>
      </c>
      <c r="B68" s="334">
        <v>4343</v>
      </c>
      <c r="C68" s="334">
        <v>5274</v>
      </c>
      <c r="D68" s="334">
        <v>13490</v>
      </c>
      <c r="E68" s="334">
        <v>21296</v>
      </c>
      <c r="F68" s="334">
        <v>27213</v>
      </c>
      <c r="G68" s="622">
        <v>69706</v>
      </c>
      <c r="H68" s="622"/>
    </row>
    <row r="69" spans="1:8" ht="15" thickBot="1">
      <c r="A69" s="340" t="s">
        <v>749</v>
      </c>
      <c r="B69" s="334">
        <v>4787</v>
      </c>
      <c r="C69" s="334">
        <v>5663</v>
      </c>
      <c r="D69" s="334">
        <v>14149</v>
      </c>
      <c r="E69" s="334">
        <v>23087</v>
      </c>
      <c r="F69" s="334">
        <v>29855</v>
      </c>
      <c r="G69" s="622">
        <v>76497</v>
      </c>
      <c r="H69" s="622"/>
    </row>
    <row r="70" spans="1:8" ht="15" thickBot="1">
      <c r="A70" s="340" t="s">
        <v>750</v>
      </c>
      <c r="B70" s="334">
        <v>5462</v>
      </c>
      <c r="C70" s="334">
        <v>6105</v>
      </c>
      <c r="D70" s="334">
        <v>14869</v>
      </c>
      <c r="E70" s="334">
        <v>25382</v>
      </c>
      <c r="F70" s="334">
        <v>33412</v>
      </c>
      <c r="G70" s="622">
        <v>85267</v>
      </c>
      <c r="H70" s="622"/>
    </row>
    <row r="71" spans="1:8">
      <c r="G71" s="17"/>
      <c r="H71" s="17"/>
    </row>
    <row r="73" spans="1:8">
      <c r="A73" s="134" t="s">
        <v>1033</v>
      </c>
    </row>
  </sheetData>
  <mergeCells count="22">
    <mergeCell ref="A2:H2"/>
    <mergeCell ref="A45:H45"/>
    <mergeCell ref="A47:A48"/>
    <mergeCell ref="B47:H47"/>
    <mergeCell ref="A60:A61"/>
    <mergeCell ref="B60:H60"/>
    <mergeCell ref="G61:H61"/>
    <mergeCell ref="A4:A5"/>
    <mergeCell ref="B4:H4"/>
    <mergeCell ref="A17:A18"/>
    <mergeCell ref="B17:H17"/>
    <mergeCell ref="A30:A31"/>
    <mergeCell ref="B30:H30"/>
    <mergeCell ref="G62:H62"/>
    <mergeCell ref="G67:H67"/>
    <mergeCell ref="G68:H68"/>
    <mergeCell ref="G69:H69"/>
    <mergeCell ref="G70:H70"/>
    <mergeCell ref="G63:H63"/>
    <mergeCell ref="G64:H64"/>
    <mergeCell ref="G65:H65"/>
    <mergeCell ref="G66:H6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tabColor theme="0"/>
  </sheetPr>
  <dimension ref="A2:I536"/>
  <sheetViews>
    <sheetView showGridLines="0" view="pageBreakPreview" topLeftCell="A522" zoomScaleNormal="80" zoomScaleSheetLayoutView="100" workbookViewId="0">
      <selection activeCell="A536" sqref="A536"/>
    </sheetView>
  </sheetViews>
  <sheetFormatPr defaultRowHeight="14.5"/>
  <cols>
    <col min="1" max="1" width="9.54296875" customWidth="1"/>
    <col min="2" max="2" width="11.1796875" customWidth="1"/>
    <col min="3" max="3" width="10.81640625" customWidth="1"/>
    <col min="5" max="5" width="11.26953125" customWidth="1"/>
    <col min="6" max="6" width="10.81640625" bestFit="1" customWidth="1"/>
    <col min="7" max="7" width="10.453125" customWidth="1"/>
    <col min="8" max="8" width="10.453125" bestFit="1" customWidth="1"/>
    <col min="9" max="9" width="10.1796875" bestFit="1" customWidth="1"/>
    <col min="13" max="13" width="11.453125" customWidth="1"/>
  </cols>
  <sheetData>
    <row r="2" spans="1:9" ht="17">
      <c r="A2" s="593" t="s">
        <v>697</v>
      </c>
      <c r="B2" s="593"/>
      <c r="C2" s="593"/>
      <c r="D2" s="593"/>
      <c r="E2" s="593"/>
      <c r="F2" s="593"/>
      <c r="G2" s="593"/>
      <c r="H2" s="593"/>
      <c r="I2" s="593"/>
    </row>
    <row r="4" spans="1:9" ht="15" thickBot="1">
      <c r="A4" s="143" t="s">
        <v>116</v>
      </c>
    </row>
    <row r="5" spans="1:9" ht="15.75" hidden="1" customHeight="1" thickBot="1"/>
    <row r="6" spans="1:9" ht="21.75" customHeight="1" thickBot="1">
      <c r="A6" s="566" t="s">
        <v>117</v>
      </c>
      <c r="B6" s="566" t="s">
        <v>606</v>
      </c>
      <c r="C6" s="566" t="s">
        <v>635</v>
      </c>
      <c r="D6" s="573" t="s">
        <v>744</v>
      </c>
      <c r="E6" s="573"/>
      <c r="F6" s="573"/>
      <c r="G6" s="573"/>
      <c r="H6" s="573"/>
      <c r="I6" s="573"/>
    </row>
    <row r="7" spans="1:9" ht="20.25" customHeight="1" thickBot="1">
      <c r="A7" s="566"/>
      <c r="B7" s="566"/>
      <c r="C7" s="566"/>
      <c r="D7" s="476" t="s">
        <v>745</v>
      </c>
      <c r="E7" s="476" t="s">
        <v>746</v>
      </c>
      <c r="F7" s="476" t="s">
        <v>747</v>
      </c>
      <c r="G7" s="476" t="s">
        <v>748</v>
      </c>
      <c r="H7" s="476" t="s">
        <v>749</v>
      </c>
      <c r="I7" s="476" t="s">
        <v>750</v>
      </c>
    </row>
    <row r="8" spans="1:9" ht="15" thickBot="1">
      <c r="A8" s="115" t="s">
        <v>106</v>
      </c>
      <c r="B8" s="108">
        <v>0</v>
      </c>
      <c r="C8" s="108">
        <v>1</v>
      </c>
      <c r="D8" s="108">
        <v>1</v>
      </c>
      <c r="E8" s="108">
        <v>1</v>
      </c>
      <c r="F8" s="108">
        <v>1</v>
      </c>
      <c r="G8" s="108">
        <v>1</v>
      </c>
      <c r="H8" s="108">
        <v>1</v>
      </c>
      <c r="I8" s="108">
        <v>1</v>
      </c>
    </row>
    <row r="9" spans="1:9" ht="15" thickBot="1">
      <c r="A9" s="115" t="s">
        <v>107</v>
      </c>
      <c r="B9" s="108">
        <v>1</v>
      </c>
      <c r="C9" s="108">
        <v>0</v>
      </c>
      <c r="D9" s="108">
        <v>0</v>
      </c>
      <c r="E9" s="108">
        <v>0</v>
      </c>
      <c r="F9" s="108">
        <v>0</v>
      </c>
      <c r="G9" s="108">
        <v>0</v>
      </c>
      <c r="H9" s="108">
        <v>0</v>
      </c>
      <c r="I9" s="108">
        <v>0</v>
      </c>
    </row>
    <row r="10" spans="1:9" ht="15" thickBot="1">
      <c r="A10" s="115" t="s">
        <v>108</v>
      </c>
      <c r="B10" s="108">
        <v>2</v>
      </c>
      <c r="C10" s="108">
        <v>1</v>
      </c>
      <c r="D10" s="108">
        <v>1</v>
      </c>
      <c r="E10" s="108">
        <v>1</v>
      </c>
      <c r="F10" s="108">
        <v>1</v>
      </c>
      <c r="G10" s="108">
        <v>1</v>
      </c>
      <c r="H10" s="108">
        <v>1</v>
      </c>
      <c r="I10" s="108">
        <v>1</v>
      </c>
    </row>
    <row r="11" spans="1:9" ht="15" thickBot="1">
      <c r="A11" s="115" t="s">
        <v>109</v>
      </c>
      <c r="B11" s="108">
        <v>10480</v>
      </c>
      <c r="C11" s="108">
        <v>11422</v>
      </c>
      <c r="D11" s="108">
        <v>11701</v>
      </c>
      <c r="E11" s="108">
        <v>12034</v>
      </c>
      <c r="F11" s="108">
        <v>12554</v>
      </c>
      <c r="G11" s="108">
        <v>13099</v>
      </c>
      <c r="H11" s="108">
        <v>14145</v>
      </c>
      <c r="I11" s="108">
        <v>15707</v>
      </c>
    </row>
    <row r="12" spans="1:9" ht="15" thickBot="1">
      <c r="A12" s="115" t="s">
        <v>110</v>
      </c>
      <c r="B12" s="108">
        <v>0</v>
      </c>
      <c r="C12" s="108">
        <v>0</v>
      </c>
      <c r="D12" s="144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</row>
    <row r="13" spans="1:9" ht="15" thickBot="1">
      <c r="A13" s="115" t="s">
        <v>111</v>
      </c>
      <c r="B13" s="108">
        <v>0</v>
      </c>
      <c r="C13" s="108">
        <v>0</v>
      </c>
      <c r="D13" s="144">
        <v>0</v>
      </c>
      <c r="E13" s="108">
        <v>0</v>
      </c>
      <c r="F13" s="108">
        <v>0</v>
      </c>
      <c r="G13" s="108">
        <v>0</v>
      </c>
      <c r="H13" s="108">
        <v>0</v>
      </c>
      <c r="I13" s="108">
        <v>0</v>
      </c>
    </row>
    <row r="14" spans="1:9" ht="15" thickBot="1">
      <c r="A14" s="115" t="s">
        <v>112</v>
      </c>
      <c r="B14" s="108">
        <v>4</v>
      </c>
      <c r="C14" s="108">
        <v>4</v>
      </c>
      <c r="D14" s="108">
        <v>4</v>
      </c>
      <c r="E14" s="108">
        <v>4</v>
      </c>
      <c r="F14" s="108">
        <v>4</v>
      </c>
      <c r="G14" s="108">
        <v>4</v>
      </c>
      <c r="H14" s="108">
        <v>4</v>
      </c>
      <c r="I14" s="108">
        <v>4</v>
      </c>
    </row>
    <row r="15" spans="1:9" ht="15" thickBot="1">
      <c r="A15" s="115" t="s">
        <v>113</v>
      </c>
      <c r="B15" s="108">
        <v>1</v>
      </c>
      <c r="C15" s="108">
        <v>1</v>
      </c>
      <c r="D15" s="108">
        <v>1</v>
      </c>
      <c r="E15" s="108">
        <v>1</v>
      </c>
      <c r="F15" s="108">
        <v>1</v>
      </c>
      <c r="G15" s="108">
        <v>1</v>
      </c>
      <c r="H15" s="108">
        <v>1</v>
      </c>
      <c r="I15" s="108">
        <v>1</v>
      </c>
    </row>
    <row r="16" spans="1:9" ht="15" thickBot="1">
      <c r="A16" s="115" t="s">
        <v>114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</row>
    <row r="18" spans="1:9" ht="15" hidden="1" customHeight="1"/>
    <row r="19" spans="1:9" ht="15" thickBot="1">
      <c r="A19" s="143" t="s">
        <v>118</v>
      </c>
    </row>
    <row r="20" spans="1:9" ht="15.75" hidden="1" customHeight="1" thickBot="1"/>
    <row r="21" spans="1:9" ht="20.25" customHeight="1" thickBot="1">
      <c r="A21" s="566" t="s">
        <v>117</v>
      </c>
      <c r="B21" s="566" t="s">
        <v>606</v>
      </c>
      <c r="C21" s="566" t="s">
        <v>635</v>
      </c>
      <c r="D21" s="573" t="s">
        <v>744</v>
      </c>
      <c r="E21" s="573"/>
      <c r="F21" s="573"/>
      <c r="G21" s="573"/>
      <c r="H21" s="573"/>
      <c r="I21" s="573"/>
    </row>
    <row r="22" spans="1:9" ht="21" customHeight="1" thickBot="1">
      <c r="A22" s="566"/>
      <c r="B22" s="566"/>
      <c r="C22" s="566"/>
      <c r="D22" s="476" t="s">
        <v>745</v>
      </c>
      <c r="E22" s="476" t="s">
        <v>746</v>
      </c>
      <c r="F22" s="476" t="s">
        <v>747</v>
      </c>
      <c r="G22" s="476" t="s">
        <v>748</v>
      </c>
      <c r="H22" s="476" t="s">
        <v>749</v>
      </c>
      <c r="I22" s="476" t="s">
        <v>750</v>
      </c>
    </row>
    <row r="23" spans="1:9" ht="15" thickBot="1">
      <c r="A23" s="115" t="s">
        <v>106</v>
      </c>
      <c r="B23" s="108">
        <v>27</v>
      </c>
      <c r="C23" s="108">
        <v>32</v>
      </c>
      <c r="D23" s="108">
        <v>33</v>
      </c>
      <c r="E23" s="108">
        <v>35</v>
      </c>
      <c r="F23" s="108">
        <v>35</v>
      </c>
      <c r="G23" s="108">
        <v>35</v>
      </c>
      <c r="H23" s="108">
        <v>38</v>
      </c>
      <c r="I23" s="108">
        <v>39</v>
      </c>
    </row>
    <row r="24" spans="1:9" ht="15" thickBot="1">
      <c r="A24" s="115" t="s">
        <v>107</v>
      </c>
      <c r="B24" s="108">
        <v>2</v>
      </c>
      <c r="C24" s="108">
        <v>2</v>
      </c>
      <c r="D24" s="108">
        <v>2</v>
      </c>
      <c r="E24" s="108">
        <v>3</v>
      </c>
      <c r="F24" s="108">
        <v>3</v>
      </c>
      <c r="G24" s="108">
        <v>3</v>
      </c>
      <c r="H24" s="108">
        <v>3</v>
      </c>
      <c r="I24" s="108">
        <v>3</v>
      </c>
    </row>
    <row r="25" spans="1:9" ht="15" thickBot="1">
      <c r="A25" s="115" t="s">
        <v>108</v>
      </c>
      <c r="B25" s="108">
        <v>3</v>
      </c>
      <c r="C25" s="108">
        <v>3</v>
      </c>
      <c r="D25" s="108">
        <v>3</v>
      </c>
      <c r="E25" s="108">
        <v>3</v>
      </c>
      <c r="F25" s="108">
        <v>3</v>
      </c>
      <c r="G25" s="108">
        <v>3</v>
      </c>
      <c r="H25" s="108">
        <v>3</v>
      </c>
      <c r="I25" s="108">
        <v>3</v>
      </c>
    </row>
    <row r="26" spans="1:9" ht="15" thickBot="1">
      <c r="A26" s="115" t="s">
        <v>109</v>
      </c>
      <c r="B26" s="108">
        <v>21934</v>
      </c>
      <c r="C26" s="108">
        <v>26429</v>
      </c>
      <c r="D26" s="108">
        <v>27625</v>
      </c>
      <c r="E26" s="108">
        <v>28822</v>
      </c>
      <c r="F26" s="108">
        <v>30371</v>
      </c>
      <c r="G26" s="108">
        <v>31981</v>
      </c>
      <c r="H26" s="108">
        <v>34885</v>
      </c>
      <c r="I26" s="108">
        <v>38647</v>
      </c>
    </row>
    <row r="27" spans="1:9" ht="15" thickBot="1">
      <c r="A27" s="115" t="s">
        <v>110</v>
      </c>
      <c r="B27" s="108">
        <v>0</v>
      </c>
      <c r="C27" s="108">
        <v>0</v>
      </c>
      <c r="D27" s="144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</row>
    <row r="28" spans="1:9" ht="15" thickBot="1">
      <c r="A28" s="115" t="s">
        <v>111</v>
      </c>
      <c r="B28" s="108">
        <v>0</v>
      </c>
      <c r="C28" s="108">
        <v>0</v>
      </c>
      <c r="D28" s="144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</row>
    <row r="29" spans="1:9" ht="15" thickBot="1">
      <c r="A29" s="115" t="s">
        <v>112</v>
      </c>
      <c r="B29" s="108">
        <v>3</v>
      </c>
      <c r="C29" s="108">
        <v>3</v>
      </c>
      <c r="D29" s="108">
        <v>3</v>
      </c>
      <c r="E29" s="108">
        <v>3</v>
      </c>
      <c r="F29" s="108">
        <v>3</v>
      </c>
      <c r="G29" s="108">
        <v>3</v>
      </c>
      <c r="H29" s="108">
        <v>4</v>
      </c>
      <c r="I29" s="108">
        <v>4</v>
      </c>
    </row>
    <row r="30" spans="1:9" ht="15" thickBot="1">
      <c r="A30" s="115" t="s">
        <v>113</v>
      </c>
      <c r="B30" s="108">
        <v>1</v>
      </c>
      <c r="C30" s="108">
        <v>1</v>
      </c>
      <c r="D30" s="108">
        <v>1</v>
      </c>
      <c r="E30" s="108">
        <v>1</v>
      </c>
      <c r="F30" s="108">
        <v>1</v>
      </c>
      <c r="G30" s="108">
        <v>1</v>
      </c>
      <c r="H30" s="108">
        <v>1</v>
      </c>
      <c r="I30" s="108">
        <v>1</v>
      </c>
    </row>
    <row r="31" spans="1:9" ht="15" thickBot="1">
      <c r="A31" s="115" t="s">
        <v>114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</row>
    <row r="33" spans="1:9" ht="15" hidden="1" customHeight="1"/>
    <row r="34" spans="1:9" ht="15" thickBot="1">
      <c r="A34" s="143" t="s">
        <v>119</v>
      </c>
    </row>
    <row r="35" spans="1:9" ht="15.75" hidden="1" customHeight="1" thickBot="1"/>
    <row r="36" spans="1:9" ht="24" customHeight="1" thickBot="1">
      <c r="A36" s="566" t="s">
        <v>117</v>
      </c>
      <c r="B36" s="566" t="s">
        <v>606</v>
      </c>
      <c r="C36" s="566" t="s">
        <v>635</v>
      </c>
      <c r="D36" s="573" t="s">
        <v>744</v>
      </c>
      <c r="E36" s="573"/>
      <c r="F36" s="573"/>
      <c r="G36" s="573"/>
      <c r="H36" s="573"/>
      <c r="I36" s="573"/>
    </row>
    <row r="37" spans="1:9" ht="23.25" customHeight="1" thickBot="1">
      <c r="A37" s="566"/>
      <c r="B37" s="566"/>
      <c r="C37" s="566"/>
      <c r="D37" s="476" t="s">
        <v>745</v>
      </c>
      <c r="E37" s="476" t="s">
        <v>746</v>
      </c>
      <c r="F37" s="476" t="s">
        <v>747</v>
      </c>
      <c r="G37" s="476" t="s">
        <v>748</v>
      </c>
      <c r="H37" s="476" t="s">
        <v>749</v>
      </c>
      <c r="I37" s="476" t="s">
        <v>750</v>
      </c>
    </row>
    <row r="38" spans="1:9" ht="15" thickBot="1">
      <c r="A38" s="115" t="s">
        <v>106</v>
      </c>
      <c r="B38" s="108">
        <v>190</v>
      </c>
      <c r="C38" s="108">
        <v>229</v>
      </c>
      <c r="D38" s="108">
        <v>235</v>
      </c>
      <c r="E38" s="108">
        <v>237</v>
      </c>
      <c r="F38" s="108">
        <v>245</v>
      </c>
      <c r="G38" s="108">
        <v>249</v>
      </c>
      <c r="H38" s="108">
        <v>249</v>
      </c>
      <c r="I38" s="108">
        <v>260</v>
      </c>
    </row>
    <row r="39" spans="1:9" ht="15" thickBot="1">
      <c r="A39" s="115" t="s">
        <v>107</v>
      </c>
      <c r="B39" s="108">
        <v>5</v>
      </c>
      <c r="C39" s="108">
        <v>6</v>
      </c>
      <c r="D39" s="108">
        <v>7</v>
      </c>
      <c r="E39" s="108">
        <v>8</v>
      </c>
      <c r="F39" s="108">
        <v>9</v>
      </c>
      <c r="G39" s="108">
        <v>9</v>
      </c>
      <c r="H39" s="108">
        <v>8</v>
      </c>
      <c r="I39" s="108">
        <v>8</v>
      </c>
    </row>
    <row r="40" spans="1:9" ht="15" thickBot="1">
      <c r="A40" s="115" t="s">
        <v>108</v>
      </c>
      <c r="B40" s="108">
        <v>0</v>
      </c>
      <c r="C40" s="108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</row>
    <row r="41" spans="1:9" ht="15" thickBot="1">
      <c r="A41" s="115" t="s">
        <v>109</v>
      </c>
      <c r="B41" s="108">
        <v>71767</v>
      </c>
      <c r="C41" s="108">
        <v>80289</v>
      </c>
      <c r="D41" s="108">
        <v>82852</v>
      </c>
      <c r="E41" s="108">
        <v>85638</v>
      </c>
      <c r="F41" s="108">
        <v>89668</v>
      </c>
      <c r="G41" s="108">
        <v>93157</v>
      </c>
      <c r="H41" s="108">
        <v>100436</v>
      </c>
      <c r="I41" s="108">
        <v>109788</v>
      </c>
    </row>
    <row r="42" spans="1:9" ht="15" thickBot="1">
      <c r="A42" s="115" t="s">
        <v>110</v>
      </c>
      <c r="B42" s="108">
        <v>0</v>
      </c>
      <c r="C42" s="108">
        <v>0</v>
      </c>
      <c r="D42" s="144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</row>
    <row r="43" spans="1:9" ht="15" thickBot="1">
      <c r="A43" s="115" t="s">
        <v>111</v>
      </c>
      <c r="B43" s="108">
        <v>5</v>
      </c>
      <c r="C43" s="108">
        <v>0</v>
      </c>
      <c r="D43" s="144">
        <v>0</v>
      </c>
      <c r="E43" s="108">
        <v>0</v>
      </c>
      <c r="F43" s="108">
        <v>0</v>
      </c>
      <c r="G43" s="108">
        <v>0</v>
      </c>
      <c r="H43" s="108">
        <v>0</v>
      </c>
      <c r="I43" s="108">
        <v>0</v>
      </c>
    </row>
    <row r="44" spans="1:9" ht="15" thickBot="1">
      <c r="A44" s="115" t="s">
        <v>112</v>
      </c>
      <c r="B44" s="108">
        <v>16</v>
      </c>
      <c r="C44" s="108">
        <v>19</v>
      </c>
      <c r="D44" s="108">
        <v>19</v>
      </c>
      <c r="E44" s="108">
        <v>19</v>
      </c>
      <c r="F44" s="108">
        <v>21</v>
      </c>
      <c r="G44" s="108">
        <v>21</v>
      </c>
      <c r="H44" s="108">
        <v>20</v>
      </c>
      <c r="I44" s="108">
        <v>20</v>
      </c>
    </row>
    <row r="45" spans="1:9" ht="15" thickBot="1">
      <c r="A45" s="115" t="s">
        <v>113</v>
      </c>
      <c r="B45" s="108">
        <v>7</v>
      </c>
      <c r="C45" s="108">
        <v>8</v>
      </c>
      <c r="D45" s="108">
        <v>8</v>
      </c>
      <c r="E45" s="108">
        <v>8</v>
      </c>
      <c r="F45" s="108">
        <v>7</v>
      </c>
      <c r="G45" s="108">
        <v>7</v>
      </c>
      <c r="H45" s="108">
        <v>7</v>
      </c>
      <c r="I45" s="108">
        <v>7</v>
      </c>
    </row>
    <row r="46" spans="1:9" ht="15" thickBot="1">
      <c r="A46" s="115" t="s">
        <v>114</v>
      </c>
      <c r="B46" s="108">
        <v>3</v>
      </c>
      <c r="C46" s="108">
        <v>3</v>
      </c>
      <c r="D46" s="108">
        <v>3</v>
      </c>
      <c r="E46" s="108">
        <v>3</v>
      </c>
      <c r="F46" s="108">
        <v>3</v>
      </c>
      <c r="G46" s="108">
        <v>3</v>
      </c>
      <c r="H46" s="108">
        <v>3</v>
      </c>
      <c r="I46" s="108">
        <v>3</v>
      </c>
    </row>
    <row r="47" spans="1:9">
      <c r="A47" s="134" t="s">
        <v>1033</v>
      </c>
    </row>
    <row r="49" spans="1:9" ht="17">
      <c r="A49" s="619" t="s">
        <v>697</v>
      </c>
      <c r="B49" s="619"/>
      <c r="C49" s="619"/>
      <c r="D49" s="619"/>
      <c r="E49" s="619"/>
      <c r="F49" s="619"/>
      <c r="G49" s="619"/>
      <c r="H49" s="619"/>
      <c r="I49" s="619"/>
    </row>
    <row r="51" spans="1:9" ht="15" thickBot="1">
      <c r="A51" s="143" t="s">
        <v>120</v>
      </c>
    </row>
    <row r="52" spans="1:9" ht="15.75" hidden="1" customHeight="1" thickBot="1"/>
    <row r="53" spans="1:9" ht="21.75" customHeight="1" thickBot="1">
      <c r="A53" s="566" t="s">
        <v>117</v>
      </c>
      <c r="B53" s="566" t="s">
        <v>606</v>
      </c>
      <c r="C53" s="566" t="s">
        <v>635</v>
      </c>
      <c r="D53" s="573" t="s">
        <v>744</v>
      </c>
      <c r="E53" s="573"/>
      <c r="F53" s="573"/>
      <c r="G53" s="573"/>
      <c r="H53" s="573"/>
      <c r="I53" s="573"/>
    </row>
    <row r="54" spans="1:9" ht="20.25" customHeight="1" thickBot="1">
      <c r="A54" s="566"/>
      <c r="B54" s="566"/>
      <c r="C54" s="566"/>
      <c r="D54" s="476" t="s">
        <v>745</v>
      </c>
      <c r="E54" s="476" t="s">
        <v>746</v>
      </c>
      <c r="F54" s="476" t="s">
        <v>747</v>
      </c>
      <c r="G54" s="476" t="s">
        <v>748</v>
      </c>
      <c r="H54" s="476" t="s">
        <v>749</v>
      </c>
      <c r="I54" s="476" t="s">
        <v>750</v>
      </c>
    </row>
    <row r="55" spans="1:9" ht="15" thickBot="1">
      <c r="A55" s="115" t="s">
        <v>106</v>
      </c>
      <c r="B55" s="108">
        <v>1</v>
      </c>
      <c r="C55" s="108">
        <v>1</v>
      </c>
      <c r="D55" s="108">
        <v>1</v>
      </c>
      <c r="E55" s="108">
        <v>1</v>
      </c>
      <c r="F55" s="108">
        <v>1</v>
      </c>
      <c r="G55" s="108">
        <v>1</v>
      </c>
      <c r="H55" s="108">
        <v>1</v>
      </c>
      <c r="I55" s="108">
        <v>1</v>
      </c>
    </row>
    <row r="56" spans="1:9" ht="15" thickBot="1">
      <c r="A56" s="115" t="s">
        <v>107</v>
      </c>
      <c r="B56" s="108">
        <v>0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</row>
    <row r="57" spans="1:9" ht="15" thickBot="1">
      <c r="A57" s="115" t="s">
        <v>108</v>
      </c>
      <c r="B57" s="108">
        <v>0</v>
      </c>
      <c r="C57" s="108">
        <v>0</v>
      </c>
      <c r="D57" s="108">
        <v>0</v>
      </c>
      <c r="E57" s="108">
        <v>0</v>
      </c>
      <c r="F57" s="108">
        <v>0</v>
      </c>
      <c r="G57" s="108">
        <v>0</v>
      </c>
      <c r="H57" s="108">
        <v>0</v>
      </c>
      <c r="I57" s="108">
        <v>0</v>
      </c>
    </row>
    <row r="58" spans="1:9" ht="15" thickBot="1">
      <c r="A58" s="115" t="s">
        <v>109</v>
      </c>
      <c r="B58" s="108">
        <v>5817</v>
      </c>
      <c r="C58" s="108">
        <v>6325</v>
      </c>
      <c r="D58" s="108">
        <v>6475</v>
      </c>
      <c r="E58" s="108">
        <v>6589</v>
      </c>
      <c r="F58" s="108">
        <v>6856</v>
      </c>
      <c r="G58" s="108">
        <v>7161</v>
      </c>
      <c r="H58" s="108">
        <v>7770</v>
      </c>
      <c r="I58" s="108">
        <v>8507</v>
      </c>
    </row>
    <row r="59" spans="1:9" ht="15" thickBot="1">
      <c r="A59" s="115" t="s">
        <v>110</v>
      </c>
      <c r="B59" s="108">
        <v>0</v>
      </c>
      <c r="C59" s="108">
        <v>0</v>
      </c>
      <c r="D59" s="144">
        <v>0</v>
      </c>
      <c r="E59" s="108">
        <v>0</v>
      </c>
      <c r="F59" s="108">
        <v>0</v>
      </c>
      <c r="G59" s="108">
        <v>0</v>
      </c>
      <c r="H59" s="108">
        <v>0</v>
      </c>
      <c r="I59" s="108">
        <v>0</v>
      </c>
    </row>
    <row r="60" spans="1:9" ht="15" thickBot="1">
      <c r="A60" s="115" t="s">
        <v>111</v>
      </c>
      <c r="B60" s="108">
        <v>0</v>
      </c>
      <c r="C60" s="108">
        <v>0</v>
      </c>
      <c r="D60" s="144">
        <v>0</v>
      </c>
      <c r="E60" s="108">
        <v>0</v>
      </c>
      <c r="F60" s="108">
        <v>0</v>
      </c>
      <c r="G60" s="108">
        <v>0</v>
      </c>
      <c r="H60" s="108">
        <v>0</v>
      </c>
      <c r="I60" s="108">
        <v>0</v>
      </c>
    </row>
    <row r="61" spans="1:9" ht="15" thickBot="1">
      <c r="A61" s="115" t="s">
        <v>112</v>
      </c>
      <c r="B61" s="108">
        <v>3</v>
      </c>
      <c r="C61" s="108">
        <v>3</v>
      </c>
      <c r="D61" s="108">
        <v>3</v>
      </c>
      <c r="E61" s="108">
        <v>3</v>
      </c>
      <c r="F61" s="108">
        <v>3</v>
      </c>
      <c r="G61" s="108">
        <v>3</v>
      </c>
      <c r="H61" s="108">
        <v>3</v>
      </c>
      <c r="I61" s="108">
        <v>3</v>
      </c>
    </row>
    <row r="62" spans="1:9" ht="15" thickBot="1">
      <c r="A62" s="115" t="s">
        <v>113</v>
      </c>
      <c r="B62" s="108">
        <v>1</v>
      </c>
      <c r="C62" s="108">
        <v>1</v>
      </c>
      <c r="D62" s="108">
        <v>1</v>
      </c>
      <c r="E62" s="108">
        <v>1</v>
      </c>
      <c r="F62" s="108">
        <v>1</v>
      </c>
      <c r="G62" s="108">
        <v>1</v>
      </c>
      <c r="H62" s="108">
        <v>1</v>
      </c>
      <c r="I62" s="108">
        <v>1</v>
      </c>
    </row>
    <row r="63" spans="1:9" ht="15" thickBot="1">
      <c r="A63" s="115" t="s">
        <v>114</v>
      </c>
      <c r="B63" s="108">
        <v>0</v>
      </c>
      <c r="C63" s="108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</row>
    <row r="65" spans="1:9" ht="15" hidden="1" customHeight="1"/>
    <row r="66" spans="1:9" ht="15" thickBot="1">
      <c r="A66" s="143" t="s">
        <v>121</v>
      </c>
    </row>
    <row r="67" spans="1:9" ht="15.75" hidden="1" customHeight="1" thickBot="1"/>
    <row r="68" spans="1:9" ht="20.25" customHeight="1" thickBot="1">
      <c r="A68" s="566" t="s">
        <v>117</v>
      </c>
      <c r="B68" s="566" t="s">
        <v>606</v>
      </c>
      <c r="C68" s="566" t="s">
        <v>635</v>
      </c>
      <c r="D68" s="573" t="s">
        <v>744</v>
      </c>
      <c r="E68" s="573"/>
      <c r="F68" s="573"/>
      <c r="G68" s="573"/>
      <c r="H68" s="573"/>
      <c r="I68" s="573"/>
    </row>
    <row r="69" spans="1:9" ht="19.5" customHeight="1" thickBot="1">
      <c r="A69" s="566"/>
      <c r="B69" s="566"/>
      <c r="C69" s="566"/>
      <c r="D69" s="476" t="s">
        <v>745</v>
      </c>
      <c r="E69" s="476" t="s">
        <v>746</v>
      </c>
      <c r="F69" s="476" t="s">
        <v>747</v>
      </c>
      <c r="G69" s="476" t="s">
        <v>748</v>
      </c>
      <c r="H69" s="476" t="s">
        <v>749</v>
      </c>
      <c r="I69" s="476" t="s">
        <v>750</v>
      </c>
    </row>
    <row r="70" spans="1:9" ht="15" thickBot="1">
      <c r="A70" s="115" t="s">
        <v>106</v>
      </c>
      <c r="B70" s="108">
        <v>20</v>
      </c>
      <c r="C70" s="108">
        <v>23</v>
      </c>
      <c r="D70" s="108">
        <v>22</v>
      </c>
      <c r="E70" s="108">
        <v>23</v>
      </c>
      <c r="F70" s="108">
        <v>22</v>
      </c>
      <c r="G70" s="108">
        <v>22</v>
      </c>
      <c r="H70" s="108">
        <v>22</v>
      </c>
      <c r="I70" s="108">
        <v>23</v>
      </c>
    </row>
    <row r="71" spans="1:9" ht="15" thickBot="1">
      <c r="A71" s="115" t="s">
        <v>107</v>
      </c>
      <c r="B71" s="108">
        <v>9</v>
      </c>
      <c r="C71" s="108">
        <v>10</v>
      </c>
      <c r="D71" s="108">
        <v>10</v>
      </c>
      <c r="E71" s="108">
        <v>10</v>
      </c>
      <c r="F71" s="108">
        <v>10</v>
      </c>
      <c r="G71" s="108">
        <v>10</v>
      </c>
      <c r="H71" s="108">
        <v>10</v>
      </c>
      <c r="I71" s="108">
        <v>11</v>
      </c>
    </row>
    <row r="72" spans="1:9" ht="15" thickBot="1">
      <c r="A72" s="115" t="s">
        <v>108</v>
      </c>
      <c r="B72" s="108">
        <v>1</v>
      </c>
      <c r="C72" s="108">
        <v>1</v>
      </c>
      <c r="D72" s="108">
        <v>1</v>
      </c>
      <c r="E72" s="108">
        <v>1</v>
      </c>
      <c r="F72" s="108">
        <v>1</v>
      </c>
      <c r="G72" s="108">
        <v>1</v>
      </c>
      <c r="H72" s="108">
        <v>1</v>
      </c>
      <c r="I72" s="108">
        <v>1</v>
      </c>
    </row>
    <row r="73" spans="1:9" ht="15" thickBot="1">
      <c r="A73" s="115" t="s">
        <v>109</v>
      </c>
      <c r="B73" s="108">
        <v>23973</v>
      </c>
      <c r="C73" s="108">
        <v>27538</v>
      </c>
      <c r="D73" s="108">
        <v>28413</v>
      </c>
      <c r="E73" s="108">
        <v>29282</v>
      </c>
      <c r="F73" s="108">
        <v>30623</v>
      </c>
      <c r="G73" s="108">
        <v>31840</v>
      </c>
      <c r="H73" s="108">
        <v>34290</v>
      </c>
      <c r="I73" s="108">
        <v>37477</v>
      </c>
    </row>
    <row r="74" spans="1:9" ht="15" thickBot="1">
      <c r="A74" s="115" t="s">
        <v>110</v>
      </c>
      <c r="B74" s="108">
        <v>0</v>
      </c>
      <c r="C74" s="108">
        <v>0</v>
      </c>
      <c r="D74" s="144">
        <v>0</v>
      </c>
      <c r="E74" s="108">
        <v>0</v>
      </c>
      <c r="F74" s="108">
        <v>0</v>
      </c>
      <c r="G74" s="108">
        <v>0</v>
      </c>
      <c r="H74" s="108">
        <v>0</v>
      </c>
      <c r="I74" s="108">
        <v>0</v>
      </c>
    </row>
    <row r="75" spans="1:9" ht="15" thickBot="1">
      <c r="A75" s="115" t="s">
        <v>111</v>
      </c>
      <c r="B75" s="108">
        <v>0</v>
      </c>
      <c r="C75" s="108">
        <v>0</v>
      </c>
      <c r="D75" s="144">
        <v>0</v>
      </c>
      <c r="E75" s="108">
        <v>0</v>
      </c>
      <c r="F75" s="108">
        <v>0</v>
      </c>
      <c r="G75" s="108">
        <v>0</v>
      </c>
      <c r="H75" s="108">
        <v>0</v>
      </c>
      <c r="I75" s="108">
        <v>0</v>
      </c>
    </row>
    <row r="76" spans="1:9" ht="15" thickBot="1">
      <c r="A76" s="115" t="s">
        <v>112</v>
      </c>
      <c r="B76" s="108">
        <v>3</v>
      </c>
      <c r="C76" s="108">
        <v>4</v>
      </c>
      <c r="D76" s="108">
        <v>4</v>
      </c>
      <c r="E76" s="108">
        <v>3</v>
      </c>
      <c r="F76" s="108">
        <v>3</v>
      </c>
      <c r="G76" s="108">
        <v>3</v>
      </c>
      <c r="H76" s="108">
        <v>3</v>
      </c>
      <c r="I76" s="108">
        <v>3</v>
      </c>
    </row>
    <row r="77" spans="1:9" ht="15" thickBot="1">
      <c r="A77" s="115" t="s">
        <v>113</v>
      </c>
      <c r="B77" s="108">
        <v>8</v>
      </c>
      <c r="C77" s="108">
        <v>8</v>
      </c>
      <c r="D77" s="108">
        <v>8</v>
      </c>
      <c r="E77" s="108">
        <v>8</v>
      </c>
      <c r="F77" s="108">
        <v>8</v>
      </c>
      <c r="G77" s="108">
        <v>8</v>
      </c>
      <c r="H77" s="108">
        <v>8</v>
      </c>
      <c r="I77" s="108">
        <v>8</v>
      </c>
    </row>
    <row r="78" spans="1:9" ht="15" thickBot="1">
      <c r="A78" s="115" t="s">
        <v>114</v>
      </c>
      <c r="B78" s="108">
        <v>0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</row>
    <row r="79" spans="1:9" ht="15" hidden="1" customHeight="1"/>
    <row r="81" spans="1:9" ht="15" thickBot="1">
      <c r="A81" s="143" t="s">
        <v>122</v>
      </c>
    </row>
    <row r="82" spans="1:9" ht="15.75" hidden="1" customHeight="1" thickBot="1"/>
    <row r="83" spans="1:9" ht="23.25" customHeight="1" thickBot="1">
      <c r="A83" s="566" t="s">
        <v>117</v>
      </c>
      <c r="B83" s="566" t="s">
        <v>606</v>
      </c>
      <c r="C83" s="566" t="s">
        <v>635</v>
      </c>
      <c r="D83" s="573" t="s">
        <v>744</v>
      </c>
      <c r="E83" s="573"/>
      <c r="F83" s="573"/>
      <c r="G83" s="573"/>
      <c r="H83" s="573"/>
      <c r="I83" s="573"/>
    </row>
    <row r="84" spans="1:9" ht="21" customHeight="1" thickBot="1">
      <c r="A84" s="566"/>
      <c r="B84" s="566"/>
      <c r="C84" s="566"/>
      <c r="D84" s="476" t="s">
        <v>745</v>
      </c>
      <c r="E84" s="476" t="s">
        <v>746</v>
      </c>
      <c r="F84" s="476" t="s">
        <v>747</v>
      </c>
      <c r="G84" s="476" t="s">
        <v>748</v>
      </c>
      <c r="H84" s="476" t="s">
        <v>749</v>
      </c>
      <c r="I84" s="476" t="s">
        <v>750</v>
      </c>
    </row>
    <row r="85" spans="1:9" ht="15" thickBot="1">
      <c r="A85" s="115" t="s">
        <v>106</v>
      </c>
      <c r="B85" s="108">
        <v>3499</v>
      </c>
      <c r="C85" s="108">
        <v>3743</v>
      </c>
      <c r="D85" s="108">
        <v>3777</v>
      </c>
      <c r="E85" s="108">
        <v>3789</v>
      </c>
      <c r="F85" s="108">
        <v>3827</v>
      </c>
      <c r="G85" s="108">
        <v>3865</v>
      </c>
      <c r="H85" s="108">
        <v>3901</v>
      </c>
      <c r="I85" s="108">
        <v>3981</v>
      </c>
    </row>
    <row r="86" spans="1:9" ht="15" thickBot="1">
      <c r="A86" s="115" t="s">
        <v>107</v>
      </c>
      <c r="B86" s="108">
        <v>126</v>
      </c>
      <c r="C86" s="108">
        <v>126</v>
      </c>
      <c r="D86" s="108">
        <v>129</v>
      </c>
      <c r="E86" s="108">
        <v>129</v>
      </c>
      <c r="F86" s="108">
        <v>129</v>
      </c>
      <c r="G86" s="108">
        <v>128</v>
      </c>
      <c r="H86" s="108">
        <v>129</v>
      </c>
      <c r="I86" s="108">
        <v>130</v>
      </c>
    </row>
    <row r="87" spans="1:9" ht="15" thickBot="1">
      <c r="A87" s="115" t="s">
        <v>108</v>
      </c>
      <c r="B87" s="108">
        <v>97</v>
      </c>
      <c r="C87" s="108">
        <v>99</v>
      </c>
      <c r="D87" s="108">
        <v>99</v>
      </c>
      <c r="E87" s="108">
        <v>98</v>
      </c>
      <c r="F87" s="108">
        <v>98</v>
      </c>
      <c r="G87" s="108">
        <v>96</v>
      </c>
      <c r="H87" s="108">
        <v>96</v>
      </c>
      <c r="I87" s="108">
        <v>96</v>
      </c>
    </row>
    <row r="88" spans="1:9" ht="15" thickBot="1">
      <c r="A88" s="115" t="s">
        <v>109</v>
      </c>
      <c r="B88" s="108">
        <v>247392</v>
      </c>
      <c r="C88" s="108">
        <v>272334</v>
      </c>
      <c r="D88" s="108">
        <v>279493</v>
      </c>
      <c r="E88" s="108">
        <v>286004</v>
      </c>
      <c r="F88" s="108">
        <v>296397</v>
      </c>
      <c r="G88" s="108">
        <v>305321</v>
      </c>
      <c r="H88" s="108">
        <v>322081</v>
      </c>
      <c r="I88" s="108">
        <v>343752</v>
      </c>
    </row>
    <row r="89" spans="1:9" ht="15" thickBot="1">
      <c r="A89" s="115" t="s">
        <v>110</v>
      </c>
      <c r="B89" s="108">
        <v>188</v>
      </c>
      <c r="C89" s="108">
        <v>187</v>
      </c>
      <c r="D89" s="144">
        <v>187</v>
      </c>
      <c r="E89" s="108">
        <v>186</v>
      </c>
      <c r="F89" s="108">
        <v>187</v>
      </c>
      <c r="G89" s="108">
        <v>186</v>
      </c>
      <c r="H89" s="108">
        <v>185</v>
      </c>
      <c r="I89" s="108">
        <v>186</v>
      </c>
    </row>
    <row r="90" spans="1:9" ht="15" thickBot="1">
      <c r="A90" s="115" t="s">
        <v>111</v>
      </c>
      <c r="B90" s="108">
        <v>1969</v>
      </c>
      <c r="C90" s="108">
        <v>1845</v>
      </c>
      <c r="D90" s="144">
        <v>1844</v>
      </c>
      <c r="E90" s="108">
        <v>1831</v>
      </c>
      <c r="F90" s="108">
        <v>1809</v>
      </c>
      <c r="G90" s="108">
        <v>1800</v>
      </c>
      <c r="H90" s="108">
        <v>1773</v>
      </c>
      <c r="I90" s="108">
        <v>1756</v>
      </c>
    </row>
    <row r="91" spans="1:9" ht="15" thickBot="1">
      <c r="A91" s="115" t="s">
        <v>112</v>
      </c>
      <c r="B91" s="108">
        <v>137</v>
      </c>
      <c r="C91" s="108">
        <v>142</v>
      </c>
      <c r="D91" s="108">
        <v>145</v>
      </c>
      <c r="E91" s="108">
        <v>146</v>
      </c>
      <c r="F91" s="108">
        <v>148</v>
      </c>
      <c r="G91" s="108">
        <v>148</v>
      </c>
      <c r="H91" s="108">
        <v>150</v>
      </c>
      <c r="I91" s="108">
        <v>151</v>
      </c>
    </row>
    <row r="92" spans="1:9" ht="15" thickBot="1">
      <c r="A92" s="115" t="s">
        <v>113</v>
      </c>
      <c r="B92" s="108">
        <v>186</v>
      </c>
      <c r="C92" s="108">
        <v>180</v>
      </c>
      <c r="D92" s="108">
        <v>180</v>
      </c>
      <c r="E92" s="108">
        <v>180</v>
      </c>
      <c r="F92" s="108">
        <v>177</v>
      </c>
      <c r="G92" s="108">
        <v>176</v>
      </c>
      <c r="H92" s="108">
        <v>175</v>
      </c>
      <c r="I92" s="108">
        <v>173</v>
      </c>
    </row>
    <row r="93" spans="1:9" ht="15" thickBot="1">
      <c r="A93" s="115" t="s">
        <v>114</v>
      </c>
      <c r="B93" s="108">
        <v>138</v>
      </c>
      <c r="C93" s="108">
        <v>137</v>
      </c>
      <c r="D93" s="108">
        <v>137</v>
      </c>
      <c r="E93" s="108">
        <v>137</v>
      </c>
      <c r="F93" s="108">
        <v>137</v>
      </c>
      <c r="G93" s="108">
        <v>139</v>
      </c>
      <c r="H93" s="108">
        <v>142</v>
      </c>
      <c r="I93" s="108">
        <v>144</v>
      </c>
    </row>
    <row r="94" spans="1:9">
      <c r="A94" s="134" t="s">
        <v>1033</v>
      </c>
    </row>
    <row r="96" spans="1:9" ht="17">
      <c r="A96" s="619" t="s">
        <v>697</v>
      </c>
      <c r="B96" s="619"/>
      <c r="C96" s="619"/>
      <c r="D96" s="619"/>
      <c r="E96" s="619"/>
      <c r="F96" s="619"/>
      <c r="G96" s="619"/>
      <c r="H96" s="619"/>
      <c r="I96" s="619"/>
    </row>
    <row r="98" spans="1:9" ht="15" thickBot="1">
      <c r="A98" s="143" t="s">
        <v>123</v>
      </c>
    </row>
    <row r="99" spans="1:9" ht="15.75" hidden="1" customHeight="1" thickBot="1"/>
    <row r="100" spans="1:9" ht="20.25" customHeight="1" thickBot="1">
      <c r="A100" s="566" t="s">
        <v>117</v>
      </c>
      <c r="B100" s="566" t="s">
        <v>606</v>
      </c>
      <c r="C100" s="566" t="s">
        <v>635</v>
      </c>
      <c r="D100" s="573" t="s">
        <v>744</v>
      </c>
      <c r="E100" s="573"/>
      <c r="F100" s="573"/>
      <c r="G100" s="573"/>
      <c r="H100" s="573"/>
      <c r="I100" s="573"/>
    </row>
    <row r="101" spans="1:9" ht="23.25" customHeight="1" thickBot="1">
      <c r="A101" s="566"/>
      <c r="B101" s="566"/>
      <c r="C101" s="566"/>
      <c r="D101" s="476" t="s">
        <v>745</v>
      </c>
      <c r="E101" s="476" t="s">
        <v>746</v>
      </c>
      <c r="F101" s="476" t="s">
        <v>747</v>
      </c>
      <c r="G101" s="476" t="s">
        <v>748</v>
      </c>
      <c r="H101" s="476" t="s">
        <v>749</v>
      </c>
      <c r="I101" s="476" t="s">
        <v>750</v>
      </c>
    </row>
    <row r="102" spans="1:9" ht="15" thickBot="1">
      <c r="A102" s="115" t="s">
        <v>106</v>
      </c>
      <c r="B102" s="108">
        <v>0</v>
      </c>
      <c r="C102" s="108">
        <v>0</v>
      </c>
      <c r="D102" s="108">
        <v>0</v>
      </c>
      <c r="E102" s="108">
        <v>0</v>
      </c>
      <c r="F102" s="108">
        <v>0</v>
      </c>
      <c r="G102" s="108">
        <v>0</v>
      </c>
      <c r="H102" s="108">
        <v>0</v>
      </c>
      <c r="I102" s="108">
        <v>0</v>
      </c>
    </row>
    <row r="103" spans="1:9" ht="15" thickBot="1">
      <c r="A103" s="115" t="s">
        <v>107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</row>
    <row r="104" spans="1:9" ht="15" thickBot="1">
      <c r="A104" s="115" t="s">
        <v>108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</row>
    <row r="105" spans="1:9" ht="15" thickBot="1">
      <c r="A105" s="115" t="s">
        <v>109</v>
      </c>
      <c r="B105" s="108">
        <v>1526</v>
      </c>
      <c r="C105" s="108">
        <v>1863</v>
      </c>
      <c r="D105" s="108">
        <v>1927</v>
      </c>
      <c r="E105" s="108">
        <v>1974</v>
      </c>
      <c r="F105" s="108">
        <v>2095</v>
      </c>
      <c r="G105" s="108">
        <v>2191</v>
      </c>
      <c r="H105" s="108">
        <v>2339</v>
      </c>
      <c r="I105" s="108">
        <v>2524</v>
      </c>
    </row>
    <row r="106" spans="1:9" ht="15" thickBot="1">
      <c r="A106" s="115" t="s">
        <v>110</v>
      </c>
      <c r="B106" s="108">
        <v>0</v>
      </c>
      <c r="C106" s="108">
        <v>0</v>
      </c>
      <c r="D106" s="144">
        <v>0</v>
      </c>
      <c r="E106" s="108">
        <v>0</v>
      </c>
      <c r="F106" s="108">
        <v>0</v>
      </c>
      <c r="G106" s="108">
        <v>0</v>
      </c>
      <c r="H106" s="108">
        <v>0</v>
      </c>
      <c r="I106" s="108">
        <v>0</v>
      </c>
    </row>
    <row r="107" spans="1:9" ht="15" thickBot="1">
      <c r="A107" s="115" t="s">
        <v>111</v>
      </c>
      <c r="B107" s="108">
        <v>0</v>
      </c>
      <c r="C107" s="108">
        <v>0</v>
      </c>
      <c r="D107" s="144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</row>
    <row r="108" spans="1:9" ht="15" thickBot="1">
      <c r="A108" s="115" t="s">
        <v>112</v>
      </c>
      <c r="B108" s="108">
        <v>0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</row>
    <row r="109" spans="1:9" ht="15" thickBot="1">
      <c r="A109" s="115" t="s">
        <v>113</v>
      </c>
      <c r="B109" s="108">
        <v>0</v>
      </c>
      <c r="C109" s="108">
        <v>0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</row>
    <row r="110" spans="1:9" ht="15" thickBot="1">
      <c r="A110" s="115" t="s">
        <v>114</v>
      </c>
      <c r="B110" s="108">
        <v>0</v>
      </c>
      <c r="C110" s="108">
        <v>0</v>
      </c>
      <c r="D110" s="108">
        <v>0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</row>
    <row r="111" spans="1:9" ht="15" hidden="1" customHeight="1">
      <c r="D111">
        <v>0</v>
      </c>
    </row>
    <row r="113" spans="1:9" ht="15" thickBot="1">
      <c r="A113" s="143" t="s">
        <v>124</v>
      </c>
    </row>
    <row r="114" spans="1:9" ht="15.75" hidden="1" customHeight="1" thickBot="1"/>
    <row r="115" spans="1:9" ht="21.75" customHeight="1" thickBot="1">
      <c r="A115" s="566" t="s">
        <v>117</v>
      </c>
      <c r="B115" s="566" t="s">
        <v>606</v>
      </c>
      <c r="C115" s="566" t="s">
        <v>635</v>
      </c>
      <c r="D115" s="573" t="s">
        <v>744</v>
      </c>
      <c r="E115" s="573"/>
      <c r="F115" s="573"/>
      <c r="G115" s="573"/>
      <c r="H115" s="573"/>
      <c r="I115" s="573"/>
    </row>
    <row r="116" spans="1:9" ht="20.25" customHeight="1" thickBot="1">
      <c r="A116" s="566"/>
      <c r="B116" s="566"/>
      <c r="C116" s="566"/>
      <c r="D116" s="476" t="s">
        <v>745</v>
      </c>
      <c r="E116" s="476" t="s">
        <v>746</v>
      </c>
      <c r="F116" s="476" t="s">
        <v>747</v>
      </c>
      <c r="G116" s="476" t="s">
        <v>748</v>
      </c>
      <c r="H116" s="476" t="s">
        <v>749</v>
      </c>
      <c r="I116" s="476" t="s">
        <v>750</v>
      </c>
    </row>
    <row r="117" spans="1:9" ht="15" thickBot="1">
      <c r="A117" s="115" t="s">
        <v>106</v>
      </c>
      <c r="B117" s="108">
        <v>7</v>
      </c>
      <c r="C117" s="108">
        <v>9</v>
      </c>
      <c r="D117" s="108">
        <v>11</v>
      </c>
      <c r="E117" s="108">
        <v>11</v>
      </c>
      <c r="F117" s="108">
        <v>11</v>
      </c>
      <c r="G117" s="108">
        <v>11</v>
      </c>
      <c r="H117" s="108">
        <v>12</v>
      </c>
      <c r="I117" s="108">
        <v>12</v>
      </c>
    </row>
    <row r="118" spans="1:9" ht="15" thickBot="1">
      <c r="A118" s="115" t="s">
        <v>107</v>
      </c>
      <c r="B118" s="108">
        <v>0</v>
      </c>
      <c r="C118" s="108">
        <v>0</v>
      </c>
      <c r="D118" s="108">
        <v>0</v>
      </c>
      <c r="E118" s="108">
        <v>0</v>
      </c>
      <c r="F118" s="108">
        <v>0</v>
      </c>
      <c r="G118" s="108">
        <v>0</v>
      </c>
      <c r="H118" s="108">
        <v>0</v>
      </c>
      <c r="I118" s="108">
        <v>0</v>
      </c>
    </row>
    <row r="119" spans="1:9" ht="15" thickBot="1">
      <c r="A119" s="115" t="s">
        <v>108</v>
      </c>
      <c r="B119" s="108">
        <v>1</v>
      </c>
      <c r="C119" s="108">
        <v>1</v>
      </c>
      <c r="D119" s="108">
        <v>1</v>
      </c>
      <c r="E119" s="108">
        <v>1</v>
      </c>
      <c r="F119" s="108">
        <v>1</v>
      </c>
      <c r="G119" s="108">
        <v>1</v>
      </c>
      <c r="H119" s="108">
        <v>1</v>
      </c>
      <c r="I119" s="108">
        <v>0</v>
      </c>
    </row>
    <row r="120" spans="1:9" ht="15" thickBot="1">
      <c r="A120" s="115" t="s">
        <v>109</v>
      </c>
      <c r="B120" s="108">
        <v>11477</v>
      </c>
      <c r="C120" s="108">
        <v>12953</v>
      </c>
      <c r="D120" s="108">
        <v>13327</v>
      </c>
      <c r="E120" s="108">
        <v>13632</v>
      </c>
      <c r="F120" s="108">
        <v>14194</v>
      </c>
      <c r="G120" s="108">
        <v>14786</v>
      </c>
      <c r="H120" s="108">
        <v>15882</v>
      </c>
      <c r="I120" s="108">
        <v>17320</v>
      </c>
    </row>
    <row r="121" spans="1:9" ht="15" thickBot="1">
      <c r="A121" s="115" t="s">
        <v>110</v>
      </c>
      <c r="B121" s="108">
        <v>0</v>
      </c>
      <c r="C121" s="108">
        <v>0</v>
      </c>
      <c r="D121" s="144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</row>
    <row r="122" spans="1:9" ht="15" thickBot="1">
      <c r="A122" s="115" t="s">
        <v>111</v>
      </c>
      <c r="B122" s="108">
        <v>0</v>
      </c>
      <c r="C122" s="108">
        <v>0</v>
      </c>
      <c r="D122" s="144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</row>
    <row r="123" spans="1:9" ht="15" thickBot="1">
      <c r="A123" s="115" t="s">
        <v>112</v>
      </c>
      <c r="B123" s="108">
        <v>1</v>
      </c>
      <c r="C123" s="108">
        <v>1</v>
      </c>
      <c r="D123" s="108">
        <v>1</v>
      </c>
      <c r="E123" s="108">
        <v>1</v>
      </c>
      <c r="F123" s="108">
        <v>1</v>
      </c>
      <c r="G123" s="108">
        <v>1</v>
      </c>
      <c r="H123" s="108">
        <v>1</v>
      </c>
      <c r="I123" s="108">
        <v>1</v>
      </c>
    </row>
    <row r="124" spans="1:9" ht="15" thickBot="1">
      <c r="A124" s="115" t="s">
        <v>113</v>
      </c>
      <c r="B124" s="108">
        <v>1</v>
      </c>
      <c r="C124" s="108">
        <v>1</v>
      </c>
      <c r="D124" s="108">
        <v>1</v>
      </c>
      <c r="E124" s="108">
        <v>1</v>
      </c>
      <c r="F124" s="108">
        <v>1</v>
      </c>
      <c r="G124" s="108">
        <v>1</v>
      </c>
      <c r="H124" s="108">
        <v>1</v>
      </c>
      <c r="I124" s="108">
        <v>1</v>
      </c>
    </row>
    <row r="125" spans="1:9" ht="15" thickBot="1">
      <c r="A125" s="115" t="s">
        <v>114</v>
      </c>
      <c r="B125" s="108">
        <v>0</v>
      </c>
      <c r="C125" s="108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</row>
    <row r="127" spans="1:9" ht="15" hidden="1" customHeight="1"/>
    <row r="128" spans="1:9" ht="15" thickBot="1">
      <c r="A128" s="143" t="s">
        <v>125</v>
      </c>
    </row>
    <row r="129" spans="1:9" ht="15.75" hidden="1" customHeight="1" thickBot="1"/>
    <row r="130" spans="1:9" ht="21" customHeight="1" thickBot="1">
      <c r="A130" s="566" t="s">
        <v>117</v>
      </c>
      <c r="B130" s="566" t="s">
        <v>606</v>
      </c>
      <c r="C130" s="566" t="s">
        <v>635</v>
      </c>
      <c r="D130" s="573" t="s">
        <v>744</v>
      </c>
      <c r="E130" s="573"/>
      <c r="F130" s="573"/>
      <c r="G130" s="573"/>
      <c r="H130" s="573"/>
      <c r="I130" s="573"/>
    </row>
    <row r="131" spans="1:9" ht="19.5" customHeight="1" thickBot="1">
      <c r="A131" s="566"/>
      <c r="B131" s="566"/>
      <c r="C131" s="566"/>
      <c r="D131" s="476" t="s">
        <v>745</v>
      </c>
      <c r="E131" s="476" t="s">
        <v>746</v>
      </c>
      <c r="F131" s="476" t="s">
        <v>747</v>
      </c>
      <c r="G131" s="476" t="s">
        <v>748</v>
      </c>
      <c r="H131" s="476" t="s">
        <v>749</v>
      </c>
      <c r="I131" s="476" t="s">
        <v>750</v>
      </c>
    </row>
    <row r="132" spans="1:9" ht="15" thickBot="1">
      <c r="A132" s="115" t="s">
        <v>106</v>
      </c>
      <c r="B132" s="108">
        <v>241</v>
      </c>
      <c r="C132" s="108">
        <v>266</v>
      </c>
      <c r="D132" s="108">
        <v>271</v>
      </c>
      <c r="E132" s="108">
        <v>274</v>
      </c>
      <c r="F132" s="108">
        <v>281</v>
      </c>
      <c r="G132" s="108">
        <v>291</v>
      </c>
      <c r="H132" s="108">
        <v>297</v>
      </c>
      <c r="I132" s="108">
        <v>300</v>
      </c>
    </row>
    <row r="133" spans="1:9" ht="15" thickBot="1">
      <c r="A133" s="115" t="s">
        <v>107</v>
      </c>
      <c r="B133" s="108">
        <v>17</v>
      </c>
      <c r="C133" s="108">
        <v>18</v>
      </c>
      <c r="D133" s="108">
        <v>19</v>
      </c>
      <c r="E133" s="108">
        <v>19</v>
      </c>
      <c r="F133" s="108">
        <v>19</v>
      </c>
      <c r="G133" s="108">
        <v>22</v>
      </c>
      <c r="H133" s="108">
        <v>22</v>
      </c>
      <c r="I133" s="108">
        <v>22</v>
      </c>
    </row>
    <row r="134" spans="1:9" ht="15" thickBot="1">
      <c r="A134" s="115" t="s">
        <v>108</v>
      </c>
      <c r="B134" s="108">
        <v>6</v>
      </c>
      <c r="C134" s="108">
        <v>5</v>
      </c>
      <c r="D134" s="108">
        <v>5</v>
      </c>
      <c r="E134" s="108">
        <v>6</v>
      </c>
      <c r="F134" s="108">
        <v>6</v>
      </c>
      <c r="G134" s="108">
        <v>6</v>
      </c>
      <c r="H134" s="108">
        <v>6</v>
      </c>
      <c r="I134" s="108">
        <v>6</v>
      </c>
    </row>
    <row r="135" spans="1:9" ht="15" thickBot="1">
      <c r="A135" s="115" t="s">
        <v>109</v>
      </c>
      <c r="B135" s="108">
        <v>176770</v>
      </c>
      <c r="C135" s="108">
        <v>198907</v>
      </c>
      <c r="D135" s="108">
        <v>205816</v>
      </c>
      <c r="E135" s="108">
        <v>212710</v>
      </c>
      <c r="F135" s="108">
        <v>222974</v>
      </c>
      <c r="G135" s="108">
        <v>232755</v>
      </c>
      <c r="H135" s="108">
        <v>252177</v>
      </c>
      <c r="I135" s="108">
        <v>278281</v>
      </c>
    </row>
    <row r="136" spans="1:9" ht="15" thickBot="1">
      <c r="A136" s="115" t="s">
        <v>110</v>
      </c>
      <c r="B136" s="108">
        <v>0</v>
      </c>
      <c r="C136" s="108">
        <v>0</v>
      </c>
      <c r="D136" s="144">
        <v>0</v>
      </c>
      <c r="E136" s="108">
        <v>0</v>
      </c>
      <c r="F136" s="108">
        <v>0</v>
      </c>
      <c r="G136" s="108">
        <v>0</v>
      </c>
      <c r="H136" s="108">
        <v>0</v>
      </c>
      <c r="I136" s="108">
        <v>0</v>
      </c>
    </row>
    <row r="137" spans="1:9" ht="15" thickBot="1">
      <c r="A137" s="115" t="s">
        <v>111</v>
      </c>
      <c r="B137" s="108">
        <v>0</v>
      </c>
      <c r="C137" s="108">
        <v>0</v>
      </c>
      <c r="D137" s="144">
        <v>0</v>
      </c>
      <c r="E137" s="108">
        <v>0</v>
      </c>
      <c r="F137" s="108">
        <v>0</v>
      </c>
      <c r="G137" s="108">
        <v>0</v>
      </c>
      <c r="H137" s="108">
        <v>0</v>
      </c>
      <c r="I137" s="108">
        <v>0</v>
      </c>
    </row>
    <row r="138" spans="1:9" ht="15" thickBot="1">
      <c r="A138" s="115" t="s">
        <v>112</v>
      </c>
      <c r="B138" s="108">
        <v>47</v>
      </c>
      <c r="C138" s="108">
        <v>50</v>
      </c>
      <c r="D138" s="108">
        <v>48</v>
      </c>
      <c r="E138" s="108">
        <v>48</v>
      </c>
      <c r="F138" s="108">
        <v>48</v>
      </c>
      <c r="G138" s="108">
        <v>48</v>
      </c>
      <c r="H138" s="108">
        <v>48</v>
      </c>
      <c r="I138" s="108">
        <v>49</v>
      </c>
    </row>
    <row r="139" spans="1:9" ht="15" thickBot="1">
      <c r="A139" s="115" t="s">
        <v>113</v>
      </c>
      <c r="B139" s="108">
        <v>22</v>
      </c>
      <c r="C139" s="108">
        <v>20</v>
      </c>
      <c r="D139" s="108">
        <v>19</v>
      </c>
      <c r="E139" s="108">
        <v>19</v>
      </c>
      <c r="F139" s="108">
        <v>19</v>
      </c>
      <c r="G139" s="108">
        <v>19</v>
      </c>
      <c r="H139" s="108">
        <v>19</v>
      </c>
      <c r="I139" s="108">
        <v>19</v>
      </c>
    </row>
    <row r="140" spans="1:9" ht="15" thickBot="1">
      <c r="A140" s="115" t="s">
        <v>114</v>
      </c>
      <c r="B140" s="108">
        <v>2</v>
      </c>
      <c r="C140" s="108">
        <v>2</v>
      </c>
      <c r="D140" s="108">
        <v>2</v>
      </c>
      <c r="E140" s="108">
        <v>2</v>
      </c>
      <c r="F140" s="108">
        <v>2</v>
      </c>
      <c r="G140" s="108">
        <v>2</v>
      </c>
      <c r="H140" s="108">
        <v>2</v>
      </c>
      <c r="I140" s="108">
        <v>2</v>
      </c>
    </row>
    <row r="141" spans="1:9">
      <c r="A141" s="134" t="s">
        <v>1033</v>
      </c>
    </row>
    <row r="143" spans="1:9" ht="17">
      <c r="A143" s="619" t="s">
        <v>697</v>
      </c>
      <c r="B143" s="619"/>
      <c r="C143" s="619"/>
      <c r="D143" s="619"/>
      <c r="E143" s="619"/>
      <c r="F143" s="619"/>
      <c r="G143" s="619"/>
      <c r="H143" s="619"/>
      <c r="I143" s="619"/>
    </row>
    <row r="145" spans="1:9" ht="15" thickBot="1">
      <c r="A145" s="143" t="s">
        <v>126</v>
      </c>
    </row>
    <row r="146" spans="1:9" ht="15.75" hidden="1" customHeight="1" thickBot="1"/>
    <row r="147" spans="1:9" ht="22.5" customHeight="1" thickBot="1">
      <c r="A147" s="566" t="s">
        <v>117</v>
      </c>
      <c r="B147" s="566" t="s">
        <v>606</v>
      </c>
      <c r="C147" s="566" t="s">
        <v>635</v>
      </c>
      <c r="D147" s="573" t="s">
        <v>744</v>
      </c>
      <c r="E147" s="573"/>
      <c r="F147" s="573"/>
      <c r="G147" s="573"/>
      <c r="H147" s="573"/>
      <c r="I147" s="573"/>
    </row>
    <row r="148" spans="1:9" ht="21" customHeight="1" thickBot="1">
      <c r="A148" s="566"/>
      <c r="B148" s="566"/>
      <c r="C148" s="566"/>
      <c r="D148" s="476" t="s">
        <v>745</v>
      </c>
      <c r="E148" s="476" t="s">
        <v>746</v>
      </c>
      <c r="F148" s="476" t="s">
        <v>747</v>
      </c>
      <c r="G148" s="476" t="s">
        <v>748</v>
      </c>
      <c r="H148" s="476" t="s">
        <v>749</v>
      </c>
      <c r="I148" s="476" t="s">
        <v>750</v>
      </c>
    </row>
    <row r="149" spans="1:9" ht="15" thickBot="1">
      <c r="A149" s="115" t="s">
        <v>106</v>
      </c>
      <c r="B149" s="108">
        <v>77</v>
      </c>
      <c r="C149" s="108">
        <v>81</v>
      </c>
      <c r="D149" s="108">
        <v>84</v>
      </c>
      <c r="E149" s="108">
        <v>84</v>
      </c>
      <c r="F149" s="108">
        <v>90</v>
      </c>
      <c r="G149" s="108">
        <v>92</v>
      </c>
      <c r="H149" s="108">
        <v>97</v>
      </c>
      <c r="I149" s="108">
        <v>97</v>
      </c>
    </row>
    <row r="150" spans="1:9" ht="15" thickBot="1">
      <c r="A150" s="115" t="s">
        <v>107</v>
      </c>
      <c r="B150" s="108">
        <v>15</v>
      </c>
      <c r="C150" s="108">
        <v>16</v>
      </c>
      <c r="D150" s="108">
        <v>17</v>
      </c>
      <c r="E150" s="108">
        <v>17</v>
      </c>
      <c r="F150" s="108">
        <v>18</v>
      </c>
      <c r="G150" s="108">
        <v>18</v>
      </c>
      <c r="H150" s="108">
        <v>20</v>
      </c>
      <c r="I150" s="108">
        <v>20</v>
      </c>
    </row>
    <row r="151" spans="1:9" ht="15" thickBot="1">
      <c r="A151" s="115" t="s">
        <v>108</v>
      </c>
      <c r="B151" s="108">
        <v>1</v>
      </c>
      <c r="C151" s="108">
        <v>1</v>
      </c>
      <c r="D151" s="108">
        <v>1</v>
      </c>
      <c r="E151" s="108">
        <v>1</v>
      </c>
      <c r="F151" s="108">
        <v>1</v>
      </c>
      <c r="G151" s="108">
        <v>1</v>
      </c>
      <c r="H151" s="108">
        <v>1</v>
      </c>
      <c r="I151" s="108">
        <v>1</v>
      </c>
    </row>
    <row r="152" spans="1:9" ht="15" thickBot="1">
      <c r="A152" s="115" t="s">
        <v>109</v>
      </c>
      <c r="B152" s="108">
        <v>110262</v>
      </c>
      <c r="C152" s="108">
        <v>124081</v>
      </c>
      <c r="D152" s="108">
        <v>128558</v>
      </c>
      <c r="E152" s="108">
        <v>132784</v>
      </c>
      <c r="F152" s="108">
        <v>140235</v>
      </c>
      <c r="G152" s="108">
        <v>146275</v>
      </c>
      <c r="H152" s="108">
        <v>158903</v>
      </c>
      <c r="I152" s="108">
        <v>176546</v>
      </c>
    </row>
    <row r="153" spans="1:9" ht="15" thickBot="1">
      <c r="A153" s="115" t="s">
        <v>110</v>
      </c>
      <c r="B153" s="108">
        <v>0</v>
      </c>
      <c r="C153" s="108">
        <v>0</v>
      </c>
      <c r="D153" s="144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</row>
    <row r="154" spans="1:9" ht="15" thickBot="1">
      <c r="A154" s="115" t="s">
        <v>111</v>
      </c>
      <c r="B154" s="108">
        <v>0</v>
      </c>
      <c r="C154" s="108">
        <v>0</v>
      </c>
      <c r="D154" s="144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</row>
    <row r="155" spans="1:9" ht="15" thickBot="1">
      <c r="A155" s="115" t="s">
        <v>112</v>
      </c>
      <c r="B155" s="108">
        <v>13</v>
      </c>
      <c r="C155" s="108">
        <v>15</v>
      </c>
      <c r="D155" s="108">
        <v>15</v>
      </c>
      <c r="E155" s="108">
        <v>15</v>
      </c>
      <c r="F155" s="108">
        <v>15</v>
      </c>
      <c r="G155" s="108">
        <v>15</v>
      </c>
      <c r="H155" s="108">
        <v>15</v>
      </c>
      <c r="I155" s="108">
        <v>15</v>
      </c>
    </row>
    <row r="156" spans="1:9" ht="15" thickBot="1">
      <c r="A156" s="115" t="s">
        <v>113</v>
      </c>
      <c r="B156" s="108">
        <v>15</v>
      </c>
      <c r="C156" s="108">
        <v>15</v>
      </c>
      <c r="D156" s="108">
        <v>15</v>
      </c>
      <c r="E156" s="108">
        <v>15</v>
      </c>
      <c r="F156" s="108">
        <v>15</v>
      </c>
      <c r="G156" s="108">
        <v>15</v>
      </c>
      <c r="H156" s="108">
        <v>15</v>
      </c>
      <c r="I156" s="108">
        <v>15</v>
      </c>
    </row>
    <row r="157" spans="1:9" ht="15" thickBot="1">
      <c r="A157" s="115" t="s">
        <v>114</v>
      </c>
      <c r="B157" s="108">
        <v>0</v>
      </c>
      <c r="C157" s="108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</row>
    <row r="158" spans="1:9" ht="15" hidden="1" customHeight="1"/>
    <row r="160" spans="1:9" ht="15" thickBot="1">
      <c r="A160" s="143" t="s">
        <v>127</v>
      </c>
    </row>
    <row r="161" spans="1:9" ht="15.75" hidden="1" customHeight="1" thickBot="1"/>
    <row r="162" spans="1:9" ht="21" customHeight="1" thickBot="1">
      <c r="A162" s="566" t="s">
        <v>117</v>
      </c>
      <c r="B162" s="566" t="s">
        <v>606</v>
      </c>
      <c r="C162" s="566" t="s">
        <v>635</v>
      </c>
      <c r="D162" s="573" t="s">
        <v>744</v>
      </c>
      <c r="E162" s="573"/>
      <c r="F162" s="573"/>
      <c r="G162" s="573"/>
      <c r="H162" s="573"/>
      <c r="I162" s="573"/>
    </row>
    <row r="163" spans="1:9" ht="21.75" customHeight="1" thickBot="1">
      <c r="A163" s="566"/>
      <c r="B163" s="566"/>
      <c r="C163" s="566"/>
      <c r="D163" s="476" t="s">
        <v>745</v>
      </c>
      <c r="E163" s="476" t="s">
        <v>746</v>
      </c>
      <c r="F163" s="476" t="s">
        <v>747</v>
      </c>
      <c r="G163" s="476" t="s">
        <v>748</v>
      </c>
      <c r="H163" s="476" t="s">
        <v>749</v>
      </c>
      <c r="I163" s="476" t="s">
        <v>750</v>
      </c>
    </row>
    <row r="164" spans="1:9" ht="15" thickBot="1">
      <c r="A164" s="115" t="s">
        <v>106</v>
      </c>
      <c r="B164" s="108">
        <v>322</v>
      </c>
      <c r="C164" s="108">
        <v>358</v>
      </c>
      <c r="D164" s="108">
        <v>354</v>
      </c>
      <c r="E164" s="108">
        <v>357</v>
      </c>
      <c r="F164" s="108">
        <v>367</v>
      </c>
      <c r="G164" s="108">
        <v>376</v>
      </c>
      <c r="H164" s="108">
        <v>383</v>
      </c>
      <c r="I164" s="108">
        <v>382</v>
      </c>
    </row>
    <row r="165" spans="1:9" ht="15" thickBot="1">
      <c r="A165" s="115" t="s">
        <v>107</v>
      </c>
      <c r="B165" s="108">
        <v>25</v>
      </c>
      <c r="C165" s="108">
        <v>23</v>
      </c>
      <c r="D165" s="108">
        <v>23</v>
      </c>
      <c r="E165" s="108">
        <v>23</v>
      </c>
      <c r="F165" s="108">
        <v>23</v>
      </c>
      <c r="G165" s="108">
        <v>23</v>
      </c>
      <c r="H165" s="108">
        <v>24</v>
      </c>
      <c r="I165" s="108">
        <v>24</v>
      </c>
    </row>
    <row r="166" spans="1:9" ht="15" thickBot="1">
      <c r="A166" s="115" t="s">
        <v>108</v>
      </c>
      <c r="B166" s="108">
        <v>6</v>
      </c>
      <c r="C166" s="108">
        <v>6</v>
      </c>
      <c r="D166" s="108">
        <v>6</v>
      </c>
      <c r="E166" s="108">
        <v>6</v>
      </c>
      <c r="F166" s="108">
        <v>6</v>
      </c>
      <c r="G166" s="108">
        <v>6</v>
      </c>
      <c r="H166" s="108">
        <v>6</v>
      </c>
      <c r="I166" s="108">
        <v>6</v>
      </c>
    </row>
    <row r="167" spans="1:9" ht="15" thickBot="1">
      <c r="A167" s="115" t="s">
        <v>109</v>
      </c>
      <c r="B167" s="108">
        <v>138764</v>
      </c>
      <c r="C167" s="108">
        <v>156451</v>
      </c>
      <c r="D167" s="108">
        <v>162284</v>
      </c>
      <c r="E167" s="108">
        <v>167649</v>
      </c>
      <c r="F167" s="108">
        <v>176375</v>
      </c>
      <c r="G167" s="108">
        <v>184347</v>
      </c>
      <c r="H167" s="108">
        <v>200379</v>
      </c>
      <c r="I167" s="108">
        <v>221329</v>
      </c>
    </row>
    <row r="168" spans="1:9" ht="15" thickBot="1">
      <c r="A168" s="115" t="s">
        <v>110</v>
      </c>
      <c r="B168" s="108">
        <v>0</v>
      </c>
      <c r="C168" s="108">
        <v>0</v>
      </c>
      <c r="D168" s="144">
        <v>0</v>
      </c>
      <c r="E168" s="108">
        <v>0</v>
      </c>
      <c r="F168" s="108">
        <v>0</v>
      </c>
      <c r="G168" s="108">
        <v>0</v>
      </c>
      <c r="H168" s="108">
        <v>0</v>
      </c>
      <c r="I168" s="108">
        <v>0</v>
      </c>
    </row>
    <row r="169" spans="1:9" ht="15" thickBot="1">
      <c r="A169" s="115" t="s">
        <v>111</v>
      </c>
      <c r="B169" s="108">
        <v>0</v>
      </c>
      <c r="C169" s="108">
        <v>0</v>
      </c>
      <c r="D169" s="144">
        <v>0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</row>
    <row r="170" spans="1:9" ht="15" thickBot="1">
      <c r="A170" s="115" t="s">
        <v>112</v>
      </c>
      <c r="B170" s="108">
        <v>49</v>
      </c>
      <c r="C170" s="108">
        <v>51</v>
      </c>
      <c r="D170" s="108">
        <v>50</v>
      </c>
      <c r="E170" s="108">
        <v>50</v>
      </c>
      <c r="F170" s="108">
        <v>50</v>
      </c>
      <c r="G170" s="108">
        <v>52</v>
      </c>
      <c r="H170" s="108">
        <v>54</v>
      </c>
      <c r="I170" s="108">
        <v>55</v>
      </c>
    </row>
    <row r="171" spans="1:9" ht="15" thickBot="1">
      <c r="A171" s="115" t="s">
        <v>113</v>
      </c>
      <c r="B171" s="108">
        <v>20</v>
      </c>
      <c r="C171" s="108">
        <v>20</v>
      </c>
      <c r="D171" s="108">
        <v>20</v>
      </c>
      <c r="E171" s="108">
        <v>20</v>
      </c>
      <c r="F171" s="108">
        <v>20</v>
      </c>
      <c r="G171" s="108">
        <v>20</v>
      </c>
      <c r="H171" s="108">
        <v>20</v>
      </c>
      <c r="I171" s="108">
        <v>20</v>
      </c>
    </row>
    <row r="172" spans="1:9" ht="15" thickBot="1">
      <c r="A172" s="115" t="s">
        <v>114</v>
      </c>
      <c r="B172" s="108">
        <v>1</v>
      </c>
      <c r="C172" s="108">
        <v>1</v>
      </c>
      <c r="D172" s="108">
        <v>1</v>
      </c>
      <c r="E172" s="108">
        <v>1</v>
      </c>
      <c r="F172" s="108">
        <v>1</v>
      </c>
      <c r="G172" s="108">
        <v>1</v>
      </c>
      <c r="H172" s="108">
        <v>1</v>
      </c>
      <c r="I172" s="108">
        <v>1</v>
      </c>
    </row>
    <row r="173" spans="1:9" ht="15" hidden="1" customHeight="1"/>
    <row r="175" spans="1:9" ht="15" thickBot="1">
      <c r="A175" s="143" t="s">
        <v>128</v>
      </c>
    </row>
    <row r="176" spans="1:9" ht="15.75" hidden="1" customHeight="1" thickBot="1"/>
    <row r="177" spans="1:9" ht="22.5" customHeight="1" thickBot="1">
      <c r="A177" s="566" t="s">
        <v>117</v>
      </c>
      <c r="B177" s="566" t="s">
        <v>606</v>
      </c>
      <c r="C177" s="566" t="s">
        <v>635</v>
      </c>
      <c r="D177" s="573" t="s">
        <v>744</v>
      </c>
      <c r="E177" s="573"/>
      <c r="F177" s="573"/>
      <c r="G177" s="573"/>
      <c r="H177" s="573"/>
      <c r="I177" s="573"/>
    </row>
    <row r="178" spans="1:9" ht="20.25" customHeight="1" thickBot="1">
      <c r="A178" s="566"/>
      <c r="B178" s="566"/>
      <c r="C178" s="566"/>
      <c r="D178" s="476" t="s">
        <v>745</v>
      </c>
      <c r="E178" s="476" t="s">
        <v>746</v>
      </c>
      <c r="F178" s="476" t="s">
        <v>747</v>
      </c>
      <c r="G178" s="476" t="s">
        <v>748</v>
      </c>
      <c r="H178" s="476" t="s">
        <v>749</v>
      </c>
      <c r="I178" s="476" t="s">
        <v>750</v>
      </c>
    </row>
    <row r="179" spans="1:9" ht="15" thickBot="1">
      <c r="A179" s="115" t="s">
        <v>106</v>
      </c>
      <c r="B179" s="108">
        <v>25</v>
      </c>
      <c r="C179" s="108">
        <v>23</v>
      </c>
      <c r="D179" s="108">
        <v>23</v>
      </c>
      <c r="E179" s="108">
        <v>23</v>
      </c>
      <c r="F179" s="108">
        <v>25</v>
      </c>
      <c r="G179" s="108">
        <v>22</v>
      </c>
      <c r="H179" s="108">
        <v>19</v>
      </c>
      <c r="I179" s="108">
        <v>20</v>
      </c>
    </row>
    <row r="180" spans="1:9" ht="15" thickBot="1">
      <c r="A180" s="115" t="s">
        <v>107</v>
      </c>
      <c r="B180" s="108">
        <v>1</v>
      </c>
      <c r="C180" s="108">
        <v>1</v>
      </c>
      <c r="D180" s="108">
        <v>1</v>
      </c>
      <c r="E180" s="108">
        <v>1</v>
      </c>
      <c r="F180" s="108">
        <v>1</v>
      </c>
      <c r="G180" s="108">
        <v>1</v>
      </c>
      <c r="H180" s="108">
        <v>1</v>
      </c>
      <c r="I180" s="108">
        <v>1</v>
      </c>
    </row>
    <row r="181" spans="1:9" ht="15" thickBot="1">
      <c r="A181" s="115" t="s">
        <v>108</v>
      </c>
      <c r="B181" s="108">
        <v>1</v>
      </c>
      <c r="C181" s="108">
        <v>1</v>
      </c>
      <c r="D181" s="108">
        <v>1</v>
      </c>
      <c r="E181" s="108">
        <v>1</v>
      </c>
      <c r="F181" s="108">
        <v>1</v>
      </c>
      <c r="G181" s="108">
        <v>1</v>
      </c>
      <c r="H181" s="108">
        <v>1</v>
      </c>
      <c r="I181" s="108">
        <v>1</v>
      </c>
    </row>
    <row r="182" spans="1:9" ht="15" thickBot="1">
      <c r="A182" s="115" t="s">
        <v>109</v>
      </c>
      <c r="B182" s="108">
        <v>17435</v>
      </c>
      <c r="C182" s="108">
        <v>18954</v>
      </c>
      <c r="D182" s="108">
        <v>19564</v>
      </c>
      <c r="E182" s="108">
        <v>20206</v>
      </c>
      <c r="F182" s="108">
        <v>21103</v>
      </c>
      <c r="G182" s="108">
        <v>21943</v>
      </c>
      <c r="H182" s="108">
        <v>23758</v>
      </c>
      <c r="I182" s="108">
        <v>26032</v>
      </c>
    </row>
    <row r="183" spans="1:9" ht="15" thickBot="1">
      <c r="A183" s="115" t="s">
        <v>110</v>
      </c>
      <c r="B183" s="108">
        <v>0</v>
      </c>
      <c r="C183" s="108">
        <v>0</v>
      </c>
      <c r="D183" s="144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</row>
    <row r="184" spans="1:9" ht="15" thickBot="1">
      <c r="A184" s="115" t="s">
        <v>111</v>
      </c>
      <c r="B184" s="108">
        <v>0</v>
      </c>
      <c r="C184" s="108">
        <v>0</v>
      </c>
      <c r="D184" s="144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</row>
    <row r="185" spans="1:9" ht="15" thickBot="1">
      <c r="A185" s="115" t="s">
        <v>112</v>
      </c>
      <c r="B185" s="108">
        <v>1</v>
      </c>
      <c r="C185" s="108">
        <v>1</v>
      </c>
      <c r="D185" s="108">
        <v>1</v>
      </c>
      <c r="E185" s="108">
        <v>1</v>
      </c>
      <c r="F185" s="108">
        <v>1</v>
      </c>
      <c r="G185" s="108">
        <v>1</v>
      </c>
      <c r="H185" s="108">
        <v>1</v>
      </c>
      <c r="I185" s="108">
        <v>1</v>
      </c>
    </row>
    <row r="186" spans="1:9" ht="15" thickBot="1">
      <c r="A186" s="115" t="s">
        <v>113</v>
      </c>
      <c r="B186" s="108">
        <v>1</v>
      </c>
      <c r="C186" s="108">
        <v>1</v>
      </c>
      <c r="D186" s="108">
        <v>1</v>
      </c>
      <c r="E186" s="108">
        <v>1</v>
      </c>
      <c r="F186" s="108">
        <v>1</v>
      </c>
      <c r="G186" s="108">
        <v>1</v>
      </c>
      <c r="H186" s="108">
        <v>1</v>
      </c>
      <c r="I186" s="108">
        <v>1</v>
      </c>
    </row>
    <row r="187" spans="1:9" ht="15" thickBot="1">
      <c r="A187" s="115" t="s">
        <v>114</v>
      </c>
      <c r="B187" s="108">
        <v>0</v>
      </c>
      <c r="C187" s="144">
        <v>0</v>
      </c>
      <c r="D187" s="144">
        <v>0</v>
      </c>
      <c r="E187" s="144">
        <v>0</v>
      </c>
      <c r="F187" s="144">
        <v>0</v>
      </c>
      <c r="G187" s="144">
        <v>0</v>
      </c>
      <c r="H187" s="144">
        <v>0</v>
      </c>
      <c r="I187" s="144">
        <v>0</v>
      </c>
    </row>
    <row r="188" spans="1:9">
      <c r="A188" s="134" t="s">
        <v>1033</v>
      </c>
    </row>
    <row r="190" spans="1:9" ht="17">
      <c r="A190" s="619" t="s">
        <v>697</v>
      </c>
      <c r="B190" s="619"/>
      <c r="C190" s="619"/>
      <c r="D190" s="619"/>
      <c r="E190" s="619"/>
      <c r="F190" s="619"/>
      <c r="G190" s="619"/>
      <c r="H190" s="619"/>
      <c r="I190" s="619"/>
    </row>
    <row r="192" spans="1:9" ht="15" thickBot="1">
      <c r="A192" s="143" t="s">
        <v>129</v>
      </c>
    </row>
    <row r="193" spans="1:9" ht="15.75" hidden="1" customHeight="1" thickBot="1"/>
    <row r="194" spans="1:9" ht="20.25" customHeight="1" thickBot="1">
      <c r="A194" s="566" t="s">
        <v>117</v>
      </c>
      <c r="B194" s="566" t="s">
        <v>606</v>
      </c>
      <c r="C194" s="566" t="s">
        <v>635</v>
      </c>
      <c r="D194" s="573" t="s">
        <v>744</v>
      </c>
      <c r="E194" s="573"/>
      <c r="F194" s="573"/>
      <c r="G194" s="573"/>
      <c r="H194" s="573"/>
      <c r="I194" s="573"/>
    </row>
    <row r="195" spans="1:9" ht="21" customHeight="1" thickBot="1">
      <c r="A195" s="566"/>
      <c r="B195" s="566"/>
      <c r="C195" s="566"/>
      <c r="D195" s="476" t="s">
        <v>745</v>
      </c>
      <c r="E195" s="476" t="s">
        <v>746</v>
      </c>
      <c r="F195" s="476" t="s">
        <v>747</v>
      </c>
      <c r="G195" s="476" t="s">
        <v>748</v>
      </c>
      <c r="H195" s="476" t="s">
        <v>749</v>
      </c>
      <c r="I195" s="476" t="s">
        <v>750</v>
      </c>
    </row>
    <row r="196" spans="1:9" ht="15" thickBot="1">
      <c r="A196" s="115" t="s">
        <v>106</v>
      </c>
      <c r="B196" s="108">
        <v>13</v>
      </c>
      <c r="C196" s="108">
        <v>16</v>
      </c>
      <c r="D196" s="108">
        <v>16</v>
      </c>
      <c r="E196" s="108">
        <v>16</v>
      </c>
      <c r="F196" s="108">
        <v>16</v>
      </c>
      <c r="G196" s="108">
        <v>17</v>
      </c>
      <c r="H196" s="108">
        <v>17</v>
      </c>
      <c r="I196" s="108">
        <v>17</v>
      </c>
    </row>
    <row r="197" spans="1:9" ht="15" thickBot="1">
      <c r="A197" s="115" t="s">
        <v>107</v>
      </c>
      <c r="B197" s="108">
        <v>1</v>
      </c>
      <c r="C197" s="108">
        <v>1</v>
      </c>
      <c r="D197" s="108">
        <v>1</v>
      </c>
      <c r="E197" s="108">
        <v>1</v>
      </c>
      <c r="F197" s="108">
        <v>1</v>
      </c>
      <c r="G197" s="108">
        <v>1</v>
      </c>
      <c r="H197" s="108">
        <v>1</v>
      </c>
      <c r="I197" s="108">
        <v>1</v>
      </c>
    </row>
    <row r="198" spans="1:9" ht="15" thickBot="1">
      <c r="A198" s="115" t="s">
        <v>108</v>
      </c>
      <c r="B198" s="108">
        <v>1</v>
      </c>
      <c r="C198" s="108">
        <v>1</v>
      </c>
      <c r="D198" s="108">
        <v>1</v>
      </c>
      <c r="E198" s="108">
        <v>1</v>
      </c>
      <c r="F198" s="108">
        <v>1</v>
      </c>
      <c r="G198" s="108">
        <v>1</v>
      </c>
      <c r="H198" s="108">
        <v>1</v>
      </c>
      <c r="I198" s="108">
        <v>1</v>
      </c>
    </row>
    <row r="199" spans="1:9" ht="15" thickBot="1">
      <c r="A199" s="115" t="s">
        <v>109</v>
      </c>
      <c r="B199" s="108">
        <v>11772</v>
      </c>
      <c r="C199" s="108">
        <v>12808</v>
      </c>
      <c r="D199" s="108">
        <v>13192</v>
      </c>
      <c r="E199" s="108">
        <v>13518</v>
      </c>
      <c r="F199" s="108">
        <v>14093</v>
      </c>
      <c r="G199" s="108">
        <v>14844</v>
      </c>
      <c r="H199" s="108">
        <v>16207</v>
      </c>
      <c r="I199" s="108">
        <v>17914</v>
      </c>
    </row>
    <row r="200" spans="1:9" ht="15" thickBot="1">
      <c r="A200" s="115" t="s">
        <v>110</v>
      </c>
      <c r="B200" s="108">
        <v>1</v>
      </c>
      <c r="C200" s="108">
        <v>1</v>
      </c>
      <c r="D200" s="144">
        <v>1</v>
      </c>
      <c r="E200" s="108">
        <v>1</v>
      </c>
      <c r="F200" s="108">
        <v>1</v>
      </c>
      <c r="G200" s="108">
        <v>1</v>
      </c>
      <c r="H200" s="108">
        <v>1</v>
      </c>
      <c r="I200" s="108">
        <v>1</v>
      </c>
    </row>
    <row r="201" spans="1:9" ht="15" thickBot="1">
      <c r="A201" s="115" t="s">
        <v>111</v>
      </c>
      <c r="B201" s="108">
        <v>0</v>
      </c>
      <c r="C201" s="108">
        <v>0</v>
      </c>
      <c r="D201" s="144">
        <v>0</v>
      </c>
      <c r="E201" s="108">
        <v>0</v>
      </c>
      <c r="F201" s="108">
        <v>0</v>
      </c>
      <c r="G201" s="108">
        <v>0</v>
      </c>
      <c r="H201" s="108">
        <v>0</v>
      </c>
      <c r="I201" s="108">
        <v>0</v>
      </c>
    </row>
    <row r="202" spans="1:9" ht="15" thickBot="1">
      <c r="A202" s="115" t="s">
        <v>112</v>
      </c>
      <c r="B202" s="108">
        <v>1</v>
      </c>
      <c r="C202" s="108">
        <v>1</v>
      </c>
      <c r="D202" s="108">
        <v>1</v>
      </c>
      <c r="E202" s="108">
        <v>1</v>
      </c>
      <c r="F202" s="108">
        <v>1</v>
      </c>
      <c r="G202" s="108">
        <v>1</v>
      </c>
      <c r="H202" s="108">
        <v>1</v>
      </c>
      <c r="I202" s="108">
        <v>1</v>
      </c>
    </row>
    <row r="203" spans="1:9" ht="15" thickBot="1">
      <c r="A203" s="115" t="s">
        <v>113</v>
      </c>
      <c r="B203" s="108">
        <v>1</v>
      </c>
      <c r="C203" s="108">
        <v>1</v>
      </c>
      <c r="D203" s="108">
        <v>1</v>
      </c>
      <c r="E203" s="108">
        <v>1</v>
      </c>
      <c r="F203" s="108">
        <v>1</v>
      </c>
      <c r="G203" s="108">
        <v>1</v>
      </c>
      <c r="H203" s="108">
        <v>1</v>
      </c>
      <c r="I203" s="108">
        <v>1</v>
      </c>
    </row>
    <row r="204" spans="1:9" ht="15" thickBot="1">
      <c r="A204" s="115" t="s">
        <v>114</v>
      </c>
      <c r="B204" s="108">
        <v>0</v>
      </c>
      <c r="C204" s="108">
        <v>0</v>
      </c>
      <c r="D204" s="108">
        <v>0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</row>
    <row r="205" spans="1:9" ht="15" hidden="1" customHeight="1"/>
    <row r="207" spans="1:9" ht="15" thickBot="1">
      <c r="A207" s="143" t="s">
        <v>130</v>
      </c>
    </row>
    <row r="208" spans="1:9" ht="15.75" hidden="1" customHeight="1" thickBot="1"/>
    <row r="209" spans="1:9" ht="22.5" customHeight="1" thickBot="1">
      <c r="A209" s="566" t="s">
        <v>117</v>
      </c>
      <c r="B209" s="566" t="s">
        <v>606</v>
      </c>
      <c r="C209" s="566" t="s">
        <v>635</v>
      </c>
      <c r="D209" s="573" t="s">
        <v>744</v>
      </c>
      <c r="E209" s="573"/>
      <c r="F209" s="573"/>
      <c r="G209" s="573"/>
      <c r="H209" s="573"/>
      <c r="I209" s="573"/>
    </row>
    <row r="210" spans="1:9" ht="21.75" customHeight="1" thickBot="1">
      <c r="A210" s="566"/>
      <c r="B210" s="566"/>
      <c r="C210" s="566"/>
      <c r="D210" s="476" t="s">
        <v>745</v>
      </c>
      <c r="E210" s="476" t="s">
        <v>746</v>
      </c>
      <c r="F210" s="476" t="s">
        <v>747</v>
      </c>
      <c r="G210" s="476" t="s">
        <v>748</v>
      </c>
      <c r="H210" s="476" t="s">
        <v>749</v>
      </c>
      <c r="I210" s="476" t="s">
        <v>750</v>
      </c>
    </row>
    <row r="211" spans="1:9" ht="15" thickBot="1">
      <c r="A211" s="115" t="s">
        <v>106</v>
      </c>
      <c r="B211" s="108">
        <v>9</v>
      </c>
      <c r="C211" s="108">
        <v>10</v>
      </c>
      <c r="D211" s="108">
        <v>9</v>
      </c>
      <c r="E211" s="108">
        <v>9</v>
      </c>
      <c r="F211" s="108">
        <v>9</v>
      </c>
      <c r="G211" s="108">
        <v>9</v>
      </c>
      <c r="H211" s="108">
        <v>10</v>
      </c>
      <c r="I211" s="108">
        <v>10</v>
      </c>
    </row>
    <row r="212" spans="1:9" ht="15" thickBot="1">
      <c r="A212" s="115" t="s">
        <v>107</v>
      </c>
      <c r="B212" s="108">
        <v>0</v>
      </c>
      <c r="C212" s="108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</row>
    <row r="213" spans="1:9" ht="15" thickBot="1">
      <c r="A213" s="115" t="s">
        <v>108</v>
      </c>
      <c r="B213" s="108">
        <v>1</v>
      </c>
      <c r="C213" s="108">
        <v>1</v>
      </c>
      <c r="D213" s="108">
        <v>1</v>
      </c>
      <c r="E213" s="108">
        <v>1</v>
      </c>
      <c r="F213" s="108">
        <v>1</v>
      </c>
      <c r="G213" s="108">
        <v>1</v>
      </c>
      <c r="H213" s="108">
        <v>1</v>
      </c>
      <c r="I213" s="108">
        <v>1</v>
      </c>
    </row>
    <row r="214" spans="1:9" ht="15" thickBot="1">
      <c r="A214" s="115" t="s">
        <v>109</v>
      </c>
      <c r="B214" s="108">
        <v>6270</v>
      </c>
      <c r="C214" s="108">
        <v>7227</v>
      </c>
      <c r="D214" s="108">
        <v>7512</v>
      </c>
      <c r="E214" s="108">
        <v>7776</v>
      </c>
      <c r="F214" s="108">
        <v>8202</v>
      </c>
      <c r="G214" s="108">
        <v>8596</v>
      </c>
      <c r="H214" s="108">
        <v>9390</v>
      </c>
      <c r="I214" s="108">
        <v>10375</v>
      </c>
    </row>
    <row r="215" spans="1:9" ht="15" thickBot="1">
      <c r="A215" s="115" t="s">
        <v>110</v>
      </c>
      <c r="B215" s="108">
        <v>1</v>
      </c>
      <c r="C215" s="108">
        <v>1</v>
      </c>
      <c r="D215" s="144">
        <v>1</v>
      </c>
      <c r="E215" s="108">
        <v>1</v>
      </c>
      <c r="F215" s="108">
        <v>1</v>
      </c>
      <c r="G215" s="108">
        <v>1</v>
      </c>
      <c r="H215" s="108">
        <v>1</v>
      </c>
      <c r="I215" s="108">
        <v>1</v>
      </c>
    </row>
    <row r="216" spans="1:9" ht="15" thickBot="1">
      <c r="A216" s="115" t="s">
        <v>111</v>
      </c>
      <c r="B216" s="108">
        <v>0</v>
      </c>
      <c r="C216" s="108">
        <v>0</v>
      </c>
      <c r="D216" s="144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</row>
    <row r="217" spans="1:9" ht="15" thickBot="1">
      <c r="A217" s="115" t="s">
        <v>112</v>
      </c>
      <c r="B217" s="108">
        <v>1</v>
      </c>
      <c r="C217" s="108">
        <v>1</v>
      </c>
      <c r="D217" s="108">
        <v>1</v>
      </c>
      <c r="E217" s="108">
        <v>1</v>
      </c>
      <c r="F217" s="108">
        <v>1</v>
      </c>
      <c r="G217" s="108">
        <v>1</v>
      </c>
      <c r="H217" s="108">
        <v>1</v>
      </c>
      <c r="I217" s="108">
        <v>1</v>
      </c>
    </row>
    <row r="218" spans="1:9" ht="15" thickBot="1">
      <c r="A218" s="115" t="s">
        <v>113</v>
      </c>
      <c r="B218" s="108">
        <v>1</v>
      </c>
      <c r="C218" s="108">
        <v>1</v>
      </c>
      <c r="D218" s="108">
        <v>1</v>
      </c>
      <c r="E218" s="108">
        <v>1</v>
      </c>
      <c r="F218" s="108">
        <v>1</v>
      </c>
      <c r="G218" s="108">
        <v>1</v>
      </c>
      <c r="H218" s="108">
        <v>1</v>
      </c>
      <c r="I218" s="108">
        <v>1</v>
      </c>
    </row>
    <row r="219" spans="1:9" ht="15" thickBot="1">
      <c r="A219" s="115" t="s">
        <v>114</v>
      </c>
      <c r="B219" s="108">
        <v>0</v>
      </c>
      <c r="C219" s="108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</row>
    <row r="221" spans="1:9" ht="15" hidden="1" customHeight="1"/>
    <row r="222" spans="1:9" ht="15" thickBot="1">
      <c r="A222" s="143" t="s">
        <v>131</v>
      </c>
    </row>
    <row r="223" spans="1:9" ht="15.75" hidden="1" customHeight="1" thickBot="1"/>
    <row r="224" spans="1:9" ht="21" customHeight="1" thickBot="1">
      <c r="A224" s="566" t="s">
        <v>117</v>
      </c>
      <c r="B224" s="566" t="s">
        <v>606</v>
      </c>
      <c r="C224" s="566" t="s">
        <v>635</v>
      </c>
      <c r="D224" s="573" t="s">
        <v>744</v>
      </c>
      <c r="E224" s="573"/>
      <c r="F224" s="573"/>
      <c r="G224" s="573"/>
      <c r="H224" s="573"/>
      <c r="I224" s="573"/>
    </row>
    <row r="225" spans="1:9" ht="24" customHeight="1" thickBot="1">
      <c r="A225" s="566"/>
      <c r="B225" s="566"/>
      <c r="C225" s="566"/>
      <c r="D225" s="476" t="s">
        <v>745</v>
      </c>
      <c r="E225" s="476" t="s">
        <v>746</v>
      </c>
      <c r="F225" s="476" t="s">
        <v>747</v>
      </c>
      <c r="G225" s="476" t="s">
        <v>748</v>
      </c>
      <c r="H225" s="476" t="s">
        <v>749</v>
      </c>
      <c r="I225" s="476" t="s">
        <v>750</v>
      </c>
    </row>
    <row r="226" spans="1:9" ht="15" thickBot="1">
      <c r="A226" s="115" t="s">
        <v>106</v>
      </c>
      <c r="B226" s="108">
        <v>24</v>
      </c>
      <c r="C226" s="108">
        <v>27</v>
      </c>
      <c r="D226" s="108">
        <v>26</v>
      </c>
      <c r="E226" s="108">
        <v>30</v>
      </c>
      <c r="F226" s="108">
        <v>34</v>
      </c>
      <c r="G226" s="108">
        <v>33</v>
      </c>
      <c r="H226" s="108">
        <v>32</v>
      </c>
      <c r="I226" s="108">
        <v>32</v>
      </c>
    </row>
    <row r="227" spans="1:9" ht="15" thickBot="1">
      <c r="A227" s="115" t="s">
        <v>107</v>
      </c>
      <c r="B227" s="108">
        <v>3</v>
      </c>
      <c r="C227" s="108">
        <v>3</v>
      </c>
      <c r="D227" s="108">
        <v>4</v>
      </c>
      <c r="E227" s="108">
        <v>4</v>
      </c>
      <c r="F227" s="108">
        <v>4</v>
      </c>
      <c r="G227" s="108">
        <v>4</v>
      </c>
      <c r="H227" s="108">
        <v>4</v>
      </c>
      <c r="I227" s="108">
        <v>4</v>
      </c>
    </row>
    <row r="228" spans="1:9" ht="15" thickBot="1">
      <c r="A228" s="115" t="s">
        <v>108</v>
      </c>
      <c r="B228" s="108">
        <v>1</v>
      </c>
      <c r="C228" s="108">
        <v>2</v>
      </c>
      <c r="D228" s="108">
        <v>2</v>
      </c>
      <c r="E228" s="108">
        <v>2</v>
      </c>
      <c r="F228" s="108">
        <v>2</v>
      </c>
      <c r="G228" s="108">
        <v>2</v>
      </c>
      <c r="H228" s="108">
        <v>2</v>
      </c>
      <c r="I228" s="108">
        <v>2</v>
      </c>
    </row>
    <row r="229" spans="1:9" ht="15" thickBot="1">
      <c r="A229" s="115" t="s">
        <v>109</v>
      </c>
      <c r="B229" s="108">
        <v>16332</v>
      </c>
      <c r="C229" s="108">
        <v>18513</v>
      </c>
      <c r="D229" s="108">
        <v>19503</v>
      </c>
      <c r="E229" s="108">
        <v>20224</v>
      </c>
      <c r="F229" s="108">
        <v>21291</v>
      </c>
      <c r="G229" s="108">
        <v>22347</v>
      </c>
      <c r="H229" s="108">
        <v>24505</v>
      </c>
      <c r="I229" s="108">
        <v>27251</v>
      </c>
    </row>
    <row r="230" spans="1:9" ht="15" thickBot="1">
      <c r="A230" s="115" t="s">
        <v>110</v>
      </c>
      <c r="B230" s="108">
        <v>0</v>
      </c>
      <c r="C230" s="108">
        <v>0</v>
      </c>
      <c r="D230" s="144">
        <v>0</v>
      </c>
      <c r="E230" s="108">
        <v>0</v>
      </c>
      <c r="F230" s="108">
        <v>0</v>
      </c>
      <c r="G230" s="108">
        <v>0</v>
      </c>
      <c r="H230" s="108">
        <v>0</v>
      </c>
      <c r="I230" s="108">
        <v>0</v>
      </c>
    </row>
    <row r="231" spans="1:9" ht="15" thickBot="1">
      <c r="A231" s="115" t="s">
        <v>111</v>
      </c>
      <c r="B231" s="108">
        <v>0</v>
      </c>
      <c r="C231" s="108">
        <v>0</v>
      </c>
      <c r="D231" s="144">
        <v>0</v>
      </c>
      <c r="E231" s="108">
        <v>0</v>
      </c>
      <c r="F231" s="108">
        <v>0</v>
      </c>
      <c r="G231" s="108">
        <v>0</v>
      </c>
      <c r="H231" s="108">
        <v>0</v>
      </c>
      <c r="I231" s="108">
        <v>0</v>
      </c>
    </row>
    <row r="232" spans="1:9" ht="15" thickBot="1">
      <c r="A232" s="115" t="s">
        <v>112</v>
      </c>
      <c r="B232" s="108">
        <v>2</v>
      </c>
      <c r="C232" s="108">
        <v>2</v>
      </c>
      <c r="D232" s="108">
        <v>2</v>
      </c>
      <c r="E232" s="108">
        <v>2</v>
      </c>
      <c r="F232" s="108">
        <v>2</v>
      </c>
      <c r="G232" s="108">
        <v>2</v>
      </c>
      <c r="H232" s="108">
        <v>2</v>
      </c>
      <c r="I232" s="108">
        <v>2</v>
      </c>
    </row>
    <row r="233" spans="1:9" ht="15" thickBot="1">
      <c r="A233" s="115" t="s">
        <v>113</v>
      </c>
      <c r="B233" s="108">
        <v>2</v>
      </c>
      <c r="C233" s="108">
        <v>2</v>
      </c>
      <c r="D233" s="108">
        <v>2</v>
      </c>
      <c r="E233" s="108">
        <v>2</v>
      </c>
      <c r="F233" s="108">
        <v>2</v>
      </c>
      <c r="G233" s="108">
        <v>2</v>
      </c>
      <c r="H233" s="108">
        <v>2</v>
      </c>
      <c r="I233" s="108">
        <v>2</v>
      </c>
    </row>
    <row r="234" spans="1:9" ht="15" thickBot="1">
      <c r="A234" s="115" t="s">
        <v>114</v>
      </c>
      <c r="B234" s="108">
        <v>0</v>
      </c>
      <c r="C234" s="108">
        <v>0</v>
      </c>
      <c r="D234" s="108">
        <v>0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</row>
    <row r="235" spans="1:9">
      <c r="A235" s="134" t="s">
        <v>1033</v>
      </c>
    </row>
    <row r="237" spans="1:9" ht="17">
      <c r="A237" s="619" t="s">
        <v>697</v>
      </c>
      <c r="B237" s="619"/>
      <c r="C237" s="619"/>
      <c r="D237" s="619"/>
      <c r="E237" s="619"/>
      <c r="F237" s="619"/>
      <c r="G237" s="619"/>
      <c r="H237" s="619"/>
      <c r="I237" s="619"/>
    </row>
    <row r="239" spans="1:9" ht="15" thickBot="1">
      <c r="A239" s="143" t="s">
        <v>132</v>
      </c>
    </row>
    <row r="240" spans="1:9" ht="15.75" hidden="1" customHeight="1" thickBot="1"/>
    <row r="241" spans="1:9" ht="22.5" customHeight="1" thickBot="1">
      <c r="A241" s="566" t="s">
        <v>117</v>
      </c>
      <c r="B241" s="566" t="s">
        <v>606</v>
      </c>
      <c r="C241" s="566" t="s">
        <v>635</v>
      </c>
      <c r="D241" s="573" t="s">
        <v>744</v>
      </c>
      <c r="E241" s="573"/>
      <c r="F241" s="573"/>
      <c r="G241" s="573"/>
      <c r="H241" s="573"/>
      <c r="I241" s="573"/>
    </row>
    <row r="242" spans="1:9" ht="21" customHeight="1" thickBot="1">
      <c r="A242" s="566"/>
      <c r="B242" s="566"/>
      <c r="C242" s="566"/>
      <c r="D242" s="476" t="s">
        <v>745</v>
      </c>
      <c r="E242" s="476" t="s">
        <v>746</v>
      </c>
      <c r="F242" s="476" t="s">
        <v>747</v>
      </c>
      <c r="G242" s="476" t="s">
        <v>748</v>
      </c>
      <c r="H242" s="476" t="s">
        <v>749</v>
      </c>
      <c r="I242" s="476" t="s">
        <v>750</v>
      </c>
    </row>
    <row r="243" spans="1:9" ht="15" thickBot="1">
      <c r="A243" s="115" t="s">
        <v>106</v>
      </c>
      <c r="B243" s="108">
        <v>0</v>
      </c>
      <c r="C243" s="108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</row>
    <row r="244" spans="1:9" ht="15" thickBot="1">
      <c r="A244" s="115" t="s">
        <v>107</v>
      </c>
      <c r="B244" s="108">
        <v>0</v>
      </c>
      <c r="C244" s="108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</row>
    <row r="245" spans="1:9" ht="15" thickBot="1">
      <c r="A245" s="115" t="s">
        <v>108</v>
      </c>
      <c r="B245" s="108">
        <v>0</v>
      </c>
      <c r="C245" s="108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</row>
    <row r="246" spans="1:9" ht="15" thickBot="1">
      <c r="A246" s="115" t="s">
        <v>109</v>
      </c>
      <c r="B246" s="108">
        <v>1537</v>
      </c>
      <c r="C246" s="108">
        <v>1754</v>
      </c>
      <c r="D246" s="108">
        <v>1846</v>
      </c>
      <c r="E246" s="108">
        <v>1923</v>
      </c>
      <c r="F246" s="108">
        <v>2048</v>
      </c>
      <c r="G246" s="108">
        <v>2160</v>
      </c>
      <c r="H246" s="108">
        <v>2428</v>
      </c>
      <c r="I246" s="108">
        <v>2756</v>
      </c>
    </row>
    <row r="247" spans="1:9" ht="15" thickBot="1">
      <c r="A247" s="115" t="s">
        <v>110</v>
      </c>
      <c r="B247" s="108">
        <v>0</v>
      </c>
      <c r="C247" s="108">
        <v>0</v>
      </c>
      <c r="D247" s="144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</row>
    <row r="248" spans="1:9" ht="15" thickBot="1">
      <c r="A248" s="115" t="s">
        <v>111</v>
      </c>
      <c r="B248" s="108">
        <v>0</v>
      </c>
      <c r="C248" s="108">
        <v>0</v>
      </c>
      <c r="D248" s="144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</row>
    <row r="249" spans="1:9" ht="15" thickBot="1">
      <c r="A249" s="115" t="s">
        <v>112</v>
      </c>
      <c r="B249" s="108">
        <v>0</v>
      </c>
      <c r="C249" s="108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</row>
    <row r="250" spans="1:9" ht="15" thickBot="1">
      <c r="A250" s="115" t="s">
        <v>113</v>
      </c>
      <c r="B250" s="108">
        <v>0</v>
      </c>
      <c r="C250" s="108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</row>
    <row r="251" spans="1:9" ht="15" thickBot="1">
      <c r="A251" s="115" t="s">
        <v>114</v>
      </c>
      <c r="B251" s="108">
        <v>0</v>
      </c>
      <c r="C251" s="108">
        <v>0</v>
      </c>
      <c r="D251" s="108">
        <v>0</v>
      </c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</row>
    <row r="252" spans="1:9" ht="15" hidden="1" customHeight="1"/>
    <row r="254" spans="1:9" ht="15" thickBot="1">
      <c r="A254" s="143" t="s">
        <v>133</v>
      </c>
    </row>
    <row r="255" spans="1:9" ht="15.75" hidden="1" customHeight="1" thickBot="1"/>
    <row r="256" spans="1:9" ht="21" customHeight="1" thickBot="1">
      <c r="A256" s="566" t="s">
        <v>117</v>
      </c>
      <c r="B256" s="566" t="s">
        <v>606</v>
      </c>
      <c r="C256" s="566" t="s">
        <v>635</v>
      </c>
      <c r="D256" s="573" t="s">
        <v>744</v>
      </c>
      <c r="E256" s="573"/>
      <c r="F256" s="573"/>
      <c r="G256" s="573"/>
      <c r="H256" s="573"/>
      <c r="I256" s="573"/>
    </row>
    <row r="257" spans="1:9" ht="19.5" customHeight="1" thickBot="1">
      <c r="A257" s="566"/>
      <c r="B257" s="566"/>
      <c r="C257" s="566"/>
      <c r="D257" s="476" t="s">
        <v>745</v>
      </c>
      <c r="E257" s="476" t="s">
        <v>746</v>
      </c>
      <c r="F257" s="476" t="s">
        <v>747</v>
      </c>
      <c r="G257" s="476" t="s">
        <v>748</v>
      </c>
      <c r="H257" s="476" t="s">
        <v>749</v>
      </c>
      <c r="I257" s="476" t="s">
        <v>750</v>
      </c>
    </row>
    <row r="258" spans="1:9" ht="15" thickBot="1">
      <c r="A258" s="115" t="s">
        <v>106</v>
      </c>
      <c r="B258" s="108">
        <v>6</v>
      </c>
      <c r="C258" s="108">
        <v>6</v>
      </c>
      <c r="D258" s="108">
        <v>6</v>
      </c>
      <c r="E258" s="108">
        <v>6</v>
      </c>
      <c r="F258" s="108">
        <v>6</v>
      </c>
      <c r="G258" s="108">
        <v>6</v>
      </c>
      <c r="H258" s="108">
        <v>6</v>
      </c>
      <c r="I258" s="108">
        <v>6</v>
      </c>
    </row>
    <row r="259" spans="1:9" ht="15" thickBot="1">
      <c r="A259" s="115" t="s">
        <v>107</v>
      </c>
      <c r="B259" s="108">
        <v>0</v>
      </c>
      <c r="C259" s="108">
        <v>0</v>
      </c>
      <c r="D259" s="108">
        <v>0</v>
      </c>
      <c r="E259" s="108">
        <v>0</v>
      </c>
      <c r="F259" s="108">
        <v>0</v>
      </c>
      <c r="G259" s="108">
        <v>0</v>
      </c>
      <c r="H259" s="108">
        <v>0</v>
      </c>
      <c r="I259" s="108">
        <v>0</v>
      </c>
    </row>
    <row r="260" spans="1:9" ht="15" thickBot="1">
      <c r="A260" s="115" t="s">
        <v>108</v>
      </c>
      <c r="B260" s="108">
        <v>0</v>
      </c>
      <c r="C260" s="108">
        <v>0</v>
      </c>
      <c r="D260" s="108">
        <v>0</v>
      </c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</row>
    <row r="261" spans="1:9" ht="15" thickBot="1">
      <c r="A261" s="115" t="s">
        <v>109</v>
      </c>
      <c r="B261" s="108">
        <v>5247</v>
      </c>
      <c r="C261" s="108">
        <v>5870</v>
      </c>
      <c r="D261" s="108">
        <v>6096</v>
      </c>
      <c r="E261" s="108">
        <v>6333</v>
      </c>
      <c r="F261" s="108">
        <v>6672</v>
      </c>
      <c r="G261" s="108">
        <v>6983</v>
      </c>
      <c r="H261" s="108">
        <v>7676</v>
      </c>
      <c r="I261" s="108">
        <v>8511</v>
      </c>
    </row>
    <row r="262" spans="1:9" ht="15" thickBot="1">
      <c r="A262" s="115" t="s">
        <v>110</v>
      </c>
      <c r="B262" s="108">
        <v>0</v>
      </c>
      <c r="C262" s="108">
        <v>0</v>
      </c>
      <c r="D262" s="144">
        <v>0</v>
      </c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</row>
    <row r="263" spans="1:9" ht="15" thickBot="1">
      <c r="A263" s="115" t="s">
        <v>111</v>
      </c>
      <c r="B263" s="108">
        <v>0</v>
      </c>
      <c r="C263" s="108">
        <v>0</v>
      </c>
      <c r="D263" s="144">
        <v>0</v>
      </c>
      <c r="E263" s="108">
        <v>0</v>
      </c>
      <c r="F263" s="108">
        <v>0</v>
      </c>
      <c r="G263" s="108">
        <v>0</v>
      </c>
      <c r="H263" s="108">
        <v>0</v>
      </c>
      <c r="I263" s="108">
        <v>0</v>
      </c>
    </row>
    <row r="264" spans="1:9" ht="15" thickBot="1">
      <c r="A264" s="115" t="s">
        <v>112</v>
      </c>
      <c r="B264" s="108">
        <v>0</v>
      </c>
      <c r="C264" s="108">
        <v>0</v>
      </c>
      <c r="D264" s="108">
        <v>0</v>
      </c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</row>
    <row r="265" spans="1:9" ht="15" thickBot="1">
      <c r="A265" s="115" t="s">
        <v>113</v>
      </c>
      <c r="B265" s="108">
        <v>0</v>
      </c>
      <c r="C265" s="108">
        <v>0</v>
      </c>
      <c r="D265" s="108">
        <v>0</v>
      </c>
      <c r="E265" s="108">
        <v>0</v>
      </c>
      <c r="F265" s="108">
        <v>0</v>
      </c>
      <c r="G265" s="108">
        <v>0</v>
      </c>
      <c r="H265" s="108">
        <v>0</v>
      </c>
      <c r="I265" s="108">
        <v>0</v>
      </c>
    </row>
    <row r="266" spans="1:9" ht="15" thickBot="1">
      <c r="A266" s="115" t="s">
        <v>114</v>
      </c>
      <c r="B266" s="108">
        <v>0</v>
      </c>
      <c r="C266" s="108">
        <v>0</v>
      </c>
      <c r="D266" s="108">
        <v>0</v>
      </c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</row>
    <row r="267" spans="1:9" ht="15" hidden="1" customHeight="1"/>
    <row r="269" spans="1:9" ht="15" thickBot="1">
      <c r="A269" s="143" t="s">
        <v>134</v>
      </c>
    </row>
    <row r="270" spans="1:9" ht="15.75" hidden="1" customHeight="1" thickBot="1"/>
    <row r="271" spans="1:9" ht="23.25" customHeight="1" thickBot="1">
      <c r="A271" s="566" t="s">
        <v>117</v>
      </c>
      <c r="B271" s="566" t="s">
        <v>606</v>
      </c>
      <c r="C271" s="566" t="s">
        <v>635</v>
      </c>
      <c r="D271" s="573" t="s">
        <v>744</v>
      </c>
      <c r="E271" s="573"/>
      <c r="F271" s="573"/>
      <c r="G271" s="573"/>
      <c r="H271" s="573"/>
      <c r="I271" s="573"/>
    </row>
    <row r="272" spans="1:9" ht="23.25" customHeight="1" thickBot="1">
      <c r="A272" s="566"/>
      <c r="B272" s="566"/>
      <c r="C272" s="566"/>
      <c r="D272" s="476" t="s">
        <v>745</v>
      </c>
      <c r="E272" s="476" t="s">
        <v>746</v>
      </c>
      <c r="F272" s="476" t="s">
        <v>747</v>
      </c>
      <c r="G272" s="476" t="s">
        <v>748</v>
      </c>
      <c r="H272" s="476" t="s">
        <v>749</v>
      </c>
      <c r="I272" s="476" t="s">
        <v>750</v>
      </c>
    </row>
    <row r="273" spans="1:9" ht="15" thickBot="1">
      <c r="A273" s="115" t="s">
        <v>106</v>
      </c>
      <c r="B273" s="108">
        <v>14</v>
      </c>
      <c r="C273" s="108">
        <v>18</v>
      </c>
      <c r="D273" s="108">
        <v>20</v>
      </c>
      <c r="E273" s="108">
        <v>22</v>
      </c>
      <c r="F273" s="108">
        <v>22</v>
      </c>
      <c r="G273" s="108">
        <v>21</v>
      </c>
      <c r="H273" s="108">
        <v>22</v>
      </c>
      <c r="I273" s="108">
        <v>22</v>
      </c>
    </row>
    <row r="274" spans="1:9" ht="15" thickBot="1">
      <c r="A274" s="115" t="s">
        <v>107</v>
      </c>
      <c r="B274" s="108">
        <v>0</v>
      </c>
      <c r="C274" s="108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</row>
    <row r="275" spans="1:9" ht="15" thickBot="1">
      <c r="A275" s="115" t="s">
        <v>108</v>
      </c>
      <c r="B275" s="108">
        <v>0</v>
      </c>
      <c r="C275" s="108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</row>
    <row r="276" spans="1:9" ht="15" thickBot="1">
      <c r="A276" s="115" t="s">
        <v>109</v>
      </c>
      <c r="B276" s="108">
        <v>12462</v>
      </c>
      <c r="C276" s="108">
        <v>14793</v>
      </c>
      <c r="D276" s="108">
        <v>15463</v>
      </c>
      <c r="E276" s="108">
        <v>16200</v>
      </c>
      <c r="F276" s="108">
        <v>17279</v>
      </c>
      <c r="G276" s="108">
        <v>18198</v>
      </c>
      <c r="H276" s="108">
        <v>19897</v>
      </c>
      <c r="I276" s="108">
        <v>22049</v>
      </c>
    </row>
    <row r="277" spans="1:9" ht="15" thickBot="1">
      <c r="A277" s="115" t="s">
        <v>110</v>
      </c>
      <c r="B277" s="108">
        <v>0</v>
      </c>
      <c r="C277" s="108">
        <v>0</v>
      </c>
      <c r="D277" s="144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</row>
    <row r="278" spans="1:9" ht="15" thickBot="1">
      <c r="A278" s="115" t="s">
        <v>111</v>
      </c>
      <c r="B278" s="108">
        <v>0</v>
      </c>
      <c r="C278" s="108">
        <v>0</v>
      </c>
      <c r="D278" s="144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</row>
    <row r="279" spans="1:9" ht="15" thickBot="1">
      <c r="A279" s="115" t="s">
        <v>112</v>
      </c>
      <c r="B279" s="108">
        <v>1</v>
      </c>
      <c r="C279" s="108">
        <v>1</v>
      </c>
      <c r="D279" s="108">
        <v>1</v>
      </c>
      <c r="E279" s="108">
        <v>1</v>
      </c>
      <c r="F279" s="108">
        <v>1</v>
      </c>
      <c r="G279" s="108">
        <v>1</v>
      </c>
      <c r="H279" s="108">
        <v>1</v>
      </c>
      <c r="I279" s="108">
        <v>1</v>
      </c>
    </row>
    <row r="280" spans="1:9" ht="15" thickBot="1">
      <c r="A280" s="115" t="s">
        <v>113</v>
      </c>
      <c r="B280" s="108">
        <v>1</v>
      </c>
      <c r="C280" s="108">
        <v>1</v>
      </c>
      <c r="D280" s="108">
        <v>1</v>
      </c>
      <c r="E280" s="108">
        <v>1</v>
      </c>
      <c r="F280" s="108">
        <v>1</v>
      </c>
      <c r="G280" s="108">
        <v>1</v>
      </c>
      <c r="H280" s="108">
        <v>1</v>
      </c>
      <c r="I280" s="108">
        <v>1</v>
      </c>
    </row>
    <row r="281" spans="1:9" ht="15" thickBot="1">
      <c r="A281" s="115" t="s">
        <v>114</v>
      </c>
      <c r="B281" s="108">
        <v>0</v>
      </c>
      <c r="C281" s="108">
        <v>0</v>
      </c>
      <c r="D281" s="108">
        <v>0</v>
      </c>
      <c r="E281" s="108">
        <v>0</v>
      </c>
      <c r="F281" s="108">
        <v>0</v>
      </c>
      <c r="G281" s="108">
        <v>0</v>
      </c>
      <c r="H281" s="108">
        <v>0</v>
      </c>
      <c r="I281" s="108">
        <v>0</v>
      </c>
    </row>
    <row r="282" spans="1:9">
      <c r="A282" s="134" t="s">
        <v>1033</v>
      </c>
      <c r="D282">
        <v>0</v>
      </c>
    </row>
    <row r="284" spans="1:9" ht="17">
      <c r="A284" s="619" t="s">
        <v>697</v>
      </c>
      <c r="B284" s="619"/>
      <c r="C284" s="619"/>
      <c r="D284" s="619"/>
      <c r="E284" s="619"/>
      <c r="F284" s="619"/>
      <c r="G284" s="619"/>
      <c r="H284" s="619"/>
      <c r="I284" s="619"/>
    </row>
    <row r="286" spans="1:9" ht="15" thickBot="1">
      <c r="A286" s="143" t="s">
        <v>135</v>
      </c>
    </row>
    <row r="287" spans="1:9" ht="15.75" hidden="1" customHeight="1" thickBot="1"/>
    <row r="288" spans="1:9" ht="20.25" customHeight="1" thickBot="1">
      <c r="A288" s="566" t="s">
        <v>117</v>
      </c>
      <c r="B288" s="566" t="s">
        <v>606</v>
      </c>
      <c r="C288" s="566" t="s">
        <v>635</v>
      </c>
      <c r="D288" s="573" t="s">
        <v>744</v>
      </c>
      <c r="E288" s="573"/>
      <c r="F288" s="573"/>
      <c r="G288" s="573"/>
      <c r="H288" s="573"/>
      <c r="I288" s="573"/>
    </row>
    <row r="289" spans="1:9" ht="20.25" customHeight="1" thickBot="1">
      <c r="A289" s="566"/>
      <c r="B289" s="566"/>
      <c r="C289" s="566"/>
      <c r="D289" s="476" t="s">
        <v>745</v>
      </c>
      <c r="E289" s="476" t="s">
        <v>746</v>
      </c>
      <c r="F289" s="476" t="s">
        <v>747</v>
      </c>
      <c r="G289" s="476" t="s">
        <v>748</v>
      </c>
      <c r="H289" s="476" t="s">
        <v>749</v>
      </c>
      <c r="I289" s="476" t="s">
        <v>750</v>
      </c>
    </row>
    <row r="290" spans="1:9" ht="15" thickBot="1">
      <c r="A290" s="115" t="s">
        <v>106</v>
      </c>
      <c r="B290" s="108">
        <v>11</v>
      </c>
      <c r="C290" s="108">
        <v>10</v>
      </c>
      <c r="D290" s="108">
        <v>10</v>
      </c>
      <c r="E290" s="108">
        <v>10</v>
      </c>
      <c r="F290" s="108">
        <v>10</v>
      </c>
      <c r="G290" s="108">
        <v>10</v>
      </c>
      <c r="H290" s="108">
        <v>10</v>
      </c>
      <c r="I290" s="108">
        <v>10</v>
      </c>
    </row>
    <row r="291" spans="1:9" ht="15" thickBot="1">
      <c r="A291" s="115" t="s">
        <v>107</v>
      </c>
      <c r="B291" s="108">
        <v>0</v>
      </c>
      <c r="C291" s="108">
        <v>0</v>
      </c>
      <c r="D291" s="108">
        <v>0</v>
      </c>
      <c r="E291" s="108">
        <v>0</v>
      </c>
      <c r="F291" s="108">
        <v>0</v>
      </c>
      <c r="G291" s="108">
        <v>0</v>
      </c>
      <c r="H291" s="108">
        <v>0</v>
      </c>
      <c r="I291" s="108">
        <v>0</v>
      </c>
    </row>
    <row r="292" spans="1:9" ht="15" thickBot="1">
      <c r="A292" s="115" t="s">
        <v>108</v>
      </c>
      <c r="B292" s="108">
        <v>0</v>
      </c>
      <c r="C292" s="108">
        <v>0</v>
      </c>
      <c r="D292" s="108">
        <v>0</v>
      </c>
      <c r="E292" s="108">
        <v>0</v>
      </c>
      <c r="F292" s="108">
        <v>0</v>
      </c>
      <c r="G292" s="108">
        <v>0</v>
      </c>
      <c r="H292" s="108">
        <v>0</v>
      </c>
      <c r="I292" s="108">
        <v>0</v>
      </c>
    </row>
    <row r="293" spans="1:9" ht="15" thickBot="1">
      <c r="A293" s="115" t="s">
        <v>109</v>
      </c>
      <c r="B293" s="108">
        <v>12407</v>
      </c>
      <c r="C293" s="108">
        <v>14397</v>
      </c>
      <c r="D293" s="108">
        <v>15060</v>
      </c>
      <c r="E293" s="108">
        <v>15688</v>
      </c>
      <c r="F293" s="108">
        <v>16631</v>
      </c>
      <c r="G293" s="108">
        <v>17554</v>
      </c>
      <c r="H293" s="108">
        <v>19579</v>
      </c>
      <c r="I293" s="108">
        <v>22433</v>
      </c>
    </row>
    <row r="294" spans="1:9" ht="15" thickBot="1">
      <c r="A294" s="115" t="s">
        <v>110</v>
      </c>
      <c r="B294" s="108">
        <v>0</v>
      </c>
      <c r="C294" s="108">
        <v>0</v>
      </c>
      <c r="D294" s="144">
        <v>0</v>
      </c>
      <c r="E294" s="108">
        <v>0</v>
      </c>
      <c r="F294" s="108">
        <v>0</v>
      </c>
      <c r="G294" s="108">
        <v>0</v>
      </c>
      <c r="H294" s="108">
        <v>0</v>
      </c>
      <c r="I294" s="108">
        <v>0</v>
      </c>
    </row>
    <row r="295" spans="1:9" ht="15" thickBot="1">
      <c r="A295" s="115" t="s">
        <v>111</v>
      </c>
      <c r="B295" s="108">
        <v>0</v>
      </c>
      <c r="C295" s="108">
        <v>0</v>
      </c>
      <c r="D295" s="144">
        <v>0</v>
      </c>
      <c r="E295" s="108">
        <v>0</v>
      </c>
      <c r="F295" s="108">
        <v>0</v>
      </c>
      <c r="G295" s="108">
        <v>0</v>
      </c>
      <c r="H295" s="108">
        <v>0</v>
      </c>
      <c r="I295" s="108">
        <v>0</v>
      </c>
    </row>
    <row r="296" spans="1:9" ht="15" thickBot="1">
      <c r="A296" s="115" t="s">
        <v>112</v>
      </c>
      <c r="B296" s="108">
        <v>1</v>
      </c>
      <c r="C296" s="108">
        <v>1</v>
      </c>
      <c r="D296" s="108">
        <v>1</v>
      </c>
      <c r="E296" s="108">
        <v>1</v>
      </c>
      <c r="F296" s="108">
        <v>1</v>
      </c>
      <c r="G296" s="108">
        <v>1</v>
      </c>
      <c r="H296" s="108">
        <v>1</v>
      </c>
      <c r="I296" s="108">
        <v>1</v>
      </c>
    </row>
    <row r="297" spans="1:9" ht="15" thickBot="1">
      <c r="A297" s="115" t="s">
        <v>113</v>
      </c>
      <c r="B297" s="108">
        <v>2</v>
      </c>
      <c r="C297" s="108">
        <v>2</v>
      </c>
      <c r="D297" s="108">
        <v>2</v>
      </c>
      <c r="E297" s="108">
        <v>2</v>
      </c>
      <c r="F297" s="108">
        <v>2</v>
      </c>
      <c r="G297" s="108">
        <v>2</v>
      </c>
      <c r="H297" s="108">
        <v>2</v>
      </c>
      <c r="I297" s="108">
        <v>2</v>
      </c>
    </row>
    <row r="298" spans="1:9" ht="15" thickBot="1">
      <c r="A298" s="115" t="s">
        <v>114</v>
      </c>
      <c r="B298" s="108">
        <v>0</v>
      </c>
      <c r="C298" s="108">
        <v>0</v>
      </c>
      <c r="D298" s="108">
        <v>0</v>
      </c>
      <c r="E298" s="108">
        <v>0</v>
      </c>
      <c r="F298" s="108">
        <v>0</v>
      </c>
      <c r="G298" s="108">
        <v>0</v>
      </c>
      <c r="H298" s="108">
        <v>0</v>
      </c>
      <c r="I298" s="108">
        <v>0</v>
      </c>
    </row>
    <row r="299" spans="1:9" ht="15" hidden="1" customHeight="1">
      <c r="D299">
        <v>0</v>
      </c>
    </row>
    <row r="301" spans="1:9" ht="15" thickBot="1">
      <c r="A301" s="143" t="s">
        <v>136</v>
      </c>
    </row>
    <row r="302" spans="1:9" ht="15.75" hidden="1" customHeight="1" thickBot="1"/>
    <row r="303" spans="1:9" ht="24" customHeight="1" thickBot="1">
      <c r="A303" s="566" t="s">
        <v>117</v>
      </c>
      <c r="B303" s="566" t="s">
        <v>606</v>
      </c>
      <c r="C303" s="566" t="s">
        <v>635</v>
      </c>
      <c r="D303" s="573" t="s">
        <v>744</v>
      </c>
      <c r="E303" s="573"/>
      <c r="F303" s="573"/>
      <c r="G303" s="573"/>
      <c r="H303" s="573"/>
      <c r="I303" s="573"/>
    </row>
    <row r="304" spans="1:9" ht="18.75" customHeight="1" thickBot="1">
      <c r="A304" s="566"/>
      <c r="B304" s="566"/>
      <c r="C304" s="566"/>
      <c r="D304" s="476" t="s">
        <v>745</v>
      </c>
      <c r="E304" s="476" t="s">
        <v>746</v>
      </c>
      <c r="F304" s="476" t="s">
        <v>747</v>
      </c>
      <c r="G304" s="476" t="s">
        <v>748</v>
      </c>
      <c r="H304" s="476" t="s">
        <v>749</v>
      </c>
      <c r="I304" s="476" t="s">
        <v>750</v>
      </c>
    </row>
    <row r="305" spans="1:9" ht="15" thickBot="1">
      <c r="A305" s="115" t="s">
        <v>106</v>
      </c>
      <c r="B305" s="108">
        <v>1</v>
      </c>
      <c r="C305" s="108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</row>
    <row r="306" spans="1:9" ht="15" thickBot="1">
      <c r="A306" s="115" t="s">
        <v>107</v>
      </c>
      <c r="B306" s="108">
        <v>0</v>
      </c>
      <c r="C306" s="108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</row>
    <row r="307" spans="1:9" ht="15" thickBot="1">
      <c r="A307" s="115" t="s">
        <v>108</v>
      </c>
      <c r="B307" s="108">
        <v>1</v>
      </c>
      <c r="C307" s="108">
        <v>1</v>
      </c>
      <c r="D307" s="108">
        <v>1</v>
      </c>
      <c r="E307" s="108">
        <v>1</v>
      </c>
      <c r="F307" s="108">
        <v>1</v>
      </c>
      <c r="G307" s="108">
        <v>1</v>
      </c>
      <c r="H307" s="108">
        <v>1</v>
      </c>
      <c r="I307" s="108">
        <v>1</v>
      </c>
    </row>
    <row r="308" spans="1:9" ht="15" thickBot="1">
      <c r="A308" s="115" t="s">
        <v>109</v>
      </c>
      <c r="B308" s="108">
        <v>2320</v>
      </c>
      <c r="C308" s="108">
        <v>2585</v>
      </c>
      <c r="D308" s="108">
        <v>2673</v>
      </c>
      <c r="E308" s="108">
        <v>2773</v>
      </c>
      <c r="F308" s="108">
        <v>2879</v>
      </c>
      <c r="G308" s="108">
        <v>2998</v>
      </c>
      <c r="H308" s="108">
        <v>3212</v>
      </c>
      <c r="I308" s="108">
        <v>3434</v>
      </c>
    </row>
    <row r="309" spans="1:9" ht="15" thickBot="1">
      <c r="A309" s="115" t="s">
        <v>110</v>
      </c>
      <c r="B309" s="108">
        <v>0</v>
      </c>
      <c r="C309" s="108">
        <v>0</v>
      </c>
      <c r="D309" s="144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</row>
    <row r="310" spans="1:9" ht="15" thickBot="1">
      <c r="A310" s="115" t="s">
        <v>111</v>
      </c>
      <c r="B310" s="108">
        <v>0</v>
      </c>
      <c r="C310" s="108">
        <v>0</v>
      </c>
      <c r="D310" s="144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</row>
    <row r="311" spans="1:9" ht="15" thickBot="1">
      <c r="A311" s="115" t="s">
        <v>112</v>
      </c>
      <c r="B311" s="108">
        <v>1</v>
      </c>
      <c r="C311" s="108">
        <v>1</v>
      </c>
      <c r="D311" s="108">
        <v>1</v>
      </c>
      <c r="E311" s="108">
        <v>1</v>
      </c>
      <c r="F311" s="108">
        <v>1</v>
      </c>
      <c r="G311" s="108">
        <v>1</v>
      </c>
      <c r="H311" s="108">
        <v>1</v>
      </c>
      <c r="I311" s="108">
        <v>1</v>
      </c>
    </row>
    <row r="312" spans="1:9" ht="15" thickBot="1">
      <c r="A312" s="115" t="s">
        <v>113</v>
      </c>
      <c r="B312" s="108">
        <v>1</v>
      </c>
      <c r="C312" s="108">
        <v>1</v>
      </c>
      <c r="D312" s="108">
        <v>1</v>
      </c>
      <c r="E312" s="108">
        <v>1</v>
      </c>
      <c r="F312" s="108">
        <v>1</v>
      </c>
      <c r="G312" s="108">
        <v>1</v>
      </c>
      <c r="H312" s="108">
        <v>1</v>
      </c>
      <c r="I312" s="108">
        <v>1</v>
      </c>
    </row>
    <row r="313" spans="1:9" ht="15" thickBot="1">
      <c r="A313" s="115" t="s">
        <v>114</v>
      </c>
      <c r="B313" s="108">
        <v>0</v>
      </c>
      <c r="C313" s="108">
        <v>0</v>
      </c>
      <c r="D313" s="108">
        <v>0</v>
      </c>
      <c r="E313" s="108">
        <v>0</v>
      </c>
      <c r="F313" s="108">
        <v>0</v>
      </c>
      <c r="G313" s="108">
        <v>0</v>
      </c>
      <c r="H313" s="108">
        <v>0</v>
      </c>
      <c r="I313" s="108">
        <v>0</v>
      </c>
    </row>
    <row r="315" spans="1:9" ht="15" hidden="1" customHeight="1"/>
    <row r="316" spans="1:9" ht="15" thickBot="1">
      <c r="A316" s="143" t="s">
        <v>137</v>
      </c>
    </row>
    <row r="317" spans="1:9" ht="15.75" hidden="1" customHeight="1" thickBot="1"/>
    <row r="318" spans="1:9" ht="22.5" customHeight="1" thickBot="1">
      <c r="A318" s="566" t="s">
        <v>117</v>
      </c>
      <c r="B318" s="566" t="s">
        <v>606</v>
      </c>
      <c r="C318" s="566" t="s">
        <v>635</v>
      </c>
      <c r="D318" s="573" t="s">
        <v>744</v>
      </c>
      <c r="E318" s="573"/>
      <c r="F318" s="573"/>
      <c r="G318" s="573"/>
      <c r="H318" s="573"/>
      <c r="I318" s="573"/>
    </row>
    <row r="319" spans="1:9" ht="21.75" customHeight="1" thickBot="1">
      <c r="A319" s="566"/>
      <c r="B319" s="566"/>
      <c r="C319" s="566"/>
      <c r="D319" s="476" t="s">
        <v>745</v>
      </c>
      <c r="E319" s="476" t="s">
        <v>746</v>
      </c>
      <c r="F319" s="476" t="s">
        <v>747</v>
      </c>
      <c r="G319" s="476" t="s">
        <v>748</v>
      </c>
      <c r="H319" s="476" t="s">
        <v>749</v>
      </c>
      <c r="I319" s="476" t="s">
        <v>750</v>
      </c>
    </row>
    <row r="320" spans="1:9" ht="15" thickBot="1">
      <c r="A320" s="115" t="s">
        <v>106</v>
      </c>
      <c r="B320" s="108">
        <v>0</v>
      </c>
      <c r="C320" s="108">
        <v>0</v>
      </c>
      <c r="D320" s="108">
        <v>0</v>
      </c>
      <c r="E320" s="108">
        <v>0</v>
      </c>
      <c r="F320" s="108">
        <v>0</v>
      </c>
      <c r="G320" s="108">
        <v>0</v>
      </c>
      <c r="H320" s="108">
        <v>0</v>
      </c>
      <c r="I320" s="108">
        <v>0</v>
      </c>
    </row>
    <row r="321" spans="1:9" ht="15" thickBot="1">
      <c r="A321" s="115" t="s">
        <v>107</v>
      </c>
      <c r="B321" s="108">
        <v>0</v>
      </c>
      <c r="C321" s="108">
        <v>0</v>
      </c>
      <c r="D321" s="108">
        <v>0</v>
      </c>
      <c r="E321" s="108">
        <v>0</v>
      </c>
      <c r="F321" s="108">
        <v>0</v>
      </c>
      <c r="G321" s="108">
        <v>0</v>
      </c>
      <c r="H321" s="108">
        <v>0</v>
      </c>
      <c r="I321" s="108">
        <v>0</v>
      </c>
    </row>
    <row r="322" spans="1:9" ht="15" thickBot="1">
      <c r="A322" s="115" t="s">
        <v>108</v>
      </c>
      <c r="B322" s="108">
        <v>0</v>
      </c>
      <c r="C322" s="108">
        <v>0</v>
      </c>
      <c r="D322" s="108">
        <v>0</v>
      </c>
      <c r="E322" s="108">
        <v>0</v>
      </c>
      <c r="F322" s="108">
        <v>0</v>
      </c>
      <c r="G322" s="108">
        <v>0</v>
      </c>
      <c r="H322" s="108">
        <v>0</v>
      </c>
      <c r="I322" s="108">
        <v>0</v>
      </c>
    </row>
    <row r="323" spans="1:9" ht="15" thickBot="1">
      <c r="A323" s="115" t="s">
        <v>109</v>
      </c>
      <c r="B323" s="108">
        <v>1282</v>
      </c>
      <c r="C323" s="108">
        <v>1372</v>
      </c>
      <c r="D323" s="108">
        <v>1418</v>
      </c>
      <c r="E323" s="108">
        <v>1446</v>
      </c>
      <c r="F323" s="108">
        <v>1513</v>
      </c>
      <c r="G323" s="108">
        <v>1582</v>
      </c>
      <c r="H323" s="108">
        <v>1708</v>
      </c>
      <c r="I323" s="108">
        <v>1850</v>
      </c>
    </row>
    <row r="324" spans="1:9" ht="15" thickBot="1">
      <c r="A324" s="115" t="s">
        <v>110</v>
      </c>
      <c r="B324" s="108">
        <v>0</v>
      </c>
      <c r="C324" s="108">
        <v>0</v>
      </c>
      <c r="D324" s="144">
        <v>0</v>
      </c>
      <c r="E324" s="108">
        <v>0</v>
      </c>
      <c r="F324" s="108">
        <v>0</v>
      </c>
      <c r="G324" s="108">
        <v>0</v>
      </c>
      <c r="H324" s="108">
        <v>0</v>
      </c>
      <c r="I324" s="108">
        <v>0</v>
      </c>
    </row>
    <row r="325" spans="1:9" ht="15" thickBot="1">
      <c r="A325" s="115" t="s">
        <v>111</v>
      </c>
      <c r="B325" s="108">
        <v>0</v>
      </c>
      <c r="C325" s="108">
        <v>0</v>
      </c>
      <c r="D325" s="144">
        <v>0</v>
      </c>
      <c r="E325" s="108">
        <v>0</v>
      </c>
      <c r="F325" s="108">
        <v>0</v>
      </c>
      <c r="G325" s="108">
        <v>0</v>
      </c>
      <c r="H325" s="108">
        <v>0</v>
      </c>
      <c r="I325" s="108">
        <v>0</v>
      </c>
    </row>
    <row r="326" spans="1:9" ht="15" thickBot="1">
      <c r="A326" s="115" t="s">
        <v>112</v>
      </c>
      <c r="B326" s="108">
        <v>0</v>
      </c>
      <c r="C326" s="108">
        <v>0</v>
      </c>
      <c r="D326" s="108">
        <v>0</v>
      </c>
      <c r="E326" s="108">
        <v>0</v>
      </c>
      <c r="F326" s="108">
        <v>0</v>
      </c>
      <c r="G326" s="108">
        <v>0</v>
      </c>
      <c r="H326" s="108">
        <v>0</v>
      </c>
      <c r="I326" s="108">
        <v>0</v>
      </c>
    </row>
    <row r="327" spans="1:9" ht="15" thickBot="1">
      <c r="A327" s="115" t="s">
        <v>113</v>
      </c>
      <c r="B327" s="108">
        <v>0</v>
      </c>
      <c r="C327" s="108">
        <v>0</v>
      </c>
      <c r="D327" s="108">
        <v>0</v>
      </c>
      <c r="E327" s="108">
        <v>0</v>
      </c>
      <c r="F327" s="108">
        <v>0</v>
      </c>
      <c r="G327" s="108">
        <v>0</v>
      </c>
      <c r="H327" s="108">
        <v>0</v>
      </c>
      <c r="I327" s="108">
        <v>0</v>
      </c>
    </row>
    <row r="328" spans="1:9" ht="15" thickBot="1">
      <c r="A328" s="115" t="s">
        <v>114</v>
      </c>
      <c r="B328" s="108">
        <v>0</v>
      </c>
      <c r="C328" s="108">
        <v>0</v>
      </c>
      <c r="D328" s="108">
        <v>0</v>
      </c>
      <c r="E328" s="108">
        <v>0</v>
      </c>
      <c r="F328" s="108">
        <v>0</v>
      </c>
      <c r="G328" s="108">
        <v>0</v>
      </c>
      <c r="H328" s="108">
        <v>0</v>
      </c>
      <c r="I328" s="108">
        <v>0</v>
      </c>
    </row>
    <row r="329" spans="1:9">
      <c r="A329" s="134" t="s">
        <v>1033</v>
      </c>
    </row>
    <row r="331" spans="1:9" ht="17">
      <c r="A331" s="619" t="s">
        <v>697</v>
      </c>
      <c r="B331" s="619"/>
      <c r="C331" s="619"/>
      <c r="D331" s="619"/>
      <c r="E331" s="619"/>
      <c r="F331" s="619"/>
      <c r="G331" s="619"/>
      <c r="H331" s="619"/>
      <c r="I331" s="619"/>
    </row>
    <row r="333" spans="1:9" ht="15" thickBot="1">
      <c r="A333" s="143" t="s">
        <v>138</v>
      </c>
    </row>
    <row r="334" spans="1:9" ht="15.75" hidden="1" customHeight="1" thickBot="1"/>
    <row r="335" spans="1:9" ht="21.75" customHeight="1" thickBot="1">
      <c r="A335" s="566" t="s">
        <v>117</v>
      </c>
      <c r="B335" s="566" t="s">
        <v>606</v>
      </c>
      <c r="C335" s="566" t="s">
        <v>635</v>
      </c>
      <c r="D335" s="573" t="s">
        <v>744</v>
      </c>
      <c r="E335" s="573"/>
      <c r="F335" s="573"/>
      <c r="G335" s="573"/>
      <c r="H335" s="573"/>
      <c r="I335" s="573"/>
    </row>
    <row r="336" spans="1:9" ht="21" customHeight="1" thickBot="1">
      <c r="A336" s="566"/>
      <c r="B336" s="566"/>
      <c r="C336" s="566"/>
      <c r="D336" s="476" t="s">
        <v>745</v>
      </c>
      <c r="E336" s="476" t="s">
        <v>746</v>
      </c>
      <c r="F336" s="476" t="s">
        <v>747</v>
      </c>
      <c r="G336" s="476" t="s">
        <v>748</v>
      </c>
      <c r="H336" s="476" t="s">
        <v>749</v>
      </c>
      <c r="I336" s="476" t="s">
        <v>750</v>
      </c>
    </row>
    <row r="337" spans="1:9" ht="15" thickBot="1">
      <c r="A337" s="115" t="s">
        <v>106</v>
      </c>
      <c r="B337" s="108">
        <v>3</v>
      </c>
      <c r="C337" s="108">
        <v>3</v>
      </c>
      <c r="D337" s="108">
        <v>3</v>
      </c>
      <c r="E337" s="108">
        <v>4</v>
      </c>
      <c r="F337" s="108">
        <v>4</v>
      </c>
      <c r="G337" s="108">
        <v>4</v>
      </c>
      <c r="H337" s="108">
        <v>4</v>
      </c>
      <c r="I337" s="108">
        <v>4</v>
      </c>
    </row>
    <row r="338" spans="1:9" ht="15" thickBot="1">
      <c r="A338" s="115" t="s">
        <v>107</v>
      </c>
      <c r="B338" s="108">
        <v>0</v>
      </c>
      <c r="C338" s="108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</row>
    <row r="339" spans="1:9" ht="15" thickBot="1">
      <c r="A339" s="115" t="s">
        <v>108</v>
      </c>
      <c r="B339" s="108">
        <v>1</v>
      </c>
      <c r="C339" s="108">
        <v>1</v>
      </c>
      <c r="D339" s="108">
        <v>1</v>
      </c>
      <c r="E339" s="108">
        <v>1</v>
      </c>
      <c r="F339" s="108">
        <v>1</v>
      </c>
      <c r="G339" s="108">
        <v>1</v>
      </c>
      <c r="H339" s="108">
        <v>1</v>
      </c>
      <c r="I339" s="108">
        <v>1</v>
      </c>
    </row>
    <row r="340" spans="1:9" ht="15" thickBot="1">
      <c r="A340" s="115" t="s">
        <v>109</v>
      </c>
      <c r="B340" s="108">
        <v>6790</v>
      </c>
      <c r="C340" s="108">
        <v>7959</v>
      </c>
      <c r="D340" s="108">
        <v>8169</v>
      </c>
      <c r="E340" s="108">
        <v>8401</v>
      </c>
      <c r="F340" s="108">
        <v>8759</v>
      </c>
      <c r="G340" s="108">
        <v>9276</v>
      </c>
      <c r="H340" s="108">
        <v>10126</v>
      </c>
      <c r="I340" s="108">
        <v>11126</v>
      </c>
    </row>
    <row r="341" spans="1:9" ht="15" thickBot="1">
      <c r="A341" s="115" t="s">
        <v>110</v>
      </c>
      <c r="B341" s="108">
        <v>0</v>
      </c>
      <c r="C341" s="108">
        <v>0</v>
      </c>
      <c r="D341" s="144">
        <v>0</v>
      </c>
      <c r="E341" s="108">
        <v>0</v>
      </c>
      <c r="F341" s="108">
        <v>0</v>
      </c>
      <c r="G341" s="108">
        <v>0</v>
      </c>
      <c r="H341" s="108">
        <v>0</v>
      </c>
      <c r="I341" s="108">
        <v>0</v>
      </c>
    </row>
    <row r="342" spans="1:9" ht="15" thickBot="1">
      <c r="A342" s="115" t="s">
        <v>111</v>
      </c>
      <c r="B342" s="108">
        <v>0</v>
      </c>
      <c r="C342" s="108">
        <v>0</v>
      </c>
      <c r="D342" s="144">
        <v>0</v>
      </c>
      <c r="E342" s="108">
        <v>0</v>
      </c>
      <c r="F342" s="108">
        <v>0</v>
      </c>
      <c r="G342" s="108">
        <v>0</v>
      </c>
      <c r="H342" s="108">
        <v>0</v>
      </c>
      <c r="I342" s="108">
        <v>0</v>
      </c>
    </row>
    <row r="343" spans="1:9" ht="15" thickBot="1">
      <c r="A343" s="115" t="s">
        <v>112</v>
      </c>
      <c r="B343" s="108">
        <v>0</v>
      </c>
      <c r="C343" s="108">
        <v>0</v>
      </c>
      <c r="D343" s="108">
        <v>0</v>
      </c>
      <c r="E343" s="108">
        <v>0</v>
      </c>
      <c r="F343" s="108">
        <v>0</v>
      </c>
      <c r="G343" s="108">
        <v>0</v>
      </c>
      <c r="H343" s="108">
        <v>0</v>
      </c>
      <c r="I343" s="108">
        <v>0</v>
      </c>
    </row>
    <row r="344" spans="1:9" ht="15" thickBot="1">
      <c r="A344" s="115" t="s">
        <v>113</v>
      </c>
      <c r="B344" s="108">
        <v>1</v>
      </c>
      <c r="C344" s="108">
        <v>1</v>
      </c>
      <c r="D344" s="108">
        <v>1</v>
      </c>
      <c r="E344" s="108">
        <v>1</v>
      </c>
      <c r="F344" s="108">
        <v>1</v>
      </c>
      <c r="G344" s="108">
        <v>1</v>
      </c>
      <c r="H344" s="108">
        <v>1</v>
      </c>
      <c r="I344" s="108">
        <v>1</v>
      </c>
    </row>
    <row r="345" spans="1:9" ht="15" thickBot="1">
      <c r="A345" s="115" t="s">
        <v>114</v>
      </c>
      <c r="B345" s="108">
        <v>0</v>
      </c>
      <c r="C345" s="108">
        <v>0</v>
      </c>
      <c r="D345" s="108">
        <v>0</v>
      </c>
      <c r="E345" s="108">
        <v>0</v>
      </c>
      <c r="F345" s="108">
        <v>0</v>
      </c>
      <c r="G345" s="108">
        <v>0</v>
      </c>
      <c r="H345" s="108">
        <v>0</v>
      </c>
      <c r="I345" s="108">
        <v>0</v>
      </c>
    </row>
    <row r="346" spans="1:9" ht="15" hidden="1" customHeight="1"/>
    <row r="348" spans="1:9" ht="15" thickBot="1">
      <c r="A348" s="143" t="s">
        <v>139</v>
      </c>
    </row>
    <row r="349" spans="1:9" ht="15.75" hidden="1" customHeight="1" thickBot="1"/>
    <row r="350" spans="1:9" ht="23.25" customHeight="1" thickBot="1">
      <c r="A350" s="566" t="s">
        <v>117</v>
      </c>
      <c r="B350" s="566" t="s">
        <v>606</v>
      </c>
      <c r="C350" s="566" t="s">
        <v>635</v>
      </c>
      <c r="D350" s="573" t="s">
        <v>744</v>
      </c>
      <c r="E350" s="573"/>
      <c r="F350" s="573"/>
      <c r="G350" s="573"/>
      <c r="H350" s="573"/>
      <c r="I350" s="573"/>
    </row>
    <row r="351" spans="1:9" ht="19.5" customHeight="1" thickBot="1">
      <c r="A351" s="566"/>
      <c r="B351" s="566"/>
      <c r="C351" s="566"/>
      <c r="D351" s="476" t="s">
        <v>745</v>
      </c>
      <c r="E351" s="476" t="s">
        <v>746</v>
      </c>
      <c r="F351" s="476" t="s">
        <v>747</v>
      </c>
      <c r="G351" s="476" t="s">
        <v>748</v>
      </c>
      <c r="H351" s="476" t="s">
        <v>749</v>
      </c>
      <c r="I351" s="476" t="s">
        <v>750</v>
      </c>
    </row>
    <row r="352" spans="1:9" ht="15" thickBot="1">
      <c r="A352" s="115" t="s">
        <v>106</v>
      </c>
      <c r="B352" s="108">
        <v>3</v>
      </c>
      <c r="C352" s="108">
        <v>3</v>
      </c>
      <c r="D352" s="108">
        <v>3</v>
      </c>
      <c r="E352" s="108">
        <v>3</v>
      </c>
      <c r="F352" s="108">
        <v>3</v>
      </c>
      <c r="G352" s="108">
        <v>4</v>
      </c>
      <c r="H352" s="108">
        <v>4</v>
      </c>
      <c r="I352" s="108">
        <v>4</v>
      </c>
    </row>
    <row r="353" spans="1:9" ht="15" thickBot="1">
      <c r="A353" s="115" t="s">
        <v>107</v>
      </c>
      <c r="B353" s="108">
        <v>1</v>
      </c>
      <c r="C353" s="108">
        <v>1</v>
      </c>
      <c r="D353" s="108">
        <v>1</v>
      </c>
      <c r="E353" s="108">
        <v>1</v>
      </c>
      <c r="F353" s="108">
        <v>1</v>
      </c>
      <c r="G353" s="108">
        <v>1</v>
      </c>
      <c r="H353" s="108">
        <v>1</v>
      </c>
      <c r="I353" s="108">
        <v>1</v>
      </c>
    </row>
    <row r="354" spans="1:9" ht="15" thickBot="1">
      <c r="A354" s="115" t="s">
        <v>108</v>
      </c>
      <c r="B354" s="108">
        <v>1</v>
      </c>
      <c r="C354" s="108">
        <v>1</v>
      </c>
      <c r="D354" s="108">
        <v>1</v>
      </c>
      <c r="E354" s="108">
        <v>1</v>
      </c>
      <c r="F354" s="108">
        <v>1</v>
      </c>
      <c r="G354" s="108">
        <v>1</v>
      </c>
      <c r="H354" s="108">
        <v>1</v>
      </c>
      <c r="I354" s="108">
        <v>1</v>
      </c>
    </row>
    <row r="355" spans="1:9" ht="15" thickBot="1">
      <c r="A355" s="115" t="s">
        <v>109</v>
      </c>
      <c r="B355" s="108">
        <v>5120</v>
      </c>
      <c r="C355" s="108">
        <v>5603</v>
      </c>
      <c r="D355" s="108">
        <v>5868</v>
      </c>
      <c r="E355" s="108">
        <v>6059</v>
      </c>
      <c r="F355" s="108">
        <v>6320</v>
      </c>
      <c r="G355" s="108">
        <v>6555</v>
      </c>
      <c r="H355" s="108">
        <v>6895</v>
      </c>
      <c r="I355" s="108">
        <v>7384</v>
      </c>
    </row>
    <row r="356" spans="1:9" ht="15" thickBot="1">
      <c r="A356" s="115" t="s">
        <v>110</v>
      </c>
      <c r="B356" s="108">
        <v>0</v>
      </c>
      <c r="C356" s="108">
        <v>0</v>
      </c>
      <c r="D356" s="144">
        <v>0</v>
      </c>
      <c r="E356" s="108">
        <v>0</v>
      </c>
      <c r="F356" s="108">
        <v>0</v>
      </c>
      <c r="G356" s="108">
        <v>0</v>
      </c>
      <c r="H356" s="108">
        <v>0</v>
      </c>
      <c r="I356" s="108">
        <v>0</v>
      </c>
    </row>
    <row r="357" spans="1:9" ht="15" thickBot="1">
      <c r="A357" s="115" t="s">
        <v>111</v>
      </c>
      <c r="B357" s="108">
        <v>0</v>
      </c>
      <c r="C357" s="108">
        <v>0</v>
      </c>
      <c r="D357" s="144">
        <v>0</v>
      </c>
      <c r="E357" s="108">
        <v>0</v>
      </c>
      <c r="F357" s="108">
        <v>0</v>
      </c>
      <c r="G357" s="108">
        <v>0</v>
      </c>
      <c r="H357" s="108">
        <v>0</v>
      </c>
      <c r="I357" s="108">
        <v>0</v>
      </c>
    </row>
    <row r="358" spans="1:9" ht="15" thickBot="1">
      <c r="A358" s="115" t="s">
        <v>112</v>
      </c>
      <c r="B358" s="108">
        <v>1</v>
      </c>
      <c r="C358" s="108">
        <v>0</v>
      </c>
      <c r="D358" s="108">
        <v>0</v>
      </c>
      <c r="E358" s="108">
        <v>0</v>
      </c>
      <c r="F358" s="108">
        <v>0</v>
      </c>
      <c r="G358" s="108">
        <v>0</v>
      </c>
      <c r="H358" s="108">
        <v>0</v>
      </c>
      <c r="I358" s="108">
        <v>0</v>
      </c>
    </row>
    <row r="359" spans="1:9" ht="15" thickBot="1">
      <c r="A359" s="115" t="s">
        <v>113</v>
      </c>
      <c r="B359" s="108">
        <v>1</v>
      </c>
      <c r="C359" s="108">
        <v>1</v>
      </c>
      <c r="D359" s="108">
        <v>1</v>
      </c>
      <c r="E359" s="108">
        <v>1</v>
      </c>
      <c r="F359" s="108">
        <v>1</v>
      </c>
      <c r="G359" s="108">
        <v>1</v>
      </c>
      <c r="H359" s="108">
        <v>1</v>
      </c>
      <c r="I359" s="108">
        <v>1</v>
      </c>
    </row>
    <row r="360" spans="1:9" ht="15" thickBot="1">
      <c r="A360" s="115" t="s">
        <v>114</v>
      </c>
      <c r="B360" s="108">
        <v>0</v>
      </c>
      <c r="C360" s="108">
        <v>0</v>
      </c>
      <c r="D360" s="108">
        <v>0</v>
      </c>
      <c r="E360" s="108">
        <v>0</v>
      </c>
      <c r="F360" s="108">
        <v>0</v>
      </c>
      <c r="G360" s="108">
        <v>0</v>
      </c>
      <c r="H360" s="108">
        <v>0</v>
      </c>
      <c r="I360" s="108">
        <v>0</v>
      </c>
    </row>
    <row r="361" spans="1:9" ht="15" hidden="1" customHeight="1"/>
    <row r="363" spans="1:9" ht="15" thickBot="1">
      <c r="A363" s="143" t="s">
        <v>140</v>
      </c>
    </row>
    <row r="364" spans="1:9" ht="15.75" hidden="1" customHeight="1" thickBot="1"/>
    <row r="365" spans="1:9" ht="21.75" customHeight="1" thickBot="1">
      <c r="A365" s="566" t="s">
        <v>117</v>
      </c>
      <c r="B365" s="566" t="s">
        <v>606</v>
      </c>
      <c r="C365" s="566" t="s">
        <v>635</v>
      </c>
      <c r="D365" s="573" t="s">
        <v>744</v>
      </c>
      <c r="E365" s="573"/>
      <c r="F365" s="573"/>
      <c r="G365" s="573"/>
      <c r="H365" s="573"/>
      <c r="I365" s="573"/>
    </row>
    <row r="366" spans="1:9" ht="20.25" customHeight="1" thickBot="1">
      <c r="A366" s="566"/>
      <c r="B366" s="566"/>
      <c r="C366" s="566"/>
      <c r="D366" s="476" t="s">
        <v>745</v>
      </c>
      <c r="E366" s="476" t="s">
        <v>746</v>
      </c>
      <c r="F366" s="476" t="s">
        <v>747</v>
      </c>
      <c r="G366" s="476" t="s">
        <v>748</v>
      </c>
      <c r="H366" s="476" t="s">
        <v>749</v>
      </c>
      <c r="I366" s="476" t="s">
        <v>750</v>
      </c>
    </row>
    <row r="367" spans="1:9" ht="15" thickBot="1">
      <c r="A367" s="115" t="s">
        <v>106</v>
      </c>
      <c r="B367" s="108">
        <v>3</v>
      </c>
      <c r="C367" s="108">
        <v>5</v>
      </c>
      <c r="D367" s="108">
        <v>5</v>
      </c>
      <c r="E367" s="108">
        <v>5</v>
      </c>
      <c r="F367" s="108">
        <v>5</v>
      </c>
      <c r="G367" s="108">
        <v>5</v>
      </c>
      <c r="H367" s="108">
        <v>5</v>
      </c>
      <c r="I367" s="108">
        <v>5</v>
      </c>
    </row>
    <row r="368" spans="1:9" ht="15" thickBot="1">
      <c r="A368" s="115" t="s">
        <v>107</v>
      </c>
      <c r="B368" s="108">
        <v>0</v>
      </c>
      <c r="C368" s="108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</row>
    <row r="369" spans="1:9" ht="15" thickBot="1">
      <c r="A369" s="115" t="s">
        <v>108</v>
      </c>
      <c r="B369" s="108">
        <v>1</v>
      </c>
      <c r="C369" s="108">
        <v>1</v>
      </c>
      <c r="D369" s="108">
        <v>1</v>
      </c>
      <c r="E369" s="108">
        <v>1</v>
      </c>
      <c r="F369" s="108">
        <v>1</v>
      </c>
      <c r="G369" s="108">
        <v>1</v>
      </c>
      <c r="H369" s="108">
        <v>1</v>
      </c>
      <c r="I369" s="108">
        <v>1</v>
      </c>
    </row>
    <row r="370" spans="1:9" ht="15" thickBot="1">
      <c r="A370" s="115" t="s">
        <v>109</v>
      </c>
      <c r="B370" s="108">
        <v>7787</v>
      </c>
      <c r="C370" s="108">
        <v>8887</v>
      </c>
      <c r="D370" s="108">
        <v>9170</v>
      </c>
      <c r="E370" s="108">
        <v>9343</v>
      </c>
      <c r="F370" s="108">
        <v>9693</v>
      </c>
      <c r="G370" s="108">
        <v>9919</v>
      </c>
      <c r="H370" s="108">
        <v>10349</v>
      </c>
      <c r="I370" s="108">
        <v>10831</v>
      </c>
    </row>
    <row r="371" spans="1:9" ht="15" thickBot="1">
      <c r="A371" s="115" t="s">
        <v>110</v>
      </c>
      <c r="B371" s="108">
        <v>0</v>
      </c>
      <c r="C371" s="108">
        <v>0</v>
      </c>
      <c r="D371" s="144">
        <v>0</v>
      </c>
      <c r="E371" s="108">
        <v>0</v>
      </c>
      <c r="F371" s="108">
        <v>0</v>
      </c>
      <c r="G371" s="108">
        <v>0</v>
      </c>
      <c r="H371" s="108">
        <v>0</v>
      </c>
      <c r="I371" s="108">
        <v>0</v>
      </c>
    </row>
    <row r="372" spans="1:9" ht="15" thickBot="1">
      <c r="A372" s="115" t="s">
        <v>111</v>
      </c>
      <c r="B372" s="108">
        <v>0</v>
      </c>
      <c r="C372" s="108">
        <v>0</v>
      </c>
      <c r="D372" s="144">
        <v>0</v>
      </c>
      <c r="E372" s="108">
        <v>0</v>
      </c>
      <c r="F372" s="108">
        <v>0</v>
      </c>
      <c r="G372" s="108">
        <v>0</v>
      </c>
      <c r="H372" s="108">
        <v>0</v>
      </c>
      <c r="I372" s="108">
        <v>0</v>
      </c>
    </row>
    <row r="373" spans="1:9" ht="15" thickBot="1">
      <c r="A373" s="115" t="s">
        <v>112</v>
      </c>
      <c r="B373" s="108">
        <v>3</v>
      </c>
      <c r="C373" s="108">
        <v>1</v>
      </c>
      <c r="D373" s="108">
        <v>1</v>
      </c>
      <c r="E373" s="108">
        <v>1</v>
      </c>
      <c r="F373" s="108">
        <v>1</v>
      </c>
      <c r="G373" s="108">
        <v>1</v>
      </c>
      <c r="H373" s="108">
        <v>1</v>
      </c>
      <c r="I373" s="108">
        <v>1</v>
      </c>
    </row>
    <row r="374" spans="1:9" ht="15" thickBot="1">
      <c r="A374" s="115" t="s">
        <v>113</v>
      </c>
      <c r="B374" s="108">
        <v>2</v>
      </c>
      <c r="C374" s="108">
        <v>2</v>
      </c>
      <c r="D374" s="108">
        <v>2</v>
      </c>
      <c r="E374" s="108">
        <v>2</v>
      </c>
      <c r="F374" s="108">
        <v>2</v>
      </c>
      <c r="G374" s="108">
        <v>2</v>
      </c>
      <c r="H374" s="108">
        <v>2</v>
      </c>
      <c r="I374" s="108">
        <v>2</v>
      </c>
    </row>
    <row r="375" spans="1:9" ht="15" thickBot="1">
      <c r="A375" s="115" t="s">
        <v>114</v>
      </c>
      <c r="B375" s="108">
        <v>0</v>
      </c>
      <c r="C375" s="108">
        <v>0</v>
      </c>
      <c r="D375" s="108">
        <v>0</v>
      </c>
      <c r="E375" s="108">
        <v>0</v>
      </c>
      <c r="F375" s="108">
        <v>0</v>
      </c>
      <c r="G375" s="108">
        <v>0</v>
      </c>
      <c r="H375" s="108">
        <v>0</v>
      </c>
      <c r="I375" s="108">
        <v>0</v>
      </c>
    </row>
    <row r="376" spans="1:9">
      <c r="A376" s="134" t="s">
        <v>1033</v>
      </c>
    </row>
    <row r="378" spans="1:9" ht="17">
      <c r="A378" s="619" t="s">
        <v>697</v>
      </c>
      <c r="B378" s="619"/>
      <c r="C378" s="619"/>
      <c r="D378" s="619"/>
      <c r="E378" s="619"/>
      <c r="F378" s="619"/>
      <c r="G378" s="619"/>
      <c r="H378" s="619"/>
      <c r="I378" s="619"/>
    </row>
    <row r="380" spans="1:9" ht="15" thickBot="1">
      <c r="A380" s="143" t="s">
        <v>141</v>
      </c>
    </row>
    <row r="381" spans="1:9" ht="15.75" hidden="1" customHeight="1" thickBot="1"/>
    <row r="382" spans="1:9" ht="21" customHeight="1" thickBot="1">
      <c r="A382" s="566" t="s">
        <v>117</v>
      </c>
      <c r="B382" s="566" t="s">
        <v>606</v>
      </c>
      <c r="C382" s="566" t="s">
        <v>635</v>
      </c>
      <c r="D382" s="573" t="s">
        <v>744</v>
      </c>
      <c r="E382" s="573"/>
      <c r="F382" s="573"/>
      <c r="G382" s="573"/>
      <c r="H382" s="573"/>
      <c r="I382" s="573"/>
    </row>
    <row r="383" spans="1:9" ht="21" customHeight="1" thickBot="1">
      <c r="A383" s="566"/>
      <c r="B383" s="566"/>
      <c r="C383" s="566"/>
      <c r="D383" s="476" t="s">
        <v>745</v>
      </c>
      <c r="E383" s="476" t="s">
        <v>746</v>
      </c>
      <c r="F383" s="476" t="s">
        <v>747</v>
      </c>
      <c r="G383" s="476" t="s">
        <v>748</v>
      </c>
      <c r="H383" s="476" t="s">
        <v>749</v>
      </c>
      <c r="I383" s="476" t="s">
        <v>750</v>
      </c>
    </row>
    <row r="384" spans="1:9" ht="15" thickBot="1">
      <c r="A384" s="115" t="s">
        <v>106</v>
      </c>
      <c r="B384" s="108">
        <v>0</v>
      </c>
      <c r="C384" s="108">
        <v>0</v>
      </c>
      <c r="D384" s="108">
        <v>0</v>
      </c>
      <c r="E384" s="108">
        <v>0</v>
      </c>
      <c r="F384" s="108">
        <v>0</v>
      </c>
      <c r="G384" s="108">
        <v>0</v>
      </c>
      <c r="H384" s="108">
        <v>0</v>
      </c>
      <c r="I384" s="108">
        <v>0</v>
      </c>
    </row>
    <row r="385" spans="1:9" ht="15" thickBot="1">
      <c r="A385" s="115" t="s">
        <v>107</v>
      </c>
      <c r="B385" s="108">
        <v>0</v>
      </c>
      <c r="C385" s="108">
        <v>0</v>
      </c>
      <c r="D385" s="108">
        <v>0</v>
      </c>
      <c r="E385" s="108">
        <v>0</v>
      </c>
      <c r="F385" s="108">
        <v>0</v>
      </c>
      <c r="G385" s="108">
        <v>0</v>
      </c>
      <c r="H385" s="108">
        <v>0</v>
      </c>
      <c r="I385" s="108">
        <v>0</v>
      </c>
    </row>
    <row r="386" spans="1:9" ht="15" thickBot="1">
      <c r="A386" s="115" t="s">
        <v>108</v>
      </c>
      <c r="B386" s="108">
        <v>0</v>
      </c>
      <c r="C386" s="108">
        <v>0</v>
      </c>
      <c r="D386" s="108">
        <v>0</v>
      </c>
      <c r="E386" s="108">
        <v>0</v>
      </c>
      <c r="F386" s="108">
        <v>0</v>
      </c>
      <c r="G386" s="108">
        <v>0</v>
      </c>
      <c r="H386" s="108">
        <v>0</v>
      </c>
      <c r="I386" s="108">
        <v>0</v>
      </c>
    </row>
    <row r="387" spans="1:9" ht="15" thickBot="1">
      <c r="A387" s="115" t="s">
        <v>109</v>
      </c>
      <c r="B387" s="108">
        <v>2023</v>
      </c>
      <c r="C387" s="108">
        <v>2223</v>
      </c>
      <c r="D387" s="108">
        <v>2293</v>
      </c>
      <c r="E387" s="108">
        <v>2361</v>
      </c>
      <c r="F387" s="108">
        <v>2470</v>
      </c>
      <c r="G387" s="108">
        <v>2570</v>
      </c>
      <c r="H387" s="108">
        <v>2773</v>
      </c>
      <c r="I387" s="108">
        <v>3086</v>
      </c>
    </row>
    <row r="388" spans="1:9" ht="15" thickBot="1">
      <c r="A388" s="115" t="s">
        <v>110</v>
      </c>
      <c r="B388" s="108">
        <v>0</v>
      </c>
      <c r="C388" s="108">
        <v>0</v>
      </c>
      <c r="D388" s="144">
        <v>0</v>
      </c>
      <c r="E388" s="108">
        <v>0</v>
      </c>
      <c r="F388" s="108">
        <v>0</v>
      </c>
      <c r="G388" s="108">
        <v>0</v>
      </c>
      <c r="H388" s="108">
        <v>0</v>
      </c>
      <c r="I388" s="108">
        <v>0</v>
      </c>
    </row>
    <row r="389" spans="1:9" ht="15" thickBot="1">
      <c r="A389" s="115" t="s">
        <v>111</v>
      </c>
      <c r="B389" s="108">
        <v>0</v>
      </c>
      <c r="C389" s="108">
        <v>0</v>
      </c>
      <c r="D389" s="144">
        <v>0</v>
      </c>
      <c r="E389" s="108">
        <v>0</v>
      </c>
      <c r="F389" s="108">
        <v>0</v>
      </c>
      <c r="G389" s="108">
        <v>0</v>
      </c>
      <c r="H389" s="108">
        <v>0</v>
      </c>
      <c r="I389" s="108">
        <v>0</v>
      </c>
    </row>
    <row r="390" spans="1:9" ht="15" thickBot="1">
      <c r="A390" s="115" t="s">
        <v>112</v>
      </c>
      <c r="B390" s="108">
        <v>0</v>
      </c>
      <c r="C390" s="108">
        <v>0</v>
      </c>
      <c r="D390" s="108">
        <v>0</v>
      </c>
      <c r="E390" s="108">
        <v>0</v>
      </c>
      <c r="F390" s="108">
        <v>0</v>
      </c>
      <c r="G390" s="108">
        <v>0</v>
      </c>
      <c r="H390" s="108">
        <v>1</v>
      </c>
      <c r="I390" s="108">
        <v>1</v>
      </c>
    </row>
    <row r="391" spans="1:9" ht="15" thickBot="1">
      <c r="A391" s="115" t="s">
        <v>113</v>
      </c>
      <c r="B391" s="108">
        <v>0</v>
      </c>
      <c r="C391" s="108">
        <v>0</v>
      </c>
      <c r="D391" s="108">
        <v>0</v>
      </c>
      <c r="E391" s="108">
        <v>0</v>
      </c>
      <c r="F391" s="108">
        <v>0</v>
      </c>
      <c r="G391" s="108">
        <v>0</v>
      </c>
      <c r="H391" s="108">
        <v>0</v>
      </c>
      <c r="I391" s="108">
        <v>0</v>
      </c>
    </row>
    <row r="392" spans="1:9" ht="15" thickBot="1">
      <c r="A392" s="115" t="s">
        <v>114</v>
      </c>
      <c r="B392" s="108">
        <v>0</v>
      </c>
      <c r="C392" s="108">
        <v>0</v>
      </c>
      <c r="D392" s="108">
        <v>0</v>
      </c>
      <c r="E392" s="108">
        <v>0</v>
      </c>
      <c r="F392" s="108">
        <v>0</v>
      </c>
      <c r="G392" s="108">
        <v>0</v>
      </c>
      <c r="H392" s="108">
        <v>0</v>
      </c>
      <c r="I392" s="108">
        <v>0</v>
      </c>
    </row>
    <row r="393" spans="1:9" ht="15" hidden="1" customHeight="1"/>
    <row r="395" spans="1:9" ht="15" thickBot="1">
      <c r="A395" s="143" t="s">
        <v>142</v>
      </c>
    </row>
    <row r="396" spans="1:9" ht="15.75" hidden="1" customHeight="1" thickBot="1"/>
    <row r="397" spans="1:9" ht="22.5" customHeight="1" thickBot="1">
      <c r="A397" s="566" t="s">
        <v>117</v>
      </c>
      <c r="B397" s="566" t="s">
        <v>606</v>
      </c>
      <c r="C397" s="566" t="s">
        <v>635</v>
      </c>
      <c r="D397" s="573" t="s">
        <v>744</v>
      </c>
      <c r="E397" s="573"/>
      <c r="F397" s="573"/>
      <c r="G397" s="573"/>
      <c r="H397" s="573"/>
      <c r="I397" s="573"/>
    </row>
    <row r="398" spans="1:9" ht="19.5" customHeight="1" thickBot="1">
      <c r="A398" s="566"/>
      <c r="B398" s="566"/>
      <c r="C398" s="566"/>
      <c r="D398" s="476" t="s">
        <v>745</v>
      </c>
      <c r="E398" s="476" t="s">
        <v>746</v>
      </c>
      <c r="F398" s="476" t="s">
        <v>747</v>
      </c>
      <c r="G398" s="476" t="s">
        <v>748</v>
      </c>
      <c r="H398" s="476" t="s">
        <v>749</v>
      </c>
      <c r="I398" s="476" t="s">
        <v>750</v>
      </c>
    </row>
    <row r="399" spans="1:9" ht="15" thickBot="1">
      <c r="A399" s="115" t="s">
        <v>106</v>
      </c>
      <c r="B399" s="108">
        <v>15</v>
      </c>
      <c r="C399" s="108">
        <v>16</v>
      </c>
      <c r="D399" s="108">
        <v>17</v>
      </c>
      <c r="E399" s="108">
        <v>18</v>
      </c>
      <c r="F399" s="108">
        <v>18</v>
      </c>
      <c r="G399" s="108">
        <v>17</v>
      </c>
      <c r="H399" s="108">
        <v>17</v>
      </c>
      <c r="I399" s="108">
        <v>17</v>
      </c>
    </row>
    <row r="400" spans="1:9" ht="15" thickBot="1">
      <c r="A400" s="115" t="s">
        <v>107</v>
      </c>
      <c r="B400" s="108">
        <v>0</v>
      </c>
      <c r="C400" s="108">
        <v>1</v>
      </c>
      <c r="D400" s="108">
        <v>1</v>
      </c>
      <c r="E400" s="108">
        <v>1</v>
      </c>
      <c r="F400" s="108">
        <v>1</v>
      </c>
      <c r="G400" s="108">
        <v>1</v>
      </c>
      <c r="H400" s="108">
        <v>1</v>
      </c>
      <c r="I400" s="108">
        <v>1</v>
      </c>
    </row>
    <row r="401" spans="1:9" ht="15" thickBot="1">
      <c r="A401" s="115" t="s">
        <v>108</v>
      </c>
      <c r="B401" s="108">
        <v>1</v>
      </c>
      <c r="C401" s="108">
        <v>1</v>
      </c>
      <c r="D401" s="108">
        <v>1</v>
      </c>
      <c r="E401" s="108">
        <v>1</v>
      </c>
      <c r="F401" s="108">
        <v>1</v>
      </c>
      <c r="G401" s="108">
        <v>1</v>
      </c>
      <c r="H401" s="108">
        <v>1</v>
      </c>
      <c r="I401" s="108">
        <v>1</v>
      </c>
    </row>
    <row r="402" spans="1:9" ht="15" thickBot="1">
      <c r="A402" s="115" t="s">
        <v>109</v>
      </c>
      <c r="B402" s="108">
        <v>19917</v>
      </c>
      <c r="C402" s="108">
        <v>22106</v>
      </c>
      <c r="D402" s="108">
        <v>22820</v>
      </c>
      <c r="E402" s="108">
        <v>23572</v>
      </c>
      <c r="F402" s="108">
        <v>24921</v>
      </c>
      <c r="G402" s="108">
        <v>26235</v>
      </c>
      <c r="H402" s="108">
        <v>28594</v>
      </c>
      <c r="I402" s="108">
        <v>31567</v>
      </c>
    </row>
    <row r="403" spans="1:9" ht="15" thickBot="1">
      <c r="A403" s="115" t="s">
        <v>110</v>
      </c>
      <c r="B403" s="108">
        <v>0</v>
      </c>
      <c r="C403" s="108">
        <v>0</v>
      </c>
      <c r="D403" s="144">
        <v>0</v>
      </c>
      <c r="E403" s="108">
        <v>0</v>
      </c>
      <c r="F403" s="108">
        <v>0</v>
      </c>
      <c r="G403" s="108">
        <v>0</v>
      </c>
      <c r="H403" s="108">
        <v>0</v>
      </c>
      <c r="I403" s="108">
        <v>0</v>
      </c>
    </row>
    <row r="404" spans="1:9" ht="15" thickBot="1">
      <c r="A404" s="115" t="s">
        <v>111</v>
      </c>
      <c r="B404" s="108">
        <v>0</v>
      </c>
      <c r="C404" s="108">
        <v>0</v>
      </c>
      <c r="D404" s="144">
        <v>0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</row>
    <row r="405" spans="1:9" ht="15" thickBot="1">
      <c r="A405" s="115" t="s">
        <v>112</v>
      </c>
      <c r="B405" s="108">
        <v>3</v>
      </c>
      <c r="C405" s="108">
        <v>4</v>
      </c>
      <c r="D405" s="108">
        <v>3</v>
      </c>
      <c r="E405" s="108">
        <v>3</v>
      </c>
      <c r="F405" s="108">
        <v>3</v>
      </c>
      <c r="G405" s="108">
        <v>3</v>
      </c>
      <c r="H405" s="108">
        <v>3</v>
      </c>
      <c r="I405" s="108">
        <v>3</v>
      </c>
    </row>
    <row r="406" spans="1:9" ht="15" thickBot="1">
      <c r="A406" s="115" t="s">
        <v>113</v>
      </c>
      <c r="B406" s="108">
        <v>1</v>
      </c>
      <c r="C406" s="108">
        <v>1</v>
      </c>
      <c r="D406" s="108">
        <v>1</v>
      </c>
      <c r="E406" s="108">
        <v>1</v>
      </c>
      <c r="F406" s="108">
        <v>1</v>
      </c>
      <c r="G406" s="108">
        <v>1</v>
      </c>
      <c r="H406" s="108">
        <v>1</v>
      </c>
      <c r="I406" s="108">
        <v>1</v>
      </c>
    </row>
    <row r="407" spans="1:9" ht="15" thickBot="1">
      <c r="A407" s="115" t="s">
        <v>114</v>
      </c>
      <c r="B407" s="108">
        <v>0</v>
      </c>
      <c r="C407" s="108">
        <v>0</v>
      </c>
      <c r="D407" s="108">
        <v>0</v>
      </c>
      <c r="E407" s="108">
        <v>0</v>
      </c>
      <c r="F407" s="108">
        <v>0</v>
      </c>
      <c r="G407" s="108">
        <v>0</v>
      </c>
      <c r="H407" s="108">
        <v>0</v>
      </c>
      <c r="I407" s="108">
        <v>0</v>
      </c>
    </row>
    <row r="408" spans="1:9" ht="15" hidden="1" customHeight="1"/>
    <row r="410" spans="1:9" ht="15" thickBot="1">
      <c r="A410" s="143" t="s">
        <v>143</v>
      </c>
    </row>
    <row r="411" spans="1:9" ht="15.75" hidden="1" customHeight="1" thickBot="1"/>
    <row r="412" spans="1:9" ht="20.25" customHeight="1" thickBot="1">
      <c r="A412" s="566" t="s">
        <v>117</v>
      </c>
      <c r="B412" s="566" t="s">
        <v>606</v>
      </c>
      <c r="C412" s="566" t="s">
        <v>635</v>
      </c>
      <c r="D412" s="573" t="s">
        <v>744</v>
      </c>
      <c r="E412" s="573"/>
      <c r="F412" s="573"/>
      <c r="G412" s="573"/>
      <c r="H412" s="573"/>
      <c r="I412" s="573"/>
    </row>
    <row r="413" spans="1:9" ht="21.75" customHeight="1" thickBot="1">
      <c r="A413" s="566"/>
      <c r="B413" s="566"/>
      <c r="C413" s="566"/>
      <c r="D413" s="476" t="s">
        <v>745</v>
      </c>
      <c r="E413" s="476" t="s">
        <v>746</v>
      </c>
      <c r="F413" s="476" t="s">
        <v>747</v>
      </c>
      <c r="G413" s="476" t="s">
        <v>748</v>
      </c>
      <c r="H413" s="476" t="s">
        <v>749</v>
      </c>
      <c r="I413" s="476" t="s">
        <v>750</v>
      </c>
    </row>
    <row r="414" spans="1:9" ht="15" thickBot="1">
      <c r="A414" s="115" t="s">
        <v>106</v>
      </c>
      <c r="B414" s="108">
        <v>0</v>
      </c>
      <c r="C414" s="108">
        <v>0</v>
      </c>
      <c r="D414" s="108">
        <v>0</v>
      </c>
      <c r="E414" s="108">
        <v>0</v>
      </c>
      <c r="F414" s="108">
        <v>0</v>
      </c>
      <c r="G414" s="108">
        <v>0</v>
      </c>
      <c r="H414" s="108">
        <v>0</v>
      </c>
      <c r="I414" s="108">
        <v>0</v>
      </c>
    </row>
    <row r="415" spans="1:9" ht="15" thickBot="1">
      <c r="A415" s="115" t="s">
        <v>107</v>
      </c>
      <c r="B415" s="108">
        <v>0</v>
      </c>
      <c r="C415" s="108">
        <v>0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  <c r="I415" s="108">
        <v>0</v>
      </c>
    </row>
    <row r="416" spans="1:9" ht="15" thickBot="1">
      <c r="A416" s="115" t="s">
        <v>108</v>
      </c>
      <c r="B416" s="108">
        <v>0</v>
      </c>
      <c r="C416" s="108">
        <v>0</v>
      </c>
      <c r="D416" s="108">
        <v>0</v>
      </c>
      <c r="E416" s="108">
        <v>0</v>
      </c>
      <c r="F416" s="108">
        <v>0</v>
      </c>
      <c r="G416" s="108">
        <v>0</v>
      </c>
      <c r="H416" s="108">
        <v>0</v>
      </c>
      <c r="I416" s="108">
        <v>0</v>
      </c>
    </row>
    <row r="417" spans="1:9" ht="15" thickBot="1">
      <c r="A417" s="115" t="s">
        <v>109</v>
      </c>
      <c r="B417" s="108">
        <v>638</v>
      </c>
      <c r="C417" s="108">
        <v>716</v>
      </c>
      <c r="D417" s="108">
        <v>755</v>
      </c>
      <c r="E417" s="108">
        <v>821</v>
      </c>
      <c r="F417" s="108">
        <v>885</v>
      </c>
      <c r="G417" s="108">
        <v>933</v>
      </c>
      <c r="H417" s="108">
        <v>1046</v>
      </c>
      <c r="I417" s="108">
        <v>1195</v>
      </c>
    </row>
    <row r="418" spans="1:9" ht="15" thickBot="1">
      <c r="A418" s="115" t="s">
        <v>110</v>
      </c>
      <c r="B418" s="108">
        <v>0</v>
      </c>
      <c r="C418" s="108">
        <v>0</v>
      </c>
      <c r="D418" s="144">
        <v>0</v>
      </c>
      <c r="E418" s="108">
        <v>0</v>
      </c>
      <c r="F418" s="108">
        <v>0</v>
      </c>
      <c r="G418" s="108">
        <v>0</v>
      </c>
      <c r="H418" s="108">
        <v>0</v>
      </c>
      <c r="I418" s="108">
        <v>0</v>
      </c>
    </row>
    <row r="419" spans="1:9" ht="15" thickBot="1">
      <c r="A419" s="115" t="s">
        <v>111</v>
      </c>
      <c r="B419" s="108">
        <v>0</v>
      </c>
      <c r="C419" s="108">
        <v>0</v>
      </c>
      <c r="D419" s="144">
        <v>0</v>
      </c>
      <c r="E419" s="108">
        <v>0</v>
      </c>
      <c r="F419" s="108">
        <v>0</v>
      </c>
      <c r="G419" s="108">
        <v>0</v>
      </c>
      <c r="H419" s="108">
        <v>0</v>
      </c>
      <c r="I419" s="108">
        <v>0</v>
      </c>
    </row>
    <row r="420" spans="1:9" ht="15" thickBot="1">
      <c r="A420" s="115" t="s">
        <v>112</v>
      </c>
      <c r="B420" s="108">
        <v>0</v>
      </c>
      <c r="C420" s="108">
        <v>0</v>
      </c>
      <c r="D420" s="108">
        <v>0</v>
      </c>
      <c r="E420" s="108">
        <v>0</v>
      </c>
      <c r="F420" s="108">
        <v>0</v>
      </c>
      <c r="G420" s="108">
        <v>0</v>
      </c>
      <c r="H420" s="108">
        <v>0</v>
      </c>
      <c r="I420" s="108">
        <v>0</v>
      </c>
    </row>
    <row r="421" spans="1:9" ht="15" thickBot="1">
      <c r="A421" s="115" t="s">
        <v>113</v>
      </c>
      <c r="B421" s="108">
        <v>0</v>
      </c>
      <c r="C421" s="108">
        <v>0</v>
      </c>
      <c r="D421" s="108">
        <v>0</v>
      </c>
      <c r="E421" s="108">
        <v>0</v>
      </c>
      <c r="F421" s="108">
        <v>0</v>
      </c>
      <c r="G421" s="108">
        <v>0</v>
      </c>
      <c r="H421" s="108">
        <v>0</v>
      </c>
      <c r="I421" s="108">
        <v>0</v>
      </c>
    </row>
    <row r="422" spans="1:9" ht="15" thickBot="1">
      <c r="A422" s="115" t="s">
        <v>114</v>
      </c>
      <c r="B422" s="108">
        <v>0</v>
      </c>
      <c r="C422" s="108">
        <v>0</v>
      </c>
      <c r="D422" s="108">
        <v>0</v>
      </c>
      <c r="E422" s="108">
        <v>0</v>
      </c>
      <c r="F422" s="108">
        <v>0</v>
      </c>
      <c r="G422" s="108">
        <v>0</v>
      </c>
      <c r="H422" s="108">
        <v>0</v>
      </c>
      <c r="I422" s="108">
        <v>0</v>
      </c>
    </row>
    <row r="423" spans="1:9">
      <c r="A423" s="134" t="s">
        <v>1033</v>
      </c>
    </row>
    <row r="425" spans="1:9" ht="17">
      <c r="A425" s="619" t="s">
        <v>697</v>
      </c>
      <c r="B425" s="619"/>
      <c r="C425" s="619"/>
      <c r="D425" s="619"/>
      <c r="E425" s="619"/>
      <c r="F425" s="619"/>
      <c r="G425" s="619"/>
      <c r="H425" s="619"/>
      <c r="I425" s="619"/>
    </row>
    <row r="427" spans="1:9" ht="15" thickBot="1">
      <c r="A427" s="143" t="s">
        <v>144</v>
      </c>
    </row>
    <row r="428" spans="1:9" ht="15.75" hidden="1" customHeight="1" thickBot="1"/>
    <row r="429" spans="1:9" ht="22.5" customHeight="1" thickBot="1">
      <c r="A429" s="566" t="s">
        <v>117</v>
      </c>
      <c r="B429" s="566" t="s">
        <v>606</v>
      </c>
      <c r="C429" s="566" t="s">
        <v>635</v>
      </c>
      <c r="D429" s="573" t="s">
        <v>744</v>
      </c>
      <c r="E429" s="573"/>
      <c r="F429" s="573"/>
      <c r="G429" s="573"/>
      <c r="H429" s="573"/>
      <c r="I429" s="573"/>
    </row>
    <row r="430" spans="1:9" ht="21.75" customHeight="1" thickBot="1">
      <c r="A430" s="566"/>
      <c r="B430" s="566"/>
      <c r="C430" s="566"/>
      <c r="D430" s="476" t="s">
        <v>745</v>
      </c>
      <c r="E430" s="476" t="s">
        <v>746</v>
      </c>
      <c r="F430" s="476" t="s">
        <v>747</v>
      </c>
      <c r="G430" s="476" t="s">
        <v>748</v>
      </c>
      <c r="H430" s="476" t="s">
        <v>749</v>
      </c>
      <c r="I430" s="476" t="s">
        <v>750</v>
      </c>
    </row>
    <row r="431" spans="1:9" ht="15" thickBot="1">
      <c r="A431" s="115" t="s">
        <v>106</v>
      </c>
      <c r="B431" s="108">
        <v>22</v>
      </c>
      <c r="C431" s="108">
        <v>24</v>
      </c>
      <c r="D431" s="108">
        <v>24</v>
      </c>
      <c r="E431" s="108">
        <v>24</v>
      </c>
      <c r="F431" s="108">
        <v>24</v>
      </c>
      <c r="G431" s="108">
        <v>25</v>
      </c>
      <c r="H431" s="108">
        <v>24</v>
      </c>
      <c r="I431" s="108">
        <v>24</v>
      </c>
    </row>
    <row r="432" spans="1:9" ht="15" thickBot="1">
      <c r="A432" s="115" t="s">
        <v>107</v>
      </c>
      <c r="B432" s="108">
        <v>1</v>
      </c>
      <c r="C432" s="108">
        <v>0</v>
      </c>
      <c r="D432" s="108">
        <v>0</v>
      </c>
      <c r="E432" s="108">
        <v>0</v>
      </c>
      <c r="F432" s="108">
        <v>0</v>
      </c>
      <c r="G432" s="108">
        <v>0</v>
      </c>
      <c r="H432" s="108">
        <v>0</v>
      </c>
      <c r="I432" s="108">
        <v>0</v>
      </c>
    </row>
    <row r="433" spans="1:9" ht="15" thickBot="1">
      <c r="A433" s="115" t="s">
        <v>108</v>
      </c>
      <c r="B433" s="108">
        <v>1</v>
      </c>
      <c r="C433" s="108">
        <v>1</v>
      </c>
      <c r="D433" s="108">
        <v>1</v>
      </c>
      <c r="E433" s="108">
        <v>1</v>
      </c>
      <c r="F433" s="108">
        <v>1</v>
      </c>
      <c r="G433" s="108">
        <v>1</v>
      </c>
      <c r="H433" s="108">
        <v>1</v>
      </c>
      <c r="I433" s="108">
        <v>1</v>
      </c>
    </row>
    <row r="434" spans="1:9" ht="15" thickBot="1">
      <c r="A434" s="115" t="s">
        <v>109</v>
      </c>
      <c r="B434" s="108">
        <v>18214</v>
      </c>
      <c r="C434" s="108">
        <v>20743</v>
      </c>
      <c r="D434" s="108">
        <v>21559</v>
      </c>
      <c r="E434" s="108">
        <v>22451</v>
      </c>
      <c r="F434" s="108">
        <v>23555</v>
      </c>
      <c r="G434" s="108">
        <v>24625</v>
      </c>
      <c r="H434" s="108">
        <v>26675</v>
      </c>
      <c r="I434" s="108">
        <v>29594</v>
      </c>
    </row>
    <row r="435" spans="1:9" ht="15" thickBot="1">
      <c r="A435" s="115" t="s">
        <v>110</v>
      </c>
      <c r="B435" s="108">
        <v>0</v>
      </c>
      <c r="C435" s="108">
        <v>0</v>
      </c>
      <c r="D435" s="144">
        <v>0</v>
      </c>
      <c r="E435" s="108">
        <v>0</v>
      </c>
      <c r="F435" s="108">
        <v>0</v>
      </c>
      <c r="G435" s="108">
        <v>0</v>
      </c>
      <c r="H435" s="108">
        <v>0</v>
      </c>
      <c r="I435" s="108">
        <v>0</v>
      </c>
    </row>
    <row r="436" spans="1:9" ht="15" thickBot="1">
      <c r="A436" s="115" t="s">
        <v>111</v>
      </c>
      <c r="B436" s="108">
        <v>0</v>
      </c>
      <c r="C436" s="108">
        <v>0</v>
      </c>
      <c r="D436" s="144">
        <v>0</v>
      </c>
      <c r="E436" s="108">
        <v>0</v>
      </c>
      <c r="F436" s="108">
        <v>0</v>
      </c>
      <c r="G436" s="108">
        <v>0</v>
      </c>
      <c r="H436" s="108">
        <v>0</v>
      </c>
      <c r="I436" s="108">
        <v>0</v>
      </c>
    </row>
    <row r="437" spans="1:9" ht="15" thickBot="1">
      <c r="A437" s="115" t="s">
        <v>112</v>
      </c>
      <c r="B437" s="108">
        <v>2</v>
      </c>
      <c r="C437" s="108">
        <v>2</v>
      </c>
      <c r="D437" s="108">
        <v>2</v>
      </c>
      <c r="E437" s="108">
        <v>2</v>
      </c>
      <c r="F437" s="108">
        <v>2</v>
      </c>
      <c r="G437" s="108">
        <v>2</v>
      </c>
      <c r="H437" s="108">
        <v>2</v>
      </c>
      <c r="I437" s="108">
        <v>2</v>
      </c>
    </row>
    <row r="438" spans="1:9" ht="15" thickBot="1">
      <c r="A438" s="115" t="s">
        <v>113</v>
      </c>
      <c r="B438" s="108">
        <v>3</v>
      </c>
      <c r="C438" s="108">
        <v>3</v>
      </c>
      <c r="D438" s="108">
        <v>3</v>
      </c>
      <c r="E438" s="108">
        <v>3</v>
      </c>
      <c r="F438" s="108">
        <v>3</v>
      </c>
      <c r="G438" s="108">
        <v>3</v>
      </c>
      <c r="H438" s="108">
        <v>3</v>
      </c>
      <c r="I438" s="108">
        <v>3</v>
      </c>
    </row>
    <row r="439" spans="1:9" ht="15" thickBot="1">
      <c r="A439" s="115" t="s">
        <v>114</v>
      </c>
      <c r="B439" s="108">
        <v>0</v>
      </c>
      <c r="C439" s="108">
        <v>0</v>
      </c>
      <c r="D439" s="108">
        <v>0</v>
      </c>
      <c r="E439" s="108">
        <v>0</v>
      </c>
      <c r="F439" s="108">
        <v>0</v>
      </c>
      <c r="G439" s="108">
        <v>0</v>
      </c>
      <c r="H439" s="108">
        <v>0</v>
      </c>
      <c r="I439" s="108">
        <v>0</v>
      </c>
    </row>
    <row r="440" spans="1:9" ht="15" hidden="1" customHeight="1"/>
    <row r="442" spans="1:9" ht="15" thickBot="1">
      <c r="A442" s="143" t="s">
        <v>145</v>
      </c>
    </row>
    <row r="443" spans="1:9" ht="15.75" hidden="1" customHeight="1" thickBot="1"/>
    <row r="444" spans="1:9" ht="21" customHeight="1" thickBot="1">
      <c r="A444" s="566" t="s">
        <v>117</v>
      </c>
      <c r="B444" s="566" t="s">
        <v>606</v>
      </c>
      <c r="C444" s="566" t="s">
        <v>635</v>
      </c>
      <c r="D444" s="573" t="s">
        <v>744</v>
      </c>
      <c r="E444" s="573"/>
      <c r="F444" s="573"/>
      <c r="G444" s="573"/>
      <c r="H444" s="573"/>
      <c r="I444" s="573"/>
    </row>
    <row r="445" spans="1:9" ht="22.5" customHeight="1" thickBot="1">
      <c r="A445" s="566"/>
      <c r="B445" s="566"/>
      <c r="C445" s="566"/>
      <c r="D445" s="476" t="s">
        <v>745</v>
      </c>
      <c r="E445" s="476" t="s">
        <v>746</v>
      </c>
      <c r="F445" s="476" t="s">
        <v>747</v>
      </c>
      <c r="G445" s="476" t="s">
        <v>748</v>
      </c>
      <c r="H445" s="476" t="s">
        <v>749</v>
      </c>
      <c r="I445" s="476" t="s">
        <v>750</v>
      </c>
    </row>
    <row r="446" spans="1:9" ht="15" thickBot="1">
      <c r="A446" s="115" t="s">
        <v>106</v>
      </c>
      <c r="B446" s="108">
        <v>1</v>
      </c>
      <c r="C446" s="108">
        <v>1</v>
      </c>
      <c r="D446" s="108">
        <v>1</v>
      </c>
      <c r="E446" s="108">
        <v>1</v>
      </c>
      <c r="F446" s="108">
        <v>1</v>
      </c>
      <c r="G446" s="108">
        <v>1</v>
      </c>
      <c r="H446" s="108">
        <v>1</v>
      </c>
      <c r="I446" s="108">
        <v>1</v>
      </c>
    </row>
    <row r="447" spans="1:9" ht="15" thickBot="1">
      <c r="A447" s="115" t="s">
        <v>107</v>
      </c>
      <c r="B447" s="108">
        <v>0</v>
      </c>
      <c r="C447" s="108">
        <v>0</v>
      </c>
      <c r="D447" s="108">
        <v>0</v>
      </c>
      <c r="E447" s="108">
        <v>0</v>
      </c>
      <c r="F447" s="108">
        <v>0</v>
      </c>
      <c r="G447" s="108">
        <v>0</v>
      </c>
      <c r="H447" s="108">
        <v>0</v>
      </c>
      <c r="I447" s="108">
        <v>0</v>
      </c>
    </row>
    <row r="448" spans="1:9" ht="15" thickBot="1">
      <c r="A448" s="115" t="s">
        <v>108</v>
      </c>
      <c r="B448" s="108">
        <v>1</v>
      </c>
      <c r="C448" s="108">
        <v>1</v>
      </c>
      <c r="D448" s="108">
        <v>1</v>
      </c>
      <c r="E448" s="108">
        <v>1</v>
      </c>
      <c r="F448" s="108">
        <v>1</v>
      </c>
      <c r="G448" s="108">
        <v>1</v>
      </c>
      <c r="H448" s="108">
        <v>1</v>
      </c>
      <c r="I448" s="108">
        <v>1</v>
      </c>
    </row>
    <row r="449" spans="1:9" ht="15" thickBot="1">
      <c r="A449" s="115" t="s">
        <v>109</v>
      </c>
      <c r="B449" s="108">
        <v>3098</v>
      </c>
      <c r="C449" s="108">
        <v>3555</v>
      </c>
      <c r="D449" s="108">
        <v>3729</v>
      </c>
      <c r="E449" s="108">
        <v>3861</v>
      </c>
      <c r="F449" s="108">
        <v>4115</v>
      </c>
      <c r="G449" s="108">
        <v>4340</v>
      </c>
      <c r="H449" s="108">
        <v>4784</v>
      </c>
      <c r="I449" s="108">
        <v>5459</v>
      </c>
    </row>
    <row r="450" spans="1:9" ht="15" thickBot="1">
      <c r="A450" s="115" t="s">
        <v>110</v>
      </c>
      <c r="B450" s="108">
        <v>0</v>
      </c>
      <c r="C450" s="108">
        <v>0</v>
      </c>
      <c r="D450" s="144">
        <v>0</v>
      </c>
      <c r="E450" s="108">
        <v>0</v>
      </c>
      <c r="F450" s="108">
        <v>0</v>
      </c>
      <c r="G450" s="108">
        <v>0</v>
      </c>
      <c r="H450" s="108">
        <v>0</v>
      </c>
      <c r="I450" s="108">
        <v>0</v>
      </c>
    </row>
    <row r="451" spans="1:9" ht="15" thickBot="1">
      <c r="A451" s="115" t="s">
        <v>111</v>
      </c>
      <c r="B451" s="108">
        <v>0</v>
      </c>
      <c r="C451" s="108">
        <v>0</v>
      </c>
      <c r="D451" s="144">
        <v>0</v>
      </c>
      <c r="E451" s="108">
        <v>0</v>
      </c>
      <c r="F451" s="108">
        <v>0</v>
      </c>
      <c r="G451" s="108">
        <v>0</v>
      </c>
      <c r="H451" s="108">
        <v>0</v>
      </c>
      <c r="I451" s="108">
        <v>0</v>
      </c>
    </row>
    <row r="452" spans="1:9" ht="15" thickBot="1">
      <c r="A452" s="115" t="s">
        <v>112</v>
      </c>
      <c r="B452" s="108">
        <v>0</v>
      </c>
      <c r="C452" s="108">
        <v>0</v>
      </c>
      <c r="D452" s="108">
        <v>0</v>
      </c>
      <c r="E452" s="108">
        <v>0</v>
      </c>
      <c r="F452" s="108">
        <v>0</v>
      </c>
      <c r="G452" s="108">
        <v>0</v>
      </c>
      <c r="H452" s="108">
        <v>0</v>
      </c>
      <c r="I452" s="108">
        <v>0</v>
      </c>
    </row>
    <row r="453" spans="1:9" ht="15" thickBot="1">
      <c r="A453" s="115" t="s">
        <v>113</v>
      </c>
      <c r="B453" s="108">
        <v>1</v>
      </c>
      <c r="C453" s="108">
        <v>1</v>
      </c>
      <c r="D453" s="108">
        <v>1</v>
      </c>
      <c r="E453" s="108">
        <v>1</v>
      </c>
      <c r="F453" s="108">
        <v>1</v>
      </c>
      <c r="G453" s="108">
        <v>1</v>
      </c>
      <c r="H453" s="108">
        <v>1</v>
      </c>
      <c r="I453" s="108">
        <v>1</v>
      </c>
    </row>
    <row r="454" spans="1:9" ht="15" thickBot="1">
      <c r="A454" s="115" t="s">
        <v>114</v>
      </c>
      <c r="B454" s="108">
        <v>0</v>
      </c>
      <c r="C454" s="108">
        <v>0</v>
      </c>
      <c r="D454" s="108">
        <v>0</v>
      </c>
      <c r="E454" s="108">
        <v>0</v>
      </c>
      <c r="F454" s="108">
        <v>0</v>
      </c>
      <c r="G454" s="108">
        <v>0</v>
      </c>
      <c r="H454" s="108">
        <v>0</v>
      </c>
      <c r="I454" s="108">
        <v>0</v>
      </c>
    </row>
    <row r="455" spans="1:9" ht="15" hidden="1" customHeight="1"/>
    <row r="457" spans="1:9" ht="15" thickBot="1">
      <c r="A457" s="143" t="s">
        <v>146</v>
      </c>
    </row>
    <row r="458" spans="1:9" ht="15.75" hidden="1" customHeight="1" thickBot="1"/>
    <row r="459" spans="1:9" ht="22.5" customHeight="1" thickBot="1">
      <c r="A459" s="566" t="s">
        <v>117</v>
      </c>
      <c r="B459" s="566" t="s">
        <v>606</v>
      </c>
      <c r="C459" s="566" t="s">
        <v>635</v>
      </c>
      <c r="D459" s="573" t="s">
        <v>744</v>
      </c>
      <c r="E459" s="573"/>
      <c r="F459" s="573"/>
      <c r="G459" s="573"/>
      <c r="H459" s="573"/>
      <c r="I459" s="573"/>
    </row>
    <row r="460" spans="1:9" ht="20.25" customHeight="1" thickBot="1">
      <c r="A460" s="566"/>
      <c r="B460" s="566"/>
      <c r="C460" s="566"/>
      <c r="D460" s="476" t="s">
        <v>745</v>
      </c>
      <c r="E460" s="476" t="s">
        <v>746</v>
      </c>
      <c r="F460" s="476" t="s">
        <v>747</v>
      </c>
      <c r="G460" s="476" t="s">
        <v>748</v>
      </c>
      <c r="H460" s="476" t="s">
        <v>749</v>
      </c>
      <c r="I460" s="476" t="s">
        <v>750</v>
      </c>
    </row>
    <row r="461" spans="1:9" ht="15" thickBot="1">
      <c r="A461" s="115" t="s">
        <v>106</v>
      </c>
      <c r="B461" s="108">
        <v>2</v>
      </c>
      <c r="C461" s="108">
        <v>2</v>
      </c>
      <c r="D461" s="108">
        <v>2</v>
      </c>
      <c r="E461" s="108">
        <v>2</v>
      </c>
      <c r="F461" s="108">
        <v>2</v>
      </c>
      <c r="G461" s="108">
        <v>2</v>
      </c>
      <c r="H461" s="108">
        <v>2</v>
      </c>
      <c r="I461" s="108">
        <v>2</v>
      </c>
    </row>
    <row r="462" spans="1:9" ht="15" thickBot="1">
      <c r="A462" s="115" t="s">
        <v>107</v>
      </c>
      <c r="B462" s="108">
        <v>0</v>
      </c>
      <c r="C462" s="108">
        <v>0</v>
      </c>
      <c r="D462" s="108">
        <v>0</v>
      </c>
      <c r="E462" s="108">
        <v>0</v>
      </c>
      <c r="F462" s="108">
        <v>0</v>
      </c>
      <c r="G462" s="108">
        <v>0</v>
      </c>
      <c r="H462" s="108">
        <v>0</v>
      </c>
      <c r="I462" s="108">
        <v>0</v>
      </c>
    </row>
    <row r="463" spans="1:9" ht="15" thickBot="1">
      <c r="A463" s="115" t="s">
        <v>108</v>
      </c>
      <c r="B463" s="108">
        <v>0</v>
      </c>
      <c r="C463" s="108">
        <v>0</v>
      </c>
      <c r="D463" s="108">
        <v>0</v>
      </c>
      <c r="E463" s="108">
        <v>0</v>
      </c>
      <c r="F463" s="108">
        <v>0</v>
      </c>
      <c r="G463" s="108">
        <v>0</v>
      </c>
      <c r="H463" s="108">
        <v>0</v>
      </c>
      <c r="I463" s="108">
        <v>0</v>
      </c>
    </row>
    <row r="464" spans="1:9" ht="15" thickBot="1">
      <c r="A464" s="115" t="s">
        <v>109</v>
      </c>
      <c r="B464" s="108">
        <v>4050</v>
      </c>
      <c r="C464" s="108">
        <v>4353</v>
      </c>
      <c r="D464" s="108">
        <v>4522</v>
      </c>
      <c r="E464" s="108">
        <v>4665</v>
      </c>
      <c r="F464" s="108">
        <v>4994</v>
      </c>
      <c r="G464" s="108">
        <v>5271</v>
      </c>
      <c r="H464" s="108">
        <v>5660</v>
      </c>
      <c r="I464" s="108">
        <v>6102</v>
      </c>
    </row>
    <row r="465" spans="1:9" ht="15" thickBot="1">
      <c r="A465" s="115" t="s">
        <v>110</v>
      </c>
      <c r="B465" s="108">
        <v>0</v>
      </c>
      <c r="C465" s="108">
        <v>0</v>
      </c>
      <c r="D465" s="144">
        <v>0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</row>
    <row r="466" spans="1:9" ht="15" thickBot="1">
      <c r="A466" s="115" t="s">
        <v>111</v>
      </c>
      <c r="B466" s="108">
        <v>0</v>
      </c>
      <c r="C466" s="108">
        <v>0</v>
      </c>
      <c r="D466" s="144">
        <v>0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</row>
    <row r="467" spans="1:9" ht="15" thickBot="1">
      <c r="A467" s="115" t="s">
        <v>112</v>
      </c>
      <c r="B467" s="108">
        <v>0</v>
      </c>
      <c r="C467" s="108">
        <v>0</v>
      </c>
      <c r="D467" s="108">
        <v>0</v>
      </c>
      <c r="E467" s="108">
        <v>0</v>
      </c>
      <c r="F467" s="108">
        <v>0</v>
      </c>
      <c r="G467" s="108">
        <v>0</v>
      </c>
      <c r="H467" s="108">
        <v>0</v>
      </c>
      <c r="I467" s="108">
        <v>0</v>
      </c>
    </row>
    <row r="468" spans="1:9" ht="15" thickBot="1">
      <c r="A468" s="115" t="s">
        <v>113</v>
      </c>
      <c r="B468" s="108">
        <v>1</v>
      </c>
      <c r="C468" s="108">
        <v>1</v>
      </c>
      <c r="D468" s="108">
        <v>1</v>
      </c>
      <c r="E468" s="108">
        <v>1</v>
      </c>
      <c r="F468" s="108">
        <v>1</v>
      </c>
      <c r="G468" s="108">
        <v>1</v>
      </c>
      <c r="H468" s="108">
        <v>1</v>
      </c>
      <c r="I468" s="108">
        <v>1</v>
      </c>
    </row>
    <row r="469" spans="1:9" ht="15" thickBot="1">
      <c r="A469" s="115" t="s">
        <v>114</v>
      </c>
      <c r="B469" s="108">
        <v>0</v>
      </c>
      <c r="C469" s="108">
        <v>0</v>
      </c>
      <c r="D469" s="108">
        <v>0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</row>
    <row r="470" spans="1:9">
      <c r="A470" s="134" t="s">
        <v>1033</v>
      </c>
    </row>
    <row r="472" spans="1:9" ht="17">
      <c r="A472" s="619" t="s">
        <v>697</v>
      </c>
      <c r="B472" s="619"/>
      <c r="C472" s="619"/>
      <c r="D472" s="619"/>
      <c r="E472" s="619"/>
      <c r="F472" s="619"/>
      <c r="G472" s="619"/>
      <c r="H472" s="619"/>
      <c r="I472" s="619"/>
    </row>
    <row r="474" spans="1:9" ht="15" thickBot="1">
      <c r="A474" s="143" t="s">
        <v>147</v>
      </c>
    </row>
    <row r="475" spans="1:9" ht="15.75" hidden="1" customHeight="1" thickBot="1"/>
    <row r="476" spans="1:9" ht="22.5" customHeight="1" thickBot="1">
      <c r="A476" s="566" t="s">
        <v>117</v>
      </c>
      <c r="B476" s="566" t="s">
        <v>606</v>
      </c>
      <c r="C476" s="566" t="s">
        <v>635</v>
      </c>
      <c r="D476" s="573" t="s">
        <v>744</v>
      </c>
      <c r="E476" s="573"/>
      <c r="F476" s="573"/>
      <c r="G476" s="573"/>
      <c r="H476" s="573"/>
      <c r="I476" s="573"/>
    </row>
    <row r="477" spans="1:9" ht="20.25" customHeight="1" thickBot="1">
      <c r="A477" s="566"/>
      <c r="B477" s="566"/>
      <c r="C477" s="566"/>
      <c r="D477" s="476" t="s">
        <v>745</v>
      </c>
      <c r="E477" s="476" t="s">
        <v>746</v>
      </c>
      <c r="F477" s="476" t="s">
        <v>747</v>
      </c>
      <c r="G477" s="476" t="s">
        <v>748</v>
      </c>
      <c r="H477" s="476" t="s">
        <v>749</v>
      </c>
      <c r="I477" s="476" t="s">
        <v>750</v>
      </c>
    </row>
    <row r="478" spans="1:9" ht="15" thickBot="1">
      <c r="A478" s="115" t="s">
        <v>106</v>
      </c>
      <c r="B478" s="108">
        <v>6</v>
      </c>
      <c r="C478" s="108">
        <v>7</v>
      </c>
      <c r="D478" s="108">
        <v>7</v>
      </c>
      <c r="E478" s="108">
        <v>7</v>
      </c>
      <c r="F478" s="108">
        <v>7</v>
      </c>
      <c r="G478" s="108">
        <v>7</v>
      </c>
      <c r="H478" s="108">
        <v>7</v>
      </c>
      <c r="I478" s="108">
        <v>6</v>
      </c>
    </row>
    <row r="479" spans="1:9" ht="15" thickBot="1">
      <c r="A479" s="115" t="s">
        <v>107</v>
      </c>
      <c r="B479" s="108">
        <v>1</v>
      </c>
      <c r="C479" s="108">
        <v>1</v>
      </c>
      <c r="D479" s="108">
        <v>1</v>
      </c>
      <c r="E479" s="108">
        <v>1</v>
      </c>
      <c r="F479" s="108">
        <v>1</v>
      </c>
      <c r="G479" s="108">
        <v>1</v>
      </c>
      <c r="H479" s="108">
        <v>1</v>
      </c>
      <c r="I479" s="108">
        <v>1</v>
      </c>
    </row>
    <row r="480" spans="1:9" ht="15" thickBot="1">
      <c r="A480" s="115" t="s">
        <v>108</v>
      </c>
      <c r="B480" s="108">
        <v>1</v>
      </c>
      <c r="C480" s="108">
        <v>1</v>
      </c>
      <c r="D480" s="108">
        <v>1</v>
      </c>
      <c r="E480" s="108">
        <v>1</v>
      </c>
      <c r="F480" s="108">
        <v>1</v>
      </c>
      <c r="G480" s="108">
        <v>1</v>
      </c>
      <c r="H480" s="108">
        <v>1</v>
      </c>
      <c r="I480" s="108">
        <v>1</v>
      </c>
    </row>
    <row r="481" spans="1:9" ht="15" thickBot="1">
      <c r="A481" s="115" t="s">
        <v>109</v>
      </c>
      <c r="B481" s="108">
        <v>11146</v>
      </c>
      <c r="C481" s="108">
        <v>12160</v>
      </c>
      <c r="D481" s="108">
        <v>12393</v>
      </c>
      <c r="E481" s="108">
        <v>12620</v>
      </c>
      <c r="F481" s="108">
        <v>13083</v>
      </c>
      <c r="G481" s="108">
        <v>13479</v>
      </c>
      <c r="H481" s="108">
        <v>14137</v>
      </c>
      <c r="I481" s="108">
        <v>14858</v>
      </c>
    </row>
    <row r="482" spans="1:9" ht="15" thickBot="1">
      <c r="A482" s="115" t="s">
        <v>110</v>
      </c>
      <c r="B482" s="108">
        <v>0</v>
      </c>
      <c r="C482" s="108">
        <v>0</v>
      </c>
      <c r="D482" s="144">
        <v>0</v>
      </c>
      <c r="E482" s="108">
        <v>0</v>
      </c>
      <c r="F482" s="108">
        <v>0</v>
      </c>
      <c r="G482" s="108">
        <v>0</v>
      </c>
      <c r="H482" s="108">
        <v>0</v>
      </c>
      <c r="I482" s="108">
        <v>0</v>
      </c>
    </row>
    <row r="483" spans="1:9" ht="15" thickBot="1">
      <c r="A483" s="115" t="s">
        <v>111</v>
      </c>
      <c r="B483" s="108">
        <v>0</v>
      </c>
      <c r="C483" s="108">
        <v>0</v>
      </c>
      <c r="D483" s="144">
        <v>0</v>
      </c>
      <c r="E483" s="108">
        <v>0</v>
      </c>
      <c r="F483" s="108">
        <v>0</v>
      </c>
      <c r="G483" s="108">
        <v>0</v>
      </c>
      <c r="H483" s="108">
        <v>0</v>
      </c>
      <c r="I483" s="108">
        <v>0</v>
      </c>
    </row>
    <row r="484" spans="1:9" ht="15" thickBot="1">
      <c r="A484" s="115" t="s">
        <v>112</v>
      </c>
      <c r="B484" s="108">
        <v>0</v>
      </c>
      <c r="C484" s="108">
        <v>0</v>
      </c>
      <c r="D484" s="108">
        <v>0</v>
      </c>
      <c r="E484" s="108">
        <v>0</v>
      </c>
      <c r="F484" s="108">
        <v>0</v>
      </c>
      <c r="G484" s="108">
        <v>0</v>
      </c>
      <c r="H484" s="108">
        <v>1</v>
      </c>
      <c r="I484" s="108">
        <v>1</v>
      </c>
    </row>
    <row r="485" spans="1:9" ht="15" thickBot="1">
      <c r="A485" s="115" t="s">
        <v>113</v>
      </c>
      <c r="B485" s="108">
        <v>2</v>
      </c>
      <c r="C485" s="108">
        <v>2</v>
      </c>
      <c r="D485" s="108">
        <v>2</v>
      </c>
      <c r="E485" s="108">
        <v>2</v>
      </c>
      <c r="F485" s="108">
        <v>2</v>
      </c>
      <c r="G485" s="108">
        <v>2</v>
      </c>
      <c r="H485" s="108">
        <v>2</v>
      </c>
      <c r="I485" s="108">
        <v>2</v>
      </c>
    </row>
    <row r="486" spans="1:9" ht="15" thickBot="1">
      <c r="A486" s="115" t="s">
        <v>114</v>
      </c>
      <c r="B486" s="108">
        <v>0</v>
      </c>
      <c r="C486" s="108">
        <v>0</v>
      </c>
      <c r="D486" s="108">
        <v>0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</row>
    <row r="487" spans="1:9" ht="15" hidden="1" customHeight="1"/>
    <row r="489" spans="1:9" ht="15" thickBot="1">
      <c r="A489" s="143" t="s">
        <v>148</v>
      </c>
    </row>
    <row r="490" spans="1:9" ht="15.75" hidden="1" customHeight="1" thickBot="1"/>
    <row r="491" spans="1:9" ht="21" customHeight="1" thickBot="1">
      <c r="A491" s="566" t="s">
        <v>117</v>
      </c>
      <c r="B491" s="566" t="s">
        <v>606</v>
      </c>
      <c r="C491" s="566" t="s">
        <v>635</v>
      </c>
      <c r="D491" s="573" t="s">
        <v>744</v>
      </c>
      <c r="E491" s="573"/>
      <c r="F491" s="573"/>
      <c r="G491" s="573"/>
      <c r="H491" s="573"/>
      <c r="I491" s="573"/>
    </row>
    <row r="492" spans="1:9" ht="22.5" customHeight="1" thickBot="1">
      <c r="A492" s="566"/>
      <c r="B492" s="566"/>
      <c r="C492" s="566"/>
      <c r="D492" s="476" t="s">
        <v>745</v>
      </c>
      <c r="E492" s="476" t="s">
        <v>746</v>
      </c>
      <c r="F492" s="476" t="s">
        <v>747</v>
      </c>
      <c r="G492" s="476" t="s">
        <v>748</v>
      </c>
      <c r="H492" s="476" t="s">
        <v>749</v>
      </c>
      <c r="I492" s="476" t="s">
        <v>750</v>
      </c>
    </row>
    <row r="493" spans="1:9" ht="15" thickBot="1">
      <c r="A493" s="115" t="s">
        <v>106</v>
      </c>
      <c r="B493" s="108">
        <v>4</v>
      </c>
      <c r="C493" s="108">
        <v>5</v>
      </c>
      <c r="D493" s="108">
        <v>4</v>
      </c>
      <c r="E493" s="108">
        <v>4</v>
      </c>
      <c r="F493" s="108">
        <v>4</v>
      </c>
      <c r="G493" s="108">
        <v>4</v>
      </c>
      <c r="H493" s="108">
        <v>4</v>
      </c>
      <c r="I493" s="108">
        <v>5</v>
      </c>
    </row>
    <row r="494" spans="1:9" ht="15" thickBot="1">
      <c r="A494" s="115" t="s">
        <v>107</v>
      </c>
      <c r="B494" s="108">
        <v>0</v>
      </c>
      <c r="C494" s="108">
        <v>0</v>
      </c>
      <c r="D494" s="108">
        <v>0</v>
      </c>
      <c r="E494" s="108">
        <v>0</v>
      </c>
      <c r="F494" s="108">
        <v>0</v>
      </c>
      <c r="G494" s="108">
        <v>0</v>
      </c>
      <c r="H494" s="108">
        <v>0</v>
      </c>
      <c r="I494" s="108">
        <v>0</v>
      </c>
    </row>
    <row r="495" spans="1:9" ht="15" thickBot="1">
      <c r="A495" s="115" t="s">
        <v>108</v>
      </c>
      <c r="B495" s="108">
        <v>1</v>
      </c>
      <c r="C495" s="108">
        <v>1</v>
      </c>
      <c r="D495" s="108">
        <v>1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</row>
    <row r="496" spans="1:9" ht="15" thickBot="1">
      <c r="A496" s="115" t="s">
        <v>109</v>
      </c>
      <c r="B496" s="108">
        <v>17491</v>
      </c>
      <c r="C496" s="108">
        <v>18727</v>
      </c>
      <c r="D496" s="108">
        <v>19208</v>
      </c>
      <c r="E496" s="108">
        <v>19591</v>
      </c>
      <c r="F496" s="108">
        <v>20442</v>
      </c>
      <c r="G496" s="108">
        <v>21287</v>
      </c>
      <c r="H496" s="108">
        <v>23078</v>
      </c>
      <c r="I496" s="108">
        <v>25372</v>
      </c>
    </row>
    <row r="497" spans="1:9" ht="15" thickBot="1">
      <c r="A497" s="115" t="s">
        <v>110</v>
      </c>
      <c r="B497" s="108">
        <v>0</v>
      </c>
      <c r="C497" s="108">
        <v>0</v>
      </c>
      <c r="D497" s="144">
        <v>0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</row>
    <row r="498" spans="1:9" ht="15" thickBot="1">
      <c r="A498" s="115" t="s">
        <v>111</v>
      </c>
      <c r="B498" s="108">
        <v>0</v>
      </c>
      <c r="C498" s="108">
        <v>0</v>
      </c>
      <c r="D498" s="144">
        <v>0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</row>
    <row r="499" spans="1:9" ht="15" thickBot="1">
      <c r="A499" s="115" t="s">
        <v>112</v>
      </c>
      <c r="B499" s="108">
        <v>1</v>
      </c>
      <c r="C499" s="108">
        <v>1</v>
      </c>
      <c r="D499" s="108">
        <v>1</v>
      </c>
      <c r="E499" s="108">
        <v>1</v>
      </c>
      <c r="F499" s="108">
        <v>1</v>
      </c>
      <c r="G499" s="108">
        <v>1</v>
      </c>
      <c r="H499" s="108">
        <v>1</v>
      </c>
      <c r="I499" s="108">
        <v>1</v>
      </c>
    </row>
    <row r="500" spans="1:9" ht="15" thickBot="1">
      <c r="A500" s="115" t="s">
        <v>113</v>
      </c>
      <c r="B500" s="108">
        <v>4</v>
      </c>
      <c r="C500" s="108">
        <v>4</v>
      </c>
      <c r="D500" s="108">
        <v>4</v>
      </c>
      <c r="E500" s="108">
        <v>4</v>
      </c>
      <c r="F500" s="108">
        <v>4</v>
      </c>
      <c r="G500" s="108">
        <v>4</v>
      </c>
      <c r="H500" s="108">
        <v>4</v>
      </c>
      <c r="I500" s="108">
        <v>4</v>
      </c>
    </row>
    <row r="501" spans="1:9" ht="15" thickBot="1">
      <c r="A501" s="115" t="s">
        <v>114</v>
      </c>
      <c r="B501" s="108">
        <v>0</v>
      </c>
      <c r="C501" s="108">
        <v>0</v>
      </c>
      <c r="D501" s="108">
        <v>0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</row>
    <row r="502" spans="1:9" ht="15" hidden="1" customHeight="1"/>
    <row r="504" spans="1:9" ht="15" thickBot="1">
      <c r="A504" s="143" t="s">
        <v>149</v>
      </c>
    </row>
    <row r="505" spans="1:9" ht="15.75" hidden="1" customHeight="1" thickBot="1"/>
    <row r="506" spans="1:9" ht="20.25" customHeight="1" thickBot="1">
      <c r="A506" s="566" t="s">
        <v>117</v>
      </c>
      <c r="B506" s="566" t="s">
        <v>606</v>
      </c>
      <c r="C506" s="566" t="s">
        <v>635</v>
      </c>
      <c r="D506" s="573" t="s">
        <v>744</v>
      </c>
      <c r="E506" s="573"/>
      <c r="F506" s="573"/>
      <c r="G506" s="573"/>
      <c r="H506" s="573"/>
      <c r="I506" s="573"/>
    </row>
    <row r="507" spans="1:9" ht="19.5" customHeight="1" thickBot="1">
      <c r="A507" s="566"/>
      <c r="B507" s="566"/>
      <c r="C507" s="566"/>
      <c r="D507" s="476" t="s">
        <v>745</v>
      </c>
      <c r="E507" s="476" t="s">
        <v>746</v>
      </c>
      <c r="F507" s="476" t="s">
        <v>747</v>
      </c>
      <c r="G507" s="476" t="s">
        <v>748</v>
      </c>
      <c r="H507" s="476" t="s">
        <v>749</v>
      </c>
      <c r="I507" s="476" t="s">
        <v>750</v>
      </c>
    </row>
    <row r="508" spans="1:9" ht="15" thickBot="1">
      <c r="A508" s="115" t="s">
        <v>106</v>
      </c>
      <c r="B508" s="108">
        <v>16</v>
      </c>
      <c r="C508" s="108">
        <v>15</v>
      </c>
      <c r="D508" s="108">
        <v>15</v>
      </c>
      <c r="E508" s="108">
        <v>16</v>
      </c>
      <c r="F508" s="108">
        <v>18</v>
      </c>
      <c r="G508" s="108">
        <v>19</v>
      </c>
      <c r="H508" s="108">
        <v>19</v>
      </c>
      <c r="I508" s="108">
        <v>19</v>
      </c>
    </row>
    <row r="509" spans="1:9" ht="15" thickBot="1">
      <c r="A509" s="115" t="s">
        <v>107</v>
      </c>
      <c r="B509" s="108">
        <v>2</v>
      </c>
      <c r="C509" s="108">
        <v>2</v>
      </c>
      <c r="D509" s="108">
        <v>2</v>
      </c>
      <c r="E509" s="108">
        <v>2</v>
      </c>
      <c r="F509" s="108">
        <v>2</v>
      </c>
      <c r="G509" s="108">
        <v>2</v>
      </c>
      <c r="H509" s="108">
        <v>2</v>
      </c>
      <c r="I509" s="108">
        <v>2</v>
      </c>
    </row>
    <row r="510" spans="1:9" ht="15" thickBot="1">
      <c r="A510" s="115" t="s">
        <v>108</v>
      </c>
      <c r="B510" s="108">
        <v>1</v>
      </c>
      <c r="C510" s="108">
        <v>1</v>
      </c>
      <c r="D510" s="108">
        <v>1</v>
      </c>
      <c r="E510" s="108">
        <v>1</v>
      </c>
      <c r="F510" s="108">
        <v>1</v>
      </c>
      <c r="G510" s="108">
        <v>1</v>
      </c>
      <c r="H510" s="108">
        <v>1</v>
      </c>
      <c r="I510" s="108">
        <v>1</v>
      </c>
    </row>
    <row r="511" spans="1:9" ht="15" thickBot="1">
      <c r="A511" s="115" t="s">
        <v>109</v>
      </c>
      <c r="B511" s="108">
        <v>20786</v>
      </c>
      <c r="C511" s="108">
        <v>23530</v>
      </c>
      <c r="D511" s="108">
        <v>24468</v>
      </c>
      <c r="E511" s="108">
        <v>25291</v>
      </c>
      <c r="F511" s="108">
        <v>26084</v>
      </c>
      <c r="G511" s="108">
        <v>27182</v>
      </c>
      <c r="H511" s="108">
        <v>29823</v>
      </c>
      <c r="I511" s="108">
        <v>33380</v>
      </c>
    </row>
    <row r="512" spans="1:9" ht="15" thickBot="1">
      <c r="A512" s="115" t="s">
        <v>110</v>
      </c>
      <c r="B512" s="108">
        <v>0</v>
      </c>
      <c r="C512" s="108">
        <v>0</v>
      </c>
      <c r="D512" s="144">
        <v>0</v>
      </c>
      <c r="E512" s="108">
        <v>0</v>
      </c>
      <c r="F512" s="108">
        <v>0</v>
      </c>
      <c r="G512" s="108">
        <v>0</v>
      </c>
      <c r="H512" s="108">
        <v>0</v>
      </c>
      <c r="I512" s="108">
        <v>0</v>
      </c>
    </row>
    <row r="513" spans="1:9" ht="15" thickBot="1">
      <c r="A513" s="115" t="s">
        <v>111</v>
      </c>
      <c r="B513" s="108">
        <v>0</v>
      </c>
      <c r="C513" s="108">
        <v>0</v>
      </c>
      <c r="D513" s="144">
        <v>0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</row>
    <row r="514" spans="1:9" ht="15" thickBot="1">
      <c r="A514" s="115" t="s">
        <v>112</v>
      </c>
      <c r="B514" s="108">
        <v>3</v>
      </c>
      <c r="C514" s="108">
        <v>3</v>
      </c>
      <c r="D514" s="108">
        <v>3</v>
      </c>
      <c r="E514" s="108">
        <v>3</v>
      </c>
      <c r="F514" s="108">
        <v>3</v>
      </c>
      <c r="G514" s="108">
        <v>3</v>
      </c>
      <c r="H514" s="108">
        <v>4</v>
      </c>
      <c r="I514" s="108">
        <v>4</v>
      </c>
    </row>
    <row r="515" spans="1:9" ht="15" thickBot="1">
      <c r="A515" s="115" t="s">
        <v>113</v>
      </c>
      <c r="B515" s="108">
        <v>6</v>
      </c>
      <c r="C515" s="108">
        <v>6</v>
      </c>
      <c r="D515" s="108">
        <v>6</v>
      </c>
      <c r="E515" s="108">
        <v>6</v>
      </c>
      <c r="F515" s="108">
        <v>6</v>
      </c>
      <c r="G515" s="108">
        <v>6</v>
      </c>
      <c r="H515" s="108">
        <v>6</v>
      </c>
      <c r="I515" s="108">
        <v>6</v>
      </c>
    </row>
    <row r="516" spans="1:9" ht="15" thickBot="1">
      <c r="A516" s="115" t="s">
        <v>114</v>
      </c>
      <c r="B516" s="108">
        <v>0</v>
      </c>
      <c r="C516" s="108">
        <v>0</v>
      </c>
      <c r="D516" s="108">
        <v>0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</row>
    <row r="517" spans="1:9">
      <c r="A517" s="134" t="s">
        <v>1033</v>
      </c>
    </row>
    <row r="519" spans="1:9" ht="17">
      <c r="A519" s="619" t="s">
        <v>697</v>
      </c>
      <c r="B519" s="619"/>
      <c r="C519" s="619"/>
      <c r="D519" s="619"/>
      <c r="E519" s="619"/>
      <c r="F519" s="619"/>
      <c r="G519" s="619"/>
      <c r="H519" s="619"/>
      <c r="I519" s="619"/>
    </row>
    <row r="521" spans="1:9">
      <c r="A521" s="143" t="s">
        <v>150</v>
      </c>
    </row>
    <row r="522" spans="1:9" ht="15" thickBot="1"/>
    <row r="523" spans="1:9" ht="21.75" customHeight="1" thickBot="1">
      <c r="A523" s="566" t="s">
        <v>117</v>
      </c>
      <c r="B523" s="566" t="s">
        <v>606</v>
      </c>
      <c r="C523" s="566" t="s">
        <v>635</v>
      </c>
      <c r="D523" s="573" t="s">
        <v>744</v>
      </c>
      <c r="E523" s="573"/>
      <c r="F523" s="573"/>
      <c r="G523" s="573"/>
      <c r="H523" s="573"/>
      <c r="I523" s="573"/>
    </row>
    <row r="524" spans="1:9" ht="21.75" customHeight="1" thickBot="1">
      <c r="A524" s="566"/>
      <c r="B524" s="566"/>
      <c r="C524" s="566"/>
      <c r="D524" s="476" t="s">
        <v>745</v>
      </c>
      <c r="E524" s="476" t="s">
        <v>746</v>
      </c>
      <c r="F524" s="476" t="s">
        <v>747</v>
      </c>
      <c r="G524" s="476" t="s">
        <v>748</v>
      </c>
      <c r="H524" s="476" t="s">
        <v>749</v>
      </c>
      <c r="I524" s="476" t="s">
        <v>750</v>
      </c>
    </row>
    <row r="525" spans="1:9" ht="15" thickBot="1">
      <c r="A525" s="115" t="s">
        <v>106</v>
      </c>
      <c r="B525" s="108">
        <v>41</v>
      </c>
      <c r="C525" s="108">
        <v>49</v>
      </c>
      <c r="D525" s="108">
        <v>51</v>
      </c>
      <c r="E525" s="108">
        <v>52</v>
      </c>
      <c r="F525" s="108">
        <v>52</v>
      </c>
      <c r="G525" s="108">
        <v>52</v>
      </c>
      <c r="H525" s="108">
        <v>53</v>
      </c>
      <c r="I525" s="108">
        <v>53</v>
      </c>
    </row>
    <row r="526" spans="1:9" ht="15" thickBot="1">
      <c r="A526" s="115" t="s">
        <v>107</v>
      </c>
      <c r="B526" s="108">
        <v>1</v>
      </c>
      <c r="C526" s="108">
        <v>1</v>
      </c>
      <c r="D526" s="108">
        <v>1</v>
      </c>
      <c r="E526" s="108">
        <v>1</v>
      </c>
      <c r="F526" s="108">
        <v>1</v>
      </c>
      <c r="G526" s="108">
        <v>1</v>
      </c>
      <c r="H526" s="108">
        <v>1</v>
      </c>
      <c r="I526" s="108">
        <v>1</v>
      </c>
    </row>
    <row r="527" spans="1:9" ht="15" thickBot="1">
      <c r="A527" s="115" t="s">
        <v>108</v>
      </c>
      <c r="B527" s="108">
        <v>3</v>
      </c>
      <c r="C527" s="108">
        <v>3</v>
      </c>
      <c r="D527" s="108">
        <v>3</v>
      </c>
      <c r="E527" s="108">
        <v>3</v>
      </c>
      <c r="F527" s="108">
        <v>3</v>
      </c>
      <c r="G527" s="108">
        <v>3</v>
      </c>
      <c r="H527" s="108">
        <v>3</v>
      </c>
      <c r="I527" s="108">
        <v>3</v>
      </c>
    </row>
    <row r="528" spans="1:9" ht="15" thickBot="1">
      <c r="A528" s="115" t="s">
        <v>109</v>
      </c>
      <c r="B528" s="108">
        <v>49970</v>
      </c>
      <c r="C528" s="108">
        <v>58820</v>
      </c>
      <c r="D528" s="108">
        <v>60898</v>
      </c>
      <c r="E528" s="108">
        <v>63040</v>
      </c>
      <c r="F528" s="108">
        <v>66498</v>
      </c>
      <c r="G528" s="108">
        <v>69643</v>
      </c>
      <c r="H528" s="108">
        <v>76432</v>
      </c>
      <c r="I528" s="108">
        <v>85202</v>
      </c>
    </row>
    <row r="529" spans="1:9" ht="15" thickBot="1">
      <c r="A529" s="115" t="s">
        <v>110</v>
      </c>
      <c r="B529" s="108">
        <v>0</v>
      </c>
      <c r="C529" s="108">
        <v>0</v>
      </c>
      <c r="D529" s="144">
        <v>0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</row>
    <row r="530" spans="1:9" ht="15" thickBot="1">
      <c r="A530" s="115" t="s">
        <v>111</v>
      </c>
      <c r="B530" s="108">
        <v>0</v>
      </c>
      <c r="C530" s="108">
        <v>0</v>
      </c>
      <c r="D530" s="144">
        <v>0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</row>
    <row r="531" spans="1:9" ht="15" thickBot="1">
      <c r="A531" s="115" t="s">
        <v>112</v>
      </c>
      <c r="B531" s="108">
        <v>4</v>
      </c>
      <c r="C531" s="108">
        <v>4</v>
      </c>
      <c r="D531" s="108">
        <v>4</v>
      </c>
      <c r="E531" s="108">
        <v>4</v>
      </c>
      <c r="F531" s="108">
        <v>4</v>
      </c>
      <c r="G531" s="108">
        <v>4</v>
      </c>
      <c r="H531" s="108">
        <v>5</v>
      </c>
      <c r="I531" s="108">
        <v>5</v>
      </c>
    </row>
    <row r="532" spans="1:9" ht="15" thickBot="1">
      <c r="A532" s="115" t="s">
        <v>113</v>
      </c>
      <c r="B532" s="108">
        <v>4</v>
      </c>
      <c r="C532" s="108">
        <v>3</v>
      </c>
      <c r="D532" s="108">
        <v>3</v>
      </c>
      <c r="E532" s="108">
        <v>3</v>
      </c>
      <c r="F532" s="108">
        <v>3</v>
      </c>
      <c r="G532" s="108">
        <v>3</v>
      </c>
      <c r="H532" s="108">
        <v>3</v>
      </c>
      <c r="I532" s="108">
        <v>3</v>
      </c>
    </row>
    <row r="533" spans="1:9" ht="15" thickBot="1">
      <c r="A533" s="115" t="s">
        <v>114</v>
      </c>
      <c r="B533" s="108">
        <v>0</v>
      </c>
      <c r="C533" s="108">
        <v>0</v>
      </c>
      <c r="D533" s="108">
        <v>0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</row>
    <row r="536" spans="1:9">
      <c r="A536" s="134" t="s">
        <v>1033</v>
      </c>
    </row>
  </sheetData>
  <mergeCells count="148">
    <mergeCell ref="B83:B84"/>
    <mergeCell ref="A36:A37"/>
    <mergeCell ref="B36:B37"/>
    <mergeCell ref="D36:I36"/>
    <mergeCell ref="A53:A54"/>
    <mergeCell ref="B53:B54"/>
    <mergeCell ref="D53:I53"/>
    <mergeCell ref="A472:I472"/>
    <mergeCell ref="B100:B101"/>
    <mergeCell ref="D100:I100"/>
    <mergeCell ref="A115:A116"/>
    <mergeCell ref="B115:B116"/>
    <mergeCell ref="D115:I115"/>
    <mergeCell ref="C130:C131"/>
    <mergeCell ref="C147:C148"/>
    <mergeCell ref="A194:A195"/>
    <mergeCell ref="B194:B195"/>
    <mergeCell ref="D194:I194"/>
    <mergeCell ref="A209:A210"/>
    <mergeCell ref="B209:B210"/>
    <mergeCell ref="D209:I209"/>
    <mergeCell ref="A162:A163"/>
    <mergeCell ref="B162:B163"/>
    <mergeCell ref="D162:I162"/>
    <mergeCell ref="A2:I2"/>
    <mergeCell ref="A49:I49"/>
    <mergeCell ref="A96:I96"/>
    <mergeCell ref="A143:I143"/>
    <mergeCell ref="A190:I190"/>
    <mergeCell ref="A237:I237"/>
    <mergeCell ref="A284:I284"/>
    <mergeCell ref="A331:I331"/>
    <mergeCell ref="A6:A7"/>
    <mergeCell ref="B6:B7"/>
    <mergeCell ref="A21:A22"/>
    <mergeCell ref="B21:B22"/>
    <mergeCell ref="D21:I21"/>
    <mergeCell ref="A68:A69"/>
    <mergeCell ref="B68:B69"/>
    <mergeCell ref="D68:I68"/>
    <mergeCell ref="A130:A131"/>
    <mergeCell ref="B130:B131"/>
    <mergeCell ref="D130:I130"/>
    <mergeCell ref="A147:A148"/>
    <mergeCell ref="B147:B148"/>
    <mergeCell ref="D147:I147"/>
    <mergeCell ref="A100:A101"/>
    <mergeCell ref="A83:A84"/>
    <mergeCell ref="A177:A178"/>
    <mergeCell ref="B177:B178"/>
    <mergeCell ref="D177:I177"/>
    <mergeCell ref="C162:C163"/>
    <mergeCell ref="C177:C178"/>
    <mergeCell ref="C194:C195"/>
    <mergeCell ref="C209:C210"/>
    <mergeCell ref="A256:A257"/>
    <mergeCell ref="B256:B257"/>
    <mergeCell ref="D256:I256"/>
    <mergeCell ref="A271:A272"/>
    <mergeCell ref="B271:B272"/>
    <mergeCell ref="D271:I271"/>
    <mergeCell ref="A224:A225"/>
    <mergeCell ref="B224:B225"/>
    <mergeCell ref="D224:I224"/>
    <mergeCell ref="A241:A242"/>
    <mergeCell ref="B241:B242"/>
    <mergeCell ref="D241:I241"/>
    <mergeCell ref="C224:C225"/>
    <mergeCell ref="C241:C242"/>
    <mergeCell ref="C256:C257"/>
    <mergeCell ref="C271:C272"/>
    <mergeCell ref="A318:A319"/>
    <mergeCell ref="B318:B319"/>
    <mergeCell ref="D318:I318"/>
    <mergeCell ref="A335:A336"/>
    <mergeCell ref="B335:B336"/>
    <mergeCell ref="D335:I335"/>
    <mergeCell ref="A288:A289"/>
    <mergeCell ref="B288:B289"/>
    <mergeCell ref="D288:I288"/>
    <mergeCell ref="A303:A304"/>
    <mergeCell ref="B303:B304"/>
    <mergeCell ref="D303:I303"/>
    <mergeCell ref="C288:C289"/>
    <mergeCell ref="C303:C304"/>
    <mergeCell ref="C318:C319"/>
    <mergeCell ref="C335:C336"/>
    <mergeCell ref="A382:A383"/>
    <mergeCell ref="B382:B383"/>
    <mergeCell ref="D382:I382"/>
    <mergeCell ref="A397:A398"/>
    <mergeCell ref="B397:B398"/>
    <mergeCell ref="D397:I397"/>
    <mergeCell ref="A350:A351"/>
    <mergeCell ref="B350:B351"/>
    <mergeCell ref="D350:I350"/>
    <mergeCell ref="A365:A366"/>
    <mergeCell ref="B365:B366"/>
    <mergeCell ref="D365:I365"/>
    <mergeCell ref="A378:I378"/>
    <mergeCell ref="C350:C351"/>
    <mergeCell ref="C365:C366"/>
    <mergeCell ref="C382:C383"/>
    <mergeCell ref="C397:C398"/>
    <mergeCell ref="A444:A445"/>
    <mergeCell ref="B444:B445"/>
    <mergeCell ref="D444:I444"/>
    <mergeCell ref="A459:A460"/>
    <mergeCell ref="B459:B460"/>
    <mergeCell ref="D459:I459"/>
    <mergeCell ref="A412:A413"/>
    <mergeCell ref="B412:B413"/>
    <mergeCell ref="D412:I412"/>
    <mergeCell ref="A429:A430"/>
    <mergeCell ref="B429:B430"/>
    <mergeCell ref="D429:I429"/>
    <mergeCell ref="A425:I425"/>
    <mergeCell ref="C412:C413"/>
    <mergeCell ref="C429:C430"/>
    <mergeCell ref="C444:C445"/>
    <mergeCell ref="C459:C460"/>
    <mergeCell ref="A506:A507"/>
    <mergeCell ref="B506:B507"/>
    <mergeCell ref="D506:I506"/>
    <mergeCell ref="A523:A524"/>
    <mergeCell ref="B523:B524"/>
    <mergeCell ref="D523:I523"/>
    <mergeCell ref="A476:A477"/>
    <mergeCell ref="B476:B477"/>
    <mergeCell ref="D476:I476"/>
    <mergeCell ref="A491:A492"/>
    <mergeCell ref="B491:B492"/>
    <mergeCell ref="D491:I491"/>
    <mergeCell ref="C476:C477"/>
    <mergeCell ref="C491:C492"/>
    <mergeCell ref="C506:C507"/>
    <mergeCell ref="C523:C524"/>
    <mergeCell ref="A519:I519"/>
    <mergeCell ref="C6:C7"/>
    <mergeCell ref="D6:I6"/>
    <mergeCell ref="C21:C22"/>
    <mergeCell ref="C36:C37"/>
    <mergeCell ref="C53:C54"/>
    <mergeCell ref="C68:C69"/>
    <mergeCell ref="C83:C84"/>
    <mergeCell ref="C100:C101"/>
    <mergeCell ref="C115:C116"/>
    <mergeCell ref="D83:I83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">
    <tabColor theme="0"/>
  </sheetPr>
  <dimension ref="A2:H73"/>
  <sheetViews>
    <sheetView showGridLines="0" view="pageBreakPreview" topLeftCell="A68" zoomScale="110" zoomScaleNormal="100" zoomScaleSheetLayoutView="110" workbookViewId="0">
      <selection activeCell="A73" sqref="A73"/>
    </sheetView>
  </sheetViews>
  <sheetFormatPr defaultRowHeight="14.5"/>
  <cols>
    <col min="1" max="1" width="11" customWidth="1"/>
    <col min="2" max="2" width="10.81640625" customWidth="1"/>
    <col min="3" max="3" width="10.453125" customWidth="1"/>
    <col min="4" max="4" width="11.81640625" customWidth="1"/>
    <col min="5" max="5" width="11.54296875" customWidth="1"/>
    <col min="6" max="6" width="11.81640625" customWidth="1"/>
    <col min="7" max="8" width="10.81640625" customWidth="1"/>
  </cols>
  <sheetData>
    <row r="2" spans="1:8" ht="17">
      <c r="A2" s="593" t="s">
        <v>698</v>
      </c>
      <c r="B2" s="593"/>
      <c r="C2" s="593"/>
      <c r="D2" s="593"/>
      <c r="E2" s="593"/>
      <c r="F2" s="593"/>
      <c r="G2" s="593"/>
      <c r="H2" s="593"/>
    </row>
    <row r="3" spans="1:8" ht="15" thickBot="1"/>
    <row r="4" spans="1:8" ht="24" customHeight="1" thickBot="1">
      <c r="A4" s="573" t="s">
        <v>0</v>
      </c>
      <c r="B4" s="573" t="s">
        <v>78</v>
      </c>
      <c r="C4" s="573"/>
      <c r="D4" s="573"/>
      <c r="E4" s="573"/>
      <c r="F4" s="573"/>
      <c r="G4" s="573"/>
      <c r="H4" s="573"/>
    </row>
    <row r="5" spans="1:8" ht="36" customHeight="1" thickBot="1">
      <c r="A5" s="573"/>
      <c r="B5" s="142" t="s">
        <v>41</v>
      </c>
      <c r="C5" s="142" t="s">
        <v>42</v>
      </c>
      <c r="D5" s="142" t="s">
        <v>43</v>
      </c>
      <c r="E5" s="142" t="s">
        <v>44</v>
      </c>
      <c r="F5" s="141" t="s">
        <v>45</v>
      </c>
      <c r="G5" s="141" t="s">
        <v>46</v>
      </c>
      <c r="H5" s="142" t="s">
        <v>47</v>
      </c>
    </row>
    <row r="6" spans="1:8" ht="15" thickBot="1">
      <c r="A6" s="115" t="s">
        <v>606</v>
      </c>
      <c r="B6" s="107">
        <v>1111</v>
      </c>
      <c r="C6" s="107">
        <v>5913</v>
      </c>
      <c r="D6" s="107">
        <v>19463</v>
      </c>
      <c r="E6" s="107">
        <v>489</v>
      </c>
      <c r="F6" s="107">
        <v>5480</v>
      </c>
      <c r="G6" s="107">
        <v>102161</v>
      </c>
      <c r="H6" s="107">
        <v>173</v>
      </c>
    </row>
    <row r="7" spans="1:8" ht="15" thickBot="1">
      <c r="A7" s="115" t="s">
        <v>635</v>
      </c>
      <c r="B7" s="107">
        <v>1307</v>
      </c>
      <c r="C7" s="107">
        <v>7091</v>
      </c>
      <c r="D7" s="107">
        <v>22887</v>
      </c>
      <c r="E7" s="107">
        <v>579</v>
      </c>
      <c r="F7" s="107">
        <v>6487</v>
      </c>
      <c r="G7" s="107">
        <v>114424</v>
      </c>
      <c r="H7" s="107">
        <v>202</v>
      </c>
    </row>
    <row r="8" spans="1:8" ht="15" thickBot="1">
      <c r="A8" s="115" t="s">
        <v>744</v>
      </c>
      <c r="B8" s="107">
        <v>1761</v>
      </c>
      <c r="C8" s="107">
        <v>9318</v>
      </c>
      <c r="D8" s="107">
        <v>29924</v>
      </c>
      <c r="E8" s="107">
        <v>795</v>
      </c>
      <c r="F8" s="107">
        <v>8458</v>
      </c>
      <c r="G8" s="107">
        <v>137218</v>
      </c>
      <c r="H8" s="107">
        <v>268</v>
      </c>
    </row>
    <row r="9" spans="1:8" ht="15" thickBot="1">
      <c r="A9" s="140" t="s">
        <v>745</v>
      </c>
      <c r="B9" s="144">
        <v>1379</v>
      </c>
      <c r="C9" s="144">
        <v>7578</v>
      </c>
      <c r="D9" s="144">
        <v>24369</v>
      </c>
      <c r="E9" s="144">
        <v>615</v>
      </c>
      <c r="F9" s="144">
        <v>6871</v>
      </c>
      <c r="G9" s="144">
        <v>119334</v>
      </c>
      <c r="H9" s="144">
        <v>211</v>
      </c>
    </row>
    <row r="10" spans="1:8" ht="15" thickBot="1">
      <c r="A10" s="140" t="s">
        <v>746</v>
      </c>
      <c r="B10" s="144">
        <v>1497</v>
      </c>
      <c r="C10" s="144">
        <v>7870</v>
      </c>
      <c r="D10" s="144">
        <v>25432</v>
      </c>
      <c r="E10" s="144">
        <v>659</v>
      </c>
      <c r="F10" s="144">
        <v>7156</v>
      </c>
      <c r="G10" s="144">
        <v>122436</v>
      </c>
      <c r="H10" s="144">
        <v>225</v>
      </c>
    </row>
    <row r="11" spans="1:8" ht="15" thickBot="1">
      <c r="A11" s="140" t="s">
        <v>747</v>
      </c>
      <c r="B11" s="144">
        <v>1567</v>
      </c>
      <c r="C11" s="144">
        <v>8374</v>
      </c>
      <c r="D11" s="144">
        <v>27065</v>
      </c>
      <c r="E11" s="144">
        <v>709</v>
      </c>
      <c r="F11" s="144">
        <v>7655</v>
      </c>
      <c r="G11" s="144">
        <v>127599</v>
      </c>
      <c r="H11" s="144">
        <v>248</v>
      </c>
    </row>
    <row r="12" spans="1:8" ht="15" thickBot="1">
      <c r="A12" s="140" t="s">
        <v>748</v>
      </c>
      <c r="B12" s="144">
        <v>1658</v>
      </c>
      <c r="C12" s="144">
        <v>8775</v>
      </c>
      <c r="D12" s="144">
        <v>28289</v>
      </c>
      <c r="E12" s="144">
        <v>751</v>
      </c>
      <c r="F12" s="144">
        <v>7939</v>
      </c>
      <c r="G12" s="144">
        <v>132077</v>
      </c>
      <c r="H12" s="144">
        <v>254</v>
      </c>
    </row>
    <row r="13" spans="1:8" ht="15" thickBot="1">
      <c r="A13" s="140" t="s">
        <v>749</v>
      </c>
      <c r="B13" s="144">
        <v>1732</v>
      </c>
      <c r="C13" s="144">
        <v>9163</v>
      </c>
      <c r="D13" s="144">
        <v>29271</v>
      </c>
      <c r="E13" s="144">
        <v>785</v>
      </c>
      <c r="F13" s="144">
        <v>8292</v>
      </c>
      <c r="G13" s="144">
        <v>135348</v>
      </c>
      <c r="H13" s="144">
        <v>262</v>
      </c>
    </row>
    <row r="14" spans="1:8" ht="15" thickBot="1">
      <c r="A14" s="140" t="s">
        <v>750</v>
      </c>
      <c r="B14" s="144">
        <v>1761</v>
      </c>
      <c r="C14" s="144">
        <v>9318</v>
      </c>
      <c r="D14" s="144">
        <v>29924</v>
      </c>
      <c r="E14" s="144">
        <v>795</v>
      </c>
      <c r="F14" s="144">
        <v>8458</v>
      </c>
      <c r="G14" s="144">
        <v>137218</v>
      </c>
      <c r="H14" s="144">
        <v>268</v>
      </c>
    </row>
    <row r="15" spans="1:8" ht="15" thickBot="1"/>
    <row r="16" spans="1:8" ht="15" hidden="1" thickBot="1"/>
    <row r="17" spans="1:8" ht="24" customHeight="1" thickBot="1">
      <c r="A17" s="573" t="s">
        <v>0</v>
      </c>
      <c r="B17" s="573" t="s">
        <v>78</v>
      </c>
      <c r="C17" s="573"/>
      <c r="D17" s="573"/>
      <c r="E17" s="573"/>
      <c r="F17" s="573"/>
      <c r="G17" s="573"/>
      <c r="H17" s="573"/>
    </row>
    <row r="18" spans="1:8" ht="36" customHeight="1" thickBot="1">
      <c r="A18" s="573"/>
      <c r="B18" s="142" t="s">
        <v>48</v>
      </c>
      <c r="C18" s="141" t="s">
        <v>49</v>
      </c>
      <c r="D18" s="141" t="s">
        <v>50</v>
      </c>
      <c r="E18" s="141" t="s">
        <v>51</v>
      </c>
      <c r="F18" s="148" t="s">
        <v>52</v>
      </c>
      <c r="G18" s="148" t="s">
        <v>53</v>
      </c>
      <c r="H18" s="148" t="s">
        <v>54</v>
      </c>
    </row>
    <row r="19" spans="1:8" ht="15" thickBot="1">
      <c r="A19" s="115" t="s">
        <v>606</v>
      </c>
      <c r="B19" s="107">
        <v>1841</v>
      </c>
      <c r="C19" s="107">
        <v>48958</v>
      </c>
      <c r="D19" s="107">
        <v>21663</v>
      </c>
      <c r="E19" s="107">
        <v>42042</v>
      </c>
      <c r="F19" s="107">
        <v>3868</v>
      </c>
      <c r="G19" s="107">
        <v>2150</v>
      </c>
      <c r="H19" s="107">
        <v>874</v>
      </c>
    </row>
    <row r="20" spans="1:8" ht="15" thickBot="1">
      <c r="A20" s="115" t="s">
        <v>635</v>
      </c>
      <c r="B20" s="107">
        <v>2214</v>
      </c>
      <c r="C20" s="107">
        <v>57493</v>
      </c>
      <c r="D20" s="107">
        <v>25675</v>
      </c>
      <c r="E20" s="107">
        <v>48774</v>
      </c>
      <c r="F20" s="107">
        <v>4530</v>
      </c>
      <c r="G20" s="107">
        <v>2410</v>
      </c>
      <c r="H20" s="107">
        <v>1036</v>
      </c>
    </row>
    <row r="21" spans="1:8" ht="15" thickBot="1">
      <c r="A21" s="115" t="s">
        <v>744</v>
      </c>
      <c r="B21" s="107">
        <v>2813</v>
      </c>
      <c r="C21" s="107">
        <v>77303</v>
      </c>
      <c r="D21" s="107">
        <v>33810</v>
      </c>
      <c r="E21" s="107">
        <v>61955</v>
      </c>
      <c r="F21" s="107">
        <v>5728</v>
      </c>
      <c r="G21" s="107">
        <v>3170</v>
      </c>
      <c r="H21" s="107">
        <v>1430</v>
      </c>
    </row>
    <row r="22" spans="1:8" ht="15" thickBot="1">
      <c r="A22" s="272" t="s">
        <v>745</v>
      </c>
      <c r="B22" s="144">
        <v>2322</v>
      </c>
      <c r="C22" s="144">
        <v>61303</v>
      </c>
      <c r="D22" s="144">
        <v>27148</v>
      </c>
      <c r="E22" s="144">
        <v>51265</v>
      </c>
      <c r="F22" s="144">
        <v>4787</v>
      </c>
      <c r="G22" s="144">
        <v>2539</v>
      </c>
      <c r="H22" s="144">
        <v>1112</v>
      </c>
    </row>
    <row r="23" spans="1:8" ht="15" thickBot="1">
      <c r="A23" s="272" t="s">
        <v>746</v>
      </c>
      <c r="B23" s="144">
        <v>2421</v>
      </c>
      <c r="C23" s="144">
        <v>64626</v>
      </c>
      <c r="D23" s="144">
        <v>28506</v>
      </c>
      <c r="E23" s="144">
        <v>53187</v>
      </c>
      <c r="F23" s="144">
        <v>4956</v>
      </c>
      <c r="G23" s="144">
        <v>2676</v>
      </c>
      <c r="H23" s="144">
        <v>1170</v>
      </c>
    </row>
    <row r="24" spans="1:8" ht="15" thickBot="1">
      <c r="A24" s="272" t="s">
        <v>747</v>
      </c>
      <c r="B24" s="144">
        <v>2563</v>
      </c>
      <c r="C24" s="144">
        <v>69187</v>
      </c>
      <c r="D24" s="144">
        <v>30412</v>
      </c>
      <c r="E24" s="144">
        <v>56528</v>
      </c>
      <c r="F24" s="144">
        <v>5277</v>
      </c>
      <c r="G24" s="144">
        <v>2850</v>
      </c>
      <c r="H24" s="144">
        <v>1261</v>
      </c>
    </row>
    <row r="25" spans="1:8" ht="15" thickBot="1">
      <c r="A25" s="272" t="s">
        <v>748</v>
      </c>
      <c r="B25" s="144">
        <v>2690</v>
      </c>
      <c r="C25" s="144">
        <v>72769</v>
      </c>
      <c r="D25" s="144">
        <v>31855</v>
      </c>
      <c r="E25" s="144">
        <v>58867</v>
      </c>
      <c r="F25" s="144">
        <v>5482</v>
      </c>
      <c r="G25" s="144">
        <v>2990</v>
      </c>
      <c r="H25" s="144">
        <v>1330</v>
      </c>
    </row>
    <row r="26" spans="1:8" ht="15" thickBot="1">
      <c r="A26" s="272" t="s">
        <v>749</v>
      </c>
      <c r="B26" s="144">
        <v>2782</v>
      </c>
      <c r="C26" s="144">
        <v>75643</v>
      </c>
      <c r="D26" s="144">
        <v>33139</v>
      </c>
      <c r="E26" s="144">
        <v>60851</v>
      </c>
      <c r="F26" s="144">
        <v>5625</v>
      </c>
      <c r="G26" s="144">
        <v>3116</v>
      </c>
      <c r="H26" s="144">
        <v>1401</v>
      </c>
    </row>
    <row r="27" spans="1:8" ht="15" thickBot="1">
      <c r="A27" s="272" t="s">
        <v>750</v>
      </c>
      <c r="B27" s="144">
        <v>2813</v>
      </c>
      <c r="C27" s="144">
        <v>77303</v>
      </c>
      <c r="D27" s="144">
        <v>33810</v>
      </c>
      <c r="E27" s="144">
        <v>61955</v>
      </c>
      <c r="F27" s="144">
        <v>5728</v>
      </c>
      <c r="G27" s="144">
        <v>3170</v>
      </c>
      <c r="H27" s="144">
        <v>1430</v>
      </c>
    </row>
    <row r="28" spans="1:8" ht="15" thickBot="1"/>
    <row r="29" spans="1:8" ht="15" hidden="1" thickBot="1"/>
    <row r="30" spans="1:8" ht="25.5" customHeight="1" thickBot="1">
      <c r="A30" s="573" t="s">
        <v>0</v>
      </c>
      <c r="B30" s="573" t="s">
        <v>78</v>
      </c>
      <c r="C30" s="573"/>
      <c r="D30" s="573"/>
      <c r="E30" s="573"/>
      <c r="F30" s="573"/>
      <c r="G30" s="573"/>
      <c r="H30" s="573"/>
    </row>
    <row r="31" spans="1:8" ht="48" customHeight="1" thickBot="1">
      <c r="A31" s="573"/>
      <c r="B31" s="148" t="s">
        <v>55</v>
      </c>
      <c r="C31" s="148" t="s">
        <v>56</v>
      </c>
      <c r="D31" s="141" t="s">
        <v>751</v>
      </c>
      <c r="E31" s="141" t="s">
        <v>58</v>
      </c>
      <c r="F31" s="141" t="s">
        <v>59</v>
      </c>
      <c r="G31" s="141" t="s">
        <v>60</v>
      </c>
      <c r="H31" s="141" t="s">
        <v>61</v>
      </c>
    </row>
    <row r="32" spans="1:8" ht="15" thickBot="1">
      <c r="A32" s="115" t="s">
        <v>606</v>
      </c>
      <c r="B32" s="107">
        <v>4546</v>
      </c>
      <c r="C32" s="107">
        <v>279</v>
      </c>
      <c r="D32" s="107">
        <v>808</v>
      </c>
      <c r="E32" s="107">
        <v>2674</v>
      </c>
      <c r="F32" s="107">
        <v>2509</v>
      </c>
      <c r="G32" s="107">
        <v>465</v>
      </c>
      <c r="H32" s="107">
        <v>131</v>
      </c>
    </row>
    <row r="33" spans="1:8" ht="15" thickBot="1">
      <c r="A33" s="115" t="s">
        <v>635</v>
      </c>
      <c r="B33" s="107">
        <v>5329</v>
      </c>
      <c r="C33" s="107">
        <v>361</v>
      </c>
      <c r="D33" s="107">
        <v>988</v>
      </c>
      <c r="E33" s="107">
        <v>3324</v>
      </c>
      <c r="F33" s="107">
        <v>2956</v>
      </c>
      <c r="G33" s="107">
        <v>494</v>
      </c>
      <c r="H33" s="107">
        <v>147</v>
      </c>
    </row>
    <row r="34" spans="1:8" ht="15" thickBot="1">
      <c r="A34" s="115" t="s">
        <v>744</v>
      </c>
      <c r="B34" s="107">
        <v>6906</v>
      </c>
      <c r="C34" s="107">
        <v>484</v>
      </c>
      <c r="D34" s="107">
        <v>1317</v>
      </c>
      <c r="E34" s="107">
        <v>4656</v>
      </c>
      <c r="F34" s="107">
        <v>4002</v>
      </c>
      <c r="G34" s="107">
        <v>632</v>
      </c>
      <c r="H34" s="107">
        <v>234</v>
      </c>
    </row>
    <row r="35" spans="1:8" ht="15" thickBot="1">
      <c r="A35" s="272" t="s">
        <v>745</v>
      </c>
      <c r="B35" s="144">
        <v>5563</v>
      </c>
      <c r="C35" s="144">
        <v>383</v>
      </c>
      <c r="D35" s="144">
        <v>1040</v>
      </c>
      <c r="E35" s="144">
        <v>3563</v>
      </c>
      <c r="F35" s="144">
        <v>3155</v>
      </c>
      <c r="G35" s="144">
        <v>513</v>
      </c>
      <c r="H35" s="144">
        <v>153</v>
      </c>
    </row>
    <row r="36" spans="1:8" ht="15" thickBot="1">
      <c r="A36" s="272" t="s">
        <v>746</v>
      </c>
      <c r="B36" s="144">
        <v>5793</v>
      </c>
      <c r="C36" s="144">
        <v>392</v>
      </c>
      <c r="D36" s="275">
        <v>1106</v>
      </c>
      <c r="E36" s="274">
        <v>3730</v>
      </c>
      <c r="F36" s="144">
        <v>3350</v>
      </c>
      <c r="G36" s="144">
        <v>531</v>
      </c>
      <c r="H36" s="144">
        <v>165</v>
      </c>
    </row>
    <row r="37" spans="1:8" ht="15" thickBot="1">
      <c r="A37" s="272" t="s">
        <v>747</v>
      </c>
      <c r="B37" s="144">
        <v>6259</v>
      </c>
      <c r="C37" s="144">
        <v>424</v>
      </c>
      <c r="D37" s="144">
        <v>1196</v>
      </c>
      <c r="E37" s="144">
        <v>4089</v>
      </c>
      <c r="F37" s="144">
        <v>3566</v>
      </c>
      <c r="G37" s="144">
        <v>578</v>
      </c>
      <c r="H37" s="144">
        <v>193</v>
      </c>
    </row>
    <row r="38" spans="1:8" ht="15" thickBot="1">
      <c r="A38" s="272" t="s">
        <v>748</v>
      </c>
      <c r="B38" s="144">
        <v>6562</v>
      </c>
      <c r="C38" s="144">
        <v>453</v>
      </c>
      <c r="D38" s="144">
        <v>1265</v>
      </c>
      <c r="E38" s="144">
        <v>4354</v>
      </c>
      <c r="F38" s="144">
        <v>3758</v>
      </c>
      <c r="G38" s="144">
        <v>600</v>
      </c>
      <c r="H38" s="144">
        <v>209</v>
      </c>
    </row>
    <row r="39" spans="1:8" ht="15" thickBot="1">
      <c r="A39" s="272" t="s">
        <v>749</v>
      </c>
      <c r="B39" s="144">
        <v>6793</v>
      </c>
      <c r="C39" s="144">
        <v>469</v>
      </c>
      <c r="D39" s="144">
        <v>1295</v>
      </c>
      <c r="E39" s="144">
        <v>4568</v>
      </c>
      <c r="F39" s="144">
        <v>3924</v>
      </c>
      <c r="G39" s="144">
        <v>626</v>
      </c>
      <c r="H39" s="144">
        <v>230</v>
      </c>
    </row>
    <row r="40" spans="1:8" ht="15" thickBot="1">
      <c r="A40" s="272" t="s">
        <v>750</v>
      </c>
      <c r="B40" s="144">
        <v>6906</v>
      </c>
      <c r="C40" s="144">
        <v>484</v>
      </c>
      <c r="D40" s="144">
        <v>1317</v>
      </c>
      <c r="E40" s="144">
        <v>4656</v>
      </c>
      <c r="F40" s="144">
        <v>4002</v>
      </c>
      <c r="G40" s="144">
        <v>632</v>
      </c>
      <c r="H40" s="144">
        <v>234</v>
      </c>
    </row>
    <row r="42" spans="1:8">
      <c r="A42" s="134" t="s">
        <v>1033</v>
      </c>
    </row>
    <row r="45" spans="1:8" ht="17">
      <c r="A45" s="619" t="s">
        <v>698</v>
      </c>
      <c r="B45" s="619"/>
      <c r="C45" s="619"/>
      <c r="D45" s="619"/>
      <c r="E45" s="619"/>
      <c r="F45" s="619"/>
      <c r="G45" s="619"/>
      <c r="H45" s="619"/>
    </row>
    <row r="46" spans="1:8" ht="15" thickBot="1"/>
    <row r="47" spans="1:8" ht="24.75" customHeight="1" thickBot="1">
      <c r="A47" s="573" t="s">
        <v>0</v>
      </c>
      <c r="B47" s="573" t="s">
        <v>78</v>
      </c>
      <c r="C47" s="573"/>
      <c r="D47" s="573"/>
      <c r="E47" s="573"/>
      <c r="F47" s="573"/>
      <c r="G47" s="573"/>
      <c r="H47" s="573"/>
    </row>
    <row r="48" spans="1:8" ht="44.25" customHeight="1" thickBot="1">
      <c r="A48" s="573"/>
      <c r="B48" s="276" t="s">
        <v>752</v>
      </c>
      <c r="C48" s="276" t="s">
        <v>753</v>
      </c>
      <c r="D48" s="142" t="s">
        <v>64</v>
      </c>
      <c r="E48" s="141" t="s">
        <v>65</v>
      </c>
      <c r="F48" s="141" t="s">
        <v>76</v>
      </c>
      <c r="G48" s="141" t="s">
        <v>67</v>
      </c>
      <c r="H48" s="141" t="s">
        <v>68</v>
      </c>
    </row>
    <row r="49" spans="1:8" ht="15" thickBot="1">
      <c r="A49" s="115" t="s">
        <v>606</v>
      </c>
      <c r="B49" s="107">
        <v>1177</v>
      </c>
      <c r="C49" s="107">
        <v>551</v>
      </c>
      <c r="D49" s="107">
        <v>751</v>
      </c>
      <c r="E49" s="107">
        <v>191</v>
      </c>
      <c r="F49" s="107">
        <v>4198</v>
      </c>
      <c r="G49" s="107">
        <v>78</v>
      </c>
      <c r="H49" s="107">
        <v>4238</v>
      </c>
    </row>
    <row r="50" spans="1:8" ht="15" thickBot="1">
      <c r="A50" s="115" t="s">
        <v>635</v>
      </c>
      <c r="B50" s="107">
        <v>1318</v>
      </c>
      <c r="C50" s="107">
        <v>652</v>
      </c>
      <c r="D50" s="107">
        <v>897</v>
      </c>
      <c r="E50" s="107">
        <v>242</v>
      </c>
      <c r="F50" s="107">
        <v>4959</v>
      </c>
      <c r="G50" s="107">
        <v>92</v>
      </c>
      <c r="H50" s="107">
        <v>4823</v>
      </c>
    </row>
    <row r="51" spans="1:8" ht="15" thickBot="1">
      <c r="A51" s="115" t="s">
        <v>744</v>
      </c>
      <c r="B51" s="107">
        <v>1712</v>
      </c>
      <c r="C51" s="107">
        <v>890</v>
      </c>
      <c r="D51" s="107">
        <v>1232</v>
      </c>
      <c r="E51" s="107">
        <v>336</v>
      </c>
      <c r="F51" s="107">
        <v>6537</v>
      </c>
      <c r="G51" s="107">
        <v>132</v>
      </c>
      <c r="H51" s="107">
        <v>6244</v>
      </c>
    </row>
    <row r="52" spans="1:8" ht="15" thickBot="1">
      <c r="A52" s="272" t="s">
        <v>745</v>
      </c>
      <c r="B52" s="144">
        <v>1373</v>
      </c>
      <c r="C52" s="144">
        <v>697</v>
      </c>
      <c r="D52" s="144">
        <v>953</v>
      </c>
      <c r="E52" s="144">
        <v>262</v>
      </c>
      <c r="F52" s="144">
        <v>5244</v>
      </c>
      <c r="G52" s="144">
        <v>99</v>
      </c>
      <c r="H52" s="144">
        <v>5070</v>
      </c>
    </row>
    <row r="53" spans="1:8" ht="15" thickBot="1">
      <c r="A53" s="272" t="s">
        <v>746</v>
      </c>
      <c r="B53" s="274">
        <v>1428</v>
      </c>
      <c r="C53" s="275">
        <v>727</v>
      </c>
      <c r="D53" s="144">
        <v>995</v>
      </c>
      <c r="E53" s="144">
        <v>276</v>
      </c>
      <c r="F53" s="144">
        <v>5493</v>
      </c>
      <c r="G53" s="144">
        <v>109</v>
      </c>
      <c r="H53" s="144">
        <v>5275</v>
      </c>
    </row>
    <row r="54" spans="1:8" ht="15" thickBot="1">
      <c r="A54" s="272" t="s">
        <v>747</v>
      </c>
      <c r="B54" s="144">
        <v>1541</v>
      </c>
      <c r="C54" s="144">
        <v>806</v>
      </c>
      <c r="D54" s="144">
        <v>1085</v>
      </c>
      <c r="E54" s="144">
        <v>303</v>
      </c>
      <c r="F54" s="144">
        <v>5890</v>
      </c>
      <c r="G54" s="144">
        <v>114</v>
      </c>
      <c r="H54" s="144">
        <v>5660</v>
      </c>
    </row>
    <row r="55" spans="1:8" ht="15" thickBot="1">
      <c r="A55" s="272" t="s">
        <v>748</v>
      </c>
      <c r="B55" s="144">
        <v>1603</v>
      </c>
      <c r="C55" s="144">
        <v>852</v>
      </c>
      <c r="D55" s="144">
        <v>1151</v>
      </c>
      <c r="E55" s="144">
        <v>316</v>
      </c>
      <c r="F55" s="144">
        <v>6205</v>
      </c>
      <c r="G55" s="144">
        <v>121</v>
      </c>
      <c r="H55" s="144">
        <v>5948</v>
      </c>
    </row>
    <row r="56" spans="1:8" ht="15" thickBot="1">
      <c r="A56" s="272" t="s">
        <v>749</v>
      </c>
      <c r="B56" s="144">
        <v>1679</v>
      </c>
      <c r="C56" s="144">
        <v>878</v>
      </c>
      <c r="D56" s="144">
        <v>1210</v>
      </c>
      <c r="E56" s="144">
        <v>330</v>
      </c>
      <c r="F56" s="144">
        <v>6456</v>
      </c>
      <c r="G56" s="144">
        <v>127</v>
      </c>
      <c r="H56" s="144">
        <v>6143</v>
      </c>
    </row>
    <row r="57" spans="1:8" ht="15" thickBot="1">
      <c r="A57" s="272" t="s">
        <v>750</v>
      </c>
      <c r="B57" s="144">
        <v>1712</v>
      </c>
      <c r="C57" s="144">
        <v>890</v>
      </c>
      <c r="D57" s="144">
        <v>1232</v>
      </c>
      <c r="E57" s="144">
        <v>336</v>
      </c>
      <c r="F57" s="144">
        <v>6537</v>
      </c>
      <c r="G57" s="144">
        <v>132</v>
      </c>
      <c r="H57" s="144">
        <v>6244</v>
      </c>
    </row>
    <row r="58" spans="1:8">
      <c r="A58" s="3"/>
    </row>
    <row r="59" spans="1:8" ht="15" thickBot="1">
      <c r="A59" s="3"/>
    </row>
    <row r="60" spans="1:8" ht="26.25" customHeight="1" thickBot="1">
      <c r="A60" s="573" t="s">
        <v>0</v>
      </c>
      <c r="B60" s="573" t="s">
        <v>78</v>
      </c>
      <c r="C60" s="573"/>
      <c r="D60" s="573"/>
      <c r="E60" s="573"/>
      <c r="F60" s="573"/>
      <c r="G60" s="573"/>
      <c r="H60" s="573"/>
    </row>
    <row r="61" spans="1:8" ht="42.75" customHeight="1" thickBot="1">
      <c r="A61" s="573"/>
      <c r="B61" s="141" t="s">
        <v>69</v>
      </c>
      <c r="C61" s="141" t="s">
        <v>70</v>
      </c>
      <c r="D61" s="141" t="s">
        <v>71</v>
      </c>
      <c r="E61" s="141" t="s">
        <v>72</v>
      </c>
      <c r="F61" s="141" t="s">
        <v>73</v>
      </c>
      <c r="G61" s="617" t="s">
        <v>77</v>
      </c>
      <c r="H61" s="617"/>
    </row>
    <row r="62" spans="1:8" ht="15" thickBot="1">
      <c r="A62" s="115" t="s">
        <v>606</v>
      </c>
      <c r="B62" s="107">
        <v>780</v>
      </c>
      <c r="C62" s="107">
        <v>481</v>
      </c>
      <c r="D62" s="107">
        <v>1094</v>
      </c>
      <c r="E62" s="107">
        <v>1983</v>
      </c>
      <c r="F62" s="107">
        <v>4354</v>
      </c>
      <c r="G62" s="626">
        <v>15644</v>
      </c>
      <c r="H62" s="626"/>
    </row>
    <row r="63" spans="1:8" ht="15" thickBot="1">
      <c r="A63" s="115" t="s">
        <v>635</v>
      </c>
      <c r="B63" s="107">
        <v>887</v>
      </c>
      <c r="C63" s="107">
        <v>529</v>
      </c>
      <c r="D63" s="107">
        <v>1349</v>
      </c>
      <c r="E63" s="107">
        <v>2285</v>
      </c>
      <c r="F63" s="107">
        <v>5050</v>
      </c>
      <c r="G63" s="626">
        <v>18651</v>
      </c>
      <c r="H63" s="626"/>
    </row>
    <row r="64" spans="1:8" ht="15" thickBot="1">
      <c r="A64" s="115" t="s">
        <v>744</v>
      </c>
      <c r="B64" s="107">
        <v>1153</v>
      </c>
      <c r="C64" s="107">
        <v>691</v>
      </c>
      <c r="D64" s="107">
        <v>1834</v>
      </c>
      <c r="E64" s="107">
        <v>3122</v>
      </c>
      <c r="F64" s="107">
        <v>6799</v>
      </c>
      <c r="G64" s="626">
        <v>23679</v>
      </c>
      <c r="H64" s="626"/>
    </row>
    <row r="65" spans="1:8" ht="15" thickBot="1">
      <c r="A65" s="272" t="s">
        <v>745</v>
      </c>
      <c r="B65" s="144">
        <v>933</v>
      </c>
      <c r="C65" s="144">
        <v>558</v>
      </c>
      <c r="D65" s="144">
        <v>1435</v>
      </c>
      <c r="E65" s="144">
        <v>2429</v>
      </c>
      <c r="F65" s="144">
        <v>5531</v>
      </c>
      <c r="G65" s="625">
        <v>19650</v>
      </c>
      <c r="H65" s="625"/>
    </row>
    <row r="66" spans="1:8" ht="15" thickBot="1">
      <c r="A66" s="272" t="s">
        <v>746</v>
      </c>
      <c r="B66" s="144">
        <v>967</v>
      </c>
      <c r="C66" s="144">
        <v>584</v>
      </c>
      <c r="D66" s="144">
        <v>1524</v>
      </c>
      <c r="E66" s="144">
        <v>2594</v>
      </c>
      <c r="F66" s="144">
        <v>5817</v>
      </c>
      <c r="G66" s="625">
        <v>20387</v>
      </c>
      <c r="H66" s="625"/>
    </row>
    <row r="67" spans="1:8" ht="15" thickBot="1">
      <c r="A67" s="272" t="s">
        <v>747</v>
      </c>
      <c r="B67" s="144">
        <v>1039</v>
      </c>
      <c r="C67" s="144">
        <v>626</v>
      </c>
      <c r="D67" s="144">
        <v>1649</v>
      </c>
      <c r="E67" s="144">
        <v>2785</v>
      </c>
      <c r="F67" s="144">
        <v>6211</v>
      </c>
      <c r="G67" s="625">
        <v>21606</v>
      </c>
      <c r="H67" s="625"/>
    </row>
    <row r="68" spans="1:8" ht="15" thickBot="1">
      <c r="A68" s="272" t="s">
        <v>748</v>
      </c>
      <c r="B68" s="144">
        <v>1083</v>
      </c>
      <c r="C68" s="144">
        <v>665</v>
      </c>
      <c r="D68" s="144">
        <v>1751</v>
      </c>
      <c r="E68" s="144">
        <v>2931</v>
      </c>
      <c r="F68" s="144">
        <v>6508</v>
      </c>
      <c r="G68" s="625">
        <v>22578</v>
      </c>
      <c r="H68" s="625"/>
    </row>
    <row r="69" spans="1:8" ht="15" thickBot="1">
      <c r="A69" s="272" t="s">
        <v>749</v>
      </c>
      <c r="B69" s="144">
        <v>1142</v>
      </c>
      <c r="C69" s="144">
        <v>684</v>
      </c>
      <c r="D69" s="144">
        <v>1810</v>
      </c>
      <c r="E69" s="144">
        <v>3068</v>
      </c>
      <c r="F69" s="144">
        <v>6713</v>
      </c>
      <c r="G69" s="625">
        <v>23310</v>
      </c>
      <c r="H69" s="625"/>
    </row>
    <row r="70" spans="1:8" ht="15" thickBot="1">
      <c r="A70" s="272" t="s">
        <v>750</v>
      </c>
      <c r="B70" s="144">
        <v>1153</v>
      </c>
      <c r="C70" s="144">
        <v>691</v>
      </c>
      <c r="D70" s="144">
        <v>1834</v>
      </c>
      <c r="E70" s="144">
        <v>3122</v>
      </c>
      <c r="F70" s="144">
        <v>6799</v>
      </c>
      <c r="G70" s="625">
        <v>23679</v>
      </c>
      <c r="H70" s="625"/>
    </row>
    <row r="71" spans="1:8">
      <c r="A71" s="3"/>
    </row>
    <row r="72" spans="1:8">
      <c r="A72" s="3"/>
    </row>
    <row r="73" spans="1:8">
      <c r="A73" s="134" t="s">
        <v>1033</v>
      </c>
    </row>
  </sheetData>
  <mergeCells count="22">
    <mergeCell ref="A2:H2"/>
    <mergeCell ref="A45:H45"/>
    <mergeCell ref="A60:A61"/>
    <mergeCell ref="B60:H60"/>
    <mergeCell ref="G61:H61"/>
    <mergeCell ref="A4:A5"/>
    <mergeCell ref="B4:H4"/>
    <mergeCell ref="A17:A18"/>
    <mergeCell ref="B17:H17"/>
    <mergeCell ref="A30:A31"/>
    <mergeCell ref="B30:H30"/>
    <mergeCell ref="A47:A48"/>
    <mergeCell ref="B47:H47"/>
    <mergeCell ref="G67:H67"/>
    <mergeCell ref="G68:H68"/>
    <mergeCell ref="G69:H69"/>
    <mergeCell ref="G70:H70"/>
    <mergeCell ref="G62:H62"/>
    <mergeCell ref="G63:H63"/>
    <mergeCell ref="G65:H65"/>
    <mergeCell ref="G66:H66"/>
    <mergeCell ref="G64:H64"/>
  </mergeCells>
  <pageMargins left="0.7" right="0.7" top="0.75" bottom="0.75" header="0.3" footer="0.3"/>
  <pageSetup paperSize="9" scale="92" orientation="portrait" r:id="rId1"/>
  <rowBreaks count="1" manualBreakCount="1">
    <brk id="42" max="7" man="1"/>
  </rowBreaks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theme="0"/>
  </sheetPr>
  <dimension ref="A2:I536"/>
  <sheetViews>
    <sheetView showGridLines="0" view="pageBreakPreview" topLeftCell="A510" zoomScale="80" zoomScaleNormal="80" zoomScaleSheetLayoutView="80" workbookViewId="0">
      <selection activeCell="C536" sqref="C536"/>
    </sheetView>
  </sheetViews>
  <sheetFormatPr defaultRowHeight="14.5"/>
  <cols>
    <col min="1" max="1" width="9.54296875" customWidth="1"/>
    <col min="2" max="3" width="11.81640625" customWidth="1"/>
    <col min="4" max="4" width="9.54296875" customWidth="1"/>
    <col min="6" max="6" width="10.26953125" customWidth="1"/>
    <col min="8" max="8" width="10.81640625" customWidth="1"/>
    <col min="9" max="9" width="11" customWidth="1"/>
    <col min="13" max="13" width="11.453125" customWidth="1"/>
  </cols>
  <sheetData>
    <row r="2" spans="1:9" ht="17">
      <c r="A2" s="619" t="s">
        <v>699</v>
      </c>
      <c r="B2" s="619"/>
      <c r="C2" s="619"/>
      <c r="D2" s="619"/>
      <c r="E2" s="619"/>
      <c r="F2" s="619"/>
      <c r="G2" s="619"/>
      <c r="H2" s="619"/>
      <c r="I2" s="619"/>
    </row>
    <row r="4" spans="1:9" ht="15" thickBot="1">
      <c r="A4" s="143" t="s">
        <v>116</v>
      </c>
    </row>
    <row r="5" spans="1:9" ht="15" hidden="1" thickBot="1"/>
    <row r="6" spans="1:9" ht="21.75" customHeight="1" thickBot="1">
      <c r="A6" s="566" t="s">
        <v>117</v>
      </c>
      <c r="B6" s="566" t="s">
        <v>606</v>
      </c>
      <c r="C6" s="566" t="s">
        <v>635</v>
      </c>
      <c r="D6" s="573" t="s">
        <v>744</v>
      </c>
      <c r="E6" s="573"/>
      <c r="F6" s="573"/>
      <c r="G6" s="573"/>
      <c r="H6" s="573"/>
      <c r="I6" s="573"/>
    </row>
    <row r="7" spans="1:9" ht="20.25" customHeight="1" thickBot="1">
      <c r="A7" s="566"/>
      <c r="B7" s="566"/>
      <c r="C7" s="566"/>
      <c r="D7" s="137" t="s">
        <v>745</v>
      </c>
      <c r="E7" s="137" t="s">
        <v>746</v>
      </c>
      <c r="F7" s="137" t="s">
        <v>747</v>
      </c>
      <c r="G7" s="137" t="s">
        <v>748</v>
      </c>
      <c r="H7" s="137" t="s">
        <v>749</v>
      </c>
      <c r="I7" s="137" t="s">
        <v>750</v>
      </c>
    </row>
    <row r="8" spans="1:9" ht="15" thickBot="1">
      <c r="A8" s="115" t="s">
        <v>106</v>
      </c>
      <c r="B8" s="108">
        <v>1</v>
      </c>
      <c r="C8" s="108">
        <v>1</v>
      </c>
      <c r="D8" s="108">
        <v>1</v>
      </c>
      <c r="E8" s="108">
        <f>INDEX('[1]II d.1. SID SBN Prov'!$B$6:$K$41,3,2)</f>
        <v>1</v>
      </c>
      <c r="F8" s="108">
        <f>INDEX('[2]II d.1. SID SBN Prov'!$B$6:$K$41,3,2)</f>
        <v>1</v>
      </c>
      <c r="G8" s="108">
        <v>2</v>
      </c>
      <c r="H8" s="108">
        <v>2</v>
      </c>
      <c r="I8" s="108">
        <v>2</v>
      </c>
    </row>
    <row r="9" spans="1:9" ht="15" thickBot="1">
      <c r="A9" s="115" t="s">
        <v>107</v>
      </c>
      <c r="B9" s="108">
        <v>0</v>
      </c>
      <c r="C9" s="108">
        <v>0</v>
      </c>
      <c r="D9" s="108">
        <v>0</v>
      </c>
      <c r="E9" s="108">
        <f>INDEX('[1]II d.1. SID SBN Prov'!$B$6:$K$41,3,3)</f>
        <v>0</v>
      </c>
      <c r="F9" s="108">
        <f>INDEX('[2]II d.1. SID SBN Prov'!$B$6:$K$41,3,3)</f>
        <v>0</v>
      </c>
      <c r="G9" s="108">
        <v>0</v>
      </c>
      <c r="H9" s="108">
        <v>0</v>
      </c>
      <c r="I9" s="108">
        <v>0</v>
      </c>
    </row>
    <row r="10" spans="1:9" ht="15" thickBot="1">
      <c r="A10" s="115" t="s">
        <v>108</v>
      </c>
      <c r="B10" s="108">
        <v>0</v>
      </c>
      <c r="C10" s="108">
        <v>0</v>
      </c>
      <c r="D10" s="108">
        <v>0</v>
      </c>
      <c r="E10" s="108">
        <f>INDEX('[1]II d.1. SID SBN Prov'!$B$6:$K$41,3,4)</f>
        <v>0</v>
      </c>
      <c r="F10" s="108">
        <f>INDEX('[2]II d.1. SID SBN Prov'!$B$6:$K$41,3,4)</f>
        <v>0</v>
      </c>
      <c r="G10" s="108">
        <v>0</v>
      </c>
      <c r="H10" s="108">
        <v>0</v>
      </c>
      <c r="I10" s="108">
        <v>0</v>
      </c>
    </row>
    <row r="11" spans="1:9" ht="15" thickBot="1">
      <c r="A11" s="115" t="s">
        <v>109</v>
      </c>
      <c r="B11" s="108">
        <v>1107</v>
      </c>
      <c r="C11" s="108">
        <v>1303</v>
      </c>
      <c r="D11" s="108">
        <v>1375</v>
      </c>
      <c r="E11" s="108">
        <f>INDEX('[1]II d.1. SID SBN Prov'!$B$6:$K$41,3,5)</f>
        <v>1493</v>
      </c>
      <c r="F11" s="108">
        <f>INDEX('[2]II d.1. SID SBN Prov'!$B$6:$K$41,3,5)</f>
        <v>1563</v>
      </c>
      <c r="G11" s="108">
        <v>1653</v>
      </c>
      <c r="H11" s="108">
        <v>1727</v>
      </c>
      <c r="I11" s="108">
        <v>1756</v>
      </c>
    </row>
    <row r="12" spans="1:9" ht="15" thickBot="1">
      <c r="A12" s="115" t="s">
        <v>110</v>
      </c>
      <c r="B12" s="108">
        <v>0</v>
      </c>
      <c r="C12" s="108">
        <v>0</v>
      </c>
      <c r="D12" s="144">
        <v>0</v>
      </c>
      <c r="E12" s="108">
        <f>INDEX('[1]II d.1. SID SBN Prov'!$B$6:$K$41,3,6)</f>
        <v>0</v>
      </c>
      <c r="F12" s="108">
        <f>INDEX('[2]II d.1. SID SBN Prov'!$B$6:$K$41,3,6)</f>
        <v>0</v>
      </c>
      <c r="G12" s="108">
        <v>0</v>
      </c>
      <c r="H12" s="108">
        <v>0</v>
      </c>
      <c r="I12" s="108">
        <v>0</v>
      </c>
    </row>
    <row r="13" spans="1:9" ht="15" thickBot="1">
      <c r="A13" s="115" t="s">
        <v>111</v>
      </c>
      <c r="B13" s="108">
        <v>0</v>
      </c>
      <c r="C13" s="108">
        <v>0</v>
      </c>
      <c r="D13" s="144">
        <v>0</v>
      </c>
      <c r="E13" s="108">
        <f>INDEX('[1]II d.1. SID SBN Prov'!$B$6:$K$41,3,7)</f>
        <v>0</v>
      </c>
      <c r="F13" s="108">
        <f>INDEX('[2]II d.1. SID SBN Prov'!$B$6:$K$41,3,7)</f>
        <v>0</v>
      </c>
      <c r="G13" s="108">
        <v>0</v>
      </c>
      <c r="H13" s="108">
        <v>0</v>
      </c>
      <c r="I13" s="108">
        <v>0</v>
      </c>
    </row>
    <row r="14" spans="1:9" ht="15" thickBot="1">
      <c r="A14" s="115" t="s">
        <v>112</v>
      </c>
      <c r="B14" s="108">
        <v>3</v>
      </c>
      <c r="C14" s="108">
        <v>3</v>
      </c>
      <c r="D14" s="108">
        <v>3</v>
      </c>
      <c r="E14" s="108">
        <f>INDEX('[1]II d.1. SID SBN Prov'!$B$6:$K$41,3,8)</f>
        <v>3</v>
      </c>
      <c r="F14" s="108">
        <f>INDEX('[2]II d.1. SID SBN Prov'!$B$6:$K$41,3,8)</f>
        <v>3</v>
      </c>
      <c r="G14" s="108">
        <v>3</v>
      </c>
      <c r="H14" s="108">
        <v>3</v>
      </c>
      <c r="I14" s="108">
        <v>3</v>
      </c>
    </row>
    <row r="15" spans="1:9" ht="15" thickBot="1">
      <c r="A15" s="115" t="s">
        <v>113</v>
      </c>
      <c r="B15" s="108">
        <v>0</v>
      </c>
      <c r="C15" s="108">
        <v>0</v>
      </c>
      <c r="D15" s="108">
        <v>0</v>
      </c>
      <c r="E15" s="108">
        <f>INDEX('[1]II d.1. SID SBN Prov'!$B$6:$K$41,3,9)</f>
        <v>0</v>
      </c>
      <c r="F15" s="108">
        <f>INDEX('[2]II d.1. SID SBN Prov'!$B$6:$K$41,3,9)</f>
        <v>0</v>
      </c>
      <c r="G15" s="108">
        <v>0</v>
      </c>
      <c r="H15" s="108">
        <v>0</v>
      </c>
      <c r="I15" s="108">
        <v>0</v>
      </c>
    </row>
    <row r="16" spans="1:9" ht="15" thickBot="1">
      <c r="A16" s="115" t="s">
        <v>114</v>
      </c>
      <c r="B16" s="108">
        <v>0</v>
      </c>
      <c r="C16" s="108">
        <v>0</v>
      </c>
      <c r="D16" s="108">
        <v>0</v>
      </c>
      <c r="E16" s="108">
        <f>INDEX('[1]II d.1. SID SBN Prov'!$B$6:$K$41,3,10)</f>
        <v>0</v>
      </c>
      <c r="F16" s="108">
        <f>INDEX('[2]II d.1. SID SBN Prov'!$B$6:$K$41,3,10)</f>
        <v>0</v>
      </c>
      <c r="G16" s="108">
        <v>0</v>
      </c>
      <c r="H16" s="108">
        <v>0</v>
      </c>
      <c r="I16" s="108">
        <v>0</v>
      </c>
    </row>
    <row r="17" spans="1:9" ht="15" hidden="1" thickBot="1">
      <c r="E17" s="108" t="e">
        <f>INDEX(#REF!,2,2)</f>
        <v>#REF!</v>
      </c>
    </row>
    <row r="19" spans="1:9" ht="15" thickBot="1">
      <c r="A19" s="143" t="s">
        <v>118</v>
      </c>
    </row>
    <row r="20" spans="1:9" ht="15" hidden="1" thickBot="1"/>
    <row r="21" spans="1:9" ht="20.25" customHeight="1" thickBot="1">
      <c r="A21" s="566" t="s">
        <v>117</v>
      </c>
      <c r="B21" s="566" t="s">
        <v>606</v>
      </c>
      <c r="C21" s="566" t="s">
        <v>635</v>
      </c>
      <c r="D21" s="573" t="s">
        <v>744</v>
      </c>
      <c r="E21" s="573"/>
      <c r="F21" s="573"/>
      <c r="G21" s="573"/>
      <c r="H21" s="573"/>
      <c r="I21" s="573"/>
    </row>
    <row r="22" spans="1:9" ht="21" customHeight="1" thickBot="1">
      <c r="A22" s="566"/>
      <c r="B22" s="566"/>
      <c r="C22" s="566"/>
      <c r="D22" s="271" t="s">
        <v>745</v>
      </c>
      <c r="E22" s="271" t="s">
        <v>746</v>
      </c>
      <c r="F22" s="271" t="s">
        <v>747</v>
      </c>
      <c r="G22" s="271" t="s">
        <v>748</v>
      </c>
      <c r="H22" s="271" t="s">
        <v>749</v>
      </c>
      <c r="I22" s="271" t="s">
        <v>750</v>
      </c>
    </row>
    <row r="23" spans="1:9" ht="15" thickBot="1">
      <c r="A23" s="115" t="s">
        <v>106</v>
      </c>
      <c r="B23" s="108">
        <v>16</v>
      </c>
      <c r="C23" s="108">
        <v>21</v>
      </c>
      <c r="D23" s="108">
        <v>25</v>
      </c>
      <c r="E23" s="108">
        <f>INDEX('[1]II d.1. SID SBN Prov'!$B$6:$K$41,4,2)</f>
        <v>25</v>
      </c>
      <c r="F23" s="108">
        <f>INDEX('[2]II d.1. SID SBN Prov'!$B$6:$K$41,4,2)</f>
        <v>27</v>
      </c>
      <c r="G23" s="108">
        <v>28</v>
      </c>
      <c r="H23" s="108">
        <v>29</v>
      </c>
      <c r="I23" s="108">
        <v>30</v>
      </c>
    </row>
    <row r="24" spans="1:9" ht="15" thickBot="1">
      <c r="A24" s="115" t="s">
        <v>107</v>
      </c>
      <c r="B24" s="108">
        <v>0</v>
      </c>
      <c r="C24" s="108">
        <v>0</v>
      </c>
      <c r="D24" s="108">
        <v>0</v>
      </c>
      <c r="E24" s="108">
        <f>INDEX('[1]II d.1. SID SBN Prov'!$B$6:$K$41,4,3)</f>
        <v>0</v>
      </c>
      <c r="F24" s="108">
        <f>INDEX('[2]II d.1. SID SBN Prov'!$B$6:$K$41,4,3)</f>
        <v>0</v>
      </c>
      <c r="G24" s="108">
        <v>0</v>
      </c>
      <c r="H24" s="108">
        <v>0</v>
      </c>
      <c r="I24" s="108">
        <v>0</v>
      </c>
    </row>
    <row r="25" spans="1:9" ht="15" thickBot="1">
      <c r="A25" s="115" t="s">
        <v>108</v>
      </c>
      <c r="B25" s="108">
        <v>3</v>
      </c>
      <c r="C25" s="108">
        <v>3</v>
      </c>
      <c r="D25" s="108">
        <v>3</v>
      </c>
      <c r="E25" s="108">
        <f>INDEX('[1]II d.1. SID SBN Prov'!$B$6:$K$41,4,4)</f>
        <v>3</v>
      </c>
      <c r="F25" s="108">
        <f>INDEX('[2]II d.1. SID SBN Prov'!$B$6:$K$41,4,4)</f>
        <v>3</v>
      </c>
      <c r="G25" s="108">
        <v>3</v>
      </c>
      <c r="H25" s="108">
        <v>3</v>
      </c>
      <c r="I25" s="108">
        <v>3</v>
      </c>
    </row>
    <row r="26" spans="1:9" ht="15" thickBot="1">
      <c r="A26" s="115" t="s">
        <v>109</v>
      </c>
      <c r="B26" s="108">
        <v>5893</v>
      </c>
      <c r="C26" s="108">
        <v>7065</v>
      </c>
      <c r="D26" s="108">
        <v>7547</v>
      </c>
      <c r="E26" s="108">
        <f>INDEX('[1]II d.1. SID SBN Prov'!$B$6:$K$41,4,5)</f>
        <v>7838</v>
      </c>
      <c r="F26" s="108">
        <f>INDEX('[2]II d.1. SID SBN Prov'!$B$6:$K$41,4,5)</f>
        <v>8340</v>
      </c>
      <c r="G26" s="108">
        <v>8740</v>
      </c>
      <c r="H26" s="108">
        <v>9127</v>
      </c>
      <c r="I26" s="108">
        <v>9281</v>
      </c>
    </row>
    <row r="27" spans="1:9" ht="15" thickBot="1">
      <c r="A27" s="115" t="s">
        <v>110</v>
      </c>
      <c r="B27" s="108">
        <v>0</v>
      </c>
      <c r="C27" s="108">
        <v>0</v>
      </c>
      <c r="D27" s="144">
        <v>0</v>
      </c>
      <c r="E27" s="108">
        <f>INDEX('[1]II d.1. SID SBN Prov'!$B$6:$K$41,4,6)</f>
        <v>0</v>
      </c>
      <c r="F27" s="108">
        <f>INDEX('[2]II d.1. SID SBN Prov'!$B$6:$K$41,4,6)</f>
        <v>0</v>
      </c>
      <c r="G27" s="108">
        <v>0</v>
      </c>
      <c r="H27" s="108">
        <v>0</v>
      </c>
      <c r="I27" s="108">
        <v>0</v>
      </c>
    </row>
    <row r="28" spans="1:9" ht="15" thickBot="1">
      <c r="A28" s="115" t="s">
        <v>111</v>
      </c>
      <c r="B28" s="108">
        <v>0</v>
      </c>
      <c r="C28" s="108">
        <v>0</v>
      </c>
      <c r="D28" s="144">
        <v>0</v>
      </c>
      <c r="E28" s="108">
        <f>INDEX('[1]II d.1. SID SBN Prov'!$B$6:$K$41,4,7)</f>
        <v>0</v>
      </c>
      <c r="F28" s="108">
        <f>INDEX('[2]II d.1. SID SBN Prov'!$B$6:$K$41,4,7)</f>
        <v>0</v>
      </c>
      <c r="G28" s="108">
        <v>0</v>
      </c>
      <c r="H28" s="108">
        <v>0</v>
      </c>
      <c r="I28" s="108">
        <v>0</v>
      </c>
    </row>
    <row r="29" spans="1:9" ht="15" thickBot="1">
      <c r="A29" s="115" t="s">
        <v>112</v>
      </c>
      <c r="B29" s="108">
        <v>0</v>
      </c>
      <c r="C29" s="108">
        <v>1</v>
      </c>
      <c r="D29" s="108">
        <v>2</v>
      </c>
      <c r="E29" s="108">
        <f>INDEX('[1]II d.1. SID SBN Prov'!$B$6:$K$41,4,8)</f>
        <v>3</v>
      </c>
      <c r="F29" s="108">
        <f>INDEX('[2]II d.1. SID SBN Prov'!$B$6:$K$41,4,8)</f>
        <v>3</v>
      </c>
      <c r="G29" s="108">
        <v>3</v>
      </c>
      <c r="H29" s="108">
        <v>3</v>
      </c>
      <c r="I29" s="108">
        <v>3</v>
      </c>
    </row>
    <row r="30" spans="1:9" ht="15" thickBot="1">
      <c r="A30" s="115" t="s">
        <v>113</v>
      </c>
      <c r="B30" s="108">
        <v>1</v>
      </c>
      <c r="C30" s="108">
        <v>1</v>
      </c>
      <c r="D30" s="108">
        <v>1</v>
      </c>
      <c r="E30" s="108">
        <f>INDEX('[1]II d.1. SID SBN Prov'!$B$6:$K$41,4,9)</f>
        <v>1</v>
      </c>
      <c r="F30" s="108">
        <f>INDEX('[2]II d.1. SID SBN Prov'!$B$6:$K$41,4,9)</f>
        <v>1</v>
      </c>
      <c r="G30" s="108">
        <v>1</v>
      </c>
      <c r="H30" s="108">
        <v>1</v>
      </c>
      <c r="I30" s="108">
        <v>1</v>
      </c>
    </row>
    <row r="31" spans="1:9" ht="15" thickBot="1">
      <c r="A31" s="115" t="s">
        <v>114</v>
      </c>
      <c r="B31" s="108">
        <v>0</v>
      </c>
      <c r="C31" s="108">
        <v>0</v>
      </c>
      <c r="D31" s="108">
        <v>0</v>
      </c>
      <c r="E31" s="108">
        <f>INDEX('[1]II d.1. SID SBN Prov'!$B$6:$K$41,4,10)</f>
        <v>0</v>
      </c>
      <c r="F31" s="108">
        <f>INDEX('[2]II d.1. SID SBN Prov'!$B$6:$K$41,4,10)</f>
        <v>0</v>
      </c>
      <c r="G31" s="108">
        <v>0</v>
      </c>
      <c r="H31" s="108">
        <v>0</v>
      </c>
      <c r="I31" s="108">
        <v>0</v>
      </c>
    </row>
    <row r="32" spans="1:9" hidden="1"/>
    <row r="34" spans="1:9" ht="15" thickBot="1">
      <c r="A34" s="143" t="s">
        <v>119</v>
      </c>
    </row>
    <row r="35" spans="1:9" ht="15" hidden="1" thickBot="1"/>
    <row r="36" spans="1:9" ht="24" customHeight="1" thickBot="1">
      <c r="A36" s="566" t="s">
        <v>117</v>
      </c>
      <c r="B36" s="566" t="s">
        <v>606</v>
      </c>
      <c r="C36" s="566" t="s">
        <v>635</v>
      </c>
      <c r="D36" s="573" t="s">
        <v>744</v>
      </c>
      <c r="E36" s="573"/>
      <c r="F36" s="573"/>
      <c r="G36" s="573"/>
      <c r="H36" s="573"/>
      <c r="I36" s="573"/>
    </row>
    <row r="37" spans="1:9" ht="23.25" customHeight="1" thickBot="1">
      <c r="A37" s="566"/>
      <c r="B37" s="566"/>
      <c r="C37" s="566"/>
      <c r="D37" s="271" t="s">
        <v>745</v>
      </c>
      <c r="E37" s="271" t="s">
        <v>746</v>
      </c>
      <c r="F37" s="271" t="s">
        <v>747</v>
      </c>
      <c r="G37" s="271" t="s">
        <v>748</v>
      </c>
      <c r="H37" s="271" t="s">
        <v>749</v>
      </c>
      <c r="I37" s="271" t="s">
        <v>750</v>
      </c>
    </row>
    <row r="38" spans="1:9" ht="15" thickBot="1">
      <c r="A38" s="115" t="s">
        <v>106</v>
      </c>
      <c r="B38" s="108">
        <v>35</v>
      </c>
      <c r="C38" s="108">
        <v>46</v>
      </c>
      <c r="D38" s="108">
        <v>48</v>
      </c>
      <c r="E38" s="108">
        <v>52</v>
      </c>
      <c r="F38" s="108">
        <v>57</v>
      </c>
      <c r="G38" s="108">
        <v>62</v>
      </c>
      <c r="H38" s="108">
        <v>62</v>
      </c>
      <c r="I38" s="108">
        <v>67</v>
      </c>
    </row>
    <row r="39" spans="1:9" ht="15" thickBot="1">
      <c r="A39" s="115" t="s">
        <v>107</v>
      </c>
      <c r="B39" s="108">
        <v>5</v>
      </c>
      <c r="C39" s="108">
        <v>7</v>
      </c>
      <c r="D39" s="108">
        <v>7</v>
      </c>
      <c r="E39" s="108">
        <v>7</v>
      </c>
      <c r="F39" s="108">
        <v>7</v>
      </c>
      <c r="G39" s="108">
        <v>7</v>
      </c>
      <c r="H39" s="108">
        <v>8</v>
      </c>
      <c r="I39" s="108">
        <v>9</v>
      </c>
    </row>
    <row r="40" spans="1:9" ht="15" thickBot="1">
      <c r="A40" s="115" t="s">
        <v>108</v>
      </c>
      <c r="B40" s="108">
        <v>1</v>
      </c>
      <c r="C40" s="108">
        <v>1</v>
      </c>
      <c r="D40" s="108">
        <v>1</v>
      </c>
      <c r="E40" s="108">
        <v>1</v>
      </c>
      <c r="F40" s="108">
        <v>1</v>
      </c>
      <c r="G40" s="108">
        <v>1</v>
      </c>
      <c r="H40" s="108">
        <v>1</v>
      </c>
      <c r="I40" s="108">
        <v>1</v>
      </c>
    </row>
    <row r="41" spans="1:9" ht="15" thickBot="1">
      <c r="A41" s="115" t="s">
        <v>109</v>
      </c>
      <c r="B41" s="108">
        <v>19402</v>
      </c>
      <c r="C41" s="108">
        <v>22802</v>
      </c>
      <c r="D41" s="108">
        <v>24282</v>
      </c>
      <c r="E41" s="108">
        <v>25341</v>
      </c>
      <c r="F41" s="108">
        <v>26969</v>
      </c>
      <c r="G41" s="108">
        <v>28188</v>
      </c>
      <c r="H41" s="108">
        <v>29167</v>
      </c>
      <c r="I41" s="108">
        <v>29814</v>
      </c>
    </row>
    <row r="42" spans="1:9" ht="15" thickBot="1">
      <c r="A42" s="115" t="s">
        <v>110</v>
      </c>
      <c r="B42" s="108">
        <v>0</v>
      </c>
      <c r="C42" s="108">
        <v>0</v>
      </c>
      <c r="D42" s="144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</row>
    <row r="43" spans="1:9" ht="15" thickBot="1">
      <c r="A43" s="115" t="s">
        <v>111</v>
      </c>
      <c r="B43" s="108">
        <v>4</v>
      </c>
      <c r="C43" s="108">
        <v>4</v>
      </c>
      <c r="D43" s="144">
        <v>4</v>
      </c>
      <c r="E43" s="108">
        <v>4</v>
      </c>
      <c r="F43" s="108">
        <v>4</v>
      </c>
      <c r="G43" s="108">
        <v>4</v>
      </c>
      <c r="H43" s="108">
        <v>4</v>
      </c>
      <c r="I43" s="108">
        <v>4</v>
      </c>
    </row>
    <row r="44" spans="1:9" ht="15" thickBot="1">
      <c r="A44" s="115" t="s">
        <v>112</v>
      </c>
      <c r="B44" s="108">
        <v>13</v>
      </c>
      <c r="C44" s="108">
        <v>23</v>
      </c>
      <c r="D44" s="108">
        <v>23</v>
      </c>
      <c r="E44" s="108">
        <v>23</v>
      </c>
      <c r="F44" s="108">
        <v>23</v>
      </c>
      <c r="G44" s="108">
        <v>23</v>
      </c>
      <c r="H44" s="108">
        <v>25</v>
      </c>
      <c r="I44" s="108">
        <v>25</v>
      </c>
    </row>
    <row r="45" spans="1:9" ht="15" thickBot="1">
      <c r="A45" s="115" t="s">
        <v>113</v>
      </c>
      <c r="B45" s="108">
        <v>3</v>
      </c>
      <c r="C45" s="108">
        <v>4</v>
      </c>
      <c r="D45" s="108">
        <v>4</v>
      </c>
      <c r="E45" s="108">
        <v>4</v>
      </c>
      <c r="F45" s="108">
        <v>4</v>
      </c>
      <c r="G45" s="108">
        <v>4</v>
      </c>
      <c r="H45" s="108">
        <v>4</v>
      </c>
      <c r="I45" s="108">
        <v>4</v>
      </c>
    </row>
    <row r="46" spans="1:9" ht="15" thickBot="1">
      <c r="A46" s="115" t="s">
        <v>114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</row>
    <row r="47" spans="1:9">
      <c r="A47" s="134" t="s">
        <v>1033</v>
      </c>
    </row>
    <row r="49" spans="1:9" ht="17">
      <c r="A49" s="619" t="s">
        <v>699</v>
      </c>
      <c r="B49" s="619"/>
      <c r="C49" s="619"/>
      <c r="D49" s="619"/>
      <c r="E49" s="619"/>
      <c r="F49" s="619"/>
      <c r="G49" s="619"/>
      <c r="H49" s="619"/>
      <c r="I49" s="619"/>
    </row>
    <row r="51" spans="1:9" ht="15" thickBot="1">
      <c r="A51" s="143" t="s">
        <v>120</v>
      </c>
    </row>
    <row r="52" spans="1:9" ht="15" hidden="1" thickBot="1"/>
    <row r="53" spans="1:9" ht="21.75" customHeight="1" thickBot="1">
      <c r="A53" s="566" t="s">
        <v>117</v>
      </c>
      <c r="B53" s="566" t="s">
        <v>606</v>
      </c>
      <c r="C53" s="566" t="s">
        <v>635</v>
      </c>
      <c r="D53" s="573" t="s">
        <v>744</v>
      </c>
      <c r="E53" s="573"/>
      <c r="F53" s="573"/>
      <c r="G53" s="573"/>
      <c r="H53" s="573"/>
      <c r="I53" s="573"/>
    </row>
    <row r="54" spans="1:9" ht="20.25" customHeight="1" thickBot="1">
      <c r="A54" s="566"/>
      <c r="B54" s="566"/>
      <c r="C54" s="566"/>
      <c r="D54" s="271" t="s">
        <v>745</v>
      </c>
      <c r="E54" s="271" t="s">
        <v>746</v>
      </c>
      <c r="F54" s="271" t="s">
        <v>747</v>
      </c>
      <c r="G54" s="271" t="s">
        <v>748</v>
      </c>
      <c r="H54" s="271" t="s">
        <v>749</v>
      </c>
      <c r="I54" s="271" t="s">
        <v>750</v>
      </c>
    </row>
    <row r="55" spans="1:9" ht="15" thickBot="1">
      <c r="A55" s="115" t="s">
        <v>106</v>
      </c>
      <c r="B55" s="108">
        <v>0</v>
      </c>
      <c r="C55" s="108">
        <v>0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</row>
    <row r="56" spans="1:9" ht="15" thickBot="1">
      <c r="A56" s="115" t="s">
        <v>107</v>
      </c>
      <c r="B56" s="108">
        <v>0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</row>
    <row r="57" spans="1:9" ht="15" thickBot="1">
      <c r="A57" s="115" t="s">
        <v>108</v>
      </c>
      <c r="B57" s="108">
        <v>0</v>
      </c>
      <c r="C57" s="108">
        <v>0</v>
      </c>
      <c r="D57" s="108">
        <v>0</v>
      </c>
      <c r="E57" s="108">
        <v>0</v>
      </c>
      <c r="F57" s="108">
        <v>0</v>
      </c>
      <c r="G57" s="108">
        <v>0</v>
      </c>
      <c r="H57" s="108">
        <v>0</v>
      </c>
      <c r="I57" s="108">
        <v>0</v>
      </c>
    </row>
    <row r="58" spans="1:9" ht="15" thickBot="1">
      <c r="A58" s="115" t="s">
        <v>109</v>
      </c>
      <c r="B58" s="108">
        <v>487</v>
      </c>
      <c r="C58" s="108">
        <v>576</v>
      </c>
      <c r="D58" s="108">
        <v>612</v>
      </c>
      <c r="E58" s="108">
        <v>656</v>
      </c>
      <c r="F58" s="108">
        <v>706</v>
      </c>
      <c r="G58" s="108">
        <v>748</v>
      </c>
      <c r="H58" s="108">
        <v>782</v>
      </c>
      <c r="I58" s="108">
        <v>792</v>
      </c>
    </row>
    <row r="59" spans="1:9" ht="15" thickBot="1">
      <c r="A59" s="115" t="s">
        <v>110</v>
      </c>
      <c r="B59" s="108">
        <v>0</v>
      </c>
      <c r="C59" s="108">
        <v>0</v>
      </c>
      <c r="D59" s="144">
        <v>0</v>
      </c>
      <c r="E59" s="108">
        <v>0</v>
      </c>
      <c r="F59" s="108">
        <v>0</v>
      </c>
      <c r="G59" s="108">
        <v>0</v>
      </c>
      <c r="H59" s="108">
        <v>0</v>
      </c>
      <c r="I59" s="108">
        <v>0</v>
      </c>
    </row>
    <row r="60" spans="1:9" ht="15" thickBot="1">
      <c r="A60" s="115" t="s">
        <v>111</v>
      </c>
      <c r="B60" s="108">
        <v>0</v>
      </c>
      <c r="C60" s="108">
        <v>0</v>
      </c>
      <c r="D60" s="144">
        <v>0</v>
      </c>
      <c r="E60" s="108">
        <v>0</v>
      </c>
      <c r="F60" s="108">
        <v>0</v>
      </c>
      <c r="G60" s="108">
        <v>0</v>
      </c>
      <c r="H60" s="108">
        <v>0</v>
      </c>
      <c r="I60" s="108">
        <v>0</v>
      </c>
    </row>
    <row r="61" spans="1:9" ht="15" thickBot="1">
      <c r="A61" s="115" t="s">
        <v>112</v>
      </c>
      <c r="B61" s="108">
        <v>1</v>
      </c>
      <c r="C61" s="108">
        <v>2</v>
      </c>
      <c r="D61" s="108">
        <v>2</v>
      </c>
      <c r="E61" s="108">
        <v>2</v>
      </c>
      <c r="F61" s="108">
        <v>2</v>
      </c>
      <c r="G61" s="108">
        <v>2</v>
      </c>
      <c r="H61" s="108">
        <v>2</v>
      </c>
      <c r="I61" s="108">
        <v>2</v>
      </c>
    </row>
    <row r="62" spans="1:9" ht="15" thickBot="1">
      <c r="A62" s="115" t="s">
        <v>113</v>
      </c>
      <c r="B62" s="108">
        <v>1</v>
      </c>
      <c r="C62" s="108">
        <v>1</v>
      </c>
      <c r="D62" s="108">
        <v>1</v>
      </c>
      <c r="E62" s="108">
        <v>1</v>
      </c>
      <c r="F62" s="108">
        <v>1</v>
      </c>
      <c r="G62" s="108">
        <v>1</v>
      </c>
      <c r="H62" s="108">
        <v>1</v>
      </c>
      <c r="I62" s="108">
        <v>1</v>
      </c>
    </row>
    <row r="63" spans="1:9" ht="15" thickBot="1">
      <c r="A63" s="115" t="s">
        <v>114</v>
      </c>
      <c r="B63" s="108">
        <v>0</v>
      </c>
      <c r="C63" s="108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</row>
    <row r="64" spans="1:9" hidden="1"/>
    <row r="66" spans="1:9" ht="15" thickBot="1">
      <c r="A66" s="143" t="s">
        <v>121</v>
      </c>
    </row>
    <row r="67" spans="1:9" ht="15" hidden="1" thickBot="1"/>
    <row r="68" spans="1:9" ht="20.25" customHeight="1" thickBot="1">
      <c r="A68" s="566" t="s">
        <v>117</v>
      </c>
      <c r="B68" s="566" t="s">
        <v>606</v>
      </c>
      <c r="C68" s="566" t="s">
        <v>635</v>
      </c>
      <c r="D68" s="573" t="s">
        <v>744</v>
      </c>
      <c r="E68" s="573"/>
      <c r="F68" s="573"/>
      <c r="G68" s="573"/>
      <c r="H68" s="573"/>
      <c r="I68" s="573"/>
    </row>
    <row r="69" spans="1:9" ht="19.5" customHeight="1" thickBot="1">
      <c r="A69" s="566"/>
      <c r="B69" s="566"/>
      <c r="C69" s="566"/>
      <c r="D69" s="271" t="s">
        <v>745</v>
      </c>
      <c r="E69" s="271" t="s">
        <v>746</v>
      </c>
      <c r="F69" s="271" t="s">
        <v>747</v>
      </c>
      <c r="G69" s="271" t="s">
        <v>748</v>
      </c>
      <c r="H69" s="271" t="s">
        <v>749</v>
      </c>
      <c r="I69" s="271" t="s">
        <v>750</v>
      </c>
    </row>
    <row r="70" spans="1:9" ht="15" thickBot="1">
      <c r="A70" s="115" t="s">
        <v>106</v>
      </c>
      <c r="B70" s="108">
        <v>7</v>
      </c>
      <c r="C70" s="108">
        <v>8</v>
      </c>
      <c r="D70" s="108">
        <v>8</v>
      </c>
      <c r="E70" s="108">
        <v>8</v>
      </c>
      <c r="F70" s="108">
        <v>8</v>
      </c>
      <c r="G70" s="108">
        <v>8</v>
      </c>
      <c r="H70" s="108">
        <v>8</v>
      </c>
      <c r="I70" s="108">
        <v>9</v>
      </c>
    </row>
    <row r="71" spans="1:9" ht="15" thickBot="1">
      <c r="A71" s="115" t="s">
        <v>107</v>
      </c>
      <c r="B71" s="108">
        <v>7</v>
      </c>
      <c r="C71" s="108">
        <v>7</v>
      </c>
      <c r="D71" s="108">
        <v>8</v>
      </c>
      <c r="E71" s="108">
        <v>8</v>
      </c>
      <c r="F71" s="108">
        <v>8</v>
      </c>
      <c r="G71" s="108">
        <v>8</v>
      </c>
      <c r="H71" s="108">
        <v>10</v>
      </c>
      <c r="I71" s="108">
        <v>10</v>
      </c>
    </row>
    <row r="72" spans="1:9" ht="15" thickBot="1">
      <c r="A72" s="115" t="s">
        <v>108</v>
      </c>
      <c r="B72" s="108">
        <v>2</v>
      </c>
      <c r="C72" s="108">
        <v>2</v>
      </c>
      <c r="D72" s="108">
        <v>2</v>
      </c>
      <c r="E72" s="108">
        <v>2</v>
      </c>
      <c r="F72" s="108">
        <v>2</v>
      </c>
      <c r="G72" s="108">
        <v>2</v>
      </c>
      <c r="H72" s="108">
        <v>2</v>
      </c>
      <c r="I72" s="108">
        <v>2</v>
      </c>
    </row>
    <row r="73" spans="1:9" ht="15" thickBot="1">
      <c r="A73" s="115" t="s">
        <v>109</v>
      </c>
      <c r="B73" s="108">
        <v>5455</v>
      </c>
      <c r="C73" s="108">
        <v>6460</v>
      </c>
      <c r="D73" s="108">
        <v>6843</v>
      </c>
      <c r="E73" s="108">
        <v>7128</v>
      </c>
      <c r="F73" s="108">
        <v>7627</v>
      </c>
      <c r="G73" s="108">
        <v>7910</v>
      </c>
      <c r="H73" s="108">
        <v>8261</v>
      </c>
      <c r="I73" s="108">
        <v>8426</v>
      </c>
    </row>
    <row r="74" spans="1:9" ht="15" thickBot="1">
      <c r="A74" s="115" t="s">
        <v>110</v>
      </c>
      <c r="B74" s="108">
        <v>0</v>
      </c>
      <c r="C74" s="108">
        <v>0</v>
      </c>
      <c r="D74" s="144">
        <v>0</v>
      </c>
      <c r="E74" s="108">
        <v>0</v>
      </c>
      <c r="F74" s="108">
        <v>0</v>
      </c>
      <c r="G74" s="108">
        <v>0</v>
      </c>
      <c r="H74" s="108">
        <v>0</v>
      </c>
      <c r="I74" s="108">
        <v>0</v>
      </c>
    </row>
    <row r="75" spans="1:9" ht="15" thickBot="1">
      <c r="A75" s="115" t="s">
        <v>111</v>
      </c>
      <c r="B75" s="108">
        <v>0</v>
      </c>
      <c r="C75" s="108">
        <v>0</v>
      </c>
      <c r="D75" s="144">
        <v>0</v>
      </c>
      <c r="E75" s="108">
        <v>0</v>
      </c>
      <c r="F75" s="108">
        <v>0</v>
      </c>
      <c r="G75" s="108">
        <v>0</v>
      </c>
      <c r="H75" s="108">
        <v>0</v>
      </c>
      <c r="I75" s="108">
        <v>0</v>
      </c>
    </row>
    <row r="76" spans="1:9" ht="15" thickBot="1">
      <c r="A76" s="115" t="s">
        <v>112</v>
      </c>
      <c r="B76" s="108">
        <v>3</v>
      </c>
      <c r="C76" s="108">
        <v>4</v>
      </c>
      <c r="D76" s="108">
        <v>4</v>
      </c>
      <c r="E76" s="108">
        <v>4</v>
      </c>
      <c r="F76" s="108">
        <v>4</v>
      </c>
      <c r="G76" s="108">
        <v>5</v>
      </c>
      <c r="H76" s="108">
        <v>5</v>
      </c>
      <c r="I76" s="108">
        <v>5</v>
      </c>
    </row>
    <row r="77" spans="1:9" ht="15" thickBot="1">
      <c r="A77" s="115" t="s">
        <v>113</v>
      </c>
      <c r="B77" s="108">
        <v>6</v>
      </c>
      <c r="C77" s="108">
        <v>6</v>
      </c>
      <c r="D77" s="108">
        <v>6</v>
      </c>
      <c r="E77" s="108">
        <v>6</v>
      </c>
      <c r="F77" s="108">
        <v>6</v>
      </c>
      <c r="G77" s="108">
        <v>6</v>
      </c>
      <c r="H77" s="108">
        <v>6</v>
      </c>
      <c r="I77" s="108">
        <v>6</v>
      </c>
    </row>
    <row r="78" spans="1:9" ht="15" thickBot="1">
      <c r="A78" s="115" t="s">
        <v>114</v>
      </c>
      <c r="B78" s="108">
        <v>0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</row>
    <row r="79" spans="1:9" hidden="1"/>
    <row r="81" spans="1:9" ht="15" thickBot="1">
      <c r="A81" s="143" t="s">
        <v>122</v>
      </c>
    </row>
    <row r="82" spans="1:9" ht="15" hidden="1" thickBot="1"/>
    <row r="83" spans="1:9" ht="23.25" customHeight="1" thickBot="1">
      <c r="A83" s="566" t="s">
        <v>117</v>
      </c>
      <c r="B83" s="566" t="s">
        <v>606</v>
      </c>
      <c r="C83" s="566" t="s">
        <v>635</v>
      </c>
      <c r="D83" s="573" t="s">
        <v>744</v>
      </c>
      <c r="E83" s="573"/>
      <c r="F83" s="573"/>
      <c r="G83" s="573"/>
      <c r="H83" s="573"/>
      <c r="I83" s="573"/>
    </row>
    <row r="84" spans="1:9" ht="21" customHeight="1" thickBot="1">
      <c r="A84" s="566"/>
      <c r="B84" s="566"/>
      <c r="C84" s="566"/>
      <c r="D84" s="271" t="s">
        <v>745</v>
      </c>
      <c r="E84" s="271" t="s">
        <v>746</v>
      </c>
      <c r="F84" s="271" t="s">
        <v>747</v>
      </c>
      <c r="G84" s="271" t="s">
        <v>748</v>
      </c>
      <c r="H84" s="271" t="s">
        <v>749</v>
      </c>
      <c r="I84" s="271" t="s">
        <v>750</v>
      </c>
    </row>
    <row r="85" spans="1:9" ht="15" thickBot="1">
      <c r="A85" s="115" t="s">
        <v>106</v>
      </c>
      <c r="B85" s="108">
        <v>614</v>
      </c>
      <c r="C85" s="108">
        <v>720</v>
      </c>
      <c r="D85" s="108">
        <v>747</v>
      </c>
      <c r="E85" s="108">
        <v>755</v>
      </c>
      <c r="F85" s="108">
        <v>775</v>
      </c>
      <c r="G85" s="108">
        <v>809</v>
      </c>
      <c r="H85" s="108">
        <v>840</v>
      </c>
      <c r="I85" s="108">
        <v>860</v>
      </c>
    </row>
    <row r="86" spans="1:9" ht="15" thickBot="1">
      <c r="A86" s="115" t="s">
        <v>107</v>
      </c>
      <c r="B86" s="108">
        <v>62</v>
      </c>
      <c r="C86" s="108">
        <v>64</v>
      </c>
      <c r="D86" s="108">
        <v>66</v>
      </c>
      <c r="E86" s="108">
        <v>66</v>
      </c>
      <c r="F86" s="108">
        <v>66</v>
      </c>
      <c r="G86" s="108">
        <v>66</v>
      </c>
      <c r="H86" s="108">
        <v>67</v>
      </c>
      <c r="I86" s="108">
        <v>68</v>
      </c>
    </row>
    <row r="87" spans="1:9" ht="15" thickBot="1">
      <c r="A87" s="115" t="s">
        <v>108</v>
      </c>
      <c r="B87" s="108">
        <v>89</v>
      </c>
      <c r="C87" s="108">
        <v>92</v>
      </c>
      <c r="D87" s="108">
        <v>93</v>
      </c>
      <c r="E87" s="108">
        <v>94</v>
      </c>
      <c r="F87" s="108">
        <v>94</v>
      </c>
      <c r="G87" s="108">
        <v>94</v>
      </c>
      <c r="H87" s="108">
        <v>95</v>
      </c>
      <c r="I87" s="108">
        <v>95</v>
      </c>
    </row>
    <row r="88" spans="1:9" ht="15" thickBot="1">
      <c r="A88" s="115" t="s">
        <v>109</v>
      </c>
      <c r="B88" s="108">
        <v>98600</v>
      </c>
      <c r="C88" s="108">
        <v>110590</v>
      </c>
      <c r="D88" s="108">
        <v>115449</v>
      </c>
      <c r="E88" s="108">
        <v>118536</v>
      </c>
      <c r="F88" s="108">
        <v>123670</v>
      </c>
      <c r="G88" s="108">
        <v>128094</v>
      </c>
      <c r="H88" s="108">
        <v>131319</v>
      </c>
      <c r="I88" s="108">
        <v>133154</v>
      </c>
    </row>
    <row r="89" spans="1:9" ht="15" thickBot="1">
      <c r="A89" s="115" t="s">
        <v>110</v>
      </c>
      <c r="B89" s="108">
        <v>193</v>
      </c>
      <c r="C89" s="108">
        <v>194</v>
      </c>
      <c r="D89" s="144">
        <v>194</v>
      </c>
      <c r="E89" s="108">
        <v>193</v>
      </c>
      <c r="F89" s="108">
        <v>195</v>
      </c>
      <c r="G89" s="108">
        <v>195</v>
      </c>
      <c r="H89" s="108">
        <v>197</v>
      </c>
      <c r="I89" s="108">
        <v>196</v>
      </c>
    </row>
    <row r="90" spans="1:9" ht="15" thickBot="1">
      <c r="A90" s="115" t="s">
        <v>111</v>
      </c>
      <c r="B90" s="108">
        <v>2339</v>
      </c>
      <c r="C90" s="108">
        <v>2482</v>
      </c>
      <c r="D90" s="144">
        <v>2498</v>
      </c>
      <c r="E90" s="108">
        <v>2502</v>
      </c>
      <c r="F90" s="108">
        <v>2506</v>
      </c>
      <c r="G90" s="108">
        <v>2517</v>
      </c>
      <c r="H90" s="108">
        <v>2523</v>
      </c>
      <c r="I90" s="108">
        <v>2534</v>
      </c>
    </row>
    <row r="91" spans="1:9" ht="15" thickBot="1">
      <c r="A91" s="115" t="s">
        <v>112</v>
      </c>
      <c r="B91" s="108">
        <v>48</v>
      </c>
      <c r="C91" s="108">
        <v>67</v>
      </c>
      <c r="D91" s="108">
        <v>70</v>
      </c>
      <c r="E91" s="108">
        <v>72</v>
      </c>
      <c r="F91" s="108">
        <v>75</v>
      </c>
      <c r="G91" s="108">
        <v>83</v>
      </c>
      <c r="H91" s="108">
        <v>86</v>
      </c>
      <c r="I91" s="108">
        <v>88</v>
      </c>
    </row>
    <row r="92" spans="1:9" ht="15" thickBot="1">
      <c r="A92" s="115" t="s">
        <v>113</v>
      </c>
      <c r="B92" s="108">
        <v>159</v>
      </c>
      <c r="C92" s="108">
        <v>157</v>
      </c>
      <c r="D92" s="108">
        <v>159</v>
      </c>
      <c r="E92" s="108">
        <v>160</v>
      </c>
      <c r="F92" s="108">
        <v>160</v>
      </c>
      <c r="G92" s="108">
        <v>159</v>
      </c>
      <c r="H92" s="108">
        <v>160</v>
      </c>
      <c r="I92" s="108">
        <v>161</v>
      </c>
    </row>
    <row r="93" spans="1:9" ht="15" thickBot="1">
      <c r="A93" s="115" t="s">
        <v>114</v>
      </c>
      <c r="B93" s="108">
        <v>57</v>
      </c>
      <c r="C93" s="108">
        <v>58</v>
      </c>
      <c r="D93" s="108">
        <v>58</v>
      </c>
      <c r="E93" s="108">
        <v>58</v>
      </c>
      <c r="F93" s="108">
        <v>58</v>
      </c>
      <c r="G93" s="108">
        <v>60</v>
      </c>
      <c r="H93" s="108">
        <v>61</v>
      </c>
      <c r="I93" s="108">
        <v>62</v>
      </c>
    </row>
    <row r="94" spans="1:9">
      <c r="A94" s="134" t="s">
        <v>1033</v>
      </c>
    </row>
    <row r="96" spans="1:9" ht="17">
      <c r="A96" s="619" t="s">
        <v>699</v>
      </c>
      <c r="B96" s="619"/>
      <c r="C96" s="619"/>
      <c r="D96" s="619"/>
      <c r="E96" s="619"/>
      <c r="F96" s="619"/>
      <c r="G96" s="619"/>
      <c r="H96" s="619"/>
      <c r="I96" s="619"/>
    </row>
    <row r="98" spans="1:9" ht="15" thickBot="1">
      <c r="A98" s="143" t="s">
        <v>123</v>
      </c>
    </row>
    <row r="99" spans="1:9" ht="15" hidden="1" thickBot="1"/>
    <row r="100" spans="1:9" ht="20.25" customHeight="1" thickBot="1">
      <c r="A100" s="566" t="s">
        <v>117</v>
      </c>
      <c r="B100" s="566" t="s">
        <v>606</v>
      </c>
      <c r="C100" s="566" t="s">
        <v>635</v>
      </c>
      <c r="D100" s="573" t="s">
        <v>744</v>
      </c>
      <c r="E100" s="573"/>
      <c r="F100" s="573"/>
      <c r="G100" s="573"/>
      <c r="H100" s="573"/>
      <c r="I100" s="573"/>
    </row>
    <row r="101" spans="1:9" ht="23.25" customHeight="1" thickBot="1">
      <c r="A101" s="566"/>
      <c r="B101" s="566"/>
      <c r="C101" s="566"/>
      <c r="D101" s="271" t="s">
        <v>745</v>
      </c>
      <c r="E101" s="271" t="s">
        <v>746</v>
      </c>
      <c r="F101" s="271" t="s">
        <v>747</v>
      </c>
      <c r="G101" s="271" t="s">
        <v>748</v>
      </c>
      <c r="H101" s="271" t="s">
        <v>749</v>
      </c>
      <c r="I101" s="271" t="s">
        <v>750</v>
      </c>
    </row>
    <row r="102" spans="1:9" ht="15" thickBot="1">
      <c r="A102" s="115" t="s">
        <v>106</v>
      </c>
      <c r="B102" s="108">
        <v>0</v>
      </c>
      <c r="C102" s="108">
        <v>0</v>
      </c>
      <c r="D102" s="108">
        <v>0</v>
      </c>
      <c r="E102" s="108">
        <v>0</v>
      </c>
      <c r="F102" s="108">
        <v>0</v>
      </c>
      <c r="G102" s="108">
        <v>0</v>
      </c>
      <c r="H102" s="108">
        <v>0</v>
      </c>
      <c r="I102" s="108">
        <v>0</v>
      </c>
    </row>
    <row r="103" spans="1:9" ht="15" thickBot="1">
      <c r="A103" s="115" t="s">
        <v>107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</row>
    <row r="104" spans="1:9" ht="15" thickBot="1">
      <c r="A104" s="115" t="s">
        <v>108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</row>
    <row r="105" spans="1:9" ht="15" thickBot="1">
      <c r="A105" s="115" t="s">
        <v>109</v>
      </c>
      <c r="B105" s="108">
        <v>169</v>
      </c>
      <c r="C105" s="108">
        <v>198</v>
      </c>
      <c r="D105" s="108">
        <v>207</v>
      </c>
      <c r="E105" s="108">
        <v>221</v>
      </c>
      <c r="F105" s="108">
        <v>244</v>
      </c>
      <c r="G105" s="108">
        <v>250</v>
      </c>
      <c r="H105" s="108">
        <v>258</v>
      </c>
      <c r="I105" s="108">
        <v>264</v>
      </c>
    </row>
    <row r="106" spans="1:9" ht="15" thickBot="1">
      <c r="A106" s="115" t="s">
        <v>110</v>
      </c>
      <c r="B106" s="108">
        <v>0</v>
      </c>
      <c r="C106" s="108">
        <v>0</v>
      </c>
      <c r="D106" s="144">
        <v>0</v>
      </c>
      <c r="E106" s="108">
        <v>0</v>
      </c>
      <c r="F106" s="108">
        <v>0</v>
      </c>
      <c r="G106" s="108">
        <v>0</v>
      </c>
      <c r="H106" s="108">
        <v>0</v>
      </c>
      <c r="I106" s="108">
        <v>0</v>
      </c>
    </row>
    <row r="107" spans="1:9" ht="15" thickBot="1">
      <c r="A107" s="115" t="s">
        <v>111</v>
      </c>
      <c r="B107" s="108">
        <v>0</v>
      </c>
      <c r="C107" s="108">
        <v>0</v>
      </c>
      <c r="D107" s="144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</row>
    <row r="108" spans="1:9" ht="15" thickBot="1">
      <c r="A108" s="115" t="s">
        <v>112</v>
      </c>
      <c r="B108" s="108">
        <v>4</v>
      </c>
      <c r="C108" s="108">
        <v>4</v>
      </c>
      <c r="D108" s="108">
        <v>4</v>
      </c>
      <c r="E108" s="108">
        <v>4</v>
      </c>
      <c r="F108" s="108">
        <v>4</v>
      </c>
      <c r="G108" s="108">
        <v>4</v>
      </c>
      <c r="H108" s="108">
        <v>4</v>
      </c>
      <c r="I108" s="108">
        <v>4</v>
      </c>
    </row>
    <row r="109" spans="1:9" ht="15" thickBot="1">
      <c r="A109" s="115" t="s">
        <v>113</v>
      </c>
      <c r="B109" s="108">
        <v>0</v>
      </c>
      <c r="C109" s="108">
        <v>0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</row>
    <row r="110" spans="1:9" ht="15" thickBot="1">
      <c r="A110" s="115" t="s">
        <v>114</v>
      </c>
      <c r="B110" s="108">
        <v>0</v>
      </c>
      <c r="C110" s="108">
        <v>0</v>
      </c>
      <c r="D110" s="108">
        <v>0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</row>
    <row r="111" spans="1:9" hidden="1"/>
    <row r="113" spans="1:9" ht="15" thickBot="1">
      <c r="A113" s="143" t="s">
        <v>124</v>
      </c>
    </row>
    <row r="114" spans="1:9" ht="15" hidden="1" thickBot="1"/>
    <row r="115" spans="1:9" ht="21.75" customHeight="1" thickBot="1">
      <c r="A115" s="566" t="s">
        <v>117</v>
      </c>
      <c r="B115" s="566" t="s">
        <v>606</v>
      </c>
      <c r="C115" s="566" t="s">
        <v>635</v>
      </c>
      <c r="D115" s="573" t="s">
        <v>744</v>
      </c>
      <c r="E115" s="573"/>
      <c r="F115" s="573"/>
      <c r="G115" s="573"/>
      <c r="H115" s="573"/>
      <c r="I115" s="573"/>
    </row>
    <row r="116" spans="1:9" ht="20.25" customHeight="1" thickBot="1">
      <c r="A116" s="566"/>
      <c r="B116" s="566"/>
      <c r="C116" s="566"/>
      <c r="D116" s="271" t="s">
        <v>745</v>
      </c>
      <c r="E116" s="271" t="s">
        <v>746</v>
      </c>
      <c r="F116" s="271" t="s">
        <v>747</v>
      </c>
      <c r="G116" s="271" t="s">
        <v>748</v>
      </c>
      <c r="H116" s="271" t="s">
        <v>749</v>
      </c>
      <c r="I116" s="271" t="s">
        <v>750</v>
      </c>
    </row>
    <row r="117" spans="1:9" ht="15" thickBot="1">
      <c r="A117" s="115" t="s">
        <v>106</v>
      </c>
      <c r="B117" s="108">
        <v>2</v>
      </c>
      <c r="C117" s="108">
        <v>3</v>
      </c>
      <c r="D117" s="108">
        <v>3</v>
      </c>
      <c r="E117" s="108">
        <v>3</v>
      </c>
      <c r="F117" s="108">
        <v>3</v>
      </c>
      <c r="G117" s="108">
        <v>3</v>
      </c>
      <c r="H117" s="108">
        <v>3</v>
      </c>
      <c r="I117" s="108">
        <v>3</v>
      </c>
    </row>
    <row r="118" spans="1:9" ht="15" thickBot="1">
      <c r="A118" s="115" t="s">
        <v>107</v>
      </c>
      <c r="B118" s="108">
        <v>0</v>
      </c>
      <c r="C118" s="108">
        <v>0</v>
      </c>
      <c r="D118" s="108">
        <v>0</v>
      </c>
      <c r="E118" s="108">
        <v>0</v>
      </c>
      <c r="F118" s="108">
        <v>0</v>
      </c>
      <c r="G118" s="108">
        <v>0</v>
      </c>
      <c r="H118" s="108">
        <v>0</v>
      </c>
      <c r="I118" s="108">
        <v>0</v>
      </c>
    </row>
    <row r="119" spans="1:9" ht="15" thickBot="1">
      <c r="A119" s="115" t="s">
        <v>108</v>
      </c>
      <c r="B119" s="108">
        <v>0</v>
      </c>
      <c r="C119" s="108">
        <v>0</v>
      </c>
      <c r="D119" s="108">
        <v>0</v>
      </c>
      <c r="E119" s="108">
        <v>0</v>
      </c>
      <c r="F119" s="108">
        <v>0</v>
      </c>
      <c r="G119" s="108">
        <v>0</v>
      </c>
      <c r="H119" s="108">
        <v>0</v>
      </c>
      <c r="I119" s="108">
        <v>0</v>
      </c>
    </row>
    <row r="120" spans="1:9" ht="15" thickBot="1">
      <c r="A120" s="115" t="s">
        <v>109</v>
      </c>
      <c r="B120" s="108">
        <v>1831</v>
      </c>
      <c r="C120" s="108">
        <v>2200</v>
      </c>
      <c r="D120" s="108">
        <v>2308</v>
      </c>
      <c r="E120" s="108">
        <v>2407</v>
      </c>
      <c r="F120" s="108">
        <v>2549</v>
      </c>
      <c r="G120" s="108">
        <v>2676</v>
      </c>
      <c r="H120" s="108">
        <v>2768</v>
      </c>
      <c r="I120" s="108">
        <v>2799</v>
      </c>
    </row>
    <row r="121" spans="1:9" ht="15" thickBot="1">
      <c r="A121" s="115" t="s">
        <v>110</v>
      </c>
      <c r="B121" s="108">
        <v>0</v>
      </c>
      <c r="C121" s="108">
        <v>0</v>
      </c>
      <c r="D121" s="144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</row>
    <row r="122" spans="1:9" ht="15" thickBot="1">
      <c r="A122" s="115" t="s">
        <v>111</v>
      </c>
      <c r="B122" s="108">
        <v>0</v>
      </c>
      <c r="C122" s="108">
        <v>0</v>
      </c>
      <c r="D122" s="144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</row>
    <row r="123" spans="1:9" ht="15" thickBot="1">
      <c r="A123" s="115" t="s">
        <v>112</v>
      </c>
      <c r="B123" s="108">
        <v>7</v>
      </c>
      <c r="C123" s="108">
        <v>10</v>
      </c>
      <c r="D123" s="108">
        <v>10</v>
      </c>
      <c r="E123" s="108">
        <v>10</v>
      </c>
      <c r="F123" s="108">
        <v>10</v>
      </c>
      <c r="G123" s="108">
        <v>10</v>
      </c>
      <c r="H123" s="108">
        <v>10</v>
      </c>
      <c r="I123" s="108">
        <v>10</v>
      </c>
    </row>
    <row r="124" spans="1:9" ht="15" thickBot="1">
      <c r="A124" s="115" t="s">
        <v>113</v>
      </c>
      <c r="B124" s="108">
        <v>1</v>
      </c>
      <c r="C124" s="108">
        <v>1</v>
      </c>
      <c r="D124" s="108">
        <v>1</v>
      </c>
      <c r="E124" s="108">
        <v>1</v>
      </c>
      <c r="F124" s="108">
        <v>1</v>
      </c>
      <c r="G124" s="108">
        <v>1</v>
      </c>
      <c r="H124" s="108">
        <v>1</v>
      </c>
      <c r="I124" s="108">
        <v>1</v>
      </c>
    </row>
    <row r="125" spans="1:9" ht="15" thickBot="1">
      <c r="A125" s="115" t="s">
        <v>114</v>
      </c>
      <c r="B125" s="108">
        <v>0</v>
      </c>
      <c r="C125" s="108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</row>
    <row r="126" spans="1:9" hidden="1"/>
    <row r="128" spans="1:9" ht="15" thickBot="1">
      <c r="A128" s="143" t="s">
        <v>125</v>
      </c>
    </row>
    <row r="129" spans="1:9" ht="15" hidden="1" thickBot="1"/>
    <row r="130" spans="1:9" ht="21" customHeight="1" thickBot="1">
      <c r="A130" s="566" t="s">
        <v>117</v>
      </c>
      <c r="B130" s="566" t="s">
        <v>606</v>
      </c>
      <c r="C130" s="566" t="s">
        <v>635</v>
      </c>
      <c r="D130" s="573" t="s">
        <v>744</v>
      </c>
      <c r="E130" s="573"/>
      <c r="F130" s="573"/>
      <c r="G130" s="573"/>
      <c r="H130" s="573"/>
      <c r="I130" s="573"/>
    </row>
    <row r="131" spans="1:9" ht="19.5" customHeight="1" thickBot="1">
      <c r="A131" s="566"/>
      <c r="B131" s="566"/>
      <c r="C131" s="566"/>
      <c r="D131" s="271" t="s">
        <v>745</v>
      </c>
      <c r="E131" s="271" t="s">
        <v>746</v>
      </c>
      <c r="F131" s="271" t="s">
        <v>747</v>
      </c>
      <c r="G131" s="271" t="s">
        <v>748</v>
      </c>
      <c r="H131" s="271" t="s">
        <v>749</v>
      </c>
      <c r="I131" s="271" t="s">
        <v>750</v>
      </c>
    </row>
    <row r="132" spans="1:9" ht="15" thickBot="1">
      <c r="A132" s="115" t="s">
        <v>106</v>
      </c>
      <c r="B132" s="108">
        <v>88</v>
      </c>
      <c r="C132" s="108">
        <v>106</v>
      </c>
      <c r="D132" s="108">
        <v>113</v>
      </c>
      <c r="E132" s="108">
        <v>115</v>
      </c>
      <c r="F132" s="108">
        <v>123</v>
      </c>
      <c r="G132" s="108">
        <v>128</v>
      </c>
      <c r="H132" s="108">
        <v>134</v>
      </c>
      <c r="I132" s="108">
        <v>135</v>
      </c>
    </row>
    <row r="133" spans="1:9" ht="15" thickBot="1">
      <c r="A133" s="115" t="s">
        <v>107</v>
      </c>
      <c r="B133" s="108">
        <v>18</v>
      </c>
      <c r="C133" s="108">
        <v>19</v>
      </c>
      <c r="D133" s="108">
        <v>19</v>
      </c>
      <c r="E133" s="108">
        <v>21</v>
      </c>
      <c r="F133" s="108">
        <v>21</v>
      </c>
      <c r="G133" s="108">
        <v>22</v>
      </c>
      <c r="H133" s="108">
        <v>24</v>
      </c>
      <c r="I133" s="108">
        <v>24</v>
      </c>
    </row>
    <row r="134" spans="1:9" ht="15" thickBot="1">
      <c r="A134" s="115" t="s">
        <v>108</v>
      </c>
      <c r="B134" s="108">
        <v>7</v>
      </c>
      <c r="C134" s="108">
        <v>7</v>
      </c>
      <c r="D134" s="108">
        <v>7</v>
      </c>
      <c r="E134" s="108">
        <v>8</v>
      </c>
      <c r="F134" s="108">
        <v>8</v>
      </c>
      <c r="G134" s="108">
        <v>8</v>
      </c>
      <c r="H134" s="108">
        <v>8</v>
      </c>
      <c r="I134" s="108">
        <v>8</v>
      </c>
    </row>
    <row r="135" spans="1:9" ht="15" thickBot="1">
      <c r="A135" s="115" t="s">
        <v>109</v>
      </c>
      <c r="B135" s="108">
        <v>48787</v>
      </c>
      <c r="C135" s="108">
        <v>57298</v>
      </c>
      <c r="D135" s="108">
        <v>61101</v>
      </c>
      <c r="E135" s="108">
        <v>64419</v>
      </c>
      <c r="F135" s="108">
        <v>68968</v>
      </c>
      <c r="G135" s="108">
        <v>72544</v>
      </c>
      <c r="H135" s="108">
        <v>75410</v>
      </c>
      <c r="I135" s="108">
        <v>77067</v>
      </c>
    </row>
    <row r="136" spans="1:9" ht="15" thickBot="1">
      <c r="A136" s="115" t="s">
        <v>110</v>
      </c>
      <c r="B136" s="108">
        <v>2</v>
      </c>
      <c r="C136" s="108">
        <v>2</v>
      </c>
      <c r="D136" s="144">
        <v>2</v>
      </c>
      <c r="E136" s="108">
        <v>2</v>
      </c>
      <c r="F136" s="108">
        <v>2</v>
      </c>
      <c r="G136" s="108">
        <v>2</v>
      </c>
      <c r="H136" s="108">
        <v>2</v>
      </c>
      <c r="I136" s="108">
        <v>2</v>
      </c>
    </row>
    <row r="137" spans="1:9" ht="15" thickBot="1">
      <c r="A137" s="115" t="s">
        <v>111</v>
      </c>
      <c r="B137" s="108">
        <v>3</v>
      </c>
      <c r="C137" s="108">
        <v>3</v>
      </c>
      <c r="D137" s="144">
        <v>3</v>
      </c>
      <c r="E137" s="108">
        <v>3</v>
      </c>
      <c r="F137" s="108">
        <v>3</v>
      </c>
      <c r="G137" s="108">
        <v>3</v>
      </c>
      <c r="H137" s="108">
        <v>3</v>
      </c>
      <c r="I137" s="108">
        <v>3</v>
      </c>
    </row>
    <row r="138" spans="1:9" ht="15" thickBot="1">
      <c r="A138" s="115" t="s">
        <v>112</v>
      </c>
      <c r="B138" s="108">
        <v>38</v>
      </c>
      <c r="C138" s="108">
        <v>42</v>
      </c>
      <c r="D138" s="108">
        <v>42</v>
      </c>
      <c r="E138" s="108">
        <v>42</v>
      </c>
      <c r="F138" s="108">
        <v>46</v>
      </c>
      <c r="G138" s="108">
        <v>46</v>
      </c>
      <c r="H138" s="108">
        <v>46</v>
      </c>
      <c r="I138" s="108">
        <v>48</v>
      </c>
    </row>
    <row r="139" spans="1:9" ht="15" thickBot="1">
      <c r="A139" s="115" t="s">
        <v>113</v>
      </c>
      <c r="B139" s="108">
        <v>15</v>
      </c>
      <c r="C139" s="108">
        <v>16</v>
      </c>
      <c r="D139" s="108">
        <v>16</v>
      </c>
      <c r="E139" s="108">
        <v>16</v>
      </c>
      <c r="F139" s="108">
        <v>16</v>
      </c>
      <c r="G139" s="108">
        <v>16</v>
      </c>
      <c r="H139" s="108">
        <v>16</v>
      </c>
      <c r="I139" s="108">
        <v>16</v>
      </c>
    </row>
    <row r="140" spans="1:9" ht="15" thickBot="1">
      <c r="A140" s="115" t="s">
        <v>114</v>
      </c>
      <c r="B140" s="108">
        <v>0</v>
      </c>
      <c r="C140" s="108">
        <v>0</v>
      </c>
      <c r="D140" s="108">
        <v>0</v>
      </c>
      <c r="E140" s="108">
        <v>0</v>
      </c>
      <c r="F140" s="108">
        <v>0</v>
      </c>
      <c r="G140" s="108">
        <v>0</v>
      </c>
      <c r="H140" s="108">
        <v>0</v>
      </c>
      <c r="I140" s="108">
        <v>0</v>
      </c>
    </row>
    <row r="141" spans="1:9">
      <c r="A141" s="134" t="s">
        <v>1033</v>
      </c>
    </row>
    <row r="143" spans="1:9" ht="17">
      <c r="A143" s="619" t="s">
        <v>699</v>
      </c>
      <c r="B143" s="619"/>
      <c r="C143" s="619"/>
      <c r="D143" s="619"/>
      <c r="E143" s="619"/>
      <c r="F143" s="619"/>
      <c r="G143" s="619"/>
      <c r="H143" s="619"/>
      <c r="I143" s="619"/>
    </row>
    <row r="145" spans="1:9" ht="15" thickBot="1">
      <c r="A145" s="143" t="s">
        <v>126</v>
      </c>
    </row>
    <row r="146" spans="1:9" ht="15" hidden="1" thickBot="1"/>
    <row r="147" spans="1:9" ht="22.5" customHeight="1" thickBot="1">
      <c r="A147" s="566" t="s">
        <v>117</v>
      </c>
      <c r="B147" s="566" t="s">
        <v>606</v>
      </c>
      <c r="C147" s="566" t="s">
        <v>635</v>
      </c>
      <c r="D147" s="573" t="s">
        <v>744</v>
      </c>
      <c r="E147" s="573"/>
      <c r="F147" s="573"/>
      <c r="G147" s="573"/>
      <c r="H147" s="573"/>
      <c r="I147" s="573"/>
    </row>
    <row r="148" spans="1:9" ht="21" customHeight="1" thickBot="1">
      <c r="A148" s="566"/>
      <c r="B148" s="566"/>
      <c r="C148" s="566"/>
      <c r="D148" s="271" t="s">
        <v>745</v>
      </c>
      <c r="E148" s="271" t="s">
        <v>746</v>
      </c>
      <c r="F148" s="271" t="s">
        <v>747</v>
      </c>
      <c r="G148" s="271" t="s">
        <v>748</v>
      </c>
      <c r="H148" s="271" t="s">
        <v>749</v>
      </c>
      <c r="I148" s="271" t="s">
        <v>750</v>
      </c>
    </row>
    <row r="149" spans="1:9" ht="15" thickBot="1">
      <c r="A149" s="115" t="s">
        <v>106</v>
      </c>
      <c r="B149" s="108">
        <v>19</v>
      </c>
      <c r="C149" s="108">
        <v>27</v>
      </c>
      <c r="D149" s="108">
        <v>27</v>
      </c>
      <c r="E149" s="108">
        <v>28</v>
      </c>
      <c r="F149" s="108">
        <v>30</v>
      </c>
      <c r="G149" s="108">
        <v>36</v>
      </c>
      <c r="H149" s="108">
        <v>39</v>
      </c>
      <c r="I149" s="108">
        <v>39</v>
      </c>
    </row>
    <row r="150" spans="1:9" ht="15" thickBot="1">
      <c r="A150" s="115" t="s">
        <v>107</v>
      </c>
      <c r="B150" s="108">
        <v>10</v>
      </c>
      <c r="C150" s="108">
        <v>14</v>
      </c>
      <c r="D150" s="108">
        <v>15</v>
      </c>
      <c r="E150" s="108">
        <v>15</v>
      </c>
      <c r="F150" s="108">
        <v>15</v>
      </c>
      <c r="G150" s="108">
        <v>15</v>
      </c>
      <c r="H150" s="108">
        <v>16</v>
      </c>
      <c r="I150" s="108">
        <v>16</v>
      </c>
    </row>
    <row r="151" spans="1:9" ht="15" thickBot="1">
      <c r="A151" s="115" t="s">
        <v>108</v>
      </c>
      <c r="B151" s="108">
        <v>1</v>
      </c>
      <c r="C151" s="108">
        <v>1</v>
      </c>
      <c r="D151" s="108">
        <v>1</v>
      </c>
      <c r="E151" s="108">
        <v>1</v>
      </c>
      <c r="F151" s="108">
        <v>1</v>
      </c>
      <c r="G151" s="108">
        <v>2</v>
      </c>
      <c r="H151" s="108">
        <v>2</v>
      </c>
      <c r="I151" s="108">
        <v>2</v>
      </c>
    </row>
    <row r="152" spans="1:9" ht="15" thickBot="1">
      <c r="A152" s="115" t="s">
        <v>109</v>
      </c>
      <c r="B152" s="108">
        <v>21619</v>
      </c>
      <c r="C152" s="108">
        <v>25614</v>
      </c>
      <c r="D152" s="108">
        <v>27078</v>
      </c>
      <c r="E152" s="108">
        <v>28434</v>
      </c>
      <c r="F152" s="108">
        <v>30338</v>
      </c>
      <c r="G152" s="108">
        <v>31771</v>
      </c>
      <c r="H152" s="108">
        <v>33050</v>
      </c>
      <c r="I152" s="108">
        <v>33721</v>
      </c>
    </row>
    <row r="153" spans="1:9" ht="15" thickBot="1">
      <c r="A153" s="115" t="s">
        <v>110</v>
      </c>
      <c r="B153" s="108">
        <v>1</v>
      </c>
      <c r="C153" s="108">
        <v>1</v>
      </c>
      <c r="D153" s="144">
        <v>1</v>
      </c>
      <c r="E153" s="108">
        <v>1</v>
      </c>
      <c r="F153" s="108">
        <v>1</v>
      </c>
      <c r="G153" s="108">
        <v>1</v>
      </c>
      <c r="H153" s="108">
        <v>1</v>
      </c>
      <c r="I153" s="108">
        <v>1</v>
      </c>
    </row>
    <row r="154" spans="1:9" ht="15" thickBot="1">
      <c r="A154" s="115" t="s">
        <v>111</v>
      </c>
      <c r="B154" s="108">
        <v>0</v>
      </c>
      <c r="C154" s="108">
        <v>0</v>
      </c>
      <c r="D154" s="144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</row>
    <row r="155" spans="1:9" ht="15" thickBot="1">
      <c r="A155" s="115" t="s">
        <v>112</v>
      </c>
      <c r="B155" s="108">
        <v>4</v>
      </c>
      <c r="C155" s="108">
        <v>9</v>
      </c>
      <c r="D155" s="108">
        <v>17</v>
      </c>
      <c r="E155" s="108">
        <v>18</v>
      </c>
      <c r="F155" s="108">
        <v>18</v>
      </c>
      <c r="G155" s="108">
        <v>21</v>
      </c>
      <c r="H155" s="108">
        <v>22</v>
      </c>
      <c r="I155" s="108">
        <v>22</v>
      </c>
    </row>
    <row r="156" spans="1:9" ht="15" thickBot="1">
      <c r="A156" s="115" t="s">
        <v>113</v>
      </c>
      <c r="B156" s="108">
        <v>8</v>
      </c>
      <c r="C156" s="108">
        <v>8</v>
      </c>
      <c r="D156" s="108">
        <v>8</v>
      </c>
      <c r="E156" s="108">
        <v>8</v>
      </c>
      <c r="F156" s="108">
        <v>8</v>
      </c>
      <c r="G156" s="108">
        <v>8</v>
      </c>
      <c r="H156" s="108">
        <v>8</v>
      </c>
      <c r="I156" s="108">
        <v>8</v>
      </c>
    </row>
    <row r="157" spans="1:9" ht="15" thickBot="1">
      <c r="A157" s="115" t="s">
        <v>114</v>
      </c>
      <c r="B157" s="108">
        <v>1</v>
      </c>
      <c r="C157" s="108">
        <v>1</v>
      </c>
      <c r="D157" s="108">
        <v>1</v>
      </c>
      <c r="E157" s="108">
        <v>1</v>
      </c>
      <c r="F157" s="108">
        <v>1</v>
      </c>
      <c r="G157" s="108">
        <v>1</v>
      </c>
      <c r="H157" s="108">
        <v>1</v>
      </c>
      <c r="I157" s="108">
        <v>1</v>
      </c>
    </row>
    <row r="158" spans="1:9" hidden="1"/>
    <row r="160" spans="1:9" ht="15" thickBot="1">
      <c r="A160" s="143" t="s">
        <v>127</v>
      </c>
    </row>
    <row r="161" spans="1:9" ht="15" hidden="1" thickBot="1"/>
    <row r="162" spans="1:9" ht="21" customHeight="1" thickBot="1">
      <c r="A162" s="566" t="s">
        <v>117</v>
      </c>
      <c r="B162" s="566" t="s">
        <v>606</v>
      </c>
      <c r="C162" s="566" t="s">
        <v>635</v>
      </c>
      <c r="D162" s="573" t="s">
        <v>744</v>
      </c>
      <c r="E162" s="573"/>
      <c r="F162" s="573"/>
      <c r="G162" s="573"/>
      <c r="H162" s="573"/>
      <c r="I162" s="573"/>
    </row>
    <row r="163" spans="1:9" ht="21.75" customHeight="1" thickBot="1">
      <c r="A163" s="566"/>
      <c r="B163" s="566"/>
      <c r="C163" s="566"/>
      <c r="D163" s="271" t="s">
        <v>745</v>
      </c>
      <c r="E163" s="271" t="s">
        <v>746</v>
      </c>
      <c r="F163" s="271" t="s">
        <v>747</v>
      </c>
      <c r="G163" s="271" t="s">
        <v>748</v>
      </c>
      <c r="H163" s="271" t="s">
        <v>749</v>
      </c>
      <c r="I163" s="271" t="s">
        <v>750</v>
      </c>
    </row>
    <row r="164" spans="1:9" ht="15" thickBot="1">
      <c r="A164" s="115" t="s">
        <v>106</v>
      </c>
      <c r="B164" s="108">
        <v>87</v>
      </c>
      <c r="C164" s="108">
        <v>119</v>
      </c>
      <c r="D164" s="108">
        <v>124</v>
      </c>
      <c r="E164" s="108">
        <v>130</v>
      </c>
      <c r="F164" s="108">
        <v>140</v>
      </c>
      <c r="G164" s="108">
        <v>148</v>
      </c>
      <c r="H164" s="108">
        <v>158</v>
      </c>
      <c r="I164" s="108">
        <v>164</v>
      </c>
    </row>
    <row r="165" spans="1:9" ht="15" thickBot="1">
      <c r="A165" s="115" t="s">
        <v>107</v>
      </c>
      <c r="B165" s="108">
        <v>10</v>
      </c>
      <c r="C165" s="108">
        <v>11</v>
      </c>
      <c r="D165" s="108">
        <v>12</v>
      </c>
      <c r="E165" s="108">
        <v>12</v>
      </c>
      <c r="F165" s="108">
        <v>15</v>
      </c>
      <c r="G165" s="108">
        <v>18</v>
      </c>
      <c r="H165" s="108">
        <v>19</v>
      </c>
      <c r="I165" s="108">
        <v>20</v>
      </c>
    </row>
    <row r="166" spans="1:9" ht="15" thickBot="1">
      <c r="A166" s="115" t="s">
        <v>108</v>
      </c>
      <c r="B166" s="108">
        <v>6</v>
      </c>
      <c r="C166" s="108">
        <v>6</v>
      </c>
      <c r="D166" s="108">
        <v>6</v>
      </c>
      <c r="E166" s="108">
        <v>6</v>
      </c>
      <c r="F166" s="108">
        <v>6</v>
      </c>
      <c r="G166" s="108">
        <v>6</v>
      </c>
      <c r="H166" s="108">
        <v>6</v>
      </c>
      <c r="I166" s="108">
        <v>7</v>
      </c>
    </row>
    <row r="167" spans="1:9" ht="15" thickBot="1">
      <c r="A167" s="115" t="s">
        <v>109</v>
      </c>
      <c r="B167" s="108">
        <v>41907</v>
      </c>
      <c r="C167" s="108">
        <v>48597</v>
      </c>
      <c r="D167" s="108">
        <v>51080</v>
      </c>
      <c r="E167" s="108">
        <v>52995</v>
      </c>
      <c r="F167" s="108">
        <v>56319</v>
      </c>
      <c r="G167" s="108">
        <v>58642</v>
      </c>
      <c r="H167" s="108">
        <v>60614</v>
      </c>
      <c r="I167" s="108">
        <v>61709</v>
      </c>
    </row>
    <row r="168" spans="1:9" ht="15" thickBot="1">
      <c r="A168" s="115" t="s">
        <v>110</v>
      </c>
      <c r="B168" s="108">
        <v>0</v>
      </c>
      <c r="C168" s="108">
        <v>0</v>
      </c>
      <c r="D168" s="144">
        <v>0</v>
      </c>
      <c r="E168" s="108">
        <v>0</v>
      </c>
      <c r="F168" s="108">
        <v>0</v>
      </c>
      <c r="G168" s="108">
        <v>0</v>
      </c>
      <c r="H168" s="108">
        <v>0</v>
      </c>
      <c r="I168" s="108">
        <v>0</v>
      </c>
    </row>
    <row r="169" spans="1:9" ht="15" thickBot="1">
      <c r="A169" s="115" t="s">
        <v>111</v>
      </c>
      <c r="B169" s="108">
        <v>0</v>
      </c>
      <c r="C169" s="108">
        <v>0</v>
      </c>
      <c r="D169" s="144">
        <v>0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</row>
    <row r="170" spans="1:9" ht="15" thickBot="1">
      <c r="A170" s="115" t="s">
        <v>112</v>
      </c>
      <c r="B170" s="108">
        <v>20</v>
      </c>
      <c r="C170" s="108">
        <v>29</v>
      </c>
      <c r="D170" s="108">
        <v>31</v>
      </c>
      <c r="E170" s="108">
        <v>32</v>
      </c>
      <c r="F170" s="108">
        <v>36</v>
      </c>
      <c r="G170" s="108">
        <v>41</v>
      </c>
      <c r="H170" s="108">
        <v>42</v>
      </c>
      <c r="I170" s="108">
        <v>43</v>
      </c>
    </row>
    <row r="171" spans="1:9" ht="15" thickBot="1">
      <c r="A171" s="115" t="s">
        <v>113</v>
      </c>
      <c r="B171" s="108">
        <v>11</v>
      </c>
      <c r="C171" s="108">
        <v>11</v>
      </c>
      <c r="D171" s="108">
        <v>11</v>
      </c>
      <c r="E171" s="108">
        <v>11</v>
      </c>
      <c r="F171" s="108">
        <v>11</v>
      </c>
      <c r="G171" s="108">
        <v>11</v>
      </c>
      <c r="H171" s="108">
        <v>11</v>
      </c>
      <c r="I171" s="108">
        <v>11</v>
      </c>
    </row>
    <row r="172" spans="1:9" ht="15" thickBot="1">
      <c r="A172" s="115" t="s">
        <v>114</v>
      </c>
      <c r="B172" s="108">
        <v>1</v>
      </c>
      <c r="C172" s="108">
        <v>1</v>
      </c>
      <c r="D172" s="108">
        <v>1</v>
      </c>
      <c r="E172" s="108">
        <v>1</v>
      </c>
      <c r="F172" s="108">
        <v>1</v>
      </c>
      <c r="G172" s="108">
        <v>1</v>
      </c>
      <c r="H172" s="108">
        <v>1</v>
      </c>
      <c r="I172" s="108">
        <v>1</v>
      </c>
    </row>
    <row r="173" spans="1:9" hidden="1"/>
    <row r="175" spans="1:9" ht="15" thickBot="1">
      <c r="A175" s="143" t="s">
        <v>128</v>
      </c>
    </row>
    <row r="176" spans="1:9" ht="15" hidden="1" thickBot="1"/>
    <row r="177" spans="1:9" ht="22.5" customHeight="1" thickBot="1">
      <c r="A177" s="566" t="s">
        <v>117</v>
      </c>
      <c r="B177" s="566" t="s">
        <v>606</v>
      </c>
      <c r="C177" s="566" t="s">
        <v>635</v>
      </c>
      <c r="D177" s="573" t="s">
        <v>744</v>
      </c>
      <c r="E177" s="573"/>
      <c r="F177" s="573"/>
      <c r="G177" s="573"/>
      <c r="H177" s="573"/>
      <c r="I177" s="573"/>
    </row>
    <row r="178" spans="1:9" ht="20.25" customHeight="1" thickBot="1">
      <c r="A178" s="566"/>
      <c r="B178" s="566"/>
      <c r="C178" s="566"/>
      <c r="D178" s="271" t="s">
        <v>745</v>
      </c>
      <c r="E178" s="271" t="s">
        <v>746</v>
      </c>
      <c r="F178" s="271" t="s">
        <v>747</v>
      </c>
      <c r="G178" s="271" t="s">
        <v>748</v>
      </c>
      <c r="H178" s="271" t="s">
        <v>749</v>
      </c>
      <c r="I178" s="271" t="s">
        <v>750</v>
      </c>
    </row>
    <row r="179" spans="1:9" ht="15" thickBot="1">
      <c r="A179" s="115" t="s">
        <v>106</v>
      </c>
      <c r="B179" s="108">
        <v>2</v>
      </c>
      <c r="C179" s="108">
        <v>4</v>
      </c>
      <c r="D179" s="108">
        <v>4</v>
      </c>
      <c r="E179" s="108">
        <v>5</v>
      </c>
      <c r="F179" s="108">
        <v>6</v>
      </c>
      <c r="G179" s="108">
        <v>6</v>
      </c>
      <c r="H179" s="108">
        <v>6</v>
      </c>
      <c r="I179" s="108">
        <v>6</v>
      </c>
    </row>
    <row r="180" spans="1:9" ht="15" thickBot="1">
      <c r="A180" s="115" t="s">
        <v>107</v>
      </c>
      <c r="B180" s="108">
        <v>1</v>
      </c>
      <c r="C180" s="108">
        <v>1</v>
      </c>
      <c r="D180" s="108">
        <v>1</v>
      </c>
      <c r="E180" s="108">
        <v>1</v>
      </c>
      <c r="F180" s="108">
        <v>1</v>
      </c>
      <c r="G180" s="108">
        <v>1</v>
      </c>
      <c r="H180" s="108">
        <v>1</v>
      </c>
      <c r="I180" s="108">
        <v>1</v>
      </c>
    </row>
    <row r="181" spans="1:9" ht="15" thickBot="1">
      <c r="A181" s="115" t="s">
        <v>108</v>
      </c>
      <c r="B181" s="108">
        <v>2</v>
      </c>
      <c r="C181" s="108">
        <v>2</v>
      </c>
      <c r="D181" s="108">
        <v>2</v>
      </c>
      <c r="E181" s="108">
        <v>2</v>
      </c>
      <c r="F181" s="108">
        <v>2</v>
      </c>
      <c r="G181" s="108">
        <v>2</v>
      </c>
      <c r="H181" s="108">
        <v>2</v>
      </c>
      <c r="I181" s="108">
        <v>2</v>
      </c>
    </row>
    <row r="182" spans="1:9" ht="15" thickBot="1">
      <c r="A182" s="115" t="s">
        <v>109</v>
      </c>
      <c r="B182" s="108">
        <v>3849</v>
      </c>
      <c r="C182" s="108">
        <v>4509</v>
      </c>
      <c r="D182" s="108">
        <v>4766</v>
      </c>
      <c r="E182" s="108">
        <v>4933</v>
      </c>
      <c r="F182" s="108">
        <v>5253</v>
      </c>
      <c r="G182" s="108">
        <v>5458</v>
      </c>
      <c r="H182" s="108">
        <v>5601</v>
      </c>
      <c r="I182" s="108">
        <v>5704</v>
      </c>
    </row>
    <row r="183" spans="1:9" ht="15" thickBot="1">
      <c r="A183" s="115" t="s">
        <v>110</v>
      </c>
      <c r="B183" s="108">
        <v>1</v>
      </c>
      <c r="C183" s="108">
        <v>1</v>
      </c>
      <c r="D183" s="144">
        <v>1</v>
      </c>
      <c r="E183" s="108">
        <v>1</v>
      </c>
      <c r="F183" s="108">
        <v>1</v>
      </c>
      <c r="G183" s="108">
        <v>1</v>
      </c>
      <c r="H183" s="108">
        <v>1</v>
      </c>
      <c r="I183" s="108">
        <v>1</v>
      </c>
    </row>
    <row r="184" spans="1:9" ht="15" thickBot="1">
      <c r="A184" s="115" t="s">
        <v>111</v>
      </c>
      <c r="B184" s="108">
        <v>0</v>
      </c>
      <c r="C184" s="108">
        <v>0</v>
      </c>
      <c r="D184" s="144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</row>
    <row r="185" spans="1:9" ht="15" thickBot="1">
      <c r="A185" s="115" t="s">
        <v>112</v>
      </c>
      <c r="B185" s="108">
        <v>12</v>
      </c>
      <c r="C185" s="108">
        <v>12</v>
      </c>
      <c r="D185" s="108">
        <v>12</v>
      </c>
      <c r="E185" s="108">
        <v>13</v>
      </c>
      <c r="F185" s="108">
        <v>13</v>
      </c>
      <c r="G185" s="108">
        <v>13</v>
      </c>
      <c r="H185" s="108">
        <v>13</v>
      </c>
      <c r="I185" s="108">
        <v>13</v>
      </c>
    </row>
    <row r="186" spans="1:9" ht="15" thickBot="1">
      <c r="A186" s="115" t="s">
        <v>113</v>
      </c>
      <c r="B186" s="108">
        <v>1</v>
      </c>
      <c r="C186" s="108">
        <v>1</v>
      </c>
      <c r="D186" s="108">
        <v>1</v>
      </c>
      <c r="E186" s="108">
        <v>1</v>
      </c>
      <c r="F186" s="108">
        <v>1</v>
      </c>
      <c r="G186" s="108">
        <v>1</v>
      </c>
      <c r="H186" s="108">
        <v>1</v>
      </c>
      <c r="I186" s="108">
        <v>1</v>
      </c>
    </row>
    <row r="187" spans="1:9" ht="15" thickBot="1">
      <c r="A187" s="115" t="s">
        <v>114</v>
      </c>
      <c r="B187" s="108">
        <v>0</v>
      </c>
      <c r="C187" s="108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</row>
    <row r="188" spans="1:9">
      <c r="A188" s="134" t="s">
        <v>1033</v>
      </c>
    </row>
    <row r="190" spans="1:9" ht="17">
      <c r="A190" s="619" t="s">
        <v>699</v>
      </c>
      <c r="B190" s="619"/>
      <c r="C190" s="619"/>
      <c r="D190" s="619"/>
      <c r="E190" s="619"/>
      <c r="F190" s="619"/>
      <c r="G190" s="619"/>
      <c r="H190" s="619"/>
      <c r="I190" s="619"/>
    </row>
    <row r="192" spans="1:9" ht="15" thickBot="1">
      <c r="A192" s="143" t="s">
        <v>129</v>
      </c>
    </row>
    <row r="193" spans="1:9" ht="15" hidden="1" thickBot="1"/>
    <row r="194" spans="1:9" ht="20.25" customHeight="1" thickBot="1">
      <c r="A194" s="566" t="s">
        <v>117</v>
      </c>
      <c r="B194" s="566" t="s">
        <v>606</v>
      </c>
      <c r="C194" s="566" t="s">
        <v>635</v>
      </c>
      <c r="D194" s="573" t="s">
        <v>744</v>
      </c>
      <c r="E194" s="573"/>
      <c r="F194" s="573"/>
      <c r="G194" s="573"/>
      <c r="H194" s="573"/>
      <c r="I194" s="573"/>
    </row>
    <row r="195" spans="1:9" ht="21" customHeight="1" thickBot="1">
      <c r="A195" s="566"/>
      <c r="B195" s="566"/>
      <c r="C195" s="566"/>
      <c r="D195" s="271" t="s">
        <v>745</v>
      </c>
      <c r="E195" s="271" t="s">
        <v>746</v>
      </c>
      <c r="F195" s="271" t="s">
        <v>747</v>
      </c>
      <c r="G195" s="271" t="s">
        <v>748</v>
      </c>
      <c r="H195" s="271" t="s">
        <v>749</v>
      </c>
      <c r="I195" s="271" t="s">
        <v>750</v>
      </c>
    </row>
    <row r="196" spans="1:9" ht="15" thickBot="1">
      <c r="A196" s="115" t="s">
        <v>106</v>
      </c>
      <c r="B196" s="108">
        <v>3</v>
      </c>
      <c r="C196" s="108">
        <v>4</v>
      </c>
      <c r="D196" s="108">
        <v>4</v>
      </c>
      <c r="E196" s="108">
        <v>4</v>
      </c>
      <c r="F196" s="108">
        <v>4</v>
      </c>
      <c r="G196" s="108">
        <v>4</v>
      </c>
      <c r="H196" s="108">
        <v>5</v>
      </c>
      <c r="I196" s="108">
        <v>5</v>
      </c>
    </row>
    <row r="197" spans="1:9" ht="15" thickBot="1">
      <c r="A197" s="115" t="s">
        <v>107</v>
      </c>
      <c r="B197" s="108">
        <v>0</v>
      </c>
      <c r="C197" s="108">
        <v>0</v>
      </c>
      <c r="D197" s="108">
        <v>0</v>
      </c>
      <c r="E197" s="108">
        <v>0</v>
      </c>
      <c r="F197" s="108">
        <v>0</v>
      </c>
      <c r="G197" s="108">
        <v>0</v>
      </c>
      <c r="H197" s="108">
        <v>0</v>
      </c>
      <c r="I197" s="108">
        <v>0</v>
      </c>
    </row>
    <row r="198" spans="1:9" ht="15" thickBot="1">
      <c r="A198" s="115" t="s">
        <v>108</v>
      </c>
      <c r="B198" s="108">
        <v>0</v>
      </c>
      <c r="C198" s="108">
        <v>0</v>
      </c>
      <c r="D198" s="108">
        <v>0</v>
      </c>
      <c r="E198" s="108">
        <v>0</v>
      </c>
      <c r="F198" s="108">
        <v>0</v>
      </c>
      <c r="G198" s="108">
        <v>0</v>
      </c>
      <c r="H198" s="108">
        <v>0</v>
      </c>
      <c r="I198" s="108">
        <v>0</v>
      </c>
    </row>
    <row r="199" spans="1:9" ht="15" thickBot="1">
      <c r="A199" s="115" t="s">
        <v>109</v>
      </c>
      <c r="B199" s="108">
        <v>2144</v>
      </c>
      <c r="C199" s="108">
        <v>2403</v>
      </c>
      <c r="D199" s="108">
        <v>2532</v>
      </c>
      <c r="E199" s="108">
        <v>2669</v>
      </c>
      <c r="F199" s="108">
        <v>2843</v>
      </c>
      <c r="G199" s="108">
        <v>2983</v>
      </c>
      <c r="H199" s="108">
        <v>3108</v>
      </c>
      <c r="I199" s="108">
        <v>3162</v>
      </c>
    </row>
    <row r="200" spans="1:9" ht="15" thickBot="1">
      <c r="A200" s="115" t="s">
        <v>110</v>
      </c>
      <c r="B200" s="108">
        <v>1</v>
      </c>
      <c r="C200" s="108">
        <v>1</v>
      </c>
      <c r="D200" s="144">
        <v>1</v>
      </c>
      <c r="E200" s="108">
        <v>1</v>
      </c>
      <c r="F200" s="108">
        <v>1</v>
      </c>
      <c r="G200" s="108">
        <v>1</v>
      </c>
      <c r="H200" s="108">
        <v>1</v>
      </c>
      <c r="I200" s="108">
        <v>1</v>
      </c>
    </row>
    <row r="201" spans="1:9" ht="15" thickBot="1">
      <c r="A201" s="115" t="s">
        <v>111</v>
      </c>
      <c r="B201" s="108">
        <v>0</v>
      </c>
      <c r="C201" s="108">
        <v>0</v>
      </c>
      <c r="D201" s="144">
        <v>0</v>
      </c>
      <c r="E201" s="108">
        <v>0</v>
      </c>
      <c r="F201" s="108">
        <v>0</v>
      </c>
      <c r="G201" s="108">
        <v>0</v>
      </c>
      <c r="H201" s="108">
        <v>0</v>
      </c>
      <c r="I201" s="108">
        <v>0</v>
      </c>
    </row>
    <row r="202" spans="1:9" ht="15" thickBot="1">
      <c r="A202" s="115" t="s">
        <v>112</v>
      </c>
      <c r="B202" s="108">
        <v>1</v>
      </c>
      <c r="C202" s="108">
        <v>1</v>
      </c>
      <c r="D202" s="108">
        <v>1</v>
      </c>
      <c r="E202" s="108">
        <v>1</v>
      </c>
      <c r="F202" s="108">
        <v>1</v>
      </c>
      <c r="G202" s="108">
        <v>1</v>
      </c>
      <c r="H202" s="108">
        <v>1</v>
      </c>
      <c r="I202" s="108">
        <v>1</v>
      </c>
    </row>
    <row r="203" spans="1:9" ht="15" thickBot="1">
      <c r="A203" s="115" t="s">
        <v>113</v>
      </c>
      <c r="B203" s="108">
        <v>1</v>
      </c>
      <c r="C203" s="108">
        <v>1</v>
      </c>
      <c r="D203" s="108">
        <v>1</v>
      </c>
      <c r="E203" s="108">
        <v>1</v>
      </c>
      <c r="F203" s="108">
        <v>1</v>
      </c>
      <c r="G203" s="108">
        <v>1</v>
      </c>
      <c r="H203" s="108">
        <v>1</v>
      </c>
      <c r="I203" s="108">
        <v>1</v>
      </c>
    </row>
    <row r="204" spans="1:9" ht="15" thickBot="1">
      <c r="A204" s="115" t="s">
        <v>114</v>
      </c>
      <c r="B204" s="108">
        <v>0</v>
      </c>
      <c r="C204" s="108">
        <v>0</v>
      </c>
      <c r="D204" s="108">
        <v>0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</row>
    <row r="205" spans="1:9" hidden="1"/>
    <row r="207" spans="1:9" ht="15" thickBot="1">
      <c r="A207" s="143" t="s">
        <v>130</v>
      </c>
    </row>
    <row r="208" spans="1:9" ht="15" hidden="1" thickBot="1"/>
    <row r="209" spans="1:9" ht="22.5" customHeight="1" thickBot="1">
      <c r="A209" s="566" t="s">
        <v>117</v>
      </c>
      <c r="B209" s="566" t="s">
        <v>606</v>
      </c>
      <c r="C209" s="566" t="s">
        <v>635</v>
      </c>
      <c r="D209" s="573" t="s">
        <v>744</v>
      </c>
      <c r="E209" s="573"/>
      <c r="F209" s="573"/>
      <c r="G209" s="573"/>
      <c r="H209" s="573"/>
      <c r="I209" s="573"/>
    </row>
    <row r="210" spans="1:9" ht="21.75" customHeight="1" thickBot="1">
      <c r="A210" s="566"/>
      <c r="B210" s="566"/>
      <c r="C210" s="566"/>
      <c r="D210" s="271" t="s">
        <v>745</v>
      </c>
      <c r="E210" s="271" t="s">
        <v>746</v>
      </c>
      <c r="F210" s="271" t="s">
        <v>747</v>
      </c>
      <c r="G210" s="271" t="s">
        <v>748</v>
      </c>
      <c r="H210" s="271" t="s">
        <v>749</v>
      </c>
      <c r="I210" s="271" t="s">
        <v>750</v>
      </c>
    </row>
    <row r="211" spans="1:9" ht="15" thickBot="1">
      <c r="A211" s="115" t="s">
        <v>106</v>
      </c>
      <c r="B211" s="108">
        <v>1</v>
      </c>
      <c r="C211" s="108">
        <v>1</v>
      </c>
      <c r="D211" s="108">
        <v>1</v>
      </c>
      <c r="E211" s="108">
        <v>1</v>
      </c>
      <c r="F211" s="108">
        <v>1</v>
      </c>
      <c r="G211" s="108">
        <v>1</v>
      </c>
      <c r="H211" s="108">
        <v>1</v>
      </c>
      <c r="I211" s="108">
        <v>1</v>
      </c>
    </row>
    <row r="212" spans="1:9" ht="15" thickBot="1">
      <c r="A212" s="115" t="s">
        <v>107</v>
      </c>
      <c r="B212" s="108">
        <v>0</v>
      </c>
      <c r="C212" s="108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</row>
    <row r="213" spans="1:9" ht="15" thickBot="1">
      <c r="A213" s="115" t="s">
        <v>108</v>
      </c>
      <c r="B213" s="108">
        <v>1</v>
      </c>
      <c r="C213" s="108">
        <v>1</v>
      </c>
      <c r="D213" s="108">
        <v>1</v>
      </c>
      <c r="E213" s="108">
        <v>1</v>
      </c>
      <c r="F213" s="108">
        <v>1</v>
      </c>
      <c r="G213" s="108">
        <v>1</v>
      </c>
      <c r="H213" s="108">
        <v>1</v>
      </c>
      <c r="I213" s="108">
        <v>1</v>
      </c>
    </row>
    <row r="214" spans="1:9" ht="15" thickBot="1">
      <c r="A214" s="115" t="s">
        <v>109</v>
      </c>
      <c r="B214" s="108">
        <v>865</v>
      </c>
      <c r="C214" s="108">
        <v>1027</v>
      </c>
      <c r="D214" s="108">
        <v>1103</v>
      </c>
      <c r="E214" s="108">
        <v>1161</v>
      </c>
      <c r="F214" s="108">
        <v>1252</v>
      </c>
      <c r="G214" s="108">
        <v>1321</v>
      </c>
      <c r="H214" s="108">
        <v>1392</v>
      </c>
      <c r="I214" s="108">
        <v>1421</v>
      </c>
    </row>
    <row r="215" spans="1:9" ht="15" thickBot="1">
      <c r="A215" s="115" t="s">
        <v>110</v>
      </c>
      <c r="B215" s="108">
        <v>0</v>
      </c>
      <c r="C215" s="108">
        <v>0</v>
      </c>
      <c r="D215" s="144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</row>
    <row r="216" spans="1:9" ht="15" thickBot="1">
      <c r="A216" s="115" t="s">
        <v>111</v>
      </c>
      <c r="B216" s="108">
        <v>0</v>
      </c>
      <c r="C216" s="108">
        <v>0</v>
      </c>
      <c r="D216" s="144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</row>
    <row r="217" spans="1:9" ht="15" thickBot="1">
      <c r="A217" s="115" t="s">
        <v>112</v>
      </c>
      <c r="B217" s="108">
        <v>6</v>
      </c>
      <c r="C217" s="108">
        <v>6</v>
      </c>
      <c r="D217" s="108">
        <v>6</v>
      </c>
      <c r="E217" s="108">
        <v>6</v>
      </c>
      <c r="F217" s="108">
        <v>6</v>
      </c>
      <c r="G217" s="108">
        <v>6</v>
      </c>
      <c r="H217" s="108">
        <v>6</v>
      </c>
      <c r="I217" s="108">
        <v>6</v>
      </c>
    </row>
    <row r="218" spans="1:9" ht="15" thickBot="1">
      <c r="A218" s="115" t="s">
        <v>113</v>
      </c>
      <c r="B218" s="108">
        <v>1</v>
      </c>
      <c r="C218" s="108">
        <v>1</v>
      </c>
      <c r="D218" s="108">
        <v>1</v>
      </c>
      <c r="E218" s="108">
        <v>1</v>
      </c>
      <c r="F218" s="108">
        <v>1</v>
      </c>
      <c r="G218" s="108">
        <v>1</v>
      </c>
      <c r="H218" s="108">
        <v>1</v>
      </c>
      <c r="I218" s="108">
        <v>1</v>
      </c>
    </row>
    <row r="219" spans="1:9" ht="15" thickBot="1">
      <c r="A219" s="115" t="s">
        <v>114</v>
      </c>
      <c r="B219" s="108">
        <v>0</v>
      </c>
      <c r="C219" s="108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</row>
    <row r="220" spans="1:9" hidden="1"/>
    <row r="222" spans="1:9" ht="15" thickBot="1">
      <c r="A222" s="143" t="s">
        <v>131</v>
      </c>
    </row>
    <row r="223" spans="1:9" ht="15" hidden="1" thickBot="1"/>
    <row r="224" spans="1:9" ht="21" customHeight="1" thickBot="1">
      <c r="A224" s="566" t="s">
        <v>117</v>
      </c>
      <c r="B224" s="566" t="s">
        <v>606</v>
      </c>
      <c r="C224" s="566" t="s">
        <v>635</v>
      </c>
      <c r="D224" s="573" t="s">
        <v>744</v>
      </c>
      <c r="E224" s="573"/>
      <c r="F224" s="573"/>
      <c r="G224" s="573"/>
      <c r="H224" s="573"/>
      <c r="I224" s="573"/>
    </row>
    <row r="225" spans="1:9" ht="24" customHeight="1" thickBot="1">
      <c r="A225" s="566"/>
      <c r="B225" s="566"/>
      <c r="C225" s="566"/>
      <c r="D225" s="271" t="s">
        <v>745</v>
      </c>
      <c r="E225" s="271" t="s">
        <v>746</v>
      </c>
      <c r="F225" s="271" t="s">
        <v>747</v>
      </c>
      <c r="G225" s="271" t="s">
        <v>748</v>
      </c>
      <c r="H225" s="271" t="s">
        <v>749</v>
      </c>
      <c r="I225" s="271" t="s">
        <v>750</v>
      </c>
    </row>
    <row r="226" spans="1:9" ht="15" thickBot="1">
      <c r="A226" s="115" t="s">
        <v>106</v>
      </c>
      <c r="B226" s="108">
        <v>6</v>
      </c>
      <c r="C226" s="108">
        <v>10</v>
      </c>
      <c r="D226" s="108">
        <v>10</v>
      </c>
      <c r="E226" s="108">
        <v>10</v>
      </c>
      <c r="F226" s="108">
        <v>10</v>
      </c>
      <c r="G226" s="108">
        <v>10</v>
      </c>
      <c r="H226" s="108">
        <v>10</v>
      </c>
      <c r="I226" s="108">
        <v>10</v>
      </c>
    </row>
    <row r="227" spans="1:9" ht="15" thickBot="1">
      <c r="A227" s="115" t="s">
        <v>107</v>
      </c>
      <c r="B227" s="108">
        <v>0</v>
      </c>
      <c r="C227" s="108">
        <v>0</v>
      </c>
      <c r="D227" s="108">
        <v>0</v>
      </c>
      <c r="E227" s="108">
        <v>0</v>
      </c>
      <c r="F227" s="108">
        <v>0</v>
      </c>
      <c r="G227" s="108">
        <v>0</v>
      </c>
      <c r="H227" s="108">
        <v>0</v>
      </c>
      <c r="I227" s="108">
        <v>0</v>
      </c>
    </row>
    <row r="228" spans="1:9" ht="15" thickBot="1">
      <c r="A228" s="115" t="s">
        <v>108</v>
      </c>
      <c r="B228" s="108">
        <v>2</v>
      </c>
      <c r="C228" s="108">
        <v>2</v>
      </c>
      <c r="D228" s="108">
        <v>2</v>
      </c>
      <c r="E228" s="108">
        <v>2</v>
      </c>
      <c r="F228" s="108">
        <v>2</v>
      </c>
      <c r="G228" s="108">
        <v>2</v>
      </c>
      <c r="H228" s="108">
        <v>2</v>
      </c>
      <c r="I228" s="108">
        <v>2</v>
      </c>
    </row>
    <row r="229" spans="1:9" ht="15" thickBot="1">
      <c r="A229" s="115" t="s">
        <v>109</v>
      </c>
      <c r="B229" s="108">
        <v>4533</v>
      </c>
      <c r="C229" s="108">
        <v>5305</v>
      </c>
      <c r="D229" s="108">
        <v>5539</v>
      </c>
      <c r="E229" s="108">
        <v>5769</v>
      </c>
      <c r="F229" s="108">
        <v>6235</v>
      </c>
      <c r="G229" s="108">
        <v>6538</v>
      </c>
      <c r="H229" s="108">
        <v>6769</v>
      </c>
      <c r="I229" s="108">
        <v>6882</v>
      </c>
    </row>
    <row r="230" spans="1:9" ht="15" thickBot="1">
      <c r="A230" s="115" t="s">
        <v>110</v>
      </c>
      <c r="B230" s="108">
        <v>1</v>
      </c>
      <c r="C230" s="108">
        <v>1</v>
      </c>
      <c r="D230" s="144">
        <v>1</v>
      </c>
      <c r="E230" s="108">
        <v>1</v>
      </c>
      <c r="F230" s="108">
        <v>1</v>
      </c>
      <c r="G230" s="108">
        <v>1</v>
      </c>
      <c r="H230" s="108">
        <v>1</v>
      </c>
      <c r="I230" s="108">
        <v>1</v>
      </c>
    </row>
    <row r="231" spans="1:9" ht="15" thickBot="1">
      <c r="A231" s="115" t="s">
        <v>111</v>
      </c>
      <c r="B231" s="108">
        <v>0</v>
      </c>
      <c r="C231" s="108">
        <v>0</v>
      </c>
      <c r="D231" s="144">
        <v>0</v>
      </c>
      <c r="E231" s="108">
        <v>0</v>
      </c>
      <c r="F231" s="108">
        <v>0</v>
      </c>
      <c r="G231" s="108">
        <v>0</v>
      </c>
      <c r="H231" s="108">
        <v>0</v>
      </c>
      <c r="I231" s="108">
        <v>0</v>
      </c>
    </row>
    <row r="232" spans="1:9" ht="15" thickBot="1">
      <c r="A232" s="115" t="s">
        <v>112</v>
      </c>
      <c r="B232" s="108">
        <v>3</v>
      </c>
      <c r="C232" s="108">
        <v>10</v>
      </c>
      <c r="D232" s="108">
        <v>10</v>
      </c>
      <c r="E232" s="108">
        <v>10</v>
      </c>
      <c r="F232" s="108">
        <v>10</v>
      </c>
      <c r="G232" s="108">
        <v>10</v>
      </c>
      <c r="H232" s="108">
        <v>10</v>
      </c>
      <c r="I232" s="108">
        <v>10</v>
      </c>
    </row>
    <row r="233" spans="1:9" ht="15" thickBot="1">
      <c r="A233" s="115" t="s">
        <v>113</v>
      </c>
      <c r="B233" s="108">
        <v>1</v>
      </c>
      <c r="C233" s="108">
        <v>1</v>
      </c>
      <c r="D233" s="108">
        <v>1</v>
      </c>
      <c r="E233" s="108">
        <v>1</v>
      </c>
      <c r="F233" s="108">
        <v>1</v>
      </c>
      <c r="G233" s="108">
        <v>1</v>
      </c>
      <c r="H233" s="108">
        <v>1</v>
      </c>
      <c r="I233" s="108">
        <v>1</v>
      </c>
    </row>
    <row r="234" spans="1:9" ht="15" thickBot="1">
      <c r="A234" s="115" t="s">
        <v>114</v>
      </c>
      <c r="B234" s="108">
        <v>0</v>
      </c>
      <c r="C234" s="108">
        <v>0</v>
      </c>
      <c r="D234" s="108">
        <v>0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</row>
    <row r="235" spans="1:9">
      <c r="A235" s="134" t="s">
        <v>1033</v>
      </c>
    </row>
    <row r="237" spans="1:9" ht="17">
      <c r="A237" s="619" t="s">
        <v>699</v>
      </c>
      <c r="B237" s="619"/>
      <c r="C237" s="619"/>
      <c r="D237" s="619"/>
      <c r="E237" s="619"/>
      <c r="F237" s="619"/>
      <c r="G237" s="619"/>
      <c r="H237" s="619"/>
      <c r="I237" s="619"/>
    </row>
    <row r="239" spans="1:9" ht="15" thickBot="1">
      <c r="A239" s="143" t="s">
        <v>132</v>
      </c>
    </row>
    <row r="240" spans="1:9" ht="15" hidden="1" thickBot="1"/>
    <row r="241" spans="1:9" ht="22.5" customHeight="1" thickBot="1">
      <c r="A241" s="566" t="s">
        <v>117</v>
      </c>
      <c r="B241" s="566" t="s">
        <v>606</v>
      </c>
      <c r="C241" s="566" t="s">
        <v>635</v>
      </c>
      <c r="D241" s="573" t="s">
        <v>744</v>
      </c>
      <c r="E241" s="573"/>
      <c r="F241" s="573"/>
      <c r="G241" s="573"/>
      <c r="H241" s="573"/>
      <c r="I241" s="573"/>
    </row>
    <row r="242" spans="1:9" ht="21" customHeight="1" thickBot="1">
      <c r="A242" s="566"/>
      <c r="B242" s="566"/>
      <c r="C242" s="566"/>
      <c r="D242" s="271" t="s">
        <v>745</v>
      </c>
      <c r="E242" s="271" t="s">
        <v>746</v>
      </c>
      <c r="F242" s="271" t="s">
        <v>747</v>
      </c>
      <c r="G242" s="271" t="s">
        <v>748</v>
      </c>
      <c r="H242" s="271" t="s">
        <v>749</v>
      </c>
      <c r="I242" s="271" t="s">
        <v>750</v>
      </c>
    </row>
    <row r="243" spans="1:9" ht="15" thickBot="1">
      <c r="A243" s="115" t="s">
        <v>106</v>
      </c>
      <c r="B243" s="108">
        <v>0</v>
      </c>
      <c r="C243" s="108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</row>
    <row r="244" spans="1:9" ht="15" thickBot="1">
      <c r="A244" s="115" t="s">
        <v>107</v>
      </c>
      <c r="B244" s="108">
        <v>0</v>
      </c>
      <c r="C244" s="108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</row>
    <row r="245" spans="1:9" ht="15" thickBot="1">
      <c r="A245" s="115" t="s">
        <v>108</v>
      </c>
      <c r="B245" s="108">
        <v>0</v>
      </c>
      <c r="C245" s="108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</row>
    <row r="246" spans="1:9" ht="15" thickBot="1">
      <c r="A246" s="115" t="s">
        <v>109</v>
      </c>
      <c r="B246" s="108">
        <v>278</v>
      </c>
      <c r="C246" s="108">
        <v>360</v>
      </c>
      <c r="D246" s="108">
        <v>382</v>
      </c>
      <c r="E246" s="108">
        <v>391</v>
      </c>
      <c r="F246" s="108">
        <v>423</v>
      </c>
      <c r="G246" s="108">
        <v>452</v>
      </c>
      <c r="H246" s="108">
        <v>468</v>
      </c>
      <c r="I246" s="108">
        <v>483</v>
      </c>
    </row>
    <row r="247" spans="1:9" ht="15" thickBot="1">
      <c r="A247" s="115" t="s">
        <v>110</v>
      </c>
      <c r="B247" s="108">
        <v>0</v>
      </c>
      <c r="C247" s="108">
        <v>0</v>
      </c>
      <c r="D247" s="144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</row>
    <row r="248" spans="1:9" ht="15" thickBot="1">
      <c r="A248" s="115" t="s">
        <v>111</v>
      </c>
      <c r="B248" s="108">
        <v>0</v>
      </c>
      <c r="C248" s="108">
        <v>0</v>
      </c>
      <c r="D248" s="144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</row>
    <row r="249" spans="1:9" ht="15" thickBot="1">
      <c r="A249" s="115" t="s">
        <v>112</v>
      </c>
      <c r="B249" s="108">
        <v>1</v>
      </c>
      <c r="C249" s="108">
        <v>1</v>
      </c>
      <c r="D249" s="108">
        <v>1</v>
      </c>
      <c r="E249" s="108">
        <v>1</v>
      </c>
      <c r="F249" s="108">
        <v>1</v>
      </c>
      <c r="G249" s="108">
        <v>1</v>
      </c>
      <c r="H249" s="108">
        <v>1</v>
      </c>
      <c r="I249" s="108">
        <v>1</v>
      </c>
    </row>
    <row r="250" spans="1:9" ht="15" thickBot="1">
      <c r="A250" s="115" t="s">
        <v>113</v>
      </c>
      <c r="B250" s="108">
        <v>0</v>
      </c>
      <c r="C250" s="108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</row>
    <row r="251" spans="1:9" ht="15" thickBot="1">
      <c r="A251" s="115" t="s">
        <v>114</v>
      </c>
      <c r="B251" s="108">
        <v>0</v>
      </c>
      <c r="C251" s="108">
        <v>0</v>
      </c>
      <c r="D251" s="108">
        <v>0</v>
      </c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</row>
    <row r="252" spans="1:9" hidden="1"/>
    <row r="254" spans="1:9" ht="15" thickBot="1">
      <c r="A254" s="143" t="s">
        <v>133</v>
      </c>
    </row>
    <row r="255" spans="1:9" ht="15" hidden="1" thickBot="1"/>
    <row r="256" spans="1:9" ht="21" customHeight="1" thickBot="1">
      <c r="A256" s="566" t="s">
        <v>117</v>
      </c>
      <c r="B256" s="566" t="s">
        <v>606</v>
      </c>
      <c r="C256" s="566" t="s">
        <v>635</v>
      </c>
      <c r="D256" s="573" t="s">
        <v>744</v>
      </c>
      <c r="E256" s="573"/>
      <c r="F256" s="573"/>
      <c r="G256" s="573"/>
      <c r="H256" s="573"/>
      <c r="I256" s="573"/>
    </row>
    <row r="257" spans="1:9" ht="19.5" customHeight="1" thickBot="1">
      <c r="A257" s="566"/>
      <c r="B257" s="566"/>
      <c r="C257" s="566"/>
      <c r="D257" s="271" t="s">
        <v>745</v>
      </c>
      <c r="E257" s="271" t="s">
        <v>746</v>
      </c>
      <c r="F257" s="271" t="s">
        <v>747</v>
      </c>
      <c r="G257" s="271" t="s">
        <v>748</v>
      </c>
      <c r="H257" s="271" t="s">
        <v>749</v>
      </c>
      <c r="I257" s="271" t="s">
        <v>750</v>
      </c>
    </row>
    <row r="258" spans="1:9" ht="15" thickBot="1">
      <c r="A258" s="115" t="s">
        <v>106</v>
      </c>
      <c r="B258" s="108">
        <v>1</v>
      </c>
      <c r="C258" s="108">
        <v>1</v>
      </c>
      <c r="D258" s="108">
        <v>1</v>
      </c>
      <c r="E258" s="108">
        <v>1</v>
      </c>
      <c r="F258" s="108">
        <v>1</v>
      </c>
      <c r="G258" s="108">
        <v>1</v>
      </c>
      <c r="H258" s="108">
        <v>2</v>
      </c>
      <c r="I258" s="108">
        <v>1</v>
      </c>
    </row>
    <row r="259" spans="1:9" ht="15" thickBot="1">
      <c r="A259" s="115" t="s">
        <v>107</v>
      </c>
      <c r="B259" s="108">
        <v>0</v>
      </c>
      <c r="C259" s="108">
        <v>0</v>
      </c>
      <c r="D259" s="108">
        <v>0</v>
      </c>
      <c r="E259" s="108">
        <v>0</v>
      </c>
      <c r="F259" s="108">
        <v>0</v>
      </c>
      <c r="G259" s="108">
        <v>0</v>
      </c>
      <c r="H259" s="108">
        <v>0</v>
      </c>
      <c r="I259" s="108">
        <v>0</v>
      </c>
    </row>
    <row r="260" spans="1:9" ht="15" thickBot="1">
      <c r="A260" s="115" t="s">
        <v>108</v>
      </c>
      <c r="B260" s="108">
        <v>0</v>
      </c>
      <c r="C260" s="108">
        <v>0</v>
      </c>
      <c r="D260" s="108">
        <v>0</v>
      </c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</row>
    <row r="261" spans="1:9" ht="15" thickBot="1">
      <c r="A261" s="115" t="s">
        <v>109</v>
      </c>
      <c r="B261" s="108">
        <v>807</v>
      </c>
      <c r="C261" s="108">
        <v>987</v>
      </c>
      <c r="D261" s="108">
        <v>1039</v>
      </c>
      <c r="E261" s="108">
        <v>1105</v>
      </c>
      <c r="F261" s="108">
        <v>1195</v>
      </c>
      <c r="G261" s="108">
        <v>1264</v>
      </c>
      <c r="H261" s="108">
        <v>1293</v>
      </c>
      <c r="I261" s="108">
        <v>1316</v>
      </c>
    </row>
    <row r="262" spans="1:9" ht="15" thickBot="1">
      <c r="A262" s="115" t="s">
        <v>110</v>
      </c>
      <c r="B262" s="108">
        <v>0</v>
      </c>
      <c r="C262" s="108">
        <v>0</v>
      </c>
      <c r="D262" s="144">
        <v>0</v>
      </c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</row>
    <row r="263" spans="1:9" ht="15" thickBot="1">
      <c r="A263" s="115" t="s">
        <v>111</v>
      </c>
      <c r="B263" s="108">
        <v>0</v>
      </c>
      <c r="C263" s="108">
        <v>0</v>
      </c>
      <c r="D263" s="144">
        <v>0</v>
      </c>
      <c r="E263" s="108">
        <v>0</v>
      </c>
      <c r="F263" s="108">
        <v>0</v>
      </c>
      <c r="G263" s="108">
        <v>0</v>
      </c>
      <c r="H263" s="108">
        <v>0</v>
      </c>
      <c r="I263" s="108">
        <v>0</v>
      </c>
    </row>
    <row r="264" spans="1:9" ht="15" thickBot="1">
      <c r="A264" s="115" t="s">
        <v>112</v>
      </c>
      <c r="B264" s="108">
        <v>0</v>
      </c>
      <c r="C264" s="108">
        <v>0</v>
      </c>
      <c r="D264" s="108">
        <v>0</v>
      </c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</row>
    <row r="265" spans="1:9" ht="15" thickBot="1">
      <c r="A265" s="115" t="s">
        <v>113</v>
      </c>
      <c r="B265" s="108">
        <v>0</v>
      </c>
      <c r="C265" s="108">
        <v>0</v>
      </c>
      <c r="D265" s="108">
        <v>0</v>
      </c>
      <c r="E265" s="108">
        <v>0</v>
      </c>
      <c r="F265" s="108">
        <v>0</v>
      </c>
      <c r="G265" s="108">
        <v>0</v>
      </c>
      <c r="H265" s="108">
        <v>0</v>
      </c>
      <c r="I265" s="108">
        <v>0</v>
      </c>
    </row>
    <row r="266" spans="1:9" ht="15" thickBot="1">
      <c r="A266" s="115" t="s">
        <v>114</v>
      </c>
      <c r="B266" s="108">
        <v>0</v>
      </c>
      <c r="C266" s="108">
        <v>0</v>
      </c>
      <c r="D266" s="108">
        <v>0</v>
      </c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</row>
    <row r="267" spans="1:9" hidden="1"/>
    <row r="269" spans="1:9" ht="15" thickBot="1">
      <c r="A269" s="143" t="s">
        <v>134</v>
      </c>
    </row>
    <row r="270" spans="1:9" ht="15" hidden="1" thickBot="1"/>
    <row r="271" spans="1:9" ht="23.25" customHeight="1" thickBot="1">
      <c r="A271" s="566" t="s">
        <v>117</v>
      </c>
      <c r="B271" s="566" t="s">
        <v>606</v>
      </c>
      <c r="C271" s="566" t="s">
        <v>635</v>
      </c>
      <c r="D271" s="573" t="s">
        <v>744</v>
      </c>
      <c r="E271" s="573"/>
      <c r="F271" s="573"/>
      <c r="G271" s="573"/>
      <c r="H271" s="573"/>
      <c r="I271" s="573"/>
    </row>
    <row r="272" spans="1:9" ht="23.25" customHeight="1" thickBot="1">
      <c r="A272" s="566"/>
      <c r="B272" s="566"/>
      <c r="C272" s="566"/>
      <c r="D272" s="271" t="s">
        <v>745</v>
      </c>
      <c r="E272" s="271" t="s">
        <v>746</v>
      </c>
      <c r="F272" s="271" t="s">
        <v>747</v>
      </c>
      <c r="G272" s="271" t="s">
        <v>748</v>
      </c>
      <c r="H272" s="271" t="s">
        <v>749</v>
      </c>
      <c r="I272" s="271" t="s">
        <v>750</v>
      </c>
    </row>
    <row r="273" spans="1:9" ht="15" thickBot="1">
      <c r="A273" s="115" t="s">
        <v>106</v>
      </c>
      <c r="B273" s="108">
        <v>7</v>
      </c>
      <c r="C273" s="108">
        <v>9</v>
      </c>
      <c r="D273" s="108">
        <v>10</v>
      </c>
      <c r="E273" s="108">
        <v>10</v>
      </c>
      <c r="F273" s="108">
        <v>10</v>
      </c>
      <c r="G273" s="108">
        <v>10</v>
      </c>
      <c r="H273" s="108">
        <v>10</v>
      </c>
      <c r="I273" s="108">
        <v>11</v>
      </c>
    </row>
    <row r="274" spans="1:9" ht="15" thickBot="1">
      <c r="A274" s="115" t="s">
        <v>107</v>
      </c>
      <c r="B274" s="108">
        <v>0</v>
      </c>
      <c r="C274" s="108">
        <v>0</v>
      </c>
      <c r="D274" s="108">
        <v>0</v>
      </c>
      <c r="E274" s="108">
        <v>1</v>
      </c>
      <c r="F274" s="108">
        <v>1</v>
      </c>
      <c r="G274" s="108">
        <v>1</v>
      </c>
      <c r="H274" s="108">
        <v>1</v>
      </c>
      <c r="I274" s="108">
        <v>1</v>
      </c>
    </row>
    <row r="275" spans="1:9" ht="15" thickBot="1">
      <c r="A275" s="115" t="s">
        <v>108</v>
      </c>
      <c r="B275" s="108">
        <v>0</v>
      </c>
      <c r="C275" s="108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</row>
    <row r="276" spans="1:9" ht="15" thickBot="1">
      <c r="A276" s="115" t="s">
        <v>109</v>
      </c>
      <c r="B276" s="108">
        <v>2665</v>
      </c>
      <c r="C276" s="108">
        <v>3313</v>
      </c>
      <c r="D276" s="108">
        <v>3551</v>
      </c>
      <c r="E276" s="108">
        <v>3717</v>
      </c>
      <c r="F276" s="108">
        <v>4076</v>
      </c>
      <c r="G276" s="108">
        <v>4341</v>
      </c>
      <c r="H276" s="108">
        <v>4555</v>
      </c>
      <c r="I276" s="108">
        <v>4642</v>
      </c>
    </row>
    <row r="277" spans="1:9" ht="15" thickBot="1">
      <c r="A277" s="115" t="s">
        <v>110</v>
      </c>
      <c r="B277" s="108">
        <v>0</v>
      </c>
      <c r="C277" s="108">
        <v>0</v>
      </c>
      <c r="D277" s="144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</row>
    <row r="278" spans="1:9" ht="15" thickBot="1">
      <c r="A278" s="115" t="s">
        <v>111</v>
      </c>
      <c r="B278" s="108">
        <v>0</v>
      </c>
      <c r="C278" s="108">
        <v>0</v>
      </c>
      <c r="D278" s="144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</row>
    <row r="279" spans="1:9" ht="15" thickBot="1">
      <c r="A279" s="115" t="s">
        <v>112</v>
      </c>
      <c r="B279" s="108">
        <v>2</v>
      </c>
      <c r="C279" s="108">
        <v>2</v>
      </c>
      <c r="D279" s="108">
        <v>2</v>
      </c>
      <c r="E279" s="108">
        <v>2</v>
      </c>
      <c r="F279" s="108">
        <v>2</v>
      </c>
      <c r="G279" s="108">
        <v>2</v>
      </c>
      <c r="H279" s="108">
        <v>2</v>
      </c>
      <c r="I279" s="108">
        <v>2</v>
      </c>
    </row>
    <row r="280" spans="1:9" ht="15" thickBot="1">
      <c r="A280" s="115" t="s">
        <v>113</v>
      </c>
      <c r="B280" s="108">
        <v>0</v>
      </c>
      <c r="C280" s="108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</row>
    <row r="281" spans="1:9" ht="15" thickBot="1">
      <c r="A281" s="115" t="s">
        <v>114</v>
      </c>
      <c r="B281" s="108">
        <v>0</v>
      </c>
      <c r="C281" s="108">
        <v>0</v>
      </c>
      <c r="D281" s="108">
        <v>0</v>
      </c>
      <c r="E281" s="108">
        <v>0</v>
      </c>
      <c r="F281" s="108">
        <v>0</v>
      </c>
      <c r="G281" s="108">
        <v>0</v>
      </c>
      <c r="H281" s="108">
        <v>0</v>
      </c>
      <c r="I281" s="108">
        <v>0</v>
      </c>
    </row>
    <row r="282" spans="1:9">
      <c r="A282" s="134" t="s">
        <v>1033</v>
      </c>
    </row>
    <row r="284" spans="1:9" ht="17">
      <c r="A284" s="619" t="s">
        <v>699</v>
      </c>
      <c r="B284" s="619"/>
      <c r="C284" s="619"/>
      <c r="D284" s="619"/>
      <c r="E284" s="619"/>
      <c r="F284" s="619"/>
      <c r="G284" s="619"/>
      <c r="H284" s="619"/>
      <c r="I284" s="619"/>
    </row>
    <row r="286" spans="1:9" ht="15" thickBot="1">
      <c r="A286" s="143" t="s">
        <v>135</v>
      </c>
    </row>
    <row r="287" spans="1:9" ht="15" hidden="1" thickBot="1"/>
    <row r="288" spans="1:9" ht="20.25" customHeight="1" thickBot="1">
      <c r="A288" s="566" t="s">
        <v>117</v>
      </c>
      <c r="B288" s="566" t="s">
        <v>606</v>
      </c>
      <c r="C288" s="566" t="s">
        <v>635</v>
      </c>
      <c r="D288" s="573" t="s">
        <v>744</v>
      </c>
      <c r="E288" s="573"/>
      <c r="F288" s="573"/>
      <c r="G288" s="573"/>
      <c r="H288" s="573"/>
      <c r="I288" s="573"/>
    </row>
    <row r="289" spans="1:9" ht="20.25" customHeight="1" thickBot="1">
      <c r="A289" s="566"/>
      <c r="B289" s="566"/>
      <c r="C289" s="566"/>
      <c r="D289" s="271" t="s">
        <v>745</v>
      </c>
      <c r="E289" s="271" t="s">
        <v>746</v>
      </c>
      <c r="F289" s="271" t="s">
        <v>747</v>
      </c>
      <c r="G289" s="271" t="s">
        <v>748</v>
      </c>
      <c r="H289" s="271" t="s">
        <v>749</v>
      </c>
      <c r="I289" s="271" t="s">
        <v>750</v>
      </c>
    </row>
    <row r="290" spans="1:9" ht="15" thickBot="1">
      <c r="A290" s="115" t="s">
        <v>106</v>
      </c>
      <c r="B290" s="108">
        <v>5</v>
      </c>
      <c r="C290" s="108">
        <v>7</v>
      </c>
      <c r="D290" s="108">
        <v>7</v>
      </c>
      <c r="E290" s="108">
        <v>7</v>
      </c>
      <c r="F290" s="108">
        <v>7</v>
      </c>
      <c r="G290" s="108">
        <v>7</v>
      </c>
      <c r="H290" s="108">
        <v>7</v>
      </c>
      <c r="I290" s="108">
        <v>8</v>
      </c>
    </row>
    <row r="291" spans="1:9" ht="15" thickBot="1">
      <c r="A291" s="115" t="s">
        <v>107</v>
      </c>
      <c r="B291" s="108">
        <v>1</v>
      </c>
      <c r="C291" s="108">
        <v>1</v>
      </c>
      <c r="D291" s="108">
        <v>1</v>
      </c>
      <c r="E291" s="108">
        <v>1</v>
      </c>
      <c r="F291" s="108">
        <v>1</v>
      </c>
      <c r="G291" s="108">
        <v>1</v>
      </c>
      <c r="H291" s="108">
        <v>1</v>
      </c>
      <c r="I291" s="108">
        <v>1</v>
      </c>
    </row>
    <row r="292" spans="1:9" ht="15" thickBot="1">
      <c r="A292" s="115" t="s">
        <v>108</v>
      </c>
      <c r="B292" s="108">
        <v>2</v>
      </c>
      <c r="C292" s="108">
        <v>2</v>
      </c>
      <c r="D292" s="108">
        <v>2</v>
      </c>
      <c r="E292" s="108">
        <v>2</v>
      </c>
      <c r="F292" s="108">
        <v>2</v>
      </c>
      <c r="G292" s="108">
        <v>2</v>
      </c>
      <c r="H292" s="108">
        <v>2</v>
      </c>
      <c r="I292" s="108">
        <v>2</v>
      </c>
    </row>
    <row r="293" spans="1:9" ht="15" thickBot="1">
      <c r="A293" s="115" t="s">
        <v>109</v>
      </c>
      <c r="B293" s="108">
        <v>2499</v>
      </c>
      <c r="C293" s="108">
        <v>2944</v>
      </c>
      <c r="D293" s="108">
        <v>3143</v>
      </c>
      <c r="E293" s="108">
        <v>3338</v>
      </c>
      <c r="F293" s="108">
        <v>3554</v>
      </c>
      <c r="G293" s="108">
        <v>3746</v>
      </c>
      <c r="H293" s="108">
        <v>3912</v>
      </c>
      <c r="I293" s="108">
        <v>3989</v>
      </c>
    </row>
    <row r="294" spans="1:9" ht="15" thickBot="1">
      <c r="A294" s="115" t="s">
        <v>110</v>
      </c>
      <c r="B294" s="108">
        <v>0</v>
      </c>
      <c r="C294" s="108">
        <v>0</v>
      </c>
      <c r="D294" s="144">
        <v>0</v>
      </c>
      <c r="E294" s="108">
        <v>0</v>
      </c>
      <c r="F294" s="108">
        <v>0</v>
      </c>
      <c r="G294" s="108">
        <v>0</v>
      </c>
      <c r="H294" s="108">
        <v>0</v>
      </c>
      <c r="I294" s="108">
        <v>0</v>
      </c>
    </row>
    <row r="295" spans="1:9" ht="15" thickBot="1">
      <c r="A295" s="115" t="s">
        <v>111</v>
      </c>
      <c r="B295" s="108">
        <v>0</v>
      </c>
      <c r="C295" s="108">
        <v>0</v>
      </c>
      <c r="D295" s="144">
        <v>0</v>
      </c>
      <c r="E295" s="108">
        <v>0</v>
      </c>
      <c r="F295" s="108">
        <v>0</v>
      </c>
      <c r="G295" s="108">
        <v>0</v>
      </c>
      <c r="H295" s="108">
        <v>0</v>
      </c>
      <c r="I295" s="108">
        <v>0</v>
      </c>
    </row>
    <row r="296" spans="1:9" ht="15" thickBot="1">
      <c r="A296" s="115" t="s">
        <v>112</v>
      </c>
      <c r="B296" s="108">
        <v>0</v>
      </c>
      <c r="C296" s="108">
        <v>0</v>
      </c>
      <c r="D296" s="108">
        <v>0</v>
      </c>
      <c r="E296" s="108">
        <v>0</v>
      </c>
      <c r="F296" s="108">
        <v>0</v>
      </c>
      <c r="G296" s="108">
        <v>0</v>
      </c>
      <c r="H296" s="108">
        <v>0</v>
      </c>
      <c r="I296" s="108">
        <v>0</v>
      </c>
    </row>
    <row r="297" spans="1:9" ht="15" thickBot="1">
      <c r="A297" s="115" t="s">
        <v>113</v>
      </c>
      <c r="B297" s="108">
        <v>2</v>
      </c>
      <c r="C297" s="108">
        <v>2</v>
      </c>
      <c r="D297" s="108">
        <v>2</v>
      </c>
      <c r="E297" s="108">
        <v>2</v>
      </c>
      <c r="F297" s="108">
        <v>2</v>
      </c>
      <c r="G297" s="108">
        <v>2</v>
      </c>
      <c r="H297" s="108">
        <v>2</v>
      </c>
      <c r="I297" s="108">
        <v>2</v>
      </c>
    </row>
    <row r="298" spans="1:9" ht="15" thickBot="1">
      <c r="A298" s="115" t="s">
        <v>114</v>
      </c>
      <c r="B298" s="108">
        <v>0</v>
      </c>
      <c r="C298" s="108">
        <v>0</v>
      </c>
      <c r="D298" s="108">
        <v>0</v>
      </c>
      <c r="E298" s="108">
        <v>0</v>
      </c>
      <c r="F298" s="108">
        <v>0</v>
      </c>
      <c r="G298" s="108">
        <v>0</v>
      </c>
      <c r="H298" s="108">
        <v>0</v>
      </c>
      <c r="I298" s="108">
        <v>0</v>
      </c>
    </row>
    <row r="299" spans="1:9" hidden="1"/>
    <row r="301" spans="1:9" ht="15" thickBot="1">
      <c r="A301" s="143" t="s">
        <v>136</v>
      </c>
    </row>
    <row r="302" spans="1:9" ht="15" hidden="1" thickBot="1"/>
    <row r="303" spans="1:9" ht="24" customHeight="1" thickBot="1">
      <c r="A303" s="566" t="s">
        <v>117</v>
      </c>
      <c r="B303" s="566" t="s">
        <v>606</v>
      </c>
      <c r="C303" s="566" t="s">
        <v>635</v>
      </c>
      <c r="D303" s="573" t="s">
        <v>744</v>
      </c>
      <c r="E303" s="573"/>
      <c r="F303" s="573"/>
      <c r="G303" s="573"/>
      <c r="H303" s="573"/>
      <c r="I303" s="573"/>
    </row>
    <row r="304" spans="1:9" ht="18.75" customHeight="1" thickBot="1">
      <c r="A304" s="566"/>
      <c r="B304" s="566"/>
      <c r="C304" s="566"/>
      <c r="D304" s="271" t="s">
        <v>745</v>
      </c>
      <c r="E304" s="271" t="s">
        <v>746</v>
      </c>
      <c r="F304" s="271" t="s">
        <v>747</v>
      </c>
      <c r="G304" s="271" t="s">
        <v>748</v>
      </c>
      <c r="H304" s="271" t="s">
        <v>749</v>
      </c>
      <c r="I304" s="271" t="s">
        <v>750</v>
      </c>
    </row>
    <row r="305" spans="1:9" ht="15" thickBot="1">
      <c r="A305" s="115" t="s">
        <v>106</v>
      </c>
      <c r="B305" s="108">
        <v>0</v>
      </c>
      <c r="C305" s="108">
        <v>1</v>
      </c>
      <c r="D305" s="108">
        <v>1</v>
      </c>
      <c r="E305" s="108">
        <v>1</v>
      </c>
      <c r="F305" s="108">
        <v>1</v>
      </c>
      <c r="G305" s="108">
        <v>1</v>
      </c>
      <c r="H305" s="108">
        <v>1</v>
      </c>
      <c r="I305" s="108">
        <v>1</v>
      </c>
    </row>
    <row r="306" spans="1:9" ht="15" thickBot="1">
      <c r="A306" s="115" t="s">
        <v>107</v>
      </c>
      <c r="B306" s="108">
        <v>0</v>
      </c>
      <c r="C306" s="108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</row>
    <row r="307" spans="1:9" ht="15" thickBot="1">
      <c r="A307" s="115" t="s">
        <v>108</v>
      </c>
      <c r="B307" s="108">
        <v>0</v>
      </c>
      <c r="C307" s="108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</row>
    <row r="308" spans="1:9" ht="15" thickBot="1">
      <c r="A308" s="115" t="s">
        <v>109</v>
      </c>
      <c r="B308" s="108">
        <v>459</v>
      </c>
      <c r="C308" s="108">
        <v>487</v>
      </c>
      <c r="D308" s="108">
        <v>506</v>
      </c>
      <c r="E308" s="108">
        <v>524</v>
      </c>
      <c r="F308" s="108">
        <v>571</v>
      </c>
      <c r="G308" s="108">
        <v>593</v>
      </c>
      <c r="H308" s="108">
        <v>619</v>
      </c>
      <c r="I308" s="108">
        <v>625</v>
      </c>
    </row>
    <row r="309" spans="1:9" ht="15" thickBot="1">
      <c r="A309" s="115" t="s">
        <v>110</v>
      </c>
      <c r="B309" s="108">
        <v>0</v>
      </c>
      <c r="C309" s="108">
        <v>0</v>
      </c>
      <c r="D309" s="144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</row>
    <row r="310" spans="1:9" ht="15" thickBot="1">
      <c r="A310" s="115" t="s">
        <v>111</v>
      </c>
      <c r="B310" s="108">
        <v>0</v>
      </c>
      <c r="C310" s="108">
        <v>0</v>
      </c>
      <c r="D310" s="144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</row>
    <row r="311" spans="1:9" ht="15" thickBot="1">
      <c r="A311" s="115" t="s">
        <v>112</v>
      </c>
      <c r="B311" s="108">
        <v>5</v>
      </c>
      <c r="C311" s="108">
        <v>5</v>
      </c>
      <c r="D311" s="108">
        <v>5</v>
      </c>
      <c r="E311" s="108">
        <v>5</v>
      </c>
      <c r="F311" s="108">
        <v>5</v>
      </c>
      <c r="G311" s="108">
        <v>5</v>
      </c>
      <c r="H311" s="108">
        <v>5</v>
      </c>
      <c r="I311" s="108">
        <v>5</v>
      </c>
    </row>
    <row r="312" spans="1:9" ht="15" thickBot="1">
      <c r="A312" s="115" t="s">
        <v>113</v>
      </c>
      <c r="B312" s="108">
        <v>1</v>
      </c>
      <c r="C312" s="108">
        <v>1</v>
      </c>
      <c r="D312" s="108">
        <v>1</v>
      </c>
      <c r="E312" s="108">
        <v>1</v>
      </c>
      <c r="F312" s="108">
        <v>1</v>
      </c>
      <c r="G312" s="108">
        <v>1</v>
      </c>
      <c r="H312" s="108">
        <v>1</v>
      </c>
      <c r="I312" s="108">
        <v>1</v>
      </c>
    </row>
    <row r="313" spans="1:9" ht="15" thickBot="1">
      <c r="A313" s="115" t="s">
        <v>114</v>
      </c>
      <c r="B313" s="108">
        <v>0</v>
      </c>
      <c r="C313" s="108">
        <v>0</v>
      </c>
      <c r="D313" s="108">
        <v>0</v>
      </c>
      <c r="E313" s="108">
        <v>0</v>
      </c>
      <c r="F313" s="108">
        <v>0</v>
      </c>
      <c r="G313" s="108">
        <v>0</v>
      </c>
      <c r="H313" s="108">
        <v>0</v>
      </c>
      <c r="I313" s="108">
        <v>0</v>
      </c>
    </row>
    <row r="314" spans="1:9" hidden="1"/>
    <row r="316" spans="1:9" ht="15" thickBot="1">
      <c r="A316" s="143" t="s">
        <v>137</v>
      </c>
    </row>
    <row r="317" spans="1:9" ht="15" hidden="1" thickBot="1"/>
    <row r="318" spans="1:9" ht="22.5" customHeight="1" thickBot="1">
      <c r="A318" s="566" t="s">
        <v>117</v>
      </c>
      <c r="B318" s="566" t="s">
        <v>606</v>
      </c>
      <c r="C318" s="566" t="s">
        <v>635</v>
      </c>
      <c r="D318" s="573" t="s">
        <v>744</v>
      </c>
      <c r="E318" s="573"/>
      <c r="F318" s="573"/>
      <c r="G318" s="573"/>
      <c r="H318" s="573"/>
      <c r="I318" s="573"/>
    </row>
    <row r="319" spans="1:9" ht="21.75" customHeight="1" thickBot="1">
      <c r="A319" s="566"/>
      <c r="B319" s="566"/>
      <c r="C319" s="566"/>
      <c r="D319" s="271" t="s">
        <v>745</v>
      </c>
      <c r="E319" s="271" t="s">
        <v>746</v>
      </c>
      <c r="F319" s="271" t="s">
        <v>747</v>
      </c>
      <c r="G319" s="271" t="s">
        <v>748</v>
      </c>
      <c r="H319" s="271" t="s">
        <v>749</v>
      </c>
      <c r="I319" s="271" t="s">
        <v>750</v>
      </c>
    </row>
    <row r="320" spans="1:9" ht="15" thickBot="1">
      <c r="A320" s="115" t="s">
        <v>106</v>
      </c>
      <c r="B320" s="108">
        <v>0</v>
      </c>
      <c r="C320" s="108">
        <v>0</v>
      </c>
      <c r="D320" s="108">
        <v>0</v>
      </c>
      <c r="E320" s="108">
        <v>0</v>
      </c>
      <c r="F320" s="108">
        <v>0</v>
      </c>
      <c r="G320" s="108">
        <v>0</v>
      </c>
      <c r="H320" s="108">
        <v>0</v>
      </c>
      <c r="I320" s="108">
        <v>0</v>
      </c>
    </row>
    <row r="321" spans="1:9" ht="15" thickBot="1">
      <c r="A321" s="115" t="s">
        <v>107</v>
      </c>
      <c r="B321" s="108">
        <v>0</v>
      </c>
      <c r="C321" s="108">
        <v>0</v>
      </c>
      <c r="D321" s="108">
        <v>0</v>
      </c>
      <c r="E321" s="108">
        <v>0</v>
      </c>
      <c r="F321" s="108">
        <v>0</v>
      </c>
      <c r="G321" s="108">
        <v>0</v>
      </c>
      <c r="H321" s="108">
        <v>0</v>
      </c>
      <c r="I321" s="108">
        <v>0</v>
      </c>
    </row>
    <row r="322" spans="1:9" ht="15" thickBot="1">
      <c r="A322" s="115" t="s">
        <v>108</v>
      </c>
      <c r="B322" s="108">
        <v>0</v>
      </c>
      <c r="C322" s="108">
        <v>0</v>
      </c>
      <c r="D322" s="108">
        <v>0</v>
      </c>
      <c r="E322" s="108">
        <v>0</v>
      </c>
      <c r="F322" s="108">
        <v>0</v>
      </c>
      <c r="G322" s="108">
        <v>0</v>
      </c>
      <c r="H322" s="108">
        <v>0</v>
      </c>
      <c r="I322" s="108">
        <v>0</v>
      </c>
    </row>
    <row r="323" spans="1:9" ht="15" thickBot="1">
      <c r="A323" s="115" t="s">
        <v>109</v>
      </c>
      <c r="B323" s="108">
        <v>125</v>
      </c>
      <c r="C323" s="108">
        <v>141</v>
      </c>
      <c r="D323" s="108">
        <v>147</v>
      </c>
      <c r="E323" s="108">
        <v>159</v>
      </c>
      <c r="F323" s="108">
        <v>187</v>
      </c>
      <c r="G323" s="108">
        <v>203</v>
      </c>
      <c r="H323" s="108">
        <v>224</v>
      </c>
      <c r="I323" s="108">
        <v>228</v>
      </c>
    </row>
    <row r="324" spans="1:9" ht="15" thickBot="1">
      <c r="A324" s="115" t="s">
        <v>110</v>
      </c>
      <c r="B324" s="108">
        <v>0</v>
      </c>
      <c r="C324" s="108">
        <v>0</v>
      </c>
      <c r="D324" s="144">
        <v>0</v>
      </c>
      <c r="E324" s="108">
        <v>0</v>
      </c>
      <c r="F324" s="108">
        <v>0</v>
      </c>
      <c r="G324" s="108">
        <v>0</v>
      </c>
      <c r="H324" s="108">
        <v>0</v>
      </c>
      <c r="I324" s="108">
        <v>0</v>
      </c>
    </row>
    <row r="325" spans="1:9" ht="15" thickBot="1">
      <c r="A325" s="115" t="s">
        <v>111</v>
      </c>
      <c r="B325" s="108">
        <v>0</v>
      </c>
      <c r="C325" s="108">
        <v>0</v>
      </c>
      <c r="D325" s="144">
        <v>0</v>
      </c>
      <c r="E325" s="108">
        <v>0</v>
      </c>
      <c r="F325" s="108">
        <v>0</v>
      </c>
      <c r="G325" s="108">
        <v>0</v>
      </c>
      <c r="H325" s="108">
        <v>0</v>
      </c>
      <c r="I325" s="108">
        <v>0</v>
      </c>
    </row>
    <row r="326" spans="1:9" ht="15" thickBot="1">
      <c r="A326" s="115" t="s">
        <v>112</v>
      </c>
      <c r="B326" s="108">
        <v>6</v>
      </c>
      <c r="C326" s="108">
        <v>6</v>
      </c>
      <c r="D326" s="108">
        <v>6</v>
      </c>
      <c r="E326" s="108">
        <v>6</v>
      </c>
      <c r="F326" s="108">
        <v>6</v>
      </c>
      <c r="G326" s="108">
        <v>6</v>
      </c>
      <c r="H326" s="108">
        <v>6</v>
      </c>
      <c r="I326" s="108">
        <v>6</v>
      </c>
    </row>
    <row r="327" spans="1:9" ht="15" thickBot="1">
      <c r="A327" s="115" t="s">
        <v>113</v>
      </c>
      <c r="B327" s="108">
        <v>0</v>
      </c>
      <c r="C327" s="108">
        <v>0</v>
      </c>
      <c r="D327" s="108">
        <v>0</v>
      </c>
      <c r="E327" s="108">
        <v>0</v>
      </c>
      <c r="F327" s="108">
        <v>0</v>
      </c>
      <c r="G327" s="108">
        <v>0</v>
      </c>
      <c r="H327" s="108">
        <v>0</v>
      </c>
      <c r="I327" s="108">
        <v>0</v>
      </c>
    </row>
    <row r="328" spans="1:9" ht="15" thickBot="1">
      <c r="A328" s="115" t="s">
        <v>114</v>
      </c>
      <c r="B328" s="108">
        <v>0</v>
      </c>
      <c r="C328" s="108">
        <v>0</v>
      </c>
      <c r="D328" s="108">
        <v>0</v>
      </c>
      <c r="E328" s="108">
        <v>0</v>
      </c>
      <c r="F328" s="108">
        <v>0</v>
      </c>
      <c r="G328" s="108">
        <v>0</v>
      </c>
      <c r="H328" s="108">
        <v>0</v>
      </c>
      <c r="I328" s="108">
        <v>0</v>
      </c>
    </row>
    <row r="329" spans="1:9">
      <c r="A329" s="134" t="s">
        <v>1033</v>
      </c>
    </row>
    <row r="331" spans="1:9" ht="17">
      <c r="A331" s="619" t="s">
        <v>699</v>
      </c>
      <c r="B331" s="619"/>
      <c r="C331" s="619"/>
      <c r="D331" s="619"/>
      <c r="E331" s="619"/>
      <c r="F331" s="619"/>
      <c r="G331" s="619"/>
      <c r="H331" s="619"/>
      <c r="I331" s="619"/>
    </row>
    <row r="333" spans="1:9" ht="15" thickBot="1">
      <c r="A333" s="143" t="s">
        <v>138</v>
      </c>
    </row>
    <row r="334" spans="1:9" ht="15" hidden="1" thickBot="1"/>
    <row r="335" spans="1:9" ht="21.75" customHeight="1" thickBot="1">
      <c r="A335" s="566" t="s">
        <v>117</v>
      </c>
      <c r="B335" s="566" t="s">
        <v>606</v>
      </c>
      <c r="C335" s="566" t="s">
        <v>635</v>
      </c>
      <c r="D335" s="573" t="s">
        <v>744</v>
      </c>
      <c r="E335" s="573"/>
      <c r="F335" s="573"/>
      <c r="G335" s="573"/>
      <c r="H335" s="573"/>
      <c r="I335" s="573"/>
    </row>
    <row r="336" spans="1:9" ht="21" customHeight="1" thickBot="1">
      <c r="A336" s="566"/>
      <c r="B336" s="566"/>
      <c r="C336" s="566"/>
      <c r="D336" s="271" t="s">
        <v>745</v>
      </c>
      <c r="E336" s="271" t="s">
        <v>746</v>
      </c>
      <c r="F336" s="271" t="s">
        <v>747</v>
      </c>
      <c r="G336" s="271" t="s">
        <v>748</v>
      </c>
      <c r="H336" s="271" t="s">
        <v>749</v>
      </c>
      <c r="I336" s="271" t="s">
        <v>750</v>
      </c>
    </row>
    <row r="337" spans="1:9" ht="15" thickBot="1">
      <c r="A337" s="115" t="s">
        <v>106</v>
      </c>
      <c r="B337" s="108">
        <v>1</v>
      </c>
      <c r="C337" s="108">
        <v>1</v>
      </c>
      <c r="D337" s="108">
        <v>1</v>
      </c>
      <c r="E337" s="108">
        <v>1</v>
      </c>
      <c r="F337" s="108">
        <v>1</v>
      </c>
      <c r="G337" s="108">
        <v>1</v>
      </c>
      <c r="H337" s="108">
        <v>3</v>
      </c>
      <c r="I337" s="108">
        <v>3</v>
      </c>
    </row>
    <row r="338" spans="1:9" ht="15" thickBot="1">
      <c r="A338" s="115" t="s">
        <v>107</v>
      </c>
      <c r="B338" s="108">
        <v>0</v>
      </c>
      <c r="C338" s="108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</row>
    <row r="339" spans="1:9" ht="15" thickBot="1">
      <c r="A339" s="115" t="s">
        <v>108</v>
      </c>
      <c r="B339" s="108">
        <v>1</v>
      </c>
      <c r="C339" s="108">
        <v>1</v>
      </c>
      <c r="D339" s="108">
        <v>1</v>
      </c>
      <c r="E339" s="108">
        <v>1</v>
      </c>
      <c r="F339" s="108">
        <v>1</v>
      </c>
      <c r="G339" s="108">
        <v>1</v>
      </c>
      <c r="H339" s="108">
        <v>1</v>
      </c>
      <c r="I339" s="108">
        <v>1</v>
      </c>
    </row>
    <row r="340" spans="1:9" ht="15" thickBot="1">
      <c r="A340" s="115" t="s">
        <v>109</v>
      </c>
      <c r="B340" s="108">
        <v>1167</v>
      </c>
      <c r="C340" s="108">
        <v>1308</v>
      </c>
      <c r="D340" s="108">
        <v>1363</v>
      </c>
      <c r="E340" s="108">
        <v>1418</v>
      </c>
      <c r="F340" s="108">
        <v>1531</v>
      </c>
      <c r="G340" s="108">
        <v>1593</v>
      </c>
      <c r="H340" s="108">
        <v>1667</v>
      </c>
      <c r="I340" s="108">
        <v>1700</v>
      </c>
    </row>
    <row r="341" spans="1:9" ht="15" thickBot="1">
      <c r="A341" s="115" t="s">
        <v>110</v>
      </c>
      <c r="B341" s="108">
        <v>0</v>
      </c>
      <c r="C341" s="108">
        <v>0</v>
      </c>
      <c r="D341" s="144">
        <v>0</v>
      </c>
      <c r="E341" s="108">
        <v>0</v>
      </c>
      <c r="F341" s="108">
        <v>0</v>
      </c>
      <c r="G341" s="108">
        <v>0</v>
      </c>
      <c r="H341" s="108">
        <v>0</v>
      </c>
      <c r="I341" s="108">
        <v>0</v>
      </c>
    </row>
    <row r="342" spans="1:9" ht="15" thickBot="1">
      <c r="A342" s="115" t="s">
        <v>111</v>
      </c>
      <c r="B342" s="108">
        <v>0</v>
      </c>
      <c r="C342" s="108">
        <v>0</v>
      </c>
      <c r="D342" s="144">
        <v>0</v>
      </c>
      <c r="E342" s="108">
        <v>0</v>
      </c>
      <c r="F342" s="108">
        <v>0</v>
      </c>
      <c r="G342" s="108">
        <v>0</v>
      </c>
      <c r="H342" s="108">
        <v>0</v>
      </c>
      <c r="I342" s="108">
        <v>0</v>
      </c>
    </row>
    <row r="343" spans="1:9" ht="15" thickBot="1">
      <c r="A343" s="115" t="s">
        <v>112</v>
      </c>
      <c r="B343" s="108">
        <v>5</v>
      </c>
      <c r="C343" s="108">
        <v>5</v>
      </c>
      <c r="D343" s="108">
        <v>5</v>
      </c>
      <c r="E343" s="108">
        <v>5</v>
      </c>
      <c r="F343" s="108">
        <v>5</v>
      </c>
      <c r="G343" s="108">
        <v>5</v>
      </c>
      <c r="H343" s="108">
        <v>5</v>
      </c>
      <c r="I343" s="108">
        <v>5</v>
      </c>
    </row>
    <row r="344" spans="1:9" ht="15" thickBot="1">
      <c r="A344" s="115" t="s">
        <v>113</v>
      </c>
      <c r="B344" s="108">
        <v>3</v>
      </c>
      <c r="C344" s="108">
        <v>3</v>
      </c>
      <c r="D344" s="108">
        <v>3</v>
      </c>
      <c r="E344" s="108">
        <v>3</v>
      </c>
      <c r="F344" s="108">
        <v>3</v>
      </c>
      <c r="G344" s="108">
        <v>3</v>
      </c>
      <c r="H344" s="108">
        <v>3</v>
      </c>
      <c r="I344" s="108">
        <v>3</v>
      </c>
    </row>
    <row r="345" spans="1:9" ht="15" thickBot="1">
      <c r="A345" s="115" t="s">
        <v>114</v>
      </c>
      <c r="B345" s="108">
        <v>0</v>
      </c>
      <c r="C345" s="108">
        <v>0</v>
      </c>
      <c r="D345" s="108">
        <v>0</v>
      </c>
      <c r="E345" s="108">
        <v>0</v>
      </c>
      <c r="F345" s="108">
        <v>0</v>
      </c>
      <c r="G345" s="108">
        <v>0</v>
      </c>
      <c r="H345" s="108">
        <v>0</v>
      </c>
      <c r="I345" s="108">
        <v>0</v>
      </c>
    </row>
    <row r="346" spans="1:9" hidden="1">
      <c r="D346" s="273">
        <v>0</v>
      </c>
    </row>
    <row r="348" spans="1:9" ht="15" thickBot="1">
      <c r="A348" s="143" t="s">
        <v>139</v>
      </c>
    </row>
    <row r="349" spans="1:9" ht="15" hidden="1" thickBot="1"/>
    <row r="350" spans="1:9" ht="23.25" customHeight="1" thickBot="1">
      <c r="A350" s="566" t="s">
        <v>117</v>
      </c>
      <c r="B350" s="566" t="s">
        <v>606</v>
      </c>
      <c r="C350" s="566" t="s">
        <v>635</v>
      </c>
      <c r="D350" s="573" t="s">
        <v>744</v>
      </c>
      <c r="E350" s="573"/>
      <c r="F350" s="573"/>
      <c r="G350" s="573"/>
      <c r="H350" s="573"/>
      <c r="I350" s="573"/>
    </row>
    <row r="351" spans="1:9" ht="19.5" customHeight="1" thickBot="1">
      <c r="A351" s="566"/>
      <c r="B351" s="566"/>
      <c r="C351" s="566"/>
      <c r="D351" s="271" t="s">
        <v>745</v>
      </c>
      <c r="E351" s="271" t="s">
        <v>746</v>
      </c>
      <c r="F351" s="271" t="s">
        <v>747</v>
      </c>
      <c r="G351" s="271" t="s">
        <v>748</v>
      </c>
      <c r="H351" s="271" t="s">
        <v>749</v>
      </c>
      <c r="I351" s="271" t="s">
        <v>750</v>
      </c>
    </row>
    <row r="352" spans="1:9" ht="15" thickBot="1">
      <c r="A352" s="115" t="s">
        <v>106</v>
      </c>
      <c r="B352" s="108">
        <v>2</v>
      </c>
      <c r="C352" s="108">
        <v>3</v>
      </c>
      <c r="D352" s="108">
        <v>3</v>
      </c>
      <c r="E352" s="108">
        <v>3</v>
      </c>
      <c r="F352" s="108">
        <v>3</v>
      </c>
      <c r="G352" s="108">
        <v>3</v>
      </c>
      <c r="H352" s="108">
        <v>3</v>
      </c>
      <c r="I352" s="108">
        <v>3</v>
      </c>
    </row>
    <row r="353" spans="1:9" ht="15" thickBot="1">
      <c r="A353" s="115" t="s">
        <v>107</v>
      </c>
      <c r="B353" s="108">
        <v>0</v>
      </c>
      <c r="C353" s="108">
        <v>0</v>
      </c>
      <c r="D353" s="108">
        <v>0</v>
      </c>
      <c r="E353" s="108">
        <v>0</v>
      </c>
      <c r="F353" s="108">
        <v>0</v>
      </c>
      <c r="G353" s="108">
        <v>0</v>
      </c>
      <c r="H353" s="108">
        <v>0</v>
      </c>
      <c r="I353" s="108">
        <v>0</v>
      </c>
    </row>
    <row r="354" spans="1:9" ht="15" thickBot="1">
      <c r="A354" s="115" t="s">
        <v>108</v>
      </c>
      <c r="B354" s="108">
        <v>1</v>
      </c>
      <c r="C354" s="108">
        <v>1</v>
      </c>
      <c r="D354" s="108">
        <v>1</v>
      </c>
      <c r="E354" s="108">
        <v>1</v>
      </c>
      <c r="F354" s="108">
        <v>1</v>
      </c>
      <c r="G354" s="108">
        <v>1</v>
      </c>
      <c r="H354" s="108">
        <v>1</v>
      </c>
      <c r="I354" s="108">
        <v>1</v>
      </c>
    </row>
    <row r="355" spans="1:9" ht="15" thickBot="1">
      <c r="A355" s="115" t="s">
        <v>109</v>
      </c>
      <c r="B355" s="108">
        <v>541</v>
      </c>
      <c r="C355" s="108">
        <v>641</v>
      </c>
      <c r="D355" s="108">
        <v>686</v>
      </c>
      <c r="E355" s="108">
        <v>716</v>
      </c>
      <c r="F355" s="108">
        <v>795</v>
      </c>
      <c r="G355" s="108">
        <v>841</v>
      </c>
      <c r="H355" s="108">
        <v>867</v>
      </c>
      <c r="I355" s="108">
        <v>879</v>
      </c>
    </row>
    <row r="356" spans="1:9" ht="15" thickBot="1">
      <c r="A356" s="115" t="s">
        <v>110</v>
      </c>
      <c r="B356" s="108">
        <v>0</v>
      </c>
      <c r="C356" s="108">
        <v>0</v>
      </c>
      <c r="D356" s="144">
        <v>0</v>
      </c>
      <c r="E356" s="108">
        <v>0</v>
      </c>
      <c r="F356" s="108">
        <v>0</v>
      </c>
      <c r="G356" s="108">
        <v>0</v>
      </c>
      <c r="H356" s="108">
        <v>0</v>
      </c>
      <c r="I356" s="108">
        <v>0</v>
      </c>
    </row>
    <row r="357" spans="1:9" ht="15" thickBot="1">
      <c r="A357" s="115" t="s">
        <v>111</v>
      </c>
      <c r="B357" s="108">
        <v>0</v>
      </c>
      <c r="C357" s="108">
        <v>0</v>
      </c>
      <c r="D357" s="144">
        <v>0</v>
      </c>
      <c r="E357" s="108">
        <v>0</v>
      </c>
      <c r="F357" s="108">
        <v>0</v>
      </c>
      <c r="G357" s="108">
        <v>0</v>
      </c>
      <c r="H357" s="108">
        <v>0</v>
      </c>
      <c r="I357" s="108">
        <v>0</v>
      </c>
    </row>
    <row r="358" spans="1:9" ht="15" thickBot="1">
      <c r="A358" s="115" t="s">
        <v>112</v>
      </c>
      <c r="B358" s="108">
        <v>5</v>
      </c>
      <c r="C358" s="108">
        <v>5</v>
      </c>
      <c r="D358" s="108">
        <v>5</v>
      </c>
      <c r="E358" s="108">
        <v>5</v>
      </c>
      <c r="F358" s="108">
        <v>5</v>
      </c>
      <c r="G358" s="108">
        <v>5</v>
      </c>
      <c r="H358" s="108">
        <v>5</v>
      </c>
      <c r="I358" s="108">
        <v>5</v>
      </c>
    </row>
    <row r="359" spans="1:9" ht="15" thickBot="1">
      <c r="A359" s="115" t="s">
        <v>113</v>
      </c>
      <c r="B359" s="108">
        <v>2</v>
      </c>
      <c r="C359" s="108">
        <v>2</v>
      </c>
      <c r="D359" s="108">
        <v>2</v>
      </c>
      <c r="E359" s="108">
        <v>2</v>
      </c>
      <c r="F359" s="108">
        <v>2</v>
      </c>
      <c r="G359" s="108">
        <v>2</v>
      </c>
      <c r="H359" s="108">
        <v>2</v>
      </c>
      <c r="I359" s="108">
        <v>2</v>
      </c>
    </row>
    <row r="360" spans="1:9" ht="15" thickBot="1">
      <c r="A360" s="115" t="s">
        <v>114</v>
      </c>
      <c r="B360" s="108">
        <v>0</v>
      </c>
      <c r="C360" s="108">
        <v>0</v>
      </c>
      <c r="D360" s="108">
        <v>0</v>
      </c>
      <c r="E360" s="108">
        <v>0</v>
      </c>
      <c r="F360" s="108">
        <v>0</v>
      </c>
      <c r="G360" s="108">
        <v>0</v>
      </c>
      <c r="H360" s="108">
        <v>0</v>
      </c>
      <c r="I360" s="108">
        <v>0</v>
      </c>
    </row>
    <row r="361" spans="1:9" hidden="1"/>
    <row r="363" spans="1:9" ht="15" thickBot="1">
      <c r="A363" s="143" t="s">
        <v>140</v>
      </c>
    </row>
    <row r="364" spans="1:9" ht="15" hidden="1" thickBot="1"/>
    <row r="365" spans="1:9" ht="21.75" customHeight="1" thickBot="1">
      <c r="A365" s="566" t="s">
        <v>117</v>
      </c>
      <c r="B365" s="566" t="s">
        <v>606</v>
      </c>
      <c r="C365" s="566" t="s">
        <v>635</v>
      </c>
      <c r="D365" s="573" t="s">
        <v>744</v>
      </c>
      <c r="E365" s="573"/>
      <c r="F365" s="573"/>
      <c r="G365" s="573"/>
      <c r="H365" s="573"/>
      <c r="I365" s="573"/>
    </row>
    <row r="366" spans="1:9" ht="20.25" customHeight="1" thickBot="1">
      <c r="A366" s="566"/>
      <c r="B366" s="566"/>
      <c r="C366" s="566"/>
      <c r="D366" s="271" t="s">
        <v>745</v>
      </c>
      <c r="E366" s="271" t="s">
        <v>746</v>
      </c>
      <c r="F366" s="271" t="s">
        <v>747</v>
      </c>
      <c r="G366" s="271" t="s">
        <v>748</v>
      </c>
      <c r="H366" s="271" t="s">
        <v>749</v>
      </c>
      <c r="I366" s="271" t="s">
        <v>750</v>
      </c>
    </row>
    <row r="367" spans="1:9" ht="15" thickBot="1">
      <c r="A367" s="115" t="s">
        <v>106</v>
      </c>
      <c r="B367" s="108">
        <v>2</v>
      </c>
      <c r="C367" s="108">
        <v>2</v>
      </c>
      <c r="D367" s="108">
        <v>2</v>
      </c>
      <c r="E367" s="108">
        <v>2</v>
      </c>
      <c r="F367" s="108">
        <v>2</v>
      </c>
      <c r="G367" s="108">
        <v>2</v>
      </c>
      <c r="H367" s="108">
        <v>2</v>
      </c>
      <c r="I367" s="108">
        <v>2</v>
      </c>
    </row>
    <row r="368" spans="1:9" ht="15" thickBot="1">
      <c r="A368" s="115" t="s">
        <v>107</v>
      </c>
      <c r="B368" s="108">
        <v>0</v>
      </c>
      <c r="C368" s="108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</row>
    <row r="369" spans="1:9" ht="15" thickBot="1">
      <c r="A369" s="115" t="s">
        <v>108</v>
      </c>
      <c r="B369" s="108">
        <v>0</v>
      </c>
      <c r="C369" s="108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</row>
    <row r="370" spans="1:9" ht="15" thickBot="1">
      <c r="A370" s="115" t="s">
        <v>109</v>
      </c>
      <c r="B370" s="108">
        <v>746</v>
      </c>
      <c r="C370" s="108">
        <v>892</v>
      </c>
      <c r="D370" s="108">
        <v>948</v>
      </c>
      <c r="E370" s="108">
        <v>990</v>
      </c>
      <c r="F370" s="108">
        <v>1080</v>
      </c>
      <c r="G370" s="108">
        <v>1146</v>
      </c>
      <c r="H370" s="108">
        <v>1205</v>
      </c>
      <c r="I370" s="108">
        <v>1227</v>
      </c>
    </row>
    <row r="371" spans="1:9" ht="15" thickBot="1">
      <c r="A371" s="115" t="s">
        <v>110</v>
      </c>
      <c r="B371" s="108">
        <v>0</v>
      </c>
      <c r="C371" s="108">
        <v>0</v>
      </c>
      <c r="D371" s="144">
        <v>0</v>
      </c>
      <c r="E371" s="108">
        <v>0</v>
      </c>
      <c r="F371" s="108">
        <v>0</v>
      </c>
      <c r="G371" s="108">
        <v>0</v>
      </c>
      <c r="H371" s="108">
        <v>0</v>
      </c>
      <c r="I371" s="108">
        <v>0</v>
      </c>
    </row>
    <row r="372" spans="1:9" ht="15" thickBot="1">
      <c r="A372" s="115" t="s">
        <v>111</v>
      </c>
      <c r="B372" s="108">
        <v>0</v>
      </c>
      <c r="C372" s="108">
        <v>0</v>
      </c>
      <c r="D372" s="144">
        <v>0</v>
      </c>
      <c r="E372" s="108">
        <v>0</v>
      </c>
      <c r="F372" s="108">
        <v>0</v>
      </c>
      <c r="G372" s="108">
        <v>0</v>
      </c>
      <c r="H372" s="108">
        <v>0</v>
      </c>
      <c r="I372" s="108">
        <v>0</v>
      </c>
    </row>
    <row r="373" spans="1:9" ht="15" thickBot="1">
      <c r="A373" s="115" t="s">
        <v>112</v>
      </c>
      <c r="B373" s="108">
        <v>2</v>
      </c>
      <c r="C373" s="108">
        <v>2</v>
      </c>
      <c r="D373" s="108">
        <v>2</v>
      </c>
      <c r="E373" s="108">
        <v>2</v>
      </c>
      <c r="F373" s="108">
        <v>2</v>
      </c>
      <c r="G373" s="108">
        <v>2</v>
      </c>
      <c r="H373" s="108">
        <v>2</v>
      </c>
      <c r="I373" s="108">
        <v>2</v>
      </c>
    </row>
    <row r="374" spans="1:9" ht="15" thickBot="1">
      <c r="A374" s="115" t="s">
        <v>113</v>
      </c>
      <c r="B374" s="108">
        <v>1</v>
      </c>
      <c r="C374" s="108">
        <v>1</v>
      </c>
      <c r="D374" s="108">
        <v>1</v>
      </c>
      <c r="E374" s="108">
        <v>1</v>
      </c>
      <c r="F374" s="108">
        <v>1</v>
      </c>
      <c r="G374" s="108">
        <v>1</v>
      </c>
      <c r="H374" s="108">
        <v>1</v>
      </c>
      <c r="I374" s="108">
        <v>1</v>
      </c>
    </row>
    <row r="375" spans="1:9" ht="15" thickBot="1">
      <c r="A375" s="115" t="s">
        <v>114</v>
      </c>
      <c r="B375" s="108">
        <v>0</v>
      </c>
      <c r="C375" s="108">
        <v>0</v>
      </c>
      <c r="D375" s="108">
        <v>0</v>
      </c>
      <c r="E375" s="108">
        <v>0</v>
      </c>
      <c r="F375" s="108">
        <v>0</v>
      </c>
      <c r="G375" s="108">
        <v>0</v>
      </c>
      <c r="H375" s="108">
        <v>0</v>
      </c>
      <c r="I375" s="108">
        <v>0</v>
      </c>
    </row>
    <row r="376" spans="1:9">
      <c r="A376" s="134" t="s">
        <v>1033</v>
      </c>
    </row>
    <row r="378" spans="1:9" ht="17">
      <c r="A378" s="619" t="s">
        <v>699</v>
      </c>
      <c r="B378" s="619"/>
      <c r="C378" s="619"/>
      <c r="D378" s="619"/>
      <c r="E378" s="619"/>
      <c r="F378" s="619"/>
      <c r="G378" s="619"/>
      <c r="H378" s="619"/>
      <c r="I378" s="619"/>
    </row>
    <row r="380" spans="1:9" ht="15" thickBot="1">
      <c r="A380" s="143" t="s">
        <v>141</v>
      </c>
    </row>
    <row r="381" spans="1:9" ht="15" hidden="1" thickBot="1"/>
    <row r="382" spans="1:9" ht="21" customHeight="1" thickBot="1">
      <c r="A382" s="566" t="s">
        <v>117</v>
      </c>
      <c r="B382" s="566" t="s">
        <v>606</v>
      </c>
      <c r="C382" s="566" t="s">
        <v>635</v>
      </c>
      <c r="D382" s="573" t="s">
        <v>744</v>
      </c>
      <c r="E382" s="573"/>
      <c r="F382" s="573"/>
      <c r="G382" s="573"/>
      <c r="H382" s="573"/>
      <c r="I382" s="573"/>
    </row>
    <row r="383" spans="1:9" ht="21" customHeight="1" thickBot="1">
      <c r="A383" s="566"/>
      <c r="B383" s="566"/>
      <c r="C383" s="566"/>
      <c r="D383" s="271" t="s">
        <v>745</v>
      </c>
      <c r="E383" s="271" t="s">
        <v>746</v>
      </c>
      <c r="F383" s="271" t="s">
        <v>747</v>
      </c>
      <c r="G383" s="271" t="s">
        <v>748</v>
      </c>
      <c r="H383" s="271" t="s">
        <v>749</v>
      </c>
      <c r="I383" s="271" t="s">
        <v>750</v>
      </c>
    </row>
    <row r="384" spans="1:9" ht="15" thickBot="1">
      <c r="A384" s="115" t="s">
        <v>106</v>
      </c>
      <c r="B384" s="108">
        <v>1</v>
      </c>
      <c r="C384" s="108">
        <v>1</v>
      </c>
      <c r="D384" s="108">
        <v>1</v>
      </c>
      <c r="E384" s="108">
        <v>1</v>
      </c>
      <c r="F384" s="108">
        <v>1</v>
      </c>
      <c r="G384" s="108">
        <v>1</v>
      </c>
      <c r="H384" s="108">
        <v>1</v>
      </c>
      <c r="I384" s="108">
        <v>1</v>
      </c>
    </row>
    <row r="385" spans="1:9" ht="15" thickBot="1">
      <c r="A385" s="115" t="s">
        <v>107</v>
      </c>
      <c r="B385" s="108">
        <v>0</v>
      </c>
      <c r="C385" s="108">
        <v>0</v>
      </c>
      <c r="D385" s="108">
        <v>0</v>
      </c>
      <c r="E385" s="108">
        <v>0</v>
      </c>
      <c r="F385" s="108">
        <v>0</v>
      </c>
      <c r="G385" s="108">
        <v>0</v>
      </c>
      <c r="H385" s="108">
        <v>0</v>
      </c>
      <c r="I385" s="108">
        <v>0</v>
      </c>
    </row>
    <row r="386" spans="1:9" ht="15" thickBot="1">
      <c r="A386" s="115" t="s">
        <v>108</v>
      </c>
      <c r="B386" s="108">
        <v>0</v>
      </c>
      <c r="C386" s="108">
        <v>0</v>
      </c>
      <c r="D386" s="108">
        <v>0</v>
      </c>
      <c r="E386" s="108">
        <v>0</v>
      </c>
      <c r="F386" s="108">
        <v>0</v>
      </c>
      <c r="G386" s="108">
        <v>0</v>
      </c>
      <c r="H386" s="108">
        <v>0</v>
      </c>
      <c r="I386" s="108">
        <v>0</v>
      </c>
    </row>
    <row r="387" spans="1:9" ht="15" thickBot="1">
      <c r="A387" s="115" t="s">
        <v>109</v>
      </c>
      <c r="B387" s="108">
        <v>189</v>
      </c>
      <c r="C387" s="108">
        <v>240</v>
      </c>
      <c r="D387" s="108">
        <v>260</v>
      </c>
      <c r="E387" s="108">
        <v>274</v>
      </c>
      <c r="F387" s="108">
        <v>301</v>
      </c>
      <c r="G387" s="108">
        <v>314</v>
      </c>
      <c r="H387" s="108">
        <v>328</v>
      </c>
      <c r="I387" s="108">
        <v>334</v>
      </c>
    </row>
    <row r="388" spans="1:9" ht="15" thickBot="1">
      <c r="A388" s="115" t="s">
        <v>110</v>
      </c>
      <c r="B388" s="108">
        <v>0</v>
      </c>
      <c r="C388" s="108">
        <v>0</v>
      </c>
      <c r="D388" s="144">
        <v>0</v>
      </c>
      <c r="E388" s="108">
        <v>0</v>
      </c>
      <c r="F388" s="108">
        <v>0</v>
      </c>
      <c r="G388" s="108">
        <v>0</v>
      </c>
      <c r="H388" s="108">
        <v>0</v>
      </c>
      <c r="I388" s="108">
        <v>0</v>
      </c>
    </row>
    <row r="389" spans="1:9" ht="15" thickBot="1">
      <c r="A389" s="115" t="s">
        <v>111</v>
      </c>
      <c r="B389" s="108">
        <v>0</v>
      </c>
      <c r="C389" s="108">
        <v>0</v>
      </c>
      <c r="D389" s="144">
        <v>0</v>
      </c>
      <c r="E389" s="108">
        <v>0</v>
      </c>
      <c r="F389" s="108">
        <v>0</v>
      </c>
      <c r="G389" s="108">
        <v>0</v>
      </c>
      <c r="H389" s="108">
        <v>0</v>
      </c>
      <c r="I389" s="108">
        <v>0</v>
      </c>
    </row>
    <row r="390" spans="1:9" ht="15" thickBot="1">
      <c r="A390" s="115" t="s">
        <v>112</v>
      </c>
      <c r="B390" s="108">
        <v>1</v>
      </c>
      <c r="C390" s="108">
        <v>1</v>
      </c>
      <c r="D390" s="108">
        <v>1</v>
      </c>
      <c r="E390" s="108">
        <v>1</v>
      </c>
      <c r="F390" s="108">
        <v>1</v>
      </c>
      <c r="G390" s="108">
        <v>1</v>
      </c>
      <c r="H390" s="108">
        <v>1</v>
      </c>
      <c r="I390" s="108">
        <v>1</v>
      </c>
    </row>
    <row r="391" spans="1:9" ht="15" thickBot="1">
      <c r="A391" s="115" t="s">
        <v>113</v>
      </c>
      <c r="B391" s="108">
        <v>0</v>
      </c>
      <c r="C391" s="108">
        <v>0</v>
      </c>
      <c r="D391" s="108">
        <v>0</v>
      </c>
      <c r="E391" s="108">
        <v>0</v>
      </c>
      <c r="F391" s="108">
        <v>0</v>
      </c>
      <c r="G391" s="108">
        <v>0</v>
      </c>
      <c r="H391" s="108">
        <v>0</v>
      </c>
      <c r="I391" s="108">
        <v>0</v>
      </c>
    </row>
    <row r="392" spans="1:9" ht="15" thickBot="1">
      <c r="A392" s="115" t="s">
        <v>114</v>
      </c>
      <c r="B392" s="108">
        <v>0</v>
      </c>
      <c r="C392" s="108">
        <v>0</v>
      </c>
      <c r="D392" s="108">
        <v>0</v>
      </c>
      <c r="E392" s="108">
        <v>0</v>
      </c>
      <c r="F392" s="108">
        <v>0</v>
      </c>
      <c r="G392" s="108">
        <v>0</v>
      </c>
      <c r="H392" s="108">
        <v>0</v>
      </c>
      <c r="I392" s="108">
        <v>0</v>
      </c>
    </row>
    <row r="393" spans="1:9" hidden="1"/>
    <row r="395" spans="1:9" ht="15" thickBot="1">
      <c r="A395" s="143" t="s">
        <v>142</v>
      </c>
    </row>
    <row r="396" spans="1:9" ht="15" hidden="1" thickBot="1"/>
    <row r="397" spans="1:9" ht="22.5" customHeight="1" thickBot="1">
      <c r="A397" s="566" t="s">
        <v>117</v>
      </c>
      <c r="B397" s="566" t="s">
        <v>606</v>
      </c>
      <c r="C397" s="566" t="s">
        <v>635</v>
      </c>
      <c r="D397" s="573" t="s">
        <v>744</v>
      </c>
      <c r="E397" s="573"/>
      <c r="F397" s="573"/>
      <c r="G397" s="573"/>
      <c r="H397" s="573"/>
      <c r="I397" s="573"/>
    </row>
    <row r="398" spans="1:9" ht="19.5" customHeight="1" thickBot="1">
      <c r="A398" s="566"/>
      <c r="B398" s="566"/>
      <c r="C398" s="566"/>
      <c r="D398" s="271" t="s">
        <v>745</v>
      </c>
      <c r="E398" s="271" t="s">
        <v>746</v>
      </c>
      <c r="F398" s="271" t="s">
        <v>747</v>
      </c>
      <c r="G398" s="271" t="s">
        <v>748</v>
      </c>
      <c r="H398" s="271" t="s">
        <v>749</v>
      </c>
      <c r="I398" s="271" t="s">
        <v>750</v>
      </c>
    </row>
    <row r="399" spans="1:9" ht="15" thickBot="1">
      <c r="A399" s="115" t="s">
        <v>106</v>
      </c>
      <c r="B399" s="108">
        <v>6</v>
      </c>
      <c r="C399" s="108">
        <v>8</v>
      </c>
      <c r="D399" s="108">
        <v>10</v>
      </c>
      <c r="E399" s="108">
        <v>12</v>
      </c>
      <c r="F399" s="108">
        <v>13</v>
      </c>
      <c r="G399" s="108">
        <v>14</v>
      </c>
      <c r="H399" s="108">
        <v>14</v>
      </c>
      <c r="I399" s="108">
        <v>16</v>
      </c>
    </row>
    <row r="400" spans="1:9" ht="15" thickBot="1">
      <c r="A400" s="115" t="s">
        <v>107</v>
      </c>
      <c r="B400" s="108">
        <v>1</v>
      </c>
      <c r="C400" s="108">
        <v>1</v>
      </c>
      <c r="D400" s="108">
        <v>1</v>
      </c>
      <c r="E400" s="108">
        <v>1</v>
      </c>
      <c r="F400" s="108">
        <v>1</v>
      </c>
      <c r="G400" s="108">
        <v>2</v>
      </c>
      <c r="H400" s="108">
        <v>2</v>
      </c>
      <c r="I400" s="108">
        <v>2</v>
      </c>
    </row>
    <row r="401" spans="1:9" ht="15" thickBot="1">
      <c r="A401" s="115" t="s">
        <v>108</v>
      </c>
      <c r="B401" s="108">
        <v>1</v>
      </c>
      <c r="C401" s="108">
        <v>1</v>
      </c>
      <c r="D401" s="108">
        <v>1</v>
      </c>
      <c r="E401" s="108">
        <v>1</v>
      </c>
      <c r="F401" s="108">
        <v>1</v>
      </c>
      <c r="G401" s="108">
        <v>1</v>
      </c>
      <c r="H401" s="108">
        <v>1</v>
      </c>
      <c r="I401" s="108">
        <v>1</v>
      </c>
    </row>
    <row r="402" spans="1:9" ht="15" thickBot="1">
      <c r="A402" s="115" t="s">
        <v>109</v>
      </c>
      <c r="B402" s="108">
        <v>4184</v>
      </c>
      <c r="C402" s="108">
        <v>4943</v>
      </c>
      <c r="D402" s="108">
        <v>5226</v>
      </c>
      <c r="E402" s="108">
        <v>5473</v>
      </c>
      <c r="F402" s="108">
        <v>5869</v>
      </c>
      <c r="G402" s="108">
        <v>6182</v>
      </c>
      <c r="H402" s="108">
        <v>6433</v>
      </c>
      <c r="I402" s="108">
        <v>6512</v>
      </c>
    </row>
    <row r="403" spans="1:9" ht="15" thickBot="1">
      <c r="A403" s="115" t="s">
        <v>110</v>
      </c>
      <c r="B403" s="108">
        <v>0</v>
      </c>
      <c r="C403" s="108">
        <v>0</v>
      </c>
      <c r="D403" s="144">
        <v>0</v>
      </c>
      <c r="E403" s="108">
        <v>0</v>
      </c>
      <c r="F403" s="108">
        <v>0</v>
      </c>
      <c r="G403" s="108">
        <v>0</v>
      </c>
      <c r="H403" s="108">
        <v>0</v>
      </c>
      <c r="I403" s="108">
        <v>0</v>
      </c>
    </row>
    <row r="404" spans="1:9" ht="15" thickBot="1">
      <c r="A404" s="115" t="s">
        <v>111</v>
      </c>
      <c r="B404" s="108">
        <v>0</v>
      </c>
      <c r="C404" s="108">
        <v>0</v>
      </c>
      <c r="D404" s="144">
        <v>0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</row>
    <row r="405" spans="1:9" ht="15" thickBot="1">
      <c r="A405" s="115" t="s">
        <v>112</v>
      </c>
      <c r="B405" s="108">
        <v>5</v>
      </c>
      <c r="C405" s="108">
        <v>5</v>
      </c>
      <c r="D405" s="108">
        <v>5</v>
      </c>
      <c r="E405" s="108">
        <v>5</v>
      </c>
      <c r="F405" s="108">
        <v>5</v>
      </c>
      <c r="G405" s="108">
        <v>5</v>
      </c>
      <c r="H405" s="108">
        <v>5</v>
      </c>
      <c r="I405" s="108">
        <v>5</v>
      </c>
    </row>
    <row r="406" spans="1:9" ht="15" thickBot="1">
      <c r="A406" s="115" t="s">
        <v>113</v>
      </c>
      <c r="B406" s="108">
        <v>1</v>
      </c>
      <c r="C406" s="108">
        <v>1</v>
      </c>
      <c r="D406" s="108">
        <v>1</v>
      </c>
      <c r="E406" s="108">
        <v>1</v>
      </c>
      <c r="F406" s="108">
        <v>1</v>
      </c>
      <c r="G406" s="108">
        <v>1</v>
      </c>
      <c r="H406" s="108">
        <v>1</v>
      </c>
      <c r="I406" s="108">
        <v>1</v>
      </c>
    </row>
    <row r="407" spans="1:9" ht="15" thickBot="1">
      <c r="A407" s="115" t="s">
        <v>114</v>
      </c>
      <c r="B407" s="108">
        <v>0</v>
      </c>
      <c r="C407" s="108">
        <v>0</v>
      </c>
      <c r="D407" s="108">
        <v>0</v>
      </c>
      <c r="E407" s="108">
        <v>0</v>
      </c>
      <c r="F407" s="108">
        <v>0</v>
      </c>
      <c r="G407" s="108">
        <v>0</v>
      </c>
      <c r="H407" s="108">
        <v>0</v>
      </c>
      <c r="I407" s="108">
        <v>0</v>
      </c>
    </row>
    <row r="408" spans="1:9" hidden="1"/>
    <row r="410" spans="1:9" ht="15" thickBot="1">
      <c r="A410" s="143" t="s">
        <v>143</v>
      </c>
    </row>
    <row r="411" spans="1:9" ht="15" hidden="1" thickBot="1"/>
    <row r="412" spans="1:9" ht="20.25" customHeight="1" thickBot="1">
      <c r="A412" s="566" t="s">
        <v>117</v>
      </c>
      <c r="B412" s="566" t="s">
        <v>606</v>
      </c>
      <c r="C412" s="566" t="s">
        <v>635</v>
      </c>
      <c r="D412" s="573" t="s">
        <v>744</v>
      </c>
      <c r="E412" s="573"/>
      <c r="F412" s="573"/>
      <c r="G412" s="573"/>
      <c r="H412" s="573"/>
      <c r="I412" s="573"/>
    </row>
    <row r="413" spans="1:9" ht="21.75" customHeight="1" thickBot="1">
      <c r="A413" s="566"/>
      <c r="B413" s="566"/>
      <c r="C413" s="566"/>
      <c r="D413" s="271" t="s">
        <v>745</v>
      </c>
      <c r="E413" s="271" t="s">
        <v>746</v>
      </c>
      <c r="F413" s="271" t="s">
        <v>747</v>
      </c>
      <c r="G413" s="271" t="s">
        <v>748</v>
      </c>
      <c r="H413" s="271" t="s">
        <v>749</v>
      </c>
      <c r="I413" s="271" t="s">
        <v>750</v>
      </c>
    </row>
    <row r="414" spans="1:9" ht="15" thickBot="1">
      <c r="A414" s="115" t="s">
        <v>106</v>
      </c>
      <c r="B414" s="108">
        <v>0</v>
      </c>
      <c r="C414" s="108">
        <v>0</v>
      </c>
      <c r="D414" s="108">
        <v>0</v>
      </c>
      <c r="E414" s="108">
        <v>0</v>
      </c>
      <c r="F414" s="108">
        <v>0</v>
      </c>
      <c r="G414" s="108">
        <v>0</v>
      </c>
      <c r="H414" s="108">
        <v>0</v>
      </c>
      <c r="I414" s="108">
        <v>0</v>
      </c>
    </row>
    <row r="415" spans="1:9" ht="15" thickBot="1">
      <c r="A415" s="115" t="s">
        <v>107</v>
      </c>
      <c r="B415" s="108">
        <v>0</v>
      </c>
      <c r="C415" s="108">
        <v>0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  <c r="I415" s="108">
        <v>0</v>
      </c>
    </row>
    <row r="416" spans="1:9" ht="15" thickBot="1">
      <c r="A416" s="115" t="s">
        <v>108</v>
      </c>
      <c r="B416" s="108">
        <v>0</v>
      </c>
      <c r="C416" s="108">
        <v>0</v>
      </c>
      <c r="D416" s="108">
        <v>0</v>
      </c>
      <c r="E416" s="108">
        <v>0</v>
      </c>
      <c r="F416" s="108">
        <v>0</v>
      </c>
      <c r="G416" s="108">
        <v>0</v>
      </c>
      <c r="H416" s="108">
        <v>0</v>
      </c>
      <c r="I416" s="108">
        <v>0</v>
      </c>
    </row>
    <row r="417" spans="1:9" ht="15" thickBot="1">
      <c r="A417" s="115" t="s">
        <v>109</v>
      </c>
      <c r="B417" s="108">
        <v>78</v>
      </c>
      <c r="C417" s="108">
        <v>92</v>
      </c>
      <c r="D417" s="108">
        <v>99</v>
      </c>
      <c r="E417" s="108">
        <v>109</v>
      </c>
      <c r="F417" s="108">
        <v>114</v>
      </c>
      <c r="G417" s="108">
        <v>121</v>
      </c>
      <c r="H417" s="108">
        <v>127</v>
      </c>
      <c r="I417" s="108">
        <v>132</v>
      </c>
    </row>
    <row r="418" spans="1:9" ht="15" thickBot="1">
      <c r="A418" s="115" t="s">
        <v>110</v>
      </c>
      <c r="B418" s="108">
        <v>0</v>
      </c>
      <c r="C418" s="108">
        <v>0</v>
      </c>
      <c r="D418" s="144">
        <v>0</v>
      </c>
      <c r="E418" s="108">
        <v>0</v>
      </c>
      <c r="F418" s="108">
        <v>0</v>
      </c>
      <c r="G418" s="108">
        <v>0</v>
      </c>
      <c r="H418" s="108">
        <v>0</v>
      </c>
      <c r="I418" s="108">
        <v>0</v>
      </c>
    </row>
    <row r="419" spans="1:9" ht="15" thickBot="1">
      <c r="A419" s="115" t="s">
        <v>111</v>
      </c>
      <c r="B419" s="108">
        <v>0</v>
      </c>
      <c r="C419" s="108">
        <v>0</v>
      </c>
      <c r="D419" s="144">
        <v>0</v>
      </c>
      <c r="E419" s="108">
        <v>0</v>
      </c>
      <c r="F419" s="108">
        <v>0</v>
      </c>
      <c r="G419" s="108">
        <v>0</v>
      </c>
      <c r="H419" s="108">
        <v>0</v>
      </c>
      <c r="I419" s="108">
        <v>0</v>
      </c>
    </row>
    <row r="420" spans="1:9" ht="15" thickBot="1">
      <c r="A420" s="115" t="s">
        <v>112</v>
      </c>
      <c r="B420" s="108">
        <v>0</v>
      </c>
      <c r="C420" s="108">
        <v>0</v>
      </c>
      <c r="D420" s="108">
        <v>0</v>
      </c>
      <c r="E420" s="108">
        <v>0</v>
      </c>
      <c r="F420" s="108">
        <v>0</v>
      </c>
      <c r="G420" s="108">
        <v>0</v>
      </c>
      <c r="H420" s="108">
        <v>0</v>
      </c>
      <c r="I420" s="108">
        <v>0</v>
      </c>
    </row>
    <row r="421" spans="1:9" ht="15" thickBot="1">
      <c r="A421" s="115" t="s">
        <v>113</v>
      </c>
      <c r="B421" s="108">
        <v>0</v>
      </c>
      <c r="C421" s="108">
        <v>0</v>
      </c>
      <c r="D421" s="108">
        <v>0</v>
      </c>
      <c r="E421" s="108">
        <v>0</v>
      </c>
      <c r="F421" s="108">
        <v>0</v>
      </c>
      <c r="G421" s="108">
        <v>0</v>
      </c>
      <c r="H421" s="108">
        <v>0</v>
      </c>
      <c r="I421" s="108">
        <v>0</v>
      </c>
    </row>
    <row r="422" spans="1:9" ht="15" thickBot="1">
      <c r="A422" s="115" t="s">
        <v>114</v>
      </c>
      <c r="B422" s="108">
        <v>0</v>
      </c>
      <c r="C422" s="108">
        <v>0</v>
      </c>
      <c r="D422" s="108">
        <v>0</v>
      </c>
      <c r="E422" s="108">
        <v>0</v>
      </c>
      <c r="F422" s="108">
        <v>0</v>
      </c>
      <c r="G422" s="108">
        <v>0</v>
      </c>
      <c r="H422" s="108">
        <v>0</v>
      </c>
      <c r="I422" s="108">
        <v>0</v>
      </c>
    </row>
    <row r="423" spans="1:9">
      <c r="A423" s="134" t="s">
        <v>1033</v>
      </c>
    </row>
    <row r="425" spans="1:9" ht="17">
      <c r="A425" s="619" t="s">
        <v>699</v>
      </c>
      <c r="B425" s="619"/>
      <c r="C425" s="619"/>
      <c r="D425" s="619"/>
      <c r="E425" s="619"/>
      <c r="F425" s="619"/>
      <c r="G425" s="619"/>
      <c r="H425" s="619"/>
      <c r="I425" s="619"/>
    </row>
    <row r="427" spans="1:9" ht="15" thickBot="1">
      <c r="A427" s="143" t="s">
        <v>144</v>
      </c>
    </row>
    <row r="428" spans="1:9" ht="15" hidden="1" thickBot="1"/>
    <row r="429" spans="1:9" ht="22.5" customHeight="1" thickBot="1">
      <c r="A429" s="566" t="s">
        <v>117</v>
      </c>
      <c r="B429" s="566" t="s">
        <v>606</v>
      </c>
      <c r="C429" s="566" t="s">
        <v>635</v>
      </c>
      <c r="D429" s="573" t="s">
        <v>744</v>
      </c>
      <c r="E429" s="573"/>
      <c r="F429" s="573"/>
      <c r="G429" s="573"/>
      <c r="H429" s="573"/>
      <c r="I429" s="573"/>
    </row>
    <row r="430" spans="1:9" ht="21.75" customHeight="1" thickBot="1">
      <c r="A430" s="566"/>
      <c r="B430" s="566"/>
      <c r="C430" s="566"/>
      <c r="D430" s="271" t="s">
        <v>745</v>
      </c>
      <c r="E430" s="271" t="s">
        <v>746</v>
      </c>
      <c r="F430" s="271" t="s">
        <v>747</v>
      </c>
      <c r="G430" s="271" t="s">
        <v>748</v>
      </c>
      <c r="H430" s="271" t="s">
        <v>749</v>
      </c>
      <c r="I430" s="271" t="s">
        <v>750</v>
      </c>
    </row>
    <row r="431" spans="1:9" ht="15" thickBot="1">
      <c r="A431" s="115" t="s">
        <v>106</v>
      </c>
      <c r="B431" s="108">
        <v>8</v>
      </c>
      <c r="C431" s="108">
        <v>9</v>
      </c>
      <c r="D431" s="108">
        <v>9</v>
      </c>
      <c r="E431" s="108">
        <v>9</v>
      </c>
      <c r="F431" s="108">
        <v>10</v>
      </c>
      <c r="G431" s="108">
        <v>13</v>
      </c>
      <c r="H431" s="108">
        <v>13</v>
      </c>
      <c r="I431" s="108">
        <v>13</v>
      </c>
    </row>
    <row r="432" spans="1:9" ht="15" thickBot="1">
      <c r="A432" s="115" t="s">
        <v>107</v>
      </c>
      <c r="B432" s="108">
        <v>0</v>
      </c>
      <c r="C432" s="108">
        <v>0</v>
      </c>
      <c r="D432" s="108">
        <v>0</v>
      </c>
      <c r="E432" s="108">
        <v>0</v>
      </c>
      <c r="F432" s="108">
        <v>0</v>
      </c>
      <c r="G432" s="108">
        <v>0</v>
      </c>
      <c r="H432" s="108">
        <v>0</v>
      </c>
      <c r="I432" s="108">
        <v>0</v>
      </c>
    </row>
    <row r="433" spans="1:9" ht="15" thickBot="1">
      <c r="A433" s="115" t="s">
        <v>108</v>
      </c>
      <c r="B433" s="108">
        <v>1</v>
      </c>
      <c r="C433" s="108">
        <v>1</v>
      </c>
      <c r="D433" s="108">
        <v>0</v>
      </c>
      <c r="E433" s="108">
        <v>1</v>
      </c>
      <c r="F433" s="108">
        <v>1</v>
      </c>
      <c r="G433" s="108">
        <v>1</v>
      </c>
      <c r="H433" s="108">
        <v>1</v>
      </c>
      <c r="I433" s="108">
        <v>1</v>
      </c>
    </row>
    <row r="434" spans="1:9" ht="15" thickBot="1">
      <c r="A434" s="115" t="s">
        <v>109</v>
      </c>
      <c r="B434" s="108">
        <v>4210</v>
      </c>
      <c r="C434" s="108">
        <v>4794</v>
      </c>
      <c r="D434" s="108">
        <v>5041</v>
      </c>
      <c r="E434" s="108">
        <v>5246</v>
      </c>
      <c r="F434" s="108">
        <v>5630</v>
      </c>
      <c r="G434" s="108">
        <v>5915</v>
      </c>
      <c r="H434" s="108">
        <v>6110</v>
      </c>
      <c r="I434" s="108">
        <v>6211</v>
      </c>
    </row>
    <row r="435" spans="1:9" ht="15" thickBot="1">
      <c r="A435" s="115" t="s">
        <v>110</v>
      </c>
      <c r="B435" s="108">
        <v>0</v>
      </c>
      <c r="C435" s="108">
        <v>0</v>
      </c>
      <c r="D435" s="144">
        <v>0</v>
      </c>
      <c r="E435" s="108">
        <v>0</v>
      </c>
      <c r="F435" s="108">
        <v>0</v>
      </c>
      <c r="G435" s="108">
        <v>0</v>
      </c>
      <c r="H435" s="108">
        <v>0</v>
      </c>
      <c r="I435" s="108">
        <v>0</v>
      </c>
    </row>
    <row r="436" spans="1:9" ht="15" thickBot="1">
      <c r="A436" s="115" t="s">
        <v>111</v>
      </c>
      <c r="B436" s="108">
        <v>0</v>
      </c>
      <c r="C436" s="108">
        <v>0</v>
      </c>
      <c r="D436" s="144">
        <v>0</v>
      </c>
      <c r="E436" s="108">
        <v>0</v>
      </c>
      <c r="F436" s="108">
        <v>0</v>
      </c>
      <c r="G436" s="108">
        <v>0</v>
      </c>
      <c r="H436" s="108">
        <v>0</v>
      </c>
      <c r="I436" s="108">
        <v>0</v>
      </c>
    </row>
    <row r="437" spans="1:9" ht="15" thickBot="1">
      <c r="A437" s="115" t="s">
        <v>112</v>
      </c>
      <c r="B437" s="108">
        <v>18</v>
      </c>
      <c r="C437" s="108">
        <v>18</v>
      </c>
      <c r="D437" s="108">
        <v>18</v>
      </c>
      <c r="E437" s="108">
        <v>18</v>
      </c>
      <c r="F437" s="108">
        <v>18</v>
      </c>
      <c r="G437" s="108">
        <v>18</v>
      </c>
      <c r="H437" s="108">
        <v>18</v>
      </c>
      <c r="I437" s="108">
        <v>18</v>
      </c>
    </row>
    <row r="438" spans="1:9" ht="15" thickBot="1">
      <c r="A438" s="115" t="s">
        <v>113</v>
      </c>
      <c r="B438" s="108">
        <v>1</v>
      </c>
      <c r="C438" s="108">
        <v>1</v>
      </c>
      <c r="D438" s="108">
        <v>1</v>
      </c>
      <c r="E438" s="108">
        <v>1</v>
      </c>
      <c r="F438" s="108">
        <v>1</v>
      </c>
      <c r="G438" s="108">
        <v>1</v>
      </c>
      <c r="H438" s="108">
        <v>1</v>
      </c>
      <c r="I438" s="108">
        <v>1</v>
      </c>
    </row>
    <row r="439" spans="1:9" ht="15" thickBot="1">
      <c r="A439" s="115" t="s">
        <v>114</v>
      </c>
      <c r="B439" s="108">
        <v>0</v>
      </c>
      <c r="C439" s="108">
        <v>0</v>
      </c>
      <c r="D439" s="108">
        <v>0</v>
      </c>
      <c r="E439" s="108">
        <v>0</v>
      </c>
      <c r="F439" s="108">
        <v>0</v>
      </c>
      <c r="G439" s="108">
        <v>0</v>
      </c>
      <c r="H439" s="108">
        <v>0</v>
      </c>
      <c r="I439" s="108">
        <v>0</v>
      </c>
    </row>
    <row r="440" spans="1:9" hidden="1"/>
    <row r="442" spans="1:9" ht="15" thickBot="1">
      <c r="A442" s="143" t="s">
        <v>145</v>
      </c>
    </row>
    <row r="443" spans="1:9" ht="15" hidden="1" thickBot="1"/>
    <row r="444" spans="1:9" ht="21" customHeight="1" thickBot="1">
      <c r="A444" s="566" t="s">
        <v>117</v>
      </c>
      <c r="B444" s="566" t="s">
        <v>606</v>
      </c>
      <c r="C444" s="566" t="s">
        <v>635</v>
      </c>
      <c r="D444" s="573" t="s">
        <v>744</v>
      </c>
      <c r="E444" s="573"/>
      <c r="F444" s="573"/>
      <c r="G444" s="573"/>
      <c r="H444" s="573"/>
      <c r="I444" s="573"/>
    </row>
    <row r="445" spans="1:9" ht="22.5" customHeight="1" thickBot="1">
      <c r="A445" s="566"/>
      <c r="B445" s="566"/>
      <c r="C445" s="566"/>
      <c r="D445" s="271" t="s">
        <v>745</v>
      </c>
      <c r="E445" s="271" t="s">
        <v>746</v>
      </c>
      <c r="F445" s="271" t="s">
        <v>747</v>
      </c>
      <c r="G445" s="271" t="s">
        <v>748</v>
      </c>
      <c r="H445" s="271" t="s">
        <v>749</v>
      </c>
      <c r="I445" s="271" t="s">
        <v>750</v>
      </c>
    </row>
    <row r="446" spans="1:9" ht="15" thickBot="1">
      <c r="A446" s="115" t="s">
        <v>106</v>
      </c>
      <c r="B446" s="108">
        <v>1</v>
      </c>
      <c r="C446" s="108">
        <v>1</v>
      </c>
      <c r="D446" s="108">
        <v>1</v>
      </c>
      <c r="E446" s="108">
        <v>1</v>
      </c>
      <c r="F446" s="108">
        <v>1</v>
      </c>
      <c r="G446" s="108">
        <v>1</v>
      </c>
      <c r="H446" s="108">
        <v>1</v>
      </c>
      <c r="I446" s="108">
        <v>1</v>
      </c>
    </row>
    <row r="447" spans="1:9" ht="15" thickBot="1">
      <c r="A447" s="115" t="s">
        <v>107</v>
      </c>
      <c r="B447" s="108">
        <v>0</v>
      </c>
      <c r="C447" s="108">
        <v>0</v>
      </c>
      <c r="D447" s="108">
        <v>0</v>
      </c>
      <c r="E447" s="108">
        <v>0</v>
      </c>
      <c r="F447" s="108">
        <v>0</v>
      </c>
      <c r="G447" s="108">
        <v>0</v>
      </c>
      <c r="H447" s="108">
        <v>0</v>
      </c>
      <c r="I447" s="108">
        <v>0</v>
      </c>
    </row>
    <row r="448" spans="1:9" ht="15" thickBot="1">
      <c r="A448" s="115" t="s">
        <v>108</v>
      </c>
      <c r="B448" s="108">
        <v>1</v>
      </c>
      <c r="C448" s="108">
        <v>1</v>
      </c>
      <c r="D448" s="108">
        <v>1</v>
      </c>
      <c r="E448" s="108">
        <v>1</v>
      </c>
      <c r="F448" s="108">
        <v>1</v>
      </c>
      <c r="G448" s="108">
        <v>1</v>
      </c>
      <c r="H448" s="108">
        <v>1</v>
      </c>
      <c r="I448" s="108">
        <v>1</v>
      </c>
    </row>
    <row r="449" spans="1:9" ht="15" thickBot="1">
      <c r="A449" s="115" t="s">
        <v>109</v>
      </c>
      <c r="B449" s="108">
        <v>765</v>
      </c>
      <c r="C449" s="108">
        <v>869</v>
      </c>
      <c r="D449" s="108">
        <v>915</v>
      </c>
      <c r="E449" s="108">
        <v>949</v>
      </c>
      <c r="F449" s="108">
        <v>1021</v>
      </c>
      <c r="G449" s="108">
        <v>1065</v>
      </c>
      <c r="H449" s="108">
        <v>1124</v>
      </c>
      <c r="I449" s="108">
        <v>1135</v>
      </c>
    </row>
    <row r="450" spans="1:9" ht="15" thickBot="1">
      <c r="A450" s="115" t="s">
        <v>110</v>
      </c>
      <c r="B450" s="108">
        <v>0</v>
      </c>
      <c r="C450" s="108">
        <v>0</v>
      </c>
      <c r="D450" s="144">
        <v>0</v>
      </c>
      <c r="E450" s="108">
        <v>0</v>
      </c>
      <c r="F450" s="108">
        <v>0</v>
      </c>
      <c r="G450" s="108">
        <v>0</v>
      </c>
      <c r="H450" s="108">
        <v>0</v>
      </c>
      <c r="I450" s="108">
        <v>0</v>
      </c>
    </row>
    <row r="451" spans="1:9" ht="15" thickBot="1">
      <c r="A451" s="115" t="s">
        <v>111</v>
      </c>
      <c r="B451" s="108">
        <v>0</v>
      </c>
      <c r="C451" s="108">
        <v>0</v>
      </c>
      <c r="D451" s="144">
        <v>0</v>
      </c>
      <c r="E451" s="108">
        <v>0</v>
      </c>
      <c r="F451" s="108">
        <v>0</v>
      </c>
      <c r="G451" s="108">
        <v>0</v>
      </c>
      <c r="H451" s="108">
        <v>0</v>
      </c>
      <c r="I451" s="108">
        <v>0</v>
      </c>
    </row>
    <row r="452" spans="1:9" ht="15" thickBot="1">
      <c r="A452" s="115" t="s">
        <v>112</v>
      </c>
      <c r="B452" s="108">
        <v>12</v>
      </c>
      <c r="C452" s="108">
        <v>15</v>
      </c>
      <c r="D452" s="108">
        <v>15</v>
      </c>
      <c r="E452" s="108">
        <v>15</v>
      </c>
      <c r="F452" s="108">
        <v>15</v>
      </c>
      <c r="G452" s="108">
        <v>15</v>
      </c>
      <c r="H452" s="108">
        <v>15</v>
      </c>
      <c r="I452" s="108">
        <v>15</v>
      </c>
    </row>
    <row r="453" spans="1:9" ht="15" thickBot="1">
      <c r="A453" s="115" t="s">
        <v>113</v>
      </c>
      <c r="B453" s="108">
        <v>1</v>
      </c>
      <c r="C453" s="108">
        <v>1</v>
      </c>
      <c r="D453" s="108">
        <v>1</v>
      </c>
      <c r="E453" s="108">
        <v>1</v>
      </c>
      <c r="F453" s="108">
        <v>1</v>
      </c>
      <c r="G453" s="108">
        <v>1</v>
      </c>
      <c r="H453" s="108">
        <v>1</v>
      </c>
      <c r="I453" s="108">
        <v>1</v>
      </c>
    </row>
    <row r="454" spans="1:9" ht="15" thickBot="1">
      <c r="A454" s="115" t="s">
        <v>114</v>
      </c>
      <c r="B454" s="108">
        <v>0</v>
      </c>
      <c r="C454" s="108">
        <v>0</v>
      </c>
      <c r="D454" s="108">
        <v>0</v>
      </c>
      <c r="E454" s="108">
        <v>0</v>
      </c>
      <c r="F454" s="108">
        <v>0</v>
      </c>
      <c r="G454" s="108">
        <v>0</v>
      </c>
      <c r="H454" s="108">
        <v>0</v>
      </c>
      <c r="I454" s="108">
        <v>0</v>
      </c>
    </row>
    <row r="455" spans="1:9" hidden="1"/>
    <row r="457" spans="1:9" ht="15" thickBot="1">
      <c r="A457" s="143" t="s">
        <v>146</v>
      </c>
    </row>
    <row r="458" spans="1:9" ht="15" hidden="1" thickBot="1"/>
    <row r="459" spans="1:9" ht="22.5" customHeight="1" thickBot="1">
      <c r="A459" s="566" t="s">
        <v>117</v>
      </c>
      <c r="B459" s="566" t="s">
        <v>606</v>
      </c>
      <c r="C459" s="566" t="s">
        <v>635</v>
      </c>
      <c r="D459" s="573" t="s">
        <v>744</v>
      </c>
      <c r="E459" s="573"/>
      <c r="F459" s="573"/>
      <c r="G459" s="573"/>
      <c r="H459" s="573"/>
      <c r="I459" s="573"/>
    </row>
    <row r="460" spans="1:9" ht="20.25" customHeight="1" thickBot="1">
      <c r="A460" s="566"/>
      <c r="B460" s="566"/>
      <c r="C460" s="566"/>
      <c r="D460" s="271" t="s">
        <v>745</v>
      </c>
      <c r="E460" s="271" t="s">
        <v>746</v>
      </c>
      <c r="F460" s="271" t="s">
        <v>747</v>
      </c>
      <c r="G460" s="271" t="s">
        <v>748</v>
      </c>
      <c r="H460" s="271" t="s">
        <v>749</v>
      </c>
      <c r="I460" s="271" t="s">
        <v>750</v>
      </c>
    </row>
    <row r="461" spans="1:9" ht="15" thickBot="1">
      <c r="A461" s="115" t="s">
        <v>106</v>
      </c>
      <c r="B461" s="108">
        <v>1</v>
      </c>
      <c r="C461" s="108">
        <v>1</v>
      </c>
      <c r="D461" s="108">
        <v>1</v>
      </c>
      <c r="E461" s="108">
        <v>1</v>
      </c>
      <c r="F461" s="108">
        <v>1</v>
      </c>
      <c r="G461" s="108">
        <v>1</v>
      </c>
      <c r="H461" s="108">
        <v>1</v>
      </c>
      <c r="I461" s="108">
        <v>1</v>
      </c>
    </row>
    <row r="462" spans="1:9" ht="15" thickBot="1">
      <c r="A462" s="115" t="s">
        <v>107</v>
      </c>
      <c r="B462" s="108">
        <v>0</v>
      </c>
      <c r="C462" s="108">
        <v>0</v>
      </c>
      <c r="D462" s="108">
        <v>0</v>
      </c>
      <c r="E462" s="108">
        <v>0</v>
      </c>
      <c r="F462" s="108">
        <v>0</v>
      </c>
      <c r="G462" s="108">
        <v>0</v>
      </c>
      <c r="H462" s="108">
        <v>0</v>
      </c>
      <c r="I462" s="108">
        <v>0</v>
      </c>
    </row>
    <row r="463" spans="1:9" ht="15" thickBot="1">
      <c r="A463" s="115" t="s">
        <v>108</v>
      </c>
      <c r="B463" s="108">
        <v>1</v>
      </c>
      <c r="C463" s="108">
        <v>1</v>
      </c>
      <c r="D463" s="108">
        <v>1</v>
      </c>
      <c r="E463" s="108">
        <v>1</v>
      </c>
      <c r="F463" s="108">
        <v>1</v>
      </c>
      <c r="G463" s="108">
        <v>1</v>
      </c>
      <c r="H463" s="108">
        <v>1</v>
      </c>
      <c r="I463" s="108">
        <v>1</v>
      </c>
    </row>
    <row r="464" spans="1:9" ht="15" thickBot="1">
      <c r="A464" s="115" t="s">
        <v>109</v>
      </c>
      <c r="B464" s="108">
        <v>477</v>
      </c>
      <c r="C464" s="108">
        <v>525</v>
      </c>
      <c r="D464" s="108">
        <v>554</v>
      </c>
      <c r="E464" s="108">
        <v>580</v>
      </c>
      <c r="F464" s="108">
        <v>622</v>
      </c>
      <c r="G464" s="108">
        <v>661</v>
      </c>
      <c r="H464" s="108">
        <v>680</v>
      </c>
      <c r="I464" s="108">
        <v>687</v>
      </c>
    </row>
    <row r="465" spans="1:9" ht="15" thickBot="1">
      <c r="A465" s="115" t="s">
        <v>110</v>
      </c>
      <c r="B465" s="108">
        <v>0</v>
      </c>
      <c r="C465" s="108">
        <v>0</v>
      </c>
      <c r="D465" s="144">
        <v>0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</row>
    <row r="466" spans="1:9" ht="15" thickBot="1">
      <c r="A466" s="115" t="s">
        <v>111</v>
      </c>
      <c r="B466" s="108">
        <v>0</v>
      </c>
      <c r="C466" s="108">
        <v>0</v>
      </c>
      <c r="D466" s="144">
        <v>0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</row>
    <row r="467" spans="1:9" ht="15" thickBot="1">
      <c r="A467" s="115" t="s">
        <v>112</v>
      </c>
      <c r="B467" s="108">
        <v>1</v>
      </c>
      <c r="C467" s="108">
        <v>1</v>
      </c>
      <c r="D467" s="108">
        <v>1</v>
      </c>
      <c r="E467" s="108">
        <v>1</v>
      </c>
      <c r="F467" s="108">
        <v>1</v>
      </c>
      <c r="G467" s="108">
        <v>1</v>
      </c>
      <c r="H467" s="108">
        <v>1</v>
      </c>
      <c r="I467" s="108">
        <v>1</v>
      </c>
    </row>
    <row r="468" spans="1:9" ht="15" thickBot="1">
      <c r="A468" s="115" t="s">
        <v>113</v>
      </c>
      <c r="B468" s="108">
        <v>1</v>
      </c>
      <c r="C468" s="108">
        <v>1</v>
      </c>
      <c r="D468" s="108">
        <v>1</v>
      </c>
      <c r="E468" s="108">
        <v>1</v>
      </c>
      <c r="F468" s="108">
        <v>1</v>
      </c>
      <c r="G468" s="108">
        <v>1</v>
      </c>
      <c r="H468" s="108">
        <v>1</v>
      </c>
      <c r="I468" s="108">
        <v>1</v>
      </c>
    </row>
    <row r="469" spans="1:9" ht="15" thickBot="1">
      <c r="A469" s="115" t="s">
        <v>114</v>
      </c>
      <c r="B469" s="108">
        <v>0</v>
      </c>
      <c r="C469" s="108">
        <v>0</v>
      </c>
      <c r="D469" s="108">
        <v>0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</row>
    <row r="470" spans="1:9">
      <c r="A470" s="134" t="s">
        <v>1033</v>
      </c>
    </row>
    <row r="472" spans="1:9" ht="17">
      <c r="A472" s="619" t="s">
        <v>699</v>
      </c>
      <c r="B472" s="619"/>
      <c r="C472" s="619"/>
      <c r="D472" s="619"/>
      <c r="E472" s="619"/>
      <c r="F472" s="619"/>
      <c r="G472" s="619"/>
      <c r="H472" s="619"/>
      <c r="I472" s="619"/>
    </row>
    <row r="474" spans="1:9" ht="15" thickBot="1">
      <c r="A474" s="143" t="s">
        <v>147</v>
      </c>
    </row>
    <row r="475" spans="1:9" ht="15" hidden="1" thickBot="1"/>
    <row r="476" spans="1:9" ht="22.5" customHeight="1" thickBot="1">
      <c r="A476" s="566" t="s">
        <v>117</v>
      </c>
      <c r="B476" s="566" t="s">
        <v>606</v>
      </c>
      <c r="C476" s="566" t="s">
        <v>635</v>
      </c>
      <c r="D476" s="573" t="s">
        <v>744</v>
      </c>
      <c r="E476" s="573"/>
      <c r="F476" s="573"/>
      <c r="G476" s="573"/>
      <c r="H476" s="573"/>
      <c r="I476" s="573"/>
    </row>
    <row r="477" spans="1:9" ht="20.25" customHeight="1" thickBot="1">
      <c r="A477" s="566"/>
      <c r="B477" s="566"/>
      <c r="C477" s="566"/>
      <c r="D477" s="271" t="s">
        <v>745</v>
      </c>
      <c r="E477" s="271" t="s">
        <v>746</v>
      </c>
      <c r="F477" s="271" t="s">
        <v>747</v>
      </c>
      <c r="G477" s="271" t="s">
        <v>748</v>
      </c>
      <c r="H477" s="271" t="s">
        <v>749</v>
      </c>
      <c r="I477" s="271" t="s">
        <v>750</v>
      </c>
    </row>
    <row r="478" spans="1:9" ht="15" thickBot="1">
      <c r="A478" s="115" t="s">
        <v>106</v>
      </c>
      <c r="B478" s="108">
        <v>1</v>
      </c>
      <c r="C478" s="108">
        <v>1</v>
      </c>
      <c r="D478" s="108">
        <v>1</v>
      </c>
      <c r="E478" s="108">
        <v>1</v>
      </c>
      <c r="F478" s="108">
        <v>2</v>
      </c>
      <c r="G478" s="108">
        <v>2</v>
      </c>
      <c r="H478" s="108">
        <v>2</v>
      </c>
      <c r="I478" s="108">
        <v>2</v>
      </c>
    </row>
    <row r="479" spans="1:9" ht="15" thickBot="1">
      <c r="A479" s="115" t="s">
        <v>107</v>
      </c>
      <c r="B479" s="108">
        <v>0</v>
      </c>
      <c r="C479" s="108">
        <v>0</v>
      </c>
      <c r="D479" s="108">
        <v>0</v>
      </c>
      <c r="E479" s="108">
        <v>0</v>
      </c>
      <c r="F479" s="108">
        <v>0</v>
      </c>
      <c r="G479" s="108">
        <v>0</v>
      </c>
      <c r="H479" s="108">
        <v>0</v>
      </c>
      <c r="I479" s="108">
        <v>0</v>
      </c>
    </row>
    <row r="480" spans="1:9" ht="15" thickBot="1">
      <c r="A480" s="115" t="s">
        <v>108</v>
      </c>
      <c r="B480" s="108">
        <v>1</v>
      </c>
      <c r="C480" s="108">
        <v>1</v>
      </c>
      <c r="D480" s="108">
        <v>1</v>
      </c>
      <c r="E480" s="108">
        <v>1</v>
      </c>
      <c r="F480" s="108">
        <v>1</v>
      </c>
      <c r="G480" s="108">
        <v>1</v>
      </c>
      <c r="H480" s="108">
        <v>1</v>
      </c>
      <c r="I480" s="108">
        <v>1</v>
      </c>
    </row>
    <row r="481" spans="1:9" ht="15" thickBot="1">
      <c r="A481" s="115" t="s">
        <v>109</v>
      </c>
      <c r="B481" s="108">
        <v>1084</v>
      </c>
      <c r="C481" s="108">
        <v>1339</v>
      </c>
      <c r="D481" s="108">
        <v>1425</v>
      </c>
      <c r="E481" s="108">
        <v>1514</v>
      </c>
      <c r="F481" s="108">
        <v>1638</v>
      </c>
      <c r="G481" s="108">
        <v>1740</v>
      </c>
      <c r="H481" s="108">
        <v>1799</v>
      </c>
      <c r="I481" s="108">
        <v>1823</v>
      </c>
    </row>
    <row r="482" spans="1:9" ht="15" thickBot="1">
      <c r="A482" s="115" t="s">
        <v>110</v>
      </c>
      <c r="B482" s="108">
        <v>0</v>
      </c>
      <c r="C482" s="108">
        <v>0</v>
      </c>
      <c r="D482" s="144">
        <v>0</v>
      </c>
      <c r="E482" s="108">
        <v>0</v>
      </c>
      <c r="F482" s="108">
        <v>0</v>
      </c>
      <c r="G482" s="108">
        <v>0</v>
      </c>
      <c r="H482" s="108">
        <v>0</v>
      </c>
      <c r="I482" s="108">
        <v>0</v>
      </c>
    </row>
    <row r="483" spans="1:9" ht="15" thickBot="1">
      <c r="A483" s="115" t="s">
        <v>111</v>
      </c>
      <c r="B483" s="108">
        <v>0</v>
      </c>
      <c r="C483" s="108">
        <v>0</v>
      </c>
      <c r="D483" s="144">
        <v>0</v>
      </c>
      <c r="E483" s="108">
        <v>0</v>
      </c>
      <c r="F483" s="108">
        <v>0</v>
      </c>
      <c r="G483" s="108">
        <v>0</v>
      </c>
      <c r="H483" s="108">
        <v>0</v>
      </c>
      <c r="I483" s="108">
        <v>0</v>
      </c>
    </row>
    <row r="484" spans="1:9" ht="15" thickBot="1">
      <c r="A484" s="115" t="s">
        <v>112</v>
      </c>
      <c r="B484" s="108">
        <v>6</v>
      </c>
      <c r="C484" s="108">
        <v>6</v>
      </c>
      <c r="D484" s="108">
        <v>6</v>
      </c>
      <c r="E484" s="108">
        <v>6</v>
      </c>
      <c r="F484" s="108">
        <v>6</v>
      </c>
      <c r="G484" s="108">
        <v>6</v>
      </c>
      <c r="H484" s="108">
        <v>6</v>
      </c>
      <c r="I484" s="108">
        <v>6</v>
      </c>
    </row>
    <row r="485" spans="1:9" ht="15" thickBot="1">
      <c r="A485" s="115" t="s">
        <v>113</v>
      </c>
      <c r="B485" s="108">
        <v>2</v>
      </c>
      <c r="C485" s="108">
        <v>2</v>
      </c>
      <c r="D485" s="108">
        <v>2</v>
      </c>
      <c r="E485" s="108">
        <v>2</v>
      </c>
      <c r="F485" s="108">
        <v>2</v>
      </c>
      <c r="G485" s="108">
        <v>2</v>
      </c>
      <c r="H485" s="108">
        <v>2</v>
      </c>
      <c r="I485" s="108">
        <v>2</v>
      </c>
    </row>
    <row r="486" spans="1:9" ht="15" thickBot="1">
      <c r="A486" s="115" t="s">
        <v>114</v>
      </c>
      <c r="B486" s="108">
        <v>0</v>
      </c>
      <c r="C486" s="108">
        <v>0</v>
      </c>
      <c r="D486" s="108">
        <v>0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</row>
    <row r="487" spans="1:9" hidden="1"/>
    <row r="489" spans="1:9" ht="15" thickBot="1">
      <c r="A489" s="143" t="s">
        <v>148</v>
      </c>
    </row>
    <row r="490" spans="1:9" ht="15" hidden="1" thickBot="1"/>
    <row r="491" spans="1:9" ht="21" customHeight="1" thickBot="1">
      <c r="A491" s="566" t="s">
        <v>117</v>
      </c>
      <c r="B491" s="566" t="s">
        <v>606</v>
      </c>
      <c r="C491" s="566" t="s">
        <v>635</v>
      </c>
      <c r="D491" s="573" t="s">
        <v>744</v>
      </c>
      <c r="E491" s="573"/>
      <c r="F491" s="573"/>
      <c r="G491" s="573"/>
      <c r="H491" s="573"/>
      <c r="I491" s="573"/>
    </row>
    <row r="492" spans="1:9" ht="22.5" customHeight="1" thickBot="1">
      <c r="A492" s="566"/>
      <c r="B492" s="566"/>
      <c r="C492" s="566"/>
      <c r="D492" s="271" t="s">
        <v>745</v>
      </c>
      <c r="E492" s="271" t="s">
        <v>746</v>
      </c>
      <c r="F492" s="271" t="s">
        <v>747</v>
      </c>
      <c r="G492" s="271" t="s">
        <v>748</v>
      </c>
      <c r="H492" s="271" t="s">
        <v>749</v>
      </c>
      <c r="I492" s="271" t="s">
        <v>750</v>
      </c>
    </row>
    <row r="493" spans="1:9" ht="15" thickBot="1">
      <c r="A493" s="115" t="s">
        <v>106</v>
      </c>
      <c r="B493" s="108">
        <v>2</v>
      </c>
      <c r="C493" s="108">
        <v>2</v>
      </c>
      <c r="D493" s="108">
        <v>3</v>
      </c>
      <c r="E493" s="108">
        <v>3</v>
      </c>
      <c r="F493" s="108">
        <v>3</v>
      </c>
      <c r="G493" s="108">
        <v>3</v>
      </c>
      <c r="H493" s="108">
        <v>3</v>
      </c>
      <c r="I493" s="108">
        <v>3</v>
      </c>
    </row>
    <row r="494" spans="1:9" ht="15" thickBot="1">
      <c r="A494" s="115" t="s">
        <v>107</v>
      </c>
      <c r="B494" s="108">
        <v>0</v>
      </c>
      <c r="C494" s="108">
        <v>0</v>
      </c>
      <c r="D494" s="108">
        <v>0</v>
      </c>
      <c r="E494" s="108">
        <v>0</v>
      </c>
      <c r="F494" s="108">
        <v>0</v>
      </c>
      <c r="G494" s="108">
        <v>0</v>
      </c>
      <c r="H494" s="108">
        <v>0</v>
      </c>
      <c r="I494" s="108">
        <v>0</v>
      </c>
    </row>
    <row r="495" spans="1:9" ht="15" thickBot="1">
      <c r="A495" s="115" t="s">
        <v>108</v>
      </c>
      <c r="B495" s="108">
        <v>0</v>
      </c>
      <c r="C495" s="108">
        <v>0</v>
      </c>
      <c r="D495" s="108">
        <v>0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</row>
    <row r="496" spans="1:9" ht="15" thickBot="1">
      <c r="A496" s="115" t="s">
        <v>109</v>
      </c>
      <c r="B496" s="108">
        <v>1965</v>
      </c>
      <c r="C496" s="108">
        <v>2267</v>
      </c>
      <c r="D496" s="108">
        <v>2410</v>
      </c>
      <c r="E496" s="108">
        <v>2575</v>
      </c>
      <c r="F496" s="108">
        <v>2766</v>
      </c>
      <c r="G496" s="108">
        <v>2912</v>
      </c>
      <c r="H496" s="108">
        <v>3049</v>
      </c>
      <c r="I496" s="108">
        <v>3103</v>
      </c>
    </row>
    <row r="497" spans="1:9" ht="15" thickBot="1">
      <c r="A497" s="115" t="s">
        <v>110</v>
      </c>
      <c r="B497" s="108">
        <v>0</v>
      </c>
      <c r="C497" s="108">
        <v>0</v>
      </c>
      <c r="D497" s="144">
        <v>0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</row>
    <row r="498" spans="1:9" ht="15" thickBot="1">
      <c r="A498" s="115" t="s">
        <v>111</v>
      </c>
      <c r="B498" s="108">
        <v>0</v>
      </c>
      <c r="C498" s="108">
        <v>0</v>
      </c>
      <c r="D498" s="144">
        <v>0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</row>
    <row r="499" spans="1:9" ht="15" thickBot="1">
      <c r="A499" s="115" t="s">
        <v>112</v>
      </c>
      <c r="B499" s="108">
        <v>13</v>
      </c>
      <c r="C499" s="108">
        <v>13</v>
      </c>
      <c r="D499" s="108">
        <v>13</v>
      </c>
      <c r="E499" s="108">
        <v>13</v>
      </c>
      <c r="F499" s="108">
        <v>13</v>
      </c>
      <c r="G499" s="108">
        <v>13</v>
      </c>
      <c r="H499" s="108">
        <v>13</v>
      </c>
      <c r="I499" s="108">
        <v>13</v>
      </c>
    </row>
    <row r="500" spans="1:9" ht="15" thickBot="1">
      <c r="A500" s="115" t="s">
        <v>113</v>
      </c>
      <c r="B500" s="108">
        <v>3</v>
      </c>
      <c r="C500" s="108">
        <v>3</v>
      </c>
      <c r="D500" s="108">
        <v>3</v>
      </c>
      <c r="E500" s="108">
        <v>3</v>
      </c>
      <c r="F500" s="108">
        <v>3</v>
      </c>
      <c r="G500" s="108">
        <v>3</v>
      </c>
      <c r="H500" s="108">
        <v>3</v>
      </c>
      <c r="I500" s="108">
        <v>3</v>
      </c>
    </row>
    <row r="501" spans="1:9" ht="15" thickBot="1">
      <c r="A501" s="115" t="s">
        <v>114</v>
      </c>
      <c r="B501" s="108">
        <v>0</v>
      </c>
      <c r="C501" s="108">
        <v>0</v>
      </c>
      <c r="D501" s="108">
        <v>0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</row>
    <row r="502" spans="1:9" hidden="1"/>
    <row r="504" spans="1:9" ht="15" thickBot="1">
      <c r="A504" s="143" t="s">
        <v>149</v>
      </c>
    </row>
    <row r="505" spans="1:9" ht="15" hidden="1" thickBot="1"/>
    <row r="506" spans="1:9" ht="20.25" customHeight="1" thickBot="1">
      <c r="A506" s="566" t="s">
        <v>117</v>
      </c>
      <c r="B506" s="566" t="s">
        <v>606</v>
      </c>
      <c r="C506" s="566" t="s">
        <v>635</v>
      </c>
      <c r="D506" s="573" t="s">
        <v>744</v>
      </c>
      <c r="E506" s="573"/>
      <c r="F506" s="573"/>
      <c r="G506" s="573"/>
      <c r="H506" s="573"/>
      <c r="I506" s="573"/>
    </row>
    <row r="507" spans="1:9" ht="19.5" customHeight="1" thickBot="1">
      <c r="A507" s="566"/>
      <c r="B507" s="566"/>
      <c r="C507" s="566"/>
      <c r="D507" s="271" t="s">
        <v>745</v>
      </c>
      <c r="E507" s="271" t="s">
        <v>746</v>
      </c>
      <c r="F507" s="271" t="s">
        <v>747</v>
      </c>
      <c r="G507" s="271" t="s">
        <v>748</v>
      </c>
      <c r="H507" s="271" t="s">
        <v>749</v>
      </c>
      <c r="I507" s="271" t="s">
        <v>750</v>
      </c>
    </row>
    <row r="508" spans="1:9" ht="15" thickBot="1">
      <c r="A508" s="115" t="s">
        <v>106</v>
      </c>
      <c r="B508" s="108">
        <v>4</v>
      </c>
      <c r="C508" s="108">
        <v>5</v>
      </c>
      <c r="D508" s="108">
        <v>5</v>
      </c>
      <c r="E508" s="108">
        <v>5</v>
      </c>
      <c r="F508" s="108">
        <v>6</v>
      </c>
      <c r="G508" s="108">
        <v>9</v>
      </c>
      <c r="H508" s="108">
        <v>9</v>
      </c>
      <c r="I508" s="108">
        <v>10</v>
      </c>
    </row>
    <row r="509" spans="1:9" ht="15" thickBot="1">
      <c r="A509" s="115" t="s">
        <v>107</v>
      </c>
      <c r="B509" s="108">
        <v>1</v>
      </c>
      <c r="C509" s="108">
        <v>2</v>
      </c>
      <c r="D509" s="108">
        <v>2</v>
      </c>
      <c r="E509" s="108">
        <v>2</v>
      </c>
      <c r="F509" s="108">
        <v>2</v>
      </c>
      <c r="G509" s="108">
        <v>2</v>
      </c>
      <c r="H509" s="108">
        <v>2</v>
      </c>
      <c r="I509" s="108">
        <v>2</v>
      </c>
    </row>
    <row r="510" spans="1:9" ht="15" thickBot="1">
      <c r="A510" s="115" t="s">
        <v>108</v>
      </c>
      <c r="B510" s="108">
        <v>1</v>
      </c>
      <c r="C510" s="108">
        <v>2</v>
      </c>
      <c r="D510" s="108">
        <v>2</v>
      </c>
      <c r="E510" s="108">
        <v>2</v>
      </c>
      <c r="F510" s="108">
        <v>2</v>
      </c>
      <c r="G510" s="108">
        <v>2</v>
      </c>
      <c r="H510" s="108">
        <v>2</v>
      </c>
      <c r="I510" s="108">
        <v>2</v>
      </c>
    </row>
    <row r="511" spans="1:9" ht="15" thickBot="1">
      <c r="A511" s="115" t="s">
        <v>109</v>
      </c>
      <c r="B511" s="108">
        <v>4339</v>
      </c>
      <c r="C511" s="108">
        <v>5032</v>
      </c>
      <c r="D511" s="108">
        <v>5513</v>
      </c>
      <c r="E511" s="108">
        <v>5798</v>
      </c>
      <c r="F511" s="108">
        <v>6191</v>
      </c>
      <c r="G511" s="108">
        <v>6485</v>
      </c>
      <c r="H511" s="108">
        <v>6689</v>
      </c>
      <c r="I511" s="108">
        <v>6774</v>
      </c>
    </row>
    <row r="512" spans="1:9" ht="15" thickBot="1">
      <c r="A512" s="115" t="s">
        <v>110</v>
      </c>
      <c r="B512" s="108">
        <v>1</v>
      </c>
      <c r="C512" s="108">
        <v>1</v>
      </c>
      <c r="D512" s="144">
        <v>1</v>
      </c>
      <c r="E512" s="108">
        <v>1</v>
      </c>
      <c r="F512" s="108">
        <v>1</v>
      </c>
      <c r="G512" s="108">
        <v>1</v>
      </c>
      <c r="H512" s="108">
        <v>1</v>
      </c>
      <c r="I512" s="108">
        <v>1</v>
      </c>
    </row>
    <row r="513" spans="1:9" ht="15" thickBot="1">
      <c r="A513" s="115" t="s">
        <v>111</v>
      </c>
      <c r="B513" s="108">
        <v>0</v>
      </c>
      <c r="C513" s="108">
        <v>0</v>
      </c>
      <c r="D513" s="144">
        <v>0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</row>
    <row r="514" spans="1:9" ht="15" thickBot="1">
      <c r="A514" s="115" t="s">
        <v>112</v>
      </c>
      <c r="B514" s="108">
        <v>3</v>
      </c>
      <c r="C514" s="108">
        <v>3</v>
      </c>
      <c r="D514" s="108">
        <v>3</v>
      </c>
      <c r="E514" s="108">
        <v>3</v>
      </c>
      <c r="F514" s="108">
        <v>3</v>
      </c>
      <c r="G514" s="108">
        <v>3</v>
      </c>
      <c r="H514" s="108">
        <v>4</v>
      </c>
      <c r="I514" s="108">
        <v>4</v>
      </c>
    </row>
    <row r="515" spans="1:9" ht="15" thickBot="1">
      <c r="A515" s="115" t="s">
        <v>113</v>
      </c>
      <c r="B515" s="108">
        <v>5</v>
      </c>
      <c r="C515" s="108">
        <v>5</v>
      </c>
      <c r="D515" s="108">
        <v>5</v>
      </c>
      <c r="E515" s="108">
        <v>6</v>
      </c>
      <c r="F515" s="108">
        <v>6</v>
      </c>
      <c r="G515" s="108">
        <v>6</v>
      </c>
      <c r="H515" s="108">
        <v>6</v>
      </c>
      <c r="I515" s="108">
        <v>6</v>
      </c>
    </row>
    <row r="516" spans="1:9" ht="15" thickBot="1">
      <c r="A516" s="115" t="s">
        <v>114</v>
      </c>
      <c r="B516" s="108">
        <v>0</v>
      </c>
      <c r="C516" s="108">
        <v>0</v>
      </c>
      <c r="D516" s="108">
        <v>0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</row>
    <row r="517" spans="1:9">
      <c r="A517" s="134" t="s">
        <v>1033</v>
      </c>
    </row>
    <row r="519" spans="1:9" ht="17">
      <c r="A519" s="619" t="s">
        <v>699</v>
      </c>
      <c r="B519" s="619"/>
      <c r="C519" s="619"/>
      <c r="D519" s="619"/>
      <c r="E519" s="619"/>
      <c r="F519" s="619"/>
      <c r="G519" s="619"/>
      <c r="H519" s="619"/>
      <c r="I519" s="619"/>
    </row>
    <row r="521" spans="1:9">
      <c r="A521" s="143" t="s">
        <v>150</v>
      </c>
    </row>
    <row r="522" spans="1:9" ht="15" thickBot="1"/>
    <row r="523" spans="1:9" ht="21.75" customHeight="1" thickBot="1">
      <c r="A523" s="566" t="s">
        <v>117</v>
      </c>
      <c r="B523" s="566" t="s">
        <v>606</v>
      </c>
      <c r="C523" s="566" t="s">
        <v>635</v>
      </c>
      <c r="D523" s="573" t="s">
        <v>744</v>
      </c>
      <c r="E523" s="573"/>
      <c r="F523" s="573"/>
      <c r="G523" s="573"/>
      <c r="H523" s="573"/>
      <c r="I523" s="573"/>
    </row>
    <row r="524" spans="1:9" ht="21.75" customHeight="1" thickBot="1">
      <c r="A524" s="566"/>
      <c r="B524" s="566"/>
      <c r="C524" s="566"/>
      <c r="D524" s="271" t="s">
        <v>745</v>
      </c>
      <c r="E524" s="271" t="s">
        <v>746</v>
      </c>
      <c r="F524" s="271" t="s">
        <v>747</v>
      </c>
      <c r="G524" s="271" t="s">
        <v>748</v>
      </c>
      <c r="H524" s="271" t="s">
        <v>749</v>
      </c>
      <c r="I524" s="271" t="s">
        <v>750</v>
      </c>
    </row>
    <row r="525" spans="1:9" ht="15" thickBot="1">
      <c r="A525" s="115" t="s">
        <v>106</v>
      </c>
      <c r="B525" s="108">
        <v>18</v>
      </c>
      <c r="C525" s="108">
        <v>29</v>
      </c>
      <c r="D525" s="108">
        <v>31</v>
      </c>
      <c r="E525" s="108">
        <v>32</v>
      </c>
      <c r="F525" s="108">
        <v>34</v>
      </c>
      <c r="G525" s="108">
        <v>34</v>
      </c>
      <c r="H525" s="108">
        <v>38</v>
      </c>
      <c r="I525" s="108">
        <v>39</v>
      </c>
    </row>
    <row r="526" spans="1:9" ht="15" thickBot="1">
      <c r="A526" s="115" t="s">
        <v>107</v>
      </c>
      <c r="B526" s="108">
        <v>3</v>
      </c>
      <c r="C526" s="108">
        <v>3</v>
      </c>
      <c r="D526" s="108">
        <v>3</v>
      </c>
      <c r="E526" s="108">
        <v>3</v>
      </c>
      <c r="F526" s="108">
        <v>4</v>
      </c>
      <c r="G526" s="108">
        <v>5</v>
      </c>
      <c r="H526" s="108">
        <v>5</v>
      </c>
      <c r="I526" s="108">
        <v>5</v>
      </c>
    </row>
    <row r="527" spans="1:9" ht="15" thickBot="1">
      <c r="A527" s="115" t="s">
        <v>108</v>
      </c>
      <c r="B527" s="108">
        <v>2</v>
      </c>
      <c r="C527" s="108">
        <v>2</v>
      </c>
      <c r="D527" s="108">
        <v>2</v>
      </c>
      <c r="E527" s="108">
        <v>2</v>
      </c>
      <c r="F527" s="108">
        <v>2</v>
      </c>
      <c r="G527" s="108">
        <v>2</v>
      </c>
      <c r="H527" s="108">
        <v>2</v>
      </c>
      <c r="I527" s="108">
        <v>2</v>
      </c>
    </row>
    <row r="528" spans="1:9" ht="15" thickBot="1">
      <c r="A528" s="115" t="s">
        <v>109</v>
      </c>
      <c r="B528" s="108">
        <v>15593</v>
      </c>
      <c r="C528" s="108">
        <v>18588</v>
      </c>
      <c r="D528" s="108">
        <v>19584</v>
      </c>
      <c r="E528" s="108">
        <v>20319</v>
      </c>
      <c r="F528" s="108">
        <v>21534</v>
      </c>
      <c r="G528" s="108">
        <v>22505</v>
      </c>
      <c r="H528" s="108">
        <v>23233</v>
      </c>
      <c r="I528" s="108">
        <v>23600</v>
      </c>
    </row>
    <row r="529" spans="1:9" ht="15" thickBot="1">
      <c r="A529" s="115" t="s">
        <v>110</v>
      </c>
      <c r="B529" s="108">
        <v>0</v>
      </c>
      <c r="C529" s="108">
        <v>0</v>
      </c>
      <c r="D529" s="144">
        <v>0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</row>
    <row r="530" spans="1:9" ht="15" thickBot="1">
      <c r="A530" s="115" t="s">
        <v>111</v>
      </c>
      <c r="B530" s="108">
        <v>0</v>
      </c>
      <c r="C530" s="108">
        <v>0</v>
      </c>
      <c r="D530" s="144">
        <v>0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</row>
    <row r="531" spans="1:9" ht="15" thickBot="1">
      <c r="A531" s="115" t="s">
        <v>112</v>
      </c>
      <c r="B531" s="108">
        <v>26</v>
      </c>
      <c r="C531" s="108">
        <v>27</v>
      </c>
      <c r="D531" s="108">
        <v>28</v>
      </c>
      <c r="E531" s="108">
        <v>29</v>
      </c>
      <c r="F531" s="108">
        <v>30</v>
      </c>
      <c r="G531" s="108">
        <v>30</v>
      </c>
      <c r="H531" s="108">
        <v>30</v>
      </c>
      <c r="I531" s="108">
        <v>31</v>
      </c>
    </row>
    <row r="532" spans="1:9" ht="15" thickBot="1">
      <c r="A532" s="115" t="s">
        <v>113</v>
      </c>
      <c r="B532" s="108">
        <v>2</v>
      </c>
      <c r="C532" s="108">
        <v>2</v>
      </c>
      <c r="D532" s="108">
        <v>2</v>
      </c>
      <c r="E532" s="108">
        <v>2</v>
      </c>
      <c r="F532" s="108">
        <v>2</v>
      </c>
      <c r="G532" s="108">
        <v>2</v>
      </c>
      <c r="H532" s="108">
        <v>2</v>
      </c>
      <c r="I532" s="108">
        <v>2</v>
      </c>
    </row>
    <row r="533" spans="1:9" ht="15" thickBot="1">
      <c r="A533" s="115" t="s">
        <v>114</v>
      </c>
      <c r="B533" s="108">
        <v>0</v>
      </c>
      <c r="C533" s="108">
        <v>0</v>
      </c>
      <c r="D533" s="108">
        <v>0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</row>
    <row r="536" spans="1:9">
      <c r="A536" s="134" t="s">
        <v>1033</v>
      </c>
    </row>
  </sheetData>
  <mergeCells count="148">
    <mergeCell ref="A6:A7"/>
    <mergeCell ref="D6:I6"/>
    <mergeCell ref="A21:A22"/>
    <mergeCell ref="D21:I21"/>
    <mergeCell ref="A68:A69"/>
    <mergeCell ref="D68:I68"/>
    <mergeCell ref="B6:B7"/>
    <mergeCell ref="B21:B22"/>
    <mergeCell ref="B36:B37"/>
    <mergeCell ref="B53:B54"/>
    <mergeCell ref="B68:B69"/>
    <mergeCell ref="C6:C7"/>
    <mergeCell ref="C21:C22"/>
    <mergeCell ref="A83:A84"/>
    <mergeCell ref="D83:I83"/>
    <mergeCell ref="A36:A37"/>
    <mergeCell ref="D36:I36"/>
    <mergeCell ref="A53:A54"/>
    <mergeCell ref="D53:I53"/>
    <mergeCell ref="B83:B84"/>
    <mergeCell ref="C36:C37"/>
    <mergeCell ref="C53:C54"/>
    <mergeCell ref="C68:C69"/>
    <mergeCell ref="C83:C84"/>
    <mergeCell ref="A130:A131"/>
    <mergeCell ref="D130:I130"/>
    <mergeCell ref="A147:A148"/>
    <mergeCell ref="D147:I147"/>
    <mergeCell ref="A100:A101"/>
    <mergeCell ref="D100:I100"/>
    <mergeCell ref="A115:A116"/>
    <mergeCell ref="D115:I115"/>
    <mergeCell ref="B147:B148"/>
    <mergeCell ref="B100:B101"/>
    <mergeCell ref="B115:B116"/>
    <mergeCell ref="B130:B131"/>
    <mergeCell ref="C100:C101"/>
    <mergeCell ref="C115:C116"/>
    <mergeCell ref="C130:C131"/>
    <mergeCell ref="C147:C148"/>
    <mergeCell ref="A194:A195"/>
    <mergeCell ref="D194:I194"/>
    <mergeCell ref="A209:A210"/>
    <mergeCell ref="D209:I209"/>
    <mergeCell ref="A162:A163"/>
    <mergeCell ref="D162:I162"/>
    <mergeCell ref="A177:A178"/>
    <mergeCell ref="D177:I177"/>
    <mergeCell ref="B162:B163"/>
    <mergeCell ref="B177:B178"/>
    <mergeCell ref="B194:B195"/>
    <mergeCell ref="B209:B210"/>
    <mergeCell ref="C162:C163"/>
    <mergeCell ref="C177:C178"/>
    <mergeCell ref="C194:C195"/>
    <mergeCell ref="C209:C210"/>
    <mergeCell ref="A256:A257"/>
    <mergeCell ref="D256:I256"/>
    <mergeCell ref="A271:A272"/>
    <mergeCell ref="D271:I271"/>
    <mergeCell ref="A224:A225"/>
    <mergeCell ref="D224:I224"/>
    <mergeCell ref="A241:A242"/>
    <mergeCell ref="D241:I241"/>
    <mergeCell ref="B224:B225"/>
    <mergeCell ref="B241:B242"/>
    <mergeCell ref="B256:B257"/>
    <mergeCell ref="B271:B272"/>
    <mergeCell ref="C224:C225"/>
    <mergeCell ref="C241:C242"/>
    <mergeCell ref="C256:C257"/>
    <mergeCell ref="C271:C272"/>
    <mergeCell ref="A318:A319"/>
    <mergeCell ref="D318:I318"/>
    <mergeCell ref="A335:A336"/>
    <mergeCell ref="D335:I335"/>
    <mergeCell ref="A288:A289"/>
    <mergeCell ref="D288:I288"/>
    <mergeCell ref="A303:A304"/>
    <mergeCell ref="D303:I303"/>
    <mergeCell ref="B288:B289"/>
    <mergeCell ref="B303:B304"/>
    <mergeCell ref="B318:B319"/>
    <mergeCell ref="B335:B336"/>
    <mergeCell ref="C288:C289"/>
    <mergeCell ref="C303:C304"/>
    <mergeCell ref="C318:C319"/>
    <mergeCell ref="C335:C336"/>
    <mergeCell ref="A350:A351"/>
    <mergeCell ref="D350:I350"/>
    <mergeCell ref="A365:A366"/>
    <mergeCell ref="D365:I365"/>
    <mergeCell ref="B350:B351"/>
    <mergeCell ref="B365:B366"/>
    <mergeCell ref="B382:B383"/>
    <mergeCell ref="C350:C351"/>
    <mergeCell ref="C365:C366"/>
    <mergeCell ref="B459:B460"/>
    <mergeCell ref="A425:I425"/>
    <mergeCell ref="A382:A383"/>
    <mergeCell ref="D382:I382"/>
    <mergeCell ref="A397:A398"/>
    <mergeCell ref="D397:I397"/>
    <mergeCell ref="B397:B398"/>
    <mergeCell ref="C382:C383"/>
    <mergeCell ref="C397:C398"/>
    <mergeCell ref="C412:C413"/>
    <mergeCell ref="C429:C430"/>
    <mergeCell ref="C444:C445"/>
    <mergeCell ref="C459:C460"/>
    <mergeCell ref="A523:A524"/>
    <mergeCell ref="D523:I523"/>
    <mergeCell ref="A476:A477"/>
    <mergeCell ref="D476:I476"/>
    <mergeCell ref="A491:A492"/>
    <mergeCell ref="D491:I491"/>
    <mergeCell ref="B476:B477"/>
    <mergeCell ref="B491:B492"/>
    <mergeCell ref="B506:B507"/>
    <mergeCell ref="B523:B524"/>
    <mergeCell ref="C476:C477"/>
    <mergeCell ref="C491:C492"/>
    <mergeCell ref="C506:C507"/>
    <mergeCell ref="C523:C524"/>
    <mergeCell ref="A472:I472"/>
    <mergeCell ref="A519:I519"/>
    <mergeCell ref="A2:I2"/>
    <mergeCell ref="A49:I49"/>
    <mergeCell ref="A96:I96"/>
    <mergeCell ref="A143:I143"/>
    <mergeCell ref="A190:I190"/>
    <mergeCell ref="A237:I237"/>
    <mergeCell ref="A284:I284"/>
    <mergeCell ref="A331:I331"/>
    <mergeCell ref="A378:I378"/>
    <mergeCell ref="A506:A507"/>
    <mergeCell ref="D506:I506"/>
    <mergeCell ref="A444:A445"/>
    <mergeCell ref="D444:I444"/>
    <mergeCell ref="A459:A460"/>
    <mergeCell ref="D459:I459"/>
    <mergeCell ref="A412:A413"/>
    <mergeCell ref="D412:I412"/>
    <mergeCell ref="A429:A430"/>
    <mergeCell ref="D429:I429"/>
    <mergeCell ref="B412:B413"/>
    <mergeCell ref="B429:B430"/>
    <mergeCell ref="B444:B445"/>
  </mergeCells>
  <pageMargins left="0.7" right="0.7" top="0.75" bottom="0.75" header="0.3" footer="0.3"/>
  <pageSetup paperSize="9" scale="84" orientation="portrait" r:id="rId1"/>
  <rowBreaks count="1" manualBreakCount="1">
    <brk id="300" max="9" man="1"/>
  </rowBreaks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>
    <tabColor theme="0"/>
  </sheetPr>
  <dimension ref="A1:H73"/>
  <sheetViews>
    <sheetView showGridLines="0" view="pageBreakPreview" topLeftCell="A74" zoomScaleNormal="80" zoomScaleSheetLayoutView="100" workbookViewId="0">
      <selection activeCell="A73" sqref="A73"/>
    </sheetView>
  </sheetViews>
  <sheetFormatPr defaultRowHeight="14.5"/>
  <cols>
    <col min="1" max="1" width="11" customWidth="1"/>
    <col min="2" max="2" width="10.81640625" customWidth="1"/>
    <col min="3" max="3" width="10.453125" customWidth="1"/>
    <col min="4" max="4" width="11.54296875" customWidth="1"/>
    <col min="5" max="5" width="12" customWidth="1"/>
    <col min="6" max="6" width="11.81640625" customWidth="1"/>
    <col min="7" max="7" width="10.81640625" customWidth="1"/>
    <col min="8" max="8" width="11.81640625" customWidth="1"/>
  </cols>
  <sheetData>
    <row r="1" spans="1:8">
      <c r="A1" s="3"/>
    </row>
    <row r="2" spans="1:8" ht="17">
      <c r="A2" s="619" t="s">
        <v>700</v>
      </c>
      <c r="B2" s="619"/>
      <c r="C2" s="619"/>
      <c r="D2" s="619"/>
      <c r="E2" s="619"/>
      <c r="F2" s="619"/>
      <c r="G2" s="619"/>
      <c r="H2" s="619"/>
    </row>
    <row r="3" spans="1:8" ht="15" thickBot="1"/>
    <row r="4" spans="1:8" ht="23.25" customHeight="1" thickBot="1">
      <c r="A4" s="573" t="s">
        <v>0</v>
      </c>
      <c r="B4" s="573" t="s">
        <v>79</v>
      </c>
      <c r="C4" s="573"/>
      <c r="D4" s="573"/>
      <c r="E4" s="573"/>
      <c r="F4" s="573"/>
      <c r="G4" s="573"/>
      <c r="H4" s="573"/>
    </row>
    <row r="5" spans="1:8" ht="33" customHeight="1" thickBot="1">
      <c r="A5" s="573"/>
      <c r="B5" s="142" t="s">
        <v>41</v>
      </c>
      <c r="C5" s="142" t="s">
        <v>42</v>
      </c>
      <c r="D5" s="142" t="s">
        <v>43</v>
      </c>
      <c r="E5" s="142" t="s">
        <v>44</v>
      </c>
      <c r="F5" s="141" t="s">
        <v>45</v>
      </c>
      <c r="G5" s="141" t="s">
        <v>46</v>
      </c>
      <c r="H5" s="142" t="s">
        <v>47</v>
      </c>
    </row>
    <row r="6" spans="1:8" ht="15" thickBot="1">
      <c r="A6" s="115" t="s">
        <v>606</v>
      </c>
      <c r="B6" s="107">
        <v>13427</v>
      </c>
      <c r="C6" s="107">
        <v>32889</v>
      </c>
      <c r="D6" s="107">
        <v>121204</v>
      </c>
      <c r="E6" s="107">
        <v>5798</v>
      </c>
      <c r="F6" s="107">
        <v>34351</v>
      </c>
      <c r="G6" s="107">
        <v>375297</v>
      </c>
      <c r="H6" s="107">
        <v>1947</v>
      </c>
    </row>
    <row r="7" spans="1:8" ht="15" thickBot="1">
      <c r="A7" s="115" t="s">
        <v>635</v>
      </c>
      <c r="B7" s="107">
        <v>17279</v>
      </c>
      <c r="C7" s="107">
        <v>42715</v>
      </c>
      <c r="D7" s="107">
        <v>148696</v>
      </c>
      <c r="E7" s="107">
        <v>7641</v>
      </c>
      <c r="F7" s="107">
        <v>42856</v>
      </c>
      <c r="G7" s="107">
        <v>435999</v>
      </c>
      <c r="H7" s="107">
        <v>2584</v>
      </c>
    </row>
    <row r="8" spans="1:8" ht="15" thickBot="1">
      <c r="A8" s="115" t="s">
        <v>744</v>
      </c>
      <c r="B8" s="107">
        <v>26952</v>
      </c>
      <c r="C8" s="107">
        <v>64875</v>
      </c>
      <c r="D8" s="107">
        <v>215806</v>
      </c>
      <c r="E8" s="107">
        <v>12666</v>
      </c>
      <c r="F8" s="107">
        <v>62250</v>
      </c>
      <c r="G8" s="107">
        <v>566323</v>
      </c>
      <c r="H8" s="107">
        <v>4333</v>
      </c>
    </row>
    <row r="9" spans="1:8" ht="15" thickBot="1">
      <c r="A9" s="272" t="s">
        <v>745</v>
      </c>
      <c r="B9" s="144">
        <v>18406</v>
      </c>
      <c r="C9" s="144">
        <v>45732</v>
      </c>
      <c r="D9" s="144">
        <v>156485</v>
      </c>
      <c r="E9" s="144">
        <v>8221</v>
      </c>
      <c r="F9" s="144">
        <v>45281</v>
      </c>
      <c r="G9" s="144">
        <v>454793</v>
      </c>
      <c r="H9" s="144">
        <v>2834</v>
      </c>
    </row>
    <row r="10" spans="1:8" ht="15" thickBot="1">
      <c r="A10" s="272" t="s">
        <v>746</v>
      </c>
      <c r="B10" s="144">
        <v>19761</v>
      </c>
      <c r="C10" s="144">
        <v>48398</v>
      </c>
      <c r="D10" s="144">
        <v>165074</v>
      </c>
      <c r="E10" s="144">
        <v>8836</v>
      </c>
      <c r="F10" s="144">
        <v>47875</v>
      </c>
      <c r="G10" s="144">
        <v>472376</v>
      </c>
      <c r="H10" s="144">
        <v>3127</v>
      </c>
    </row>
    <row r="11" spans="1:8" ht="15" thickBot="1">
      <c r="A11" s="272" t="s">
        <v>747</v>
      </c>
      <c r="B11" s="144">
        <v>21030</v>
      </c>
      <c r="C11" s="144">
        <v>51396</v>
      </c>
      <c r="D11" s="144">
        <v>174325</v>
      </c>
      <c r="E11" s="144">
        <v>9596</v>
      </c>
      <c r="F11" s="144">
        <v>50389</v>
      </c>
      <c r="G11" s="144">
        <v>490197</v>
      </c>
      <c r="H11" s="144">
        <v>3414</v>
      </c>
    </row>
    <row r="12" spans="1:8" ht="15" thickBot="1">
      <c r="A12" s="272" t="s">
        <v>748</v>
      </c>
      <c r="B12" s="144">
        <v>22222</v>
      </c>
      <c r="C12" s="144">
        <v>54042</v>
      </c>
      <c r="D12" s="144">
        <v>182860</v>
      </c>
      <c r="E12" s="144">
        <v>10217</v>
      </c>
      <c r="F12" s="144">
        <v>52530</v>
      </c>
      <c r="G12" s="144">
        <v>504890</v>
      </c>
      <c r="H12" s="144">
        <v>3647</v>
      </c>
    </row>
    <row r="13" spans="1:8" ht="15" thickBot="1">
      <c r="A13" s="272" t="s">
        <v>749</v>
      </c>
      <c r="B13" s="144">
        <v>24246</v>
      </c>
      <c r="C13" s="144">
        <v>58457</v>
      </c>
      <c r="D13" s="144">
        <v>197174</v>
      </c>
      <c r="E13" s="144">
        <v>11366</v>
      </c>
      <c r="F13" s="144">
        <v>56502</v>
      </c>
      <c r="G13" s="144">
        <v>531865</v>
      </c>
      <c r="H13" s="144">
        <v>3965</v>
      </c>
    </row>
    <row r="14" spans="1:8" ht="15" thickBot="1">
      <c r="A14" s="272" t="s">
        <v>750</v>
      </c>
      <c r="B14" s="144">
        <v>26952</v>
      </c>
      <c r="C14" s="144">
        <v>64875</v>
      </c>
      <c r="D14" s="144">
        <v>215806</v>
      </c>
      <c r="E14" s="144">
        <v>12666</v>
      </c>
      <c r="F14" s="144">
        <v>62250</v>
      </c>
      <c r="G14" s="144">
        <v>566323</v>
      </c>
      <c r="H14" s="144">
        <v>4333</v>
      </c>
    </row>
    <row r="15" spans="1:8" hidden="1"/>
    <row r="16" spans="1:8" ht="15" thickBot="1"/>
    <row r="17" spans="1:8" ht="24.75" customHeight="1" thickBot="1">
      <c r="A17" s="573" t="s">
        <v>0</v>
      </c>
      <c r="B17" s="573" t="s">
        <v>79</v>
      </c>
      <c r="C17" s="573"/>
      <c r="D17" s="573"/>
      <c r="E17" s="573"/>
      <c r="F17" s="573"/>
      <c r="G17" s="573"/>
      <c r="H17" s="573"/>
    </row>
    <row r="18" spans="1:8" ht="31.5" customHeight="1" thickBot="1">
      <c r="A18" s="573"/>
      <c r="B18" s="142" t="s">
        <v>48</v>
      </c>
      <c r="C18" s="141" t="s">
        <v>49</v>
      </c>
      <c r="D18" s="141" t="s">
        <v>50</v>
      </c>
      <c r="E18" s="141" t="s">
        <v>51</v>
      </c>
      <c r="F18" s="148" t="s">
        <v>52</v>
      </c>
      <c r="G18" s="148" t="s">
        <v>53</v>
      </c>
      <c r="H18" s="148" t="s">
        <v>54</v>
      </c>
    </row>
    <row r="19" spans="1:8" ht="15" thickBot="1">
      <c r="A19" s="115" t="s">
        <v>606</v>
      </c>
      <c r="B19" s="107">
        <v>12579</v>
      </c>
      <c r="C19" s="107">
        <v>344244</v>
      </c>
      <c r="D19" s="107">
        <v>172506</v>
      </c>
      <c r="E19" s="107">
        <v>239239</v>
      </c>
      <c r="F19" s="107">
        <v>18359</v>
      </c>
      <c r="G19" s="107">
        <v>17497</v>
      </c>
      <c r="H19" s="107">
        <v>8789</v>
      </c>
    </row>
    <row r="20" spans="1:8" ht="15" thickBot="1">
      <c r="A20" s="115" t="s">
        <v>635</v>
      </c>
      <c r="B20" s="107">
        <v>16417</v>
      </c>
      <c r="C20" s="107">
        <v>432110</v>
      </c>
      <c r="D20" s="107">
        <v>222516</v>
      </c>
      <c r="E20" s="107">
        <v>298549</v>
      </c>
      <c r="F20" s="107">
        <v>23965</v>
      </c>
      <c r="G20" s="107">
        <v>22513</v>
      </c>
      <c r="H20" s="107">
        <v>11801</v>
      </c>
    </row>
    <row r="21" spans="1:8" ht="15" thickBot="1">
      <c r="A21" s="115" t="s">
        <v>744</v>
      </c>
      <c r="B21" s="107">
        <v>25985</v>
      </c>
      <c r="C21" s="107">
        <v>625838</v>
      </c>
      <c r="D21" s="107">
        <v>344263</v>
      </c>
      <c r="E21" s="107">
        <v>433214</v>
      </c>
      <c r="F21" s="107">
        <v>42634</v>
      </c>
      <c r="G21" s="107">
        <v>36160</v>
      </c>
      <c r="H21" s="107">
        <v>19379</v>
      </c>
    </row>
    <row r="22" spans="1:8" ht="15" thickBot="1">
      <c r="A22" s="272" t="s">
        <v>745</v>
      </c>
      <c r="B22" s="144">
        <v>17823</v>
      </c>
      <c r="C22" s="144">
        <v>457191</v>
      </c>
      <c r="D22" s="144">
        <v>237074</v>
      </c>
      <c r="E22" s="144">
        <v>314656</v>
      </c>
      <c r="F22" s="144">
        <v>26485</v>
      </c>
      <c r="G22" s="144">
        <v>24089</v>
      </c>
      <c r="H22" s="144">
        <v>12545</v>
      </c>
    </row>
    <row r="23" spans="1:8" ht="15" thickBot="1">
      <c r="A23" s="272" t="s">
        <v>746</v>
      </c>
      <c r="B23" s="144">
        <v>18970</v>
      </c>
      <c r="C23" s="144">
        <v>483186</v>
      </c>
      <c r="D23" s="144">
        <v>252488</v>
      </c>
      <c r="E23" s="144">
        <v>331636</v>
      </c>
      <c r="F23" s="144">
        <v>30979</v>
      </c>
      <c r="G23" s="144">
        <v>26078</v>
      </c>
      <c r="H23" s="144">
        <v>13506</v>
      </c>
    </row>
    <row r="24" spans="1:8" ht="15" thickBot="1">
      <c r="A24" s="272" t="s">
        <v>747</v>
      </c>
      <c r="B24" s="144">
        <v>20241</v>
      </c>
      <c r="C24" s="144">
        <v>508880</v>
      </c>
      <c r="D24" s="144">
        <v>269786</v>
      </c>
      <c r="E24" s="144">
        <v>351215</v>
      </c>
      <c r="F24" s="144">
        <v>33220</v>
      </c>
      <c r="G24" s="144">
        <v>27776</v>
      </c>
      <c r="H24" s="144">
        <v>14561</v>
      </c>
    </row>
    <row r="25" spans="1:8" ht="15" thickBot="1">
      <c r="A25" s="272" t="s">
        <v>748</v>
      </c>
      <c r="B25" s="144">
        <v>21386</v>
      </c>
      <c r="C25" s="144">
        <v>531764</v>
      </c>
      <c r="D25" s="144">
        <v>284905</v>
      </c>
      <c r="E25" s="144">
        <v>367208</v>
      </c>
      <c r="F25" s="144">
        <v>35459</v>
      </c>
      <c r="G25" s="144">
        <v>29363</v>
      </c>
      <c r="H25" s="144">
        <v>15660</v>
      </c>
    </row>
    <row r="26" spans="1:8" ht="15" thickBot="1">
      <c r="A26" s="272" t="s">
        <v>749</v>
      </c>
      <c r="B26" s="144">
        <v>23400</v>
      </c>
      <c r="C26" s="144">
        <v>572164</v>
      </c>
      <c r="D26" s="144">
        <v>310250</v>
      </c>
      <c r="E26" s="144">
        <v>395007</v>
      </c>
      <c r="F26" s="144">
        <v>38670</v>
      </c>
      <c r="G26" s="144">
        <v>32321</v>
      </c>
      <c r="H26" s="144">
        <v>17333</v>
      </c>
    </row>
    <row r="27" spans="1:8" ht="15" thickBot="1">
      <c r="A27" s="272" t="s">
        <v>750</v>
      </c>
      <c r="B27" s="144">
        <v>25985</v>
      </c>
      <c r="C27" s="144">
        <v>625838</v>
      </c>
      <c r="D27" s="144">
        <v>344263</v>
      </c>
      <c r="E27" s="144">
        <v>433214</v>
      </c>
      <c r="F27" s="144">
        <v>42634</v>
      </c>
      <c r="G27" s="144">
        <v>36160</v>
      </c>
      <c r="H27" s="144">
        <v>19379</v>
      </c>
    </row>
    <row r="28" spans="1:8" hidden="1"/>
    <row r="29" spans="1:8" ht="15" thickBot="1"/>
    <row r="30" spans="1:8" ht="24.75" customHeight="1" thickBot="1">
      <c r="A30" s="573" t="s">
        <v>0</v>
      </c>
      <c r="B30" s="573" t="s">
        <v>79</v>
      </c>
      <c r="C30" s="573"/>
      <c r="D30" s="573"/>
      <c r="E30" s="573"/>
      <c r="F30" s="573"/>
      <c r="G30" s="573"/>
      <c r="H30" s="573"/>
    </row>
    <row r="31" spans="1:8" ht="48" customHeight="1" thickBot="1">
      <c r="A31" s="573"/>
      <c r="B31" s="148" t="s">
        <v>55</v>
      </c>
      <c r="C31" s="148" t="s">
        <v>56</v>
      </c>
      <c r="D31" s="141" t="s">
        <v>751</v>
      </c>
      <c r="E31" s="141" t="s">
        <v>58</v>
      </c>
      <c r="F31" s="141" t="s">
        <v>59</v>
      </c>
      <c r="G31" s="141" t="s">
        <v>60</v>
      </c>
      <c r="H31" s="141" t="s">
        <v>61</v>
      </c>
    </row>
    <row r="32" spans="1:8" ht="15" thickBot="1">
      <c r="A32" s="115" t="s">
        <v>606</v>
      </c>
      <c r="B32" s="107">
        <v>25207</v>
      </c>
      <c r="C32" s="107">
        <v>2754</v>
      </c>
      <c r="D32" s="107">
        <v>7889</v>
      </c>
      <c r="E32" s="107">
        <v>18123</v>
      </c>
      <c r="F32" s="107">
        <v>24007</v>
      </c>
      <c r="G32" s="107">
        <v>2969</v>
      </c>
      <c r="H32" s="107">
        <v>1732</v>
      </c>
    </row>
    <row r="33" spans="1:8" ht="15" thickBot="1">
      <c r="A33" s="115" t="s">
        <v>635</v>
      </c>
      <c r="B33" s="107">
        <v>32456</v>
      </c>
      <c r="C33" s="107">
        <v>3748</v>
      </c>
      <c r="D33" s="107">
        <v>9783</v>
      </c>
      <c r="E33" s="107">
        <v>23255</v>
      </c>
      <c r="F33" s="107">
        <v>32981</v>
      </c>
      <c r="G33" s="107">
        <v>4150</v>
      </c>
      <c r="H33" s="107">
        <v>2287</v>
      </c>
    </row>
    <row r="34" spans="1:8" ht="15" thickBot="1">
      <c r="A34" s="115" t="s">
        <v>744</v>
      </c>
      <c r="B34" s="107">
        <v>51552</v>
      </c>
      <c r="C34" s="107">
        <v>5997</v>
      </c>
      <c r="D34" s="107">
        <v>14559</v>
      </c>
      <c r="E34" s="107">
        <v>36655</v>
      </c>
      <c r="F34" s="107">
        <v>59164</v>
      </c>
      <c r="G34" s="107">
        <v>6224</v>
      </c>
      <c r="H34" s="107">
        <v>3684</v>
      </c>
    </row>
    <row r="35" spans="1:8" ht="15" thickBot="1">
      <c r="A35" s="272" t="s">
        <v>745</v>
      </c>
      <c r="B35" s="144">
        <v>34728</v>
      </c>
      <c r="C35" s="144">
        <v>4001</v>
      </c>
      <c r="D35" s="144">
        <v>10362</v>
      </c>
      <c r="E35" s="144">
        <v>25249</v>
      </c>
      <c r="F35" s="144">
        <v>35923</v>
      </c>
      <c r="G35" s="144">
        <v>4418</v>
      </c>
      <c r="H35" s="144">
        <v>2448</v>
      </c>
    </row>
    <row r="36" spans="1:8" ht="15" thickBot="1">
      <c r="A36" s="272" t="s">
        <v>746</v>
      </c>
      <c r="B36" s="144">
        <v>37321</v>
      </c>
      <c r="C36" s="144">
        <v>4251</v>
      </c>
      <c r="D36" s="144">
        <v>10955</v>
      </c>
      <c r="E36" s="144">
        <v>27056</v>
      </c>
      <c r="F36" s="144">
        <v>39521</v>
      </c>
      <c r="G36" s="144">
        <v>4692</v>
      </c>
      <c r="H36" s="144">
        <v>2654</v>
      </c>
    </row>
    <row r="37" spans="1:8" ht="15" thickBot="1">
      <c r="A37" s="272" t="s">
        <v>747</v>
      </c>
      <c r="B37" s="144">
        <v>39816</v>
      </c>
      <c r="C37" s="144">
        <v>4531</v>
      </c>
      <c r="D37" s="144">
        <v>11656</v>
      </c>
      <c r="E37" s="144">
        <v>28883</v>
      </c>
      <c r="F37" s="144">
        <v>43465</v>
      </c>
      <c r="G37" s="144">
        <v>5057</v>
      </c>
      <c r="H37" s="144">
        <v>2889</v>
      </c>
    </row>
    <row r="38" spans="1:8" ht="15" thickBot="1">
      <c r="A38" s="272" t="s">
        <v>748</v>
      </c>
      <c r="B38" s="144">
        <v>42087</v>
      </c>
      <c r="C38" s="144">
        <v>4827</v>
      </c>
      <c r="D38" s="144">
        <v>12209</v>
      </c>
      <c r="E38" s="144">
        <v>30368</v>
      </c>
      <c r="F38" s="144">
        <v>46957</v>
      </c>
      <c r="G38" s="144">
        <v>5350</v>
      </c>
      <c r="H38" s="144">
        <v>3094</v>
      </c>
    </row>
    <row r="39" spans="1:8" ht="15" thickBot="1">
      <c r="A39" s="272" t="s">
        <v>749</v>
      </c>
      <c r="B39" s="144">
        <v>45973</v>
      </c>
      <c r="C39" s="144">
        <v>5365</v>
      </c>
      <c r="D39" s="144">
        <v>13237</v>
      </c>
      <c r="E39" s="144">
        <v>33085</v>
      </c>
      <c r="F39" s="144">
        <v>52538</v>
      </c>
      <c r="G39" s="144">
        <v>5786</v>
      </c>
      <c r="H39" s="144">
        <v>3350</v>
      </c>
    </row>
    <row r="40" spans="1:8" ht="15" thickBot="1">
      <c r="A40" s="272" t="s">
        <v>750</v>
      </c>
      <c r="B40" s="144">
        <v>51552</v>
      </c>
      <c r="C40" s="144">
        <v>5997</v>
      </c>
      <c r="D40" s="144">
        <v>14559</v>
      </c>
      <c r="E40" s="144">
        <v>36655</v>
      </c>
      <c r="F40" s="144">
        <v>59164</v>
      </c>
      <c r="G40" s="144">
        <v>6224</v>
      </c>
      <c r="H40" s="144">
        <v>3684</v>
      </c>
    </row>
    <row r="42" spans="1:8">
      <c r="A42" s="134" t="s">
        <v>1033</v>
      </c>
    </row>
    <row r="45" spans="1:8" ht="17">
      <c r="A45" s="619" t="s">
        <v>700</v>
      </c>
      <c r="B45" s="619"/>
      <c r="C45" s="619"/>
      <c r="D45" s="619"/>
      <c r="E45" s="619"/>
      <c r="F45" s="619"/>
      <c r="G45" s="619"/>
      <c r="H45" s="619"/>
    </row>
    <row r="46" spans="1:8" ht="15" thickBot="1"/>
    <row r="47" spans="1:8" ht="21.75" customHeight="1" thickBot="1">
      <c r="A47" s="573" t="s">
        <v>0</v>
      </c>
      <c r="B47" s="573" t="s">
        <v>79</v>
      </c>
      <c r="C47" s="573"/>
      <c r="D47" s="573"/>
      <c r="E47" s="573"/>
      <c r="F47" s="573"/>
      <c r="G47" s="573"/>
      <c r="H47" s="573"/>
    </row>
    <row r="48" spans="1:8" ht="42.75" customHeight="1" thickBot="1">
      <c r="A48" s="573"/>
      <c r="B48" s="276" t="s">
        <v>752</v>
      </c>
      <c r="C48" s="276" t="s">
        <v>753</v>
      </c>
      <c r="D48" s="142" t="s">
        <v>64</v>
      </c>
      <c r="E48" s="141" t="s">
        <v>65</v>
      </c>
      <c r="F48" s="141" t="s">
        <v>76</v>
      </c>
      <c r="G48" s="141" t="s">
        <v>67</v>
      </c>
      <c r="H48" s="141" t="s">
        <v>68</v>
      </c>
    </row>
    <row r="49" spans="1:8" ht="15" thickBot="1">
      <c r="A49" s="115" t="s">
        <v>606</v>
      </c>
      <c r="B49" s="107">
        <v>10373</v>
      </c>
      <c r="C49" s="107">
        <v>4647</v>
      </c>
      <c r="D49" s="107">
        <v>6092</v>
      </c>
      <c r="E49" s="107">
        <v>2044</v>
      </c>
      <c r="F49" s="107">
        <v>27191</v>
      </c>
      <c r="G49" s="107">
        <v>1306</v>
      </c>
      <c r="H49" s="107">
        <v>26857</v>
      </c>
    </row>
    <row r="50" spans="1:8" ht="15" thickBot="1">
      <c r="A50" s="115" t="s">
        <v>635</v>
      </c>
      <c r="B50" s="107">
        <v>13471</v>
      </c>
      <c r="C50" s="107">
        <v>6535</v>
      </c>
      <c r="D50" s="107">
        <v>7974</v>
      </c>
      <c r="E50" s="107">
        <v>2770</v>
      </c>
      <c r="F50" s="107">
        <v>34841</v>
      </c>
      <c r="G50" s="107">
        <v>1904</v>
      </c>
      <c r="H50" s="107">
        <v>36910</v>
      </c>
    </row>
    <row r="51" spans="1:8" ht="15" thickBot="1">
      <c r="A51" s="115" t="s">
        <v>744</v>
      </c>
      <c r="B51" s="107">
        <v>21926</v>
      </c>
      <c r="C51" s="107">
        <v>11742</v>
      </c>
      <c r="D51" s="107">
        <v>12232</v>
      </c>
      <c r="E51" s="107">
        <v>4765</v>
      </c>
      <c r="F51" s="107">
        <v>54826</v>
      </c>
      <c r="G51" s="107">
        <v>3384</v>
      </c>
      <c r="H51" s="107">
        <v>57233</v>
      </c>
    </row>
    <row r="52" spans="1:8" ht="15" thickBot="1">
      <c r="A52" s="272" t="s">
        <v>745</v>
      </c>
      <c r="B52" s="144">
        <v>15042</v>
      </c>
      <c r="C52" s="144">
        <v>7051</v>
      </c>
      <c r="D52" s="144">
        <v>8662</v>
      </c>
      <c r="E52" s="144">
        <v>3107</v>
      </c>
      <c r="F52" s="144">
        <v>37321</v>
      </c>
      <c r="G52" s="144">
        <v>2065</v>
      </c>
      <c r="H52" s="144">
        <v>39435</v>
      </c>
    </row>
    <row r="53" spans="1:8" ht="15" thickBot="1">
      <c r="A53" s="272" t="s">
        <v>746</v>
      </c>
      <c r="B53" s="144">
        <v>15886</v>
      </c>
      <c r="C53" s="144">
        <v>8655</v>
      </c>
      <c r="D53" s="144">
        <v>9243</v>
      </c>
      <c r="E53" s="144">
        <v>3407</v>
      </c>
      <c r="F53" s="144">
        <v>39670</v>
      </c>
      <c r="G53" s="144">
        <v>2261</v>
      </c>
      <c r="H53" s="144">
        <v>42643</v>
      </c>
    </row>
    <row r="54" spans="1:8" ht="15" thickBot="1">
      <c r="A54" s="272" t="s">
        <v>747</v>
      </c>
      <c r="B54" s="144">
        <v>16903</v>
      </c>
      <c r="C54" s="144">
        <v>9308</v>
      </c>
      <c r="D54" s="144">
        <v>9830</v>
      </c>
      <c r="E54" s="144">
        <v>3648</v>
      </c>
      <c r="F54" s="144">
        <v>42377</v>
      </c>
      <c r="G54" s="144">
        <v>2462</v>
      </c>
      <c r="H54" s="144">
        <v>45432</v>
      </c>
    </row>
    <row r="55" spans="1:8" ht="15" thickBot="1">
      <c r="A55" s="272" t="s">
        <v>748</v>
      </c>
      <c r="B55" s="144">
        <v>17968</v>
      </c>
      <c r="C55" s="144">
        <v>9837</v>
      </c>
      <c r="D55" s="144">
        <v>10314</v>
      </c>
      <c r="E55" s="144">
        <v>3870</v>
      </c>
      <c r="F55" s="144">
        <v>44781</v>
      </c>
      <c r="G55" s="144">
        <v>2684</v>
      </c>
      <c r="H55" s="144">
        <v>48085</v>
      </c>
    </row>
    <row r="56" spans="1:8" ht="15" thickBot="1">
      <c r="A56" s="272" t="s">
        <v>749</v>
      </c>
      <c r="B56" s="144">
        <v>19762</v>
      </c>
      <c r="C56" s="144">
        <v>10677</v>
      </c>
      <c r="D56" s="144">
        <v>11178</v>
      </c>
      <c r="E56" s="144">
        <v>4250</v>
      </c>
      <c r="F56" s="144">
        <v>49273</v>
      </c>
      <c r="G56" s="144">
        <v>3026</v>
      </c>
      <c r="H56" s="144">
        <v>52117</v>
      </c>
    </row>
    <row r="57" spans="1:8" ht="15" thickBot="1">
      <c r="A57" s="272" t="s">
        <v>750</v>
      </c>
      <c r="B57" s="144">
        <v>21926</v>
      </c>
      <c r="C57" s="144">
        <v>11742</v>
      </c>
      <c r="D57" s="144">
        <v>12232</v>
      </c>
      <c r="E57" s="144">
        <v>4765</v>
      </c>
      <c r="F57" s="144">
        <v>54826</v>
      </c>
      <c r="G57" s="144">
        <v>3384</v>
      </c>
      <c r="H57" s="144">
        <v>57233</v>
      </c>
    </row>
    <row r="59" spans="1:8" ht="15" thickBot="1"/>
    <row r="60" spans="1:8" ht="25.5" customHeight="1" thickBot="1">
      <c r="A60" s="573" t="s">
        <v>0</v>
      </c>
      <c r="B60" s="573" t="s">
        <v>79</v>
      </c>
      <c r="C60" s="573"/>
      <c r="D60" s="573"/>
      <c r="E60" s="573"/>
      <c r="F60" s="573"/>
      <c r="G60" s="573"/>
      <c r="H60" s="573"/>
    </row>
    <row r="61" spans="1:8" ht="36" customHeight="1" thickBot="1">
      <c r="A61" s="573"/>
      <c r="B61" s="141" t="s">
        <v>69</v>
      </c>
      <c r="C61" s="141" t="s">
        <v>70</v>
      </c>
      <c r="D61" s="141" t="s">
        <v>71</v>
      </c>
      <c r="E61" s="141" t="s">
        <v>72</v>
      </c>
      <c r="F61" s="141" t="s">
        <v>73</v>
      </c>
      <c r="G61" s="617" t="s">
        <v>77</v>
      </c>
      <c r="H61" s="617"/>
    </row>
    <row r="62" spans="1:8" ht="15" thickBot="1">
      <c r="A62" s="115" t="s">
        <v>606</v>
      </c>
      <c r="B62" s="107">
        <v>5064</v>
      </c>
      <c r="C62" s="107">
        <v>4128</v>
      </c>
      <c r="D62" s="107">
        <v>11016</v>
      </c>
      <c r="E62" s="107">
        <v>20256</v>
      </c>
      <c r="F62" s="107">
        <v>33409</v>
      </c>
      <c r="G62" s="628">
        <v>75536</v>
      </c>
      <c r="H62" s="628"/>
    </row>
    <row r="63" spans="1:8" ht="15" thickBot="1">
      <c r="A63" s="115" t="s">
        <v>635</v>
      </c>
      <c r="B63" s="107">
        <v>6899</v>
      </c>
      <c r="C63" s="107">
        <v>6166</v>
      </c>
      <c r="D63" s="107">
        <v>14058</v>
      </c>
      <c r="E63" s="107">
        <v>26466</v>
      </c>
      <c r="F63" s="107">
        <v>44654</v>
      </c>
      <c r="G63" s="628">
        <v>94381</v>
      </c>
      <c r="H63" s="628"/>
    </row>
    <row r="64" spans="1:8" ht="15" thickBot="1">
      <c r="A64" s="115" t="s">
        <v>744</v>
      </c>
      <c r="B64" s="107">
        <v>11520</v>
      </c>
      <c r="C64" s="107">
        <v>10177</v>
      </c>
      <c r="D64" s="107">
        <v>21187</v>
      </c>
      <c r="E64" s="107">
        <v>42356</v>
      </c>
      <c r="F64" s="107">
        <v>65291</v>
      </c>
      <c r="G64" s="628">
        <v>142873</v>
      </c>
      <c r="H64" s="628"/>
    </row>
    <row r="65" spans="1:8" ht="15" thickBot="1">
      <c r="A65" s="272" t="s">
        <v>745</v>
      </c>
      <c r="B65" s="275">
        <v>7441</v>
      </c>
      <c r="C65" s="274">
        <v>6756</v>
      </c>
      <c r="D65" s="275">
        <v>15325</v>
      </c>
      <c r="E65" s="274">
        <v>28347</v>
      </c>
      <c r="F65" s="275">
        <v>46862</v>
      </c>
      <c r="G65" s="627">
        <v>100474</v>
      </c>
      <c r="H65" s="627"/>
    </row>
    <row r="66" spans="1:8" ht="15" thickBot="1">
      <c r="A66" s="272" t="s">
        <v>746</v>
      </c>
      <c r="B66" s="144">
        <v>7982</v>
      </c>
      <c r="C66" s="144">
        <v>7219</v>
      </c>
      <c r="D66" s="144">
        <v>16496</v>
      </c>
      <c r="E66" s="144">
        <v>30260</v>
      </c>
      <c r="F66" s="144">
        <v>49319</v>
      </c>
      <c r="G66" s="627">
        <v>106912</v>
      </c>
      <c r="H66" s="627"/>
    </row>
    <row r="67" spans="1:8" ht="15" thickBot="1">
      <c r="A67" s="272" t="s">
        <v>747</v>
      </c>
      <c r="B67" s="144">
        <v>8722</v>
      </c>
      <c r="C67" s="144">
        <v>7840</v>
      </c>
      <c r="D67" s="144">
        <v>17785</v>
      </c>
      <c r="E67" s="144">
        <v>32376</v>
      </c>
      <c r="F67" s="144">
        <v>52067</v>
      </c>
      <c r="G67" s="627">
        <v>113174</v>
      </c>
      <c r="H67" s="627"/>
    </row>
    <row r="68" spans="1:8" ht="15" thickBot="1">
      <c r="A68" s="272" t="s">
        <v>748</v>
      </c>
      <c r="B68" s="144">
        <v>9409</v>
      </c>
      <c r="C68" s="144">
        <v>8344</v>
      </c>
      <c r="D68" s="144">
        <v>18702</v>
      </c>
      <c r="E68" s="144">
        <v>34284</v>
      </c>
      <c r="F68" s="144">
        <v>54676</v>
      </c>
      <c r="G68" s="627">
        <v>118676</v>
      </c>
      <c r="H68" s="627"/>
    </row>
    <row r="69" spans="1:8" ht="15" thickBot="1">
      <c r="A69" s="272" t="s">
        <v>749</v>
      </c>
      <c r="B69" s="144">
        <v>10364</v>
      </c>
      <c r="C69" s="144">
        <v>9225</v>
      </c>
      <c r="D69" s="144">
        <v>19865</v>
      </c>
      <c r="E69" s="144">
        <v>37778</v>
      </c>
      <c r="F69" s="144">
        <v>59272</v>
      </c>
      <c r="G69" s="627">
        <v>129102</v>
      </c>
      <c r="H69" s="627"/>
    </row>
    <row r="70" spans="1:8" ht="15" thickBot="1">
      <c r="A70" s="272" t="s">
        <v>750</v>
      </c>
      <c r="B70" s="144">
        <v>11520</v>
      </c>
      <c r="C70" s="144">
        <v>10177</v>
      </c>
      <c r="D70" s="144">
        <v>21187</v>
      </c>
      <c r="E70" s="144">
        <v>42356</v>
      </c>
      <c r="F70" s="144">
        <v>65291</v>
      </c>
      <c r="G70" s="627">
        <v>142873</v>
      </c>
      <c r="H70" s="627"/>
    </row>
    <row r="71" spans="1:8">
      <c r="B71" s="11"/>
      <c r="C71" s="11"/>
      <c r="D71" s="11"/>
      <c r="E71" s="11"/>
      <c r="F71" s="11"/>
      <c r="G71" s="11"/>
      <c r="H71" s="11"/>
    </row>
    <row r="73" spans="1:8">
      <c r="A73" s="134" t="s">
        <v>1033</v>
      </c>
    </row>
  </sheetData>
  <mergeCells count="22">
    <mergeCell ref="A2:H2"/>
    <mergeCell ref="A45:H45"/>
    <mergeCell ref="A17:A18"/>
    <mergeCell ref="B17:H17"/>
    <mergeCell ref="A4:A5"/>
    <mergeCell ref="B4:H4"/>
    <mergeCell ref="A30:A31"/>
    <mergeCell ref="B30:H30"/>
    <mergeCell ref="A47:A48"/>
    <mergeCell ref="B47:H47"/>
    <mergeCell ref="A60:A61"/>
    <mergeCell ref="B60:H60"/>
    <mergeCell ref="G61:H61"/>
    <mergeCell ref="G67:H67"/>
    <mergeCell ref="G68:H68"/>
    <mergeCell ref="G69:H69"/>
    <mergeCell ref="G70:H70"/>
    <mergeCell ref="G62:H62"/>
    <mergeCell ref="G63:H63"/>
    <mergeCell ref="G65:H65"/>
    <mergeCell ref="G66:H66"/>
    <mergeCell ref="G64:H64"/>
  </mergeCells>
  <pageMargins left="0.7" right="0.7" top="0.75" bottom="0.75" header="0.3" footer="0.3"/>
  <pageSetup paperSize="9" scale="96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tabColor theme="0"/>
  </sheetPr>
  <dimension ref="A2:J536"/>
  <sheetViews>
    <sheetView showGridLines="0" view="pageBreakPreview" topLeftCell="A546" zoomScaleNormal="60" zoomScaleSheetLayoutView="100" workbookViewId="0">
      <selection activeCell="A536" sqref="A536"/>
    </sheetView>
  </sheetViews>
  <sheetFormatPr defaultRowHeight="14.5"/>
  <cols>
    <col min="1" max="1" width="9.54296875" customWidth="1"/>
    <col min="2" max="3" width="10.7265625" customWidth="1"/>
    <col min="6" max="6" width="10.7265625" customWidth="1"/>
    <col min="8" max="8" width="10.54296875" customWidth="1"/>
    <col min="9" max="9" width="11.453125" customWidth="1"/>
    <col min="13" max="13" width="11.453125" customWidth="1"/>
  </cols>
  <sheetData>
    <row r="2" spans="1:9" ht="17">
      <c r="A2" s="593" t="s">
        <v>701</v>
      </c>
      <c r="B2" s="593"/>
      <c r="C2" s="593"/>
      <c r="D2" s="593"/>
      <c r="E2" s="593"/>
      <c r="F2" s="593"/>
      <c r="G2" s="593"/>
      <c r="H2" s="593"/>
      <c r="I2" s="593"/>
    </row>
    <row r="4" spans="1:9" ht="15" thickBot="1">
      <c r="A4" s="143" t="s">
        <v>116</v>
      </c>
    </row>
    <row r="5" spans="1:9" ht="15" hidden="1" thickBot="1"/>
    <row r="6" spans="1:9" ht="21.75" customHeight="1" thickBot="1">
      <c r="A6" s="566" t="s">
        <v>117</v>
      </c>
      <c r="B6" s="566" t="s">
        <v>606</v>
      </c>
      <c r="C6" s="574" t="s">
        <v>635</v>
      </c>
      <c r="D6" s="573" t="s">
        <v>744</v>
      </c>
      <c r="E6" s="573"/>
      <c r="F6" s="573"/>
      <c r="G6" s="573"/>
      <c r="H6" s="573"/>
      <c r="I6" s="573"/>
    </row>
    <row r="7" spans="1:9" ht="20.25" customHeight="1" thickBot="1">
      <c r="A7" s="566"/>
      <c r="B7" s="566"/>
      <c r="C7" s="576"/>
      <c r="D7" s="271" t="s">
        <v>745</v>
      </c>
      <c r="E7" s="271" t="s">
        <v>746</v>
      </c>
      <c r="F7" s="271" t="s">
        <v>747</v>
      </c>
      <c r="G7" s="271" t="s">
        <v>748</v>
      </c>
      <c r="H7" s="271" t="s">
        <v>749</v>
      </c>
      <c r="I7" s="271" t="s">
        <v>750</v>
      </c>
    </row>
    <row r="8" spans="1:9" ht="15" thickBot="1">
      <c r="A8" s="115" t="s">
        <v>106</v>
      </c>
      <c r="B8" s="108">
        <v>6</v>
      </c>
      <c r="C8" s="108">
        <v>5</v>
      </c>
      <c r="D8" s="108">
        <v>5</v>
      </c>
      <c r="E8" s="108">
        <v>5</v>
      </c>
      <c r="F8" s="108">
        <v>5</v>
      </c>
      <c r="G8" s="108">
        <v>5</v>
      </c>
      <c r="H8" s="108">
        <v>5</v>
      </c>
      <c r="I8" s="108">
        <v>5</v>
      </c>
    </row>
    <row r="9" spans="1:9" ht="15" thickBot="1">
      <c r="A9" s="115" t="s">
        <v>107</v>
      </c>
      <c r="B9" s="108">
        <v>3</v>
      </c>
      <c r="C9" s="108">
        <v>3</v>
      </c>
      <c r="D9" s="108">
        <v>3</v>
      </c>
      <c r="E9" s="108">
        <v>3</v>
      </c>
      <c r="F9" s="108">
        <v>3</v>
      </c>
      <c r="G9" s="108">
        <v>3</v>
      </c>
      <c r="H9" s="108">
        <v>3</v>
      </c>
      <c r="I9" s="108">
        <v>3</v>
      </c>
    </row>
    <row r="10" spans="1:9" ht="15" thickBot="1">
      <c r="A10" s="115" t="s">
        <v>108</v>
      </c>
      <c r="B10" s="108">
        <v>3</v>
      </c>
      <c r="C10" s="108">
        <v>3</v>
      </c>
      <c r="D10" s="108">
        <v>3</v>
      </c>
      <c r="E10" s="108">
        <v>3</v>
      </c>
      <c r="F10" s="108">
        <v>3</v>
      </c>
      <c r="G10" s="108">
        <v>3</v>
      </c>
      <c r="H10" s="108">
        <v>3</v>
      </c>
      <c r="I10" s="108">
        <v>3</v>
      </c>
    </row>
    <row r="11" spans="1:9" ht="15" thickBot="1">
      <c r="A11" s="115" t="s">
        <v>109</v>
      </c>
      <c r="B11" s="108">
        <v>13410</v>
      </c>
      <c r="C11" s="108">
        <v>17263</v>
      </c>
      <c r="D11" s="108">
        <v>18390</v>
      </c>
      <c r="E11" s="108">
        <v>19745</v>
      </c>
      <c r="F11" s="108">
        <v>21014</v>
      </c>
      <c r="G11" s="108">
        <v>22206</v>
      </c>
      <c r="H11" s="108">
        <v>24230</v>
      </c>
      <c r="I11" s="108">
        <v>26936</v>
      </c>
    </row>
    <row r="12" spans="1:9" ht="15" thickBot="1">
      <c r="A12" s="115" t="s">
        <v>110</v>
      </c>
      <c r="B12" s="108">
        <v>0</v>
      </c>
      <c r="C12" s="108">
        <v>0</v>
      </c>
      <c r="D12" s="108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</row>
    <row r="13" spans="1:9" ht="15" thickBot="1">
      <c r="A13" s="115" t="s">
        <v>111</v>
      </c>
      <c r="B13" s="108">
        <v>1</v>
      </c>
      <c r="C13" s="108">
        <v>1</v>
      </c>
      <c r="D13" s="108">
        <v>1</v>
      </c>
      <c r="E13" s="108">
        <v>1</v>
      </c>
      <c r="F13" s="108">
        <v>1</v>
      </c>
      <c r="G13" s="108">
        <v>1</v>
      </c>
      <c r="H13" s="108">
        <v>1</v>
      </c>
      <c r="I13" s="108">
        <v>1</v>
      </c>
    </row>
    <row r="14" spans="1:9" ht="15" thickBot="1">
      <c r="A14" s="115" t="s">
        <v>112</v>
      </c>
      <c r="B14" s="108">
        <v>3</v>
      </c>
      <c r="C14" s="108">
        <v>3</v>
      </c>
      <c r="D14" s="108">
        <v>3</v>
      </c>
      <c r="E14" s="108">
        <v>3</v>
      </c>
      <c r="F14" s="108">
        <v>3</v>
      </c>
      <c r="G14" s="108">
        <v>3</v>
      </c>
      <c r="H14" s="108">
        <v>3</v>
      </c>
      <c r="I14" s="108">
        <v>3</v>
      </c>
    </row>
    <row r="15" spans="1:9" ht="15" thickBot="1">
      <c r="A15" s="115" t="s">
        <v>113</v>
      </c>
      <c r="B15" s="108">
        <v>1</v>
      </c>
      <c r="C15" s="108">
        <v>1</v>
      </c>
      <c r="D15" s="108">
        <v>1</v>
      </c>
      <c r="E15" s="108">
        <v>1</v>
      </c>
      <c r="F15" s="108">
        <v>1</v>
      </c>
      <c r="G15" s="108">
        <v>1</v>
      </c>
      <c r="H15" s="108">
        <v>1</v>
      </c>
      <c r="I15" s="108">
        <v>1</v>
      </c>
    </row>
    <row r="16" spans="1:9" ht="15" thickBot="1">
      <c r="A16" s="115" t="s">
        <v>114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</row>
    <row r="17" spans="1:9" hidden="1"/>
    <row r="19" spans="1:9" ht="15" thickBot="1">
      <c r="A19" s="143" t="s">
        <v>118</v>
      </c>
    </row>
    <row r="20" spans="1:9" ht="15" hidden="1" thickBot="1"/>
    <row r="21" spans="1:9" ht="20.25" customHeight="1" thickBot="1">
      <c r="A21" s="566" t="s">
        <v>117</v>
      </c>
      <c r="B21" s="566" t="s">
        <v>606</v>
      </c>
      <c r="C21" s="574" t="s">
        <v>635</v>
      </c>
      <c r="D21" s="573" t="s">
        <v>744</v>
      </c>
      <c r="E21" s="573"/>
      <c r="F21" s="573"/>
      <c r="G21" s="573"/>
      <c r="H21" s="573"/>
      <c r="I21" s="573"/>
    </row>
    <row r="22" spans="1:9" ht="21" customHeight="1" thickBot="1">
      <c r="A22" s="566"/>
      <c r="B22" s="566"/>
      <c r="C22" s="576"/>
      <c r="D22" s="271" t="s">
        <v>745</v>
      </c>
      <c r="E22" s="271" t="s">
        <v>746</v>
      </c>
      <c r="F22" s="271" t="s">
        <v>747</v>
      </c>
      <c r="G22" s="271" t="s">
        <v>748</v>
      </c>
      <c r="H22" s="271" t="s">
        <v>749</v>
      </c>
      <c r="I22" s="271" t="s">
        <v>750</v>
      </c>
    </row>
    <row r="23" spans="1:9" ht="15" thickBot="1">
      <c r="A23" s="115" t="s">
        <v>106</v>
      </c>
      <c r="B23" s="108">
        <v>96</v>
      </c>
      <c r="C23" s="108">
        <v>109</v>
      </c>
      <c r="D23" s="108">
        <v>114</v>
      </c>
      <c r="E23" s="108">
        <v>116</v>
      </c>
      <c r="F23" s="108">
        <v>116</v>
      </c>
      <c r="G23" s="108">
        <v>117</v>
      </c>
      <c r="H23" s="108">
        <v>120</v>
      </c>
      <c r="I23" s="108">
        <v>120</v>
      </c>
    </row>
    <row r="24" spans="1:9" ht="15" thickBot="1">
      <c r="A24" s="115" t="s">
        <v>107</v>
      </c>
      <c r="B24" s="108">
        <v>4</v>
      </c>
      <c r="C24" s="108">
        <v>4</v>
      </c>
      <c r="D24" s="108">
        <v>5</v>
      </c>
      <c r="E24" s="108">
        <v>5</v>
      </c>
      <c r="F24" s="108">
        <v>5</v>
      </c>
      <c r="G24" s="108">
        <v>5</v>
      </c>
      <c r="H24" s="108">
        <v>5</v>
      </c>
      <c r="I24" s="108">
        <v>5</v>
      </c>
    </row>
    <row r="25" spans="1:9" ht="15" thickBot="1">
      <c r="A25" s="115" t="s">
        <v>108</v>
      </c>
      <c r="B25" s="108">
        <v>2</v>
      </c>
      <c r="C25" s="108">
        <v>3</v>
      </c>
      <c r="D25" s="108">
        <v>3</v>
      </c>
      <c r="E25" s="108">
        <v>3</v>
      </c>
      <c r="F25" s="108">
        <v>3</v>
      </c>
      <c r="G25" s="108">
        <v>3</v>
      </c>
      <c r="H25" s="108">
        <v>3</v>
      </c>
      <c r="I25" s="108">
        <v>3</v>
      </c>
    </row>
    <row r="26" spans="1:9" ht="15" thickBot="1">
      <c r="A26" s="115" t="s">
        <v>109</v>
      </c>
      <c r="B26" s="108">
        <v>32761</v>
      </c>
      <c r="C26" s="108">
        <v>42572</v>
      </c>
      <c r="D26" s="108">
        <v>45585</v>
      </c>
      <c r="E26" s="108">
        <v>48249</v>
      </c>
      <c r="F26" s="108">
        <v>51247</v>
      </c>
      <c r="G26" s="108">
        <v>53892</v>
      </c>
      <c r="H26" s="108">
        <v>58302</v>
      </c>
      <c r="I26" s="108">
        <v>64720</v>
      </c>
    </row>
    <row r="27" spans="1:9" ht="15" thickBot="1">
      <c r="A27" s="115" t="s">
        <v>110</v>
      </c>
      <c r="B27" s="108">
        <v>1</v>
      </c>
      <c r="C27" s="108">
        <v>1</v>
      </c>
      <c r="D27" s="108">
        <v>1</v>
      </c>
      <c r="E27" s="108">
        <v>1</v>
      </c>
      <c r="F27" s="108">
        <v>1</v>
      </c>
      <c r="G27" s="108">
        <v>1</v>
      </c>
      <c r="H27" s="108">
        <v>1</v>
      </c>
      <c r="I27" s="108">
        <v>1</v>
      </c>
    </row>
    <row r="28" spans="1:9" ht="15" thickBot="1">
      <c r="A28" s="115" t="s">
        <v>111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</row>
    <row r="29" spans="1:9" ht="15" thickBot="1">
      <c r="A29" s="115" t="s">
        <v>112</v>
      </c>
      <c r="B29" s="108">
        <v>20</v>
      </c>
      <c r="C29" s="108">
        <v>21</v>
      </c>
      <c r="D29" s="108">
        <v>19</v>
      </c>
      <c r="E29" s="108">
        <v>19</v>
      </c>
      <c r="F29" s="108">
        <v>19</v>
      </c>
      <c r="G29" s="108">
        <v>19</v>
      </c>
      <c r="H29" s="108">
        <v>21</v>
      </c>
      <c r="I29" s="108">
        <v>21</v>
      </c>
    </row>
    <row r="30" spans="1:9" ht="15" thickBot="1">
      <c r="A30" s="115" t="s">
        <v>113</v>
      </c>
      <c r="B30" s="108">
        <v>5</v>
      </c>
      <c r="C30" s="108">
        <v>5</v>
      </c>
      <c r="D30" s="108">
        <v>5</v>
      </c>
      <c r="E30" s="108">
        <v>5</v>
      </c>
      <c r="F30" s="108">
        <v>5</v>
      </c>
      <c r="G30" s="108">
        <v>5</v>
      </c>
      <c r="H30" s="108">
        <v>5</v>
      </c>
      <c r="I30" s="108">
        <v>5</v>
      </c>
    </row>
    <row r="31" spans="1:9" ht="15" thickBot="1">
      <c r="A31" s="115" t="s">
        <v>114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</row>
    <row r="32" spans="1:9" hidden="1"/>
    <row r="34" spans="1:9" ht="15" thickBot="1">
      <c r="A34" s="143" t="s">
        <v>119</v>
      </c>
    </row>
    <row r="35" spans="1:9" ht="15" hidden="1" thickBot="1"/>
    <row r="36" spans="1:9" ht="24" customHeight="1" thickBot="1">
      <c r="A36" s="566" t="s">
        <v>117</v>
      </c>
      <c r="B36" s="566" t="s">
        <v>606</v>
      </c>
      <c r="C36" s="574" t="s">
        <v>635</v>
      </c>
      <c r="D36" s="573" t="s">
        <v>744</v>
      </c>
      <c r="E36" s="573"/>
      <c r="F36" s="573"/>
      <c r="G36" s="573"/>
      <c r="H36" s="573"/>
      <c r="I36" s="573"/>
    </row>
    <row r="37" spans="1:9" ht="23.25" customHeight="1" thickBot="1">
      <c r="A37" s="566"/>
      <c r="B37" s="566"/>
      <c r="C37" s="576"/>
      <c r="D37" s="271" t="s">
        <v>745</v>
      </c>
      <c r="E37" s="271" t="s">
        <v>746</v>
      </c>
      <c r="F37" s="271" t="s">
        <v>747</v>
      </c>
      <c r="G37" s="271" t="s">
        <v>748</v>
      </c>
      <c r="H37" s="271" t="s">
        <v>749</v>
      </c>
      <c r="I37" s="271" t="s">
        <v>750</v>
      </c>
    </row>
    <row r="38" spans="1:9" ht="15" thickBot="1">
      <c r="A38" s="115" t="s">
        <v>106</v>
      </c>
      <c r="B38" s="108">
        <v>363</v>
      </c>
      <c r="C38" s="108">
        <v>408</v>
      </c>
      <c r="D38" s="108">
        <v>419</v>
      </c>
      <c r="E38" s="108">
        <v>426</v>
      </c>
      <c r="F38" s="108">
        <v>434</v>
      </c>
      <c r="G38" s="108">
        <v>438</v>
      </c>
      <c r="H38" s="108">
        <v>449</v>
      </c>
      <c r="I38" s="108">
        <v>460</v>
      </c>
    </row>
    <row r="39" spans="1:9" ht="15" thickBot="1">
      <c r="A39" s="115" t="s">
        <v>107</v>
      </c>
      <c r="B39" s="108">
        <v>13</v>
      </c>
      <c r="C39" s="108">
        <v>13</v>
      </c>
      <c r="D39" s="108">
        <v>13</v>
      </c>
      <c r="E39" s="108">
        <v>13</v>
      </c>
      <c r="F39" s="108">
        <v>13</v>
      </c>
      <c r="G39" s="108">
        <v>14</v>
      </c>
      <c r="H39" s="108">
        <v>14</v>
      </c>
      <c r="I39" s="108">
        <v>14</v>
      </c>
    </row>
    <row r="40" spans="1:9" ht="15" thickBot="1">
      <c r="A40" s="115" t="s">
        <v>108</v>
      </c>
      <c r="B40" s="108">
        <v>3</v>
      </c>
      <c r="C40" s="108">
        <v>3</v>
      </c>
      <c r="D40" s="108">
        <v>3</v>
      </c>
      <c r="E40" s="108">
        <v>3</v>
      </c>
      <c r="F40" s="108">
        <v>3</v>
      </c>
      <c r="G40" s="108">
        <v>3</v>
      </c>
      <c r="H40" s="108">
        <v>3</v>
      </c>
      <c r="I40" s="108">
        <v>3</v>
      </c>
    </row>
    <row r="41" spans="1:9" ht="15" thickBot="1">
      <c r="A41" s="115" t="s">
        <v>109</v>
      </c>
      <c r="B41" s="108">
        <v>120752</v>
      </c>
      <c r="C41" s="108">
        <v>148192</v>
      </c>
      <c r="D41" s="108">
        <v>155971</v>
      </c>
      <c r="E41" s="108">
        <v>164552</v>
      </c>
      <c r="F41" s="108">
        <v>173788</v>
      </c>
      <c r="G41" s="108">
        <v>182317</v>
      </c>
      <c r="H41" s="108">
        <v>196616</v>
      </c>
      <c r="I41" s="108">
        <v>215237</v>
      </c>
    </row>
    <row r="42" spans="1:9" ht="15" thickBot="1">
      <c r="A42" s="115" t="s">
        <v>110</v>
      </c>
      <c r="B42" s="108">
        <v>2</v>
      </c>
      <c r="C42" s="108">
        <v>2</v>
      </c>
      <c r="D42" s="108">
        <v>2</v>
      </c>
      <c r="E42" s="108">
        <v>2</v>
      </c>
      <c r="F42" s="108">
        <v>2</v>
      </c>
      <c r="G42" s="108">
        <v>2</v>
      </c>
      <c r="H42" s="108">
        <v>2</v>
      </c>
      <c r="I42" s="108">
        <v>2</v>
      </c>
    </row>
    <row r="43" spans="1:9" ht="15" thickBot="1">
      <c r="A43" s="115" t="s">
        <v>111</v>
      </c>
      <c r="B43" s="108">
        <v>3</v>
      </c>
      <c r="C43" s="108">
        <v>3</v>
      </c>
      <c r="D43" s="108">
        <v>3</v>
      </c>
      <c r="E43" s="108">
        <v>3</v>
      </c>
      <c r="F43" s="108">
        <v>3</v>
      </c>
      <c r="G43" s="108">
        <v>3</v>
      </c>
      <c r="H43" s="108">
        <v>3</v>
      </c>
      <c r="I43" s="108">
        <v>3</v>
      </c>
    </row>
    <row r="44" spans="1:9" ht="15" thickBot="1">
      <c r="A44" s="115" t="s">
        <v>112</v>
      </c>
      <c r="B44" s="108">
        <v>57</v>
      </c>
      <c r="C44" s="108">
        <v>64</v>
      </c>
      <c r="D44" s="108">
        <v>63</v>
      </c>
      <c r="E44" s="108">
        <v>64</v>
      </c>
      <c r="F44" s="108">
        <v>71</v>
      </c>
      <c r="G44" s="108">
        <v>73</v>
      </c>
      <c r="H44" s="108">
        <v>77</v>
      </c>
      <c r="I44" s="108">
        <v>77</v>
      </c>
    </row>
    <row r="45" spans="1:9" ht="15" thickBot="1">
      <c r="A45" s="115" t="s">
        <v>113</v>
      </c>
      <c r="B45" s="108">
        <v>11</v>
      </c>
      <c r="C45" s="108">
        <v>11</v>
      </c>
      <c r="D45" s="108">
        <v>11</v>
      </c>
      <c r="E45" s="108">
        <v>11</v>
      </c>
      <c r="F45" s="108">
        <v>11</v>
      </c>
      <c r="G45" s="108">
        <v>10</v>
      </c>
      <c r="H45" s="108">
        <v>10</v>
      </c>
      <c r="I45" s="108">
        <v>10</v>
      </c>
    </row>
    <row r="46" spans="1:9" ht="15" thickBot="1">
      <c r="A46" s="115" t="s">
        <v>114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</row>
    <row r="47" spans="1:9">
      <c r="A47" s="134" t="s">
        <v>1033</v>
      </c>
    </row>
    <row r="49" spans="1:9" ht="17">
      <c r="A49" s="619" t="s">
        <v>701</v>
      </c>
      <c r="B49" s="619"/>
      <c r="C49" s="619"/>
      <c r="D49" s="619"/>
      <c r="E49" s="619"/>
      <c r="F49" s="619"/>
      <c r="G49" s="619"/>
      <c r="H49" s="619"/>
      <c r="I49" s="619"/>
    </row>
    <row r="51" spans="1:9" ht="15" thickBot="1">
      <c r="A51" s="143" t="s">
        <v>120</v>
      </c>
    </row>
    <row r="52" spans="1:9" ht="15" hidden="1" thickBot="1"/>
    <row r="53" spans="1:9" ht="21.75" customHeight="1" thickBot="1">
      <c r="A53" s="566" t="s">
        <v>117</v>
      </c>
      <c r="B53" s="566" t="s">
        <v>606</v>
      </c>
      <c r="C53" s="574" t="s">
        <v>635</v>
      </c>
      <c r="D53" s="573" t="s">
        <v>744</v>
      </c>
      <c r="E53" s="573"/>
      <c r="F53" s="573"/>
      <c r="G53" s="573"/>
      <c r="H53" s="573"/>
      <c r="I53" s="573"/>
    </row>
    <row r="54" spans="1:9" ht="20.25" customHeight="1" thickBot="1">
      <c r="A54" s="566"/>
      <c r="B54" s="566"/>
      <c r="C54" s="576"/>
      <c r="D54" s="271" t="s">
        <v>745</v>
      </c>
      <c r="E54" s="271" t="s">
        <v>746</v>
      </c>
      <c r="F54" s="271" t="s">
        <v>747</v>
      </c>
      <c r="G54" s="271" t="s">
        <v>748</v>
      </c>
      <c r="H54" s="271" t="s">
        <v>749</v>
      </c>
      <c r="I54" s="271" t="s">
        <v>750</v>
      </c>
    </row>
    <row r="55" spans="1:9" ht="15" thickBot="1">
      <c r="A55" s="115" t="s">
        <v>106</v>
      </c>
      <c r="B55" s="108">
        <v>0</v>
      </c>
      <c r="C55" s="108">
        <v>0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</row>
    <row r="56" spans="1:9" ht="15" thickBot="1">
      <c r="A56" s="115" t="s">
        <v>107</v>
      </c>
      <c r="B56" s="108">
        <v>0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</row>
    <row r="57" spans="1:9" ht="15" thickBot="1">
      <c r="A57" s="115" t="s">
        <v>108</v>
      </c>
      <c r="B57" s="108">
        <v>0</v>
      </c>
      <c r="C57" s="108">
        <v>0</v>
      </c>
      <c r="D57" s="108">
        <v>0</v>
      </c>
      <c r="E57" s="108">
        <v>0</v>
      </c>
      <c r="F57" s="108">
        <v>0</v>
      </c>
      <c r="G57" s="108">
        <v>0</v>
      </c>
      <c r="H57" s="108">
        <v>0</v>
      </c>
      <c r="I57" s="108">
        <v>0</v>
      </c>
    </row>
    <row r="58" spans="1:9" ht="15" thickBot="1">
      <c r="A58" s="115" t="s">
        <v>109</v>
      </c>
      <c r="B58" s="108">
        <v>5795</v>
      </c>
      <c r="C58" s="108">
        <v>7637</v>
      </c>
      <c r="D58" s="108">
        <v>8217</v>
      </c>
      <c r="E58" s="108">
        <v>8832</v>
      </c>
      <c r="F58" s="108">
        <v>9592</v>
      </c>
      <c r="G58" s="108">
        <v>10213</v>
      </c>
      <c r="H58" s="108">
        <v>11362</v>
      </c>
      <c r="I58" s="108">
        <v>12662</v>
      </c>
    </row>
    <row r="59" spans="1:9" ht="15" thickBot="1">
      <c r="A59" s="115" t="s">
        <v>110</v>
      </c>
      <c r="B59" s="108">
        <v>0</v>
      </c>
      <c r="C59" s="108">
        <v>0</v>
      </c>
      <c r="D59" s="108">
        <v>0</v>
      </c>
      <c r="E59" s="108">
        <v>0</v>
      </c>
      <c r="F59" s="108">
        <v>0</v>
      </c>
      <c r="G59" s="108">
        <v>0</v>
      </c>
      <c r="H59" s="108">
        <v>0</v>
      </c>
      <c r="I59" s="108">
        <v>0</v>
      </c>
    </row>
    <row r="60" spans="1:9" ht="15" thickBot="1">
      <c r="A60" s="115" t="s">
        <v>111</v>
      </c>
      <c r="B60" s="108">
        <v>0</v>
      </c>
      <c r="C60" s="108">
        <v>0</v>
      </c>
      <c r="D60" s="108">
        <v>0</v>
      </c>
      <c r="E60" s="108">
        <v>0</v>
      </c>
      <c r="F60" s="108">
        <v>0</v>
      </c>
      <c r="G60" s="108">
        <v>0</v>
      </c>
      <c r="H60" s="108">
        <v>0</v>
      </c>
      <c r="I60" s="108">
        <v>0</v>
      </c>
    </row>
    <row r="61" spans="1:9" ht="15" thickBot="1">
      <c r="A61" s="115" t="s">
        <v>112</v>
      </c>
      <c r="B61" s="108">
        <v>2</v>
      </c>
      <c r="C61" s="108">
        <v>3</v>
      </c>
      <c r="D61" s="108">
        <v>3</v>
      </c>
      <c r="E61" s="108">
        <v>3</v>
      </c>
      <c r="F61" s="108">
        <v>3</v>
      </c>
      <c r="G61" s="108">
        <v>3</v>
      </c>
      <c r="H61" s="108">
        <v>3</v>
      </c>
      <c r="I61" s="108">
        <v>3</v>
      </c>
    </row>
    <row r="62" spans="1:9" ht="15" thickBot="1">
      <c r="A62" s="115" t="s">
        <v>113</v>
      </c>
      <c r="B62" s="108">
        <v>1</v>
      </c>
      <c r="C62" s="108">
        <v>1</v>
      </c>
      <c r="D62" s="108">
        <v>1</v>
      </c>
      <c r="E62" s="108">
        <v>1</v>
      </c>
      <c r="F62" s="108">
        <v>1</v>
      </c>
      <c r="G62" s="108">
        <v>1</v>
      </c>
      <c r="H62" s="108">
        <v>1</v>
      </c>
      <c r="I62" s="108">
        <v>1</v>
      </c>
    </row>
    <row r="63" spans="1:9" ht="15" thickBot="1">
      <c r="A63" s="115" t="s">
        <v>114</v>
      </c>
      <c r="B63" s="108">
        <v>0</v>
      </c>
      <c r="C63" s="108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</row>
    <row r="64" spans="1:9" hidden="1"/>
    <row r="66" spans="1:9" ht="15" thickBot="1">
      <c r="A66" s="143" t="s">
        <v>121</v>
      </c>
    </row>
    <row r="67" spans="1:9" ht="15" hidden="1" thickBot="1"/>
    <row r="68" spans="1:9" ht="20.25" customHeight="1" thickBot="1">
      <c r="A68" s="566" t="s">
        <v>117</v>
      </c>
      <c r="B68" s="566" t="s">
        <v>606</v>
      </c>
      <c r="C68" s="574" t="s">
        <v>635</v>
      </c>
      <c r="D68" s="573" t="s">
        <v>744</v>
      </c>
      <c r="E68" s="573"/>
      <c r="F68" s="573"/>
      <c r="G68" s="573"/>
      <c r="H68" s="573"/>
      <c r="I68" s="573"/>
    </row>
    <row r="69" spans="1:9" ht="19.5" customHeight="1" thickBot="1">
      <c r="A69" s="566"/>
      <c r="B69" s="566"/>
      <c r="C69" s="576"/>
      <c r="D69" s="271" t="s">
        <v>745</v>
      </c>
      <c r="E69" s="271" t="s">
        <v>746</v>
      </c>
      <c r="F69" s="271" t="s">
        <v>747</v>
      </c>
      <c r="G69" s="271" t="s">
        <v>748</v>
      </c>
      <c r="H69" s="271" t="s">
        <v>749</v>
      </c>
      <c r="I69" s="271" t="s">
        <v>750</v>
      </c>
    </row>
    <row r="70" spans="1:9" ht="15" thickBot="1">
      <c r="A70" s="115" t="s">
        <v>106</v>
      </c>
      <c r="B70" s="108">
        <v>33</v>
      </c>
      <c r="C70" s="108">
        <v>36</v>
      </c>
      <c r="D70" s="108">
        <v>37</v>
      </c>
      <c r="E70" s="108">
        <v>37</v>
      </c>
      <c r="F70" s="108">
        <v>38</v>
      </c>
      <c r="G70" s="108">
        <v>38</v>
      </c>
      <c r="H70" s="108">
        <v>38</v>
      </c>
      <c r="I70" s="108">
        <v>40</v>
      </c>
    </row>
    <row r="71" spans="1:9" ht="15" thickBot="1">
      <c r="A71" s="115" t="s">
        <v>107</v>
      </c>
      <c r="B71" s="108">
        <v>23</v>
      </c>
      <c r="C71" s="108">
        <v>23</v>
      </c>
      <c r="D71" s="108">
        <v>23</v>
      </c>
      <c r="E71" s="108">
        <v>23</v>
      </c>
      <c r="F71" s="108">
        <v>23</v>
      </c>
      <c r="G71" s="108">
        <v>23</v>
      </c>
      <c r="H71" s="108">
        <v>23</v>
      </c>
      <c r="I71" s="108">
        <v>23</v>
      </c>
    </row>
    <row r="72" spans="1:9" ht="15" thickBot="1">
      <c r="A72" s="115" t="s">
        <v>108</v>
      </c>
      <c r="B72" s="108">
        <v>0</v>
      </c>
      <c r="C72" s="108">
        <v>0</v>
      </c>
      <c r="D72" s="108">
        <v>0</v>
      </c>
      <c r="E72" s="108">
        <v>0</v>
      </c>
      <c r="F72" s="108">
        <v>0</v>
      </c>
      <c r="G72" s="108">
        <v>0</v>
      </c>
      <c r="H72" s="108">
        <v>0</v>
      </c>
      <c r="I72" s="108">
        <v>0</v>
      </c>
    </row>
    <row r="73" spans="1:9" ht="15" thickBot="1">
      <c r="A73" s="115" t="s">
        <v>109</v>
      </c>
      <c r="B73" s="108">
        <v>34271</v>
      </c>
      <c r="C73" s="108">
        <v>42770</v>
      </c>
      <c r="D73" s="108">
        <v>45194</v>
      </c>
      <c r="E73" s="108">
        <v>47787</v>
      </c>
      <c r="F73" s="108">
        <v>50300</v>
      </c>
      <c r="G73" s="108">
        <v>52441</v>
      </c>
      <c r="H73" s="108">
        <v>56413</v>
      </c>
      <c r="I73" s="108">
        <v>62158</v>
      </c>
    </row>
    <row r="74" spans="1:9" ht="15" thickBot="1">
      <c r="A74" s="115" t="s">
        <v>110</v>
      </c>
      <c r="B74" s="108">
        <v>0</v>
      </c>
      <c r="C74" s="108">
        <v>0</v>
      </c>
      <c r="D74" s="108">
        <v>0</v>
      </c>
      <c r="E74" s="108">
        <v>0</v>
      </c>
      <c r="F74" s="108">
        <v>0</v>
      </c>
      <c r="G74" s="108">
        <v>0</v>
      </c>
      <c r="H74" s="108">
        <v>0</v>
      </c>
      <c r="I74" s="108">
        <v>0</v>
      </c>
    </row>
    <row r="75" spans="1:9" ht="15" thickBot="1">
      <c r="A75" s="115" t="s">
        <v>111</v>
      </c>
      <c r="B75" s="108">
        <v>0</v>
      </c>
      <c r="C75" s="108">
        <v>0</v>
      </c>
      <c r="D75" s="108">
        <v>0</v>
      </c>
      <c r="E75" s="108">
        <v>0</v>
      </c>
      <c r="F75" s="108">
        <v>0</v>
      </c>
      <c r="G75" s="108">
        <v>0</v>
      </c>
      <c r="H75" s="108">
        <v>0</v>
      </c>
      <c r="I75" s="108">
        <v>0</v>
      </c>
    </row>
    <row r="76" spans="1:9" ht="15" thickBot="1">
      <c r="A76" s="115" t="s">
        <v>112</v>
      </c>
      <c r="B76" s="108">
        <v>11</v>
      </c>
      <c r="C76" s="108">
        <v>14</v>
      </c>
      <c r="D76" s="108">
        <v>14</v>
      </c>
      <c r="E76" s="108">
        <v>15</v>
      </c>
      <c r="F76" s="108">
        <v>15</v>
      </c>
      <c r="G76" s="108">
        <v>15</v>
      </c>
      <c r="H76" s="108">
        <v>15</v>
      </c>
      <c r="I76" s="108">
        <v>16</v>
      </c>
    </row>
    <row r="77" spans="1:9" ht="15" thickBot="1">
      <c r="A77" s="115" t="s">
        <v>113</v>
      </c>
      <c r="B77" s="108">
        <v>13</v>
      </c>
      <c r="C77" s="108">
        <v>13</v>
      </c>
      <c r="D77" s="108">
        <v>13</v>
      </c>
      <c r="E77" s="108">
        <v>13</v>
      </c>
      <c r="F77" s="108">
        <v>13</v>
      </c>
      <c r="G77" s="108">
        <v>13</v>
      </c>
      <c r="H77" s="108">
        <v>13</v>
      </c>
      <c r="I77" s="108">
        <v>13</v>
      </c>
    </row>
    <row r="78" spans="1:9" ht="15" thickBot="1">
      <c r="A78" s="115" t="s">
        <v>114</v>
      </c>
      <c r="B78" s="108">
        <v>0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</row>
    <row r="79" spans="1:9" hidden="1"/>
    <row r="81" spans="1:9" ht="15" thickBot="1">
      <c r="A81" s="143" t="s">
        <v>122</v>
      </c>
    </row>
    <row r="82" spans="1:9" ht="15" hidden="1" thickBot="1"/>
    <row r="83" spans="1:9" ht="23.25" customHeight="1" thickBot="1">
      <c r="A83" s="566" t="s">
        <v>117</v>
      </c>
      <c r="B83" s="566" t="s">
        <v>606</v>
      </c>
      <c r="C83" s="574" t="s">
        <v>635</v>
      </c>
      <c r="D83" s="573" t="s">
        <v>744</v>
      </c>
      <c r="E83" s="573"/>
      <c r="F83" s="573"/>
      <c r="G83" s="573"/>
      <c r="H83" s="573"/>
      <c r="I83" s="573"/>
    </row>
    <row r="84" spans="1:9" ht="21" customHeight="1" thickBot="1">
      <c r="A84" s="566"/>
      <c r="B84" s="566"/>
      <c r="C84" s="576"/>
      <c r="D84" s="271" t="s">
        <v>745</v>
      </c>
      <c r="E84" s="271" t="s">
        <v>746</v>
      </c>
      <c r="F84" s="271" t="s">
        <v>747</v>
      </c>
      <c r="G84" s="271" t="s">
        <v>748</v>
      </c>
      <c r="H84" s="271" t="s">
        <v>749</v>
      </c>
      <c r="I84" s="271" t="s">
        <v>750</v>
      </c>
    </row>
    <row r="85" spans="1:9" ht="15" thickBot="1">
      <c r="A85" s="115" t="s">
        <v>106</v>
      </c>
      <c r="B85" s="108">
        <v>2114</v>
      </c>
      <c r="C85" s="108">
        <v>2276</v>
      </c>
      <c r="D85" s="108">
        <v>2311</v>
      </c>
      <c r="E85" s="108">
        <v>2347</v>
      </c>
      <c r="F85" s="108">
        <v>2387</v>
      </c>
      <c r="G85" s="108">
        <v>2418</v>
      </c>
      <c r="H85" s="108">
        <v>2458</v>
      </c>
      <c r="I85" s="108">
        <v>2508</v>
      </c>
    </row>
    <row r="86" spans="1:9" ht="15" thickBot="1">
      <c r="A86" s="115" t="s">
        <v>107</v>
      </c>
      <c r="B86" s="108">
        <v>215</v>
      </c>
      <c r="C86" s="108">
        <v>222</v>
      </c>
      <c r="D86" s="108">
        <v>222</v>
      </c>
      <c r="E86" s="108">
        <v>222</v>
      </c>
      <c r="F86" s="108">
        <v>226</v>
      </c>
      <c r="G86" s="108">
        <v>226</v>
      </c>
      <c r="H86" s="108">
        <v>227</v>
      </c>
      <c r="I86" s="108">
        <v>230</v>
      </c>
    </row>
    <row r="87" spans="1:9" ht="15" thickBot="1">
      <c r="A87" s="115" t="s">
        <v>108</v>
      </c>
      <c r="B87" s="108">
        <v>75</v>
      </c>
      <c r="C87" s="108">
        <v>76</v>
      </c>
      <c r="D87" s="108">
        <v>77</v>
      </c>
      <c r="E87" s="108">
        <v>79</v>
      </c>
      <c r="F87" s="108">
        <v>80</v>
      </c>
      <c r="G87" s="108">
        <v>80</v>
      </c>
      <c r="H87" s="108">
        <v>81</v>
      </c>
      <c r="I87" s="108">
        <v>81</v>
      </c>
    </row>
    <row r="88" spans="1:9" ht="15" thickBot="1">
      <c r="A88" s="115" t="s">
        <v>109</v>
      </c>
      <c r="B88" s="108">
        <v>371822</v>
      </c>
      <c r="C88" s="108">
        <v>432341</v>
      </c>
      <c r="D88" s="108">
        <v>451095</v>
      </c>
      <c r="E88" s="108">
        <v>468639</v>
      </c>
      <c r="F88" s="108">
        <v>486410</v>
      </c>
      <c r="G88" s="108">
        <v>501064</v>
      </c>
      <c r="H88" s="108">
        <v>527987</v>
      </c>
      <c r="I88" s="108">
        <v>562388</v>
      </c>
    </row>
    <row r="89" spans="1:9" ht="15" thickBot="1">
      <c r="A89" s="115" t="s">
        <v>110</v>
      </c>
      <c r="B89" s="108">
        <v>286</v>
      </c>
      <c r="C89" s="108">
        <v>274</v>
      </c>
      <c r="D89" s="108">
        <v>275</v>
      </c>
      <c r="E89" s="108">
        <v>274</v>
      </c>
      <c r="F89" s="108">
        <v>273</v>
      </c>
      <c r="G89" s="108">
        <v>274</v>
      </c>
      <c r="H89" s="108">
        <v>271</v>
      </c>
      <c r="I89" s="108">
        <v>271</v>
      </c>
    </row>
    <row r="90" spans="1:9" ht="15" thickBot="1">
      <c r="A90" s="115" t="s">
        <v>111</v>
      </c>
      <c r="B90" s="108">
        <v>20</v>
      </c>
      <c r="C90" s="108">
        <v>22</v>
      </c>
      <c r="D90" s="108">
        <v>22</v>
      </c>
      <c r="E90" s="108">
        <v>22</v>
      </c>
      <c r="F90" s="108">
        <v>22</v>
      </c>
      <c r="G90" s="108">
        <v>22</v>
      </c>
      <c r="H90" s="108">
        <v>22</v>
      </c>
      <c r="I90" s="108">
        <v>23</v>
      </c>
    </row>
    <row r="91" spans="1:9" ht="15" thickBot="1">
      <c r="A91" s="115" t="s">
        <v>112</v>
      </c>
      <c r="B91" s="108">
        <v>384</v>
      </c>
      <c r="C91" s="108">
        <v>412</v>
      </c>
      <c r="D91" s="108">
        <v>415</v>
      </c>
      <c r="E91" s="108">
        <v>418</v>
      </c>
      <c r="F91" s="108">
        <v>424</v>
      </c>
      <c r="G91" s="108">
        <v>431</v>
      </c>
      <c r="H91" s="108">
        <v>443</v>
      </c>
      <c r="I91" s="108">
        <v>446</v>
      </c>
    </row>
    <row r="92" spans="1:9" ht="15" thickBot="1">
      <c r="A92" s="115" t="s">
        <v>113</v>
      </c>
      <c r="B92" s="108">
        <v>324</v>
      </c>
      <c r="C92" s="108">
        <v>318</v>
      </c>
      <c r="D92" s="108">
        <v>318</v>
      </c>
      <c r="E92" s="108">
        <v>319</v>
      </c>
      <c r="F92" s="108">
        <v>319</v>
      </c>
      <c r="G92" s="108">
        <v>319</v>
      </c>
      <c r="H92" s="108">
        <v>319</v>
      </c>
      <c r="I92" s="108">
        <v>319</v>
      </c>
    </row>
    <row r="93" spans="1:9" ht="15" thickBot="1">
      <c r="A93" s="115" t="s">
        <v>114</v>
      </c>
      <c r="B93" s="108">
        <v>57</v>
      </c>
      <c r="C93" s="108">
        <v>58</v>
      </c>
      <c r="D93" s="108">
        <v>58</v>
      </c>
      <c r="E93" s="108">
        <v>56</v>
      </c>
      <c r="F93" s="108">
        <v>56</v>
      </c>
      <c r="G93" s="108">
        <v>56</v>
      </c>
      <c r="H93" s="108">
        <v>57</v>
      </c>
      <c r="I93" s="108">
        <v>57</v>
      </c>
    </row>
    <row r="94" spans="1:9">
      <c r="A94" s="134" t="s">
        <v>1033</v>
      </c>
    </row>
    <row r="96" spans="1:9" ht="17">
      <c r="A96" s="619" t="s">
        <v>701</v>
      </c>
      <c r="B96" s="619"/>
      <c r="C96" s="619"/>
      <c r="D96" s="619"/>
      <c r="E96" s="619"/>
      <c r="F96" s="619"/>
      <c r="G96" s="619"/>
      <c r="H96" s="619"/>
      <c r="I96" s="619"/>
    </row>
    <row r="98" spans="1:9" ht="15" thickBot="1">
      <c r="A98" s="143" t="s">
        <v>123</v>
      </c>
    </row>
    <row r="99" spans="1:9" ht="15" hidden="1" thickBot="1"/>
    <row r="100" spans="1:9" ht="20.25" customHeight="1" thickBot="1">
      <c r="A100" s="566" t="s">
        <v>117</v>
      </c>
      <c r="B100" s="566" t="s">
        <v>606</v>
      </c>
      <c r="C100" s="574" t="s">
        <v>635</v>
      </c>
      <c r="D100" s="573" t="s">
        <v>744</v>
      </c>
      <c r="E100" s="573"/>
      <c r="F100" s="573"/>
      <c r="G100" s="573"/>
      <c r="H100" s="573"/>
      <c r="I100" s="573"/>
    </row>
    <row r="101" spans="1:9" ht="23.25" customHeight="1" thickBot="1">
      <c r="A101" s="566"/>
      <c r="B101" s="566"/>
      <c r="C101" s="576"/>
      <c r="D101" s="271" t="s">
        <v>745</v>
      </c>
      <c r="E101" s="271" t="s">
        <v>746</v>
      </c>
      <c r="F101" s="271" t="s">
        <v>747</v>
      </c>
      <c r="G101" s="271" t="s">
        <v>748</v>
      </c>
      <c r="H101" s="271" t="s">
        <v>749</v>
      </c>
      <c r="I101" s="271" t="s">
        <v>750</v>
      </c>
    </row>
    <row r="102" spans="1:9" ht="15" thickBot="1">
      <c r="A102" s="115" t="s">
        <v>106</v>
      </c>
      <c r="B102" s="108">
        <v>1</v>
      </c>
      <c r="C102" s="108">
        <v>1</v>
      </c>
      <c r="D102" s="108">
        <v>1</v>
      </c>
      <c r="E102" s="108">
        <v>1</v>
      </c>
      <c r="F102" s="108">
        <v>1</v>
      </c>
      <c r="G102" s="108">
        <v>1</v>
      </c>
      <c r="H102" s="108">
        <v>1</v>
      </c>
      <c r="I102" s="108">
        <v>1</v>
      </c>
    </row>
    <row r="103" spans="1:9" ht="15" thickBot="1">
      <c r="A103" s="115" t="s">
        <v>107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</row>
    <row r="104" spans="1:9" ht="15" thickBot="1">
      <c r="A104" s="115" t="s">
        <v>108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</row>
    <row r="105" spans="1:9" ht="15" thickBot="1">
      <c r="A105" s="115" t="s">
        <v>109</v>
      </c>
      <c r="B105" s="108">
        <v>1946</v>
      </c>
      <c r="C105" s="108">
        <v>2583</v>
      </c>
      <c r="D105" s="108">
        <v>2833</v>
      </c>
      <c r="E105" s="108">
        <v>3126</v>
      </c>
      <c r="F105" s="108">
        <v>3413</v>
      </c>
      <c r="G105" s="108">
        <v>3646</v>
      </c>
      <c r="H105" s="108">
        <v>3964</v>
      </c>
      <c r="I105" s="108">
        <v>4332</v>
      </c>
    </row>
    <row r="106" spans="1:9" ht="15" thickBot="1">
      <c r="A106" s="115" t="s">
        <v>110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  <c r="H106" s="108">
        <v>0</v>
      </c>
      <c r="I106" s="108">
        <v>0</v>
      </c>
    </row>
    <row r="107" spans="1:9" ht="15" thickBot="1">
      <c r="A107" s="115" t="s">
        <v>111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</row>
    <row r="108" spans="1:9" ht="15" thickBot="1">
      <c r="A108" s="115" t="s">
        <v>112</v>
      </c>
      <c r="B108" s="108">
        <v>0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</row>
    <row r="109" spans="1:9" ht="15" thickBot="1">
      <c r="A109" s="115" t="s">
        <v>113</v>
      </c>
      <c r="B109" s="108">
        <v>0</v>
      </c>
      <c r="C109" s="108">
        <v>0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</row>
    <row r="110" spans="1:9" ht="15" thickBot="1">
      <c r="A110" s="115" t="s">
        <v>114</v>
      </c>
      <c r="B110" s="108">
        <v>0</v>
      </c>
      <c r="C110" s="108">
        <v>0</v>
      </c>
      <c r="D110" s="108">
        <v>0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</row>
    <row r="111" spans="1:9" hidden="1"/>
    <row r="113" spans="1:9" ht="15" thickBot="1">
      <c r="A113" s="143" t="s">
        <v>124</v>
      </c>
    </row>
    <row r="114" spans="1:9" ht="15" hidden="1" thickBot="1"/>
    <row r="115" spans="1:9" ht="21.75" customHeight="1" thickBot="1">
      <c r="A115" s="566" t="s">
        <v>117</v>
      </c>
      <c r="B115" s="566" t="s">
        <v>606</v>
      </c>
      <c r="C115" s="574" t="s">
        <v>635</v>
      </c>
      <c r="D115" s="573" t="s">
        <v>744</v>
      </c>
      <c r="E115" s="573"/>
      <c r="F115" s="573"/>
      <c r="G115" s="573"/>
      <c r="H115" s="573"/>
      <c r="I115" s="573"/>
    </row>
    <row r="116" spans="1:9" ht="20.25" customHeight="1" thickBot="1">
      <c r="A116" s="566"/>
      <c r="B116" s="566"/>
      <c r="C116" s="576"/>
      <c r="D116" s="271" t="s">
        <v>745</v>
      </c>
      <c r="E116" s="271" t="s">
        <v>746</v>
      </c>
      <c r="F116" s="271" t="s">
        <v>747</v>
      </c>
      <c r="G116" s="271" t="s">
        <v>748</v>
      </c>
      <c r="H116" s="271" t="s">
        <v>749</v>
      </c>
      <c r="I116" s="271" t="s">
        <v>750</v>
      </c>
    </row>
    <row r="117" spans="1:9" ht="15" thickBot="1">
      <c r="A117" s="115" t="s">
        <v>106</v>
      </c>
      <c r="B117" s="108">
        <v>15</v>
      </c>
      <c r="C117" s="108">
        <v>18</v>
      </c>
      <c r="D117" s="108">
        <v>19</v>
      </c>
      <c r="E117" s="108">
        <v>19</v>
      </c>
      <c r="F117" s="108">
        <v>22</v>
      </c>
      <c r="G117" s="108">
        <v>24</v>
      </c>
      <c r="H117" s="108">
        <v>24</v>
      </c>
      <c r="I117" s="108">
        <v>25</v>
      </c>
    </row>
    <row r="118" spans="1:9" ht="15" thickBot="1">
      <c r="A118" s="115" t="s">
        <v>107</v>
      </c>
      <c r="B118" s="108">
        <v>2</v>
      </c>
      <c r="C118" s="108">
        <v>2</v>
      </c>
      <c r="D118" s="108">
        <v>2</v>
      </c>
      <c r="E118" s="108">
        <v>2</v>
      </c>
      <c r="F118" s="108">
        <v>2</v>
      </c>
      <c r="G118" s="108">
        <v>2</v>
      </c>
      <c r="H118" s="108">
        <v>2</v>
      </c>
      <c r="I118" s="108">
        <v>2</v>
      </c>
    </row>
    <row r="119" spans="1:9" ht="15" thickBot="1">
      <c r="A119" s="115" t="s">
        <v>108</v>
      </c>
      <c r="B119" s="108">
        <v>3</v>
      </c>
      <c r="C119" s="108">
        <v>3</v>
      </c>
      <c r="D119" s="108">
        <v>3</v>
      </c>
      <c r="E119" s="108">
        <v>3</v>
      </c>
      <c r="F119" s="108">
        <v>3</v>
      </c>
      <c r="G119" s="108">
        <v>3</v>
      </c>
      <c r="H119" s="108">
        <v>2</v>
      </c>
      <c r="I119" s="108">
        <v>2</v>
      </c>
    </row>
    <row r="120" spans="1:9" ht="15" thickBot="1">
      <c r="A120" s="115" t="s">
        <v>109</v>
      </c>
      <c r="B120" s="108">
        <v>12553</v>
      </c>
      <c r="C120" s="108">
        <v>16388</v>
      </c>
      <c r="D120" s="108">
        <v>17793</v>
      </c>
      <c r="E120" s="108">
        <v>18940</v>
      </c>
      <c r="F120" s="108">
        <v>20208</v>
      </c>
      <c r="G120" s="108">
        <v>21351</v>
      </c>
      <c r="H120" s="108">
        <v>23366</v>
      </c>
      <c r="I120" s="108">
        <v>25950</v>
      </c>
    </row>
    <row r="121" spans="1:9" ht="15" thickBot="1">
      <c r="A121" s="115" t="s">
        <v>110</v>
      </c>
      <c r="B121" s="108">
        <v>0</v>
      </c>
      <c r="C121" s="108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</row>
    <row r="122" spans="1:9" ht="15" thickBot="1">
      <c r="A122" s="115" t="s">
        <v>111</v>
      </c>
      <c r="B122" s="108">
        <v>0</v>
      </c>
      <c r="C122" s="108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</row>
    <row r="123" spans="1:9" ht="15" thickBot="1">
      <c r="A123" s="115" t="s">
        <v>112</v>
      </c>
      <c r="B123" s="108">
        <v>4</v>
      </c>
      <c r="C123" s="108">
        <v>4</v>
      </c>
      <c r="D123" s="108">
        <v>4</v>
      </c>
      <c r="E123" s="108">
        <v>4</v>
      </c>
      <c r="F123" s="108">
        <v>4</v>
      </c>
      <c r="G123" s="108">
        <v>4</v>
      </c>
      <c r="H123" s="108">
        <v>4</v>
      </c>
      <c r="I123" s="108">
        <v>4</v>
      </c>
    </row>
    <row r="124" spans="1:9" ht="15" thickBot="1">
      <c r="A124" s="115" t="s">
        <v>113</v>
      </c>
      <c r="B124" s="108">
        <v>2</v>
      </c>
      <c r="C124" s="108">
        <v>2</v>
      </c>
      <c r="D124" s="108">
        <v>2</v>
      </c>
      <c r="E124" s="108">
        <v>2</v>
      </c>
      <c r="F124" s="108">
        <v>2</v>
      </c>
      <c r="G124" s="108">
        <v>2</v>
      </c>
      <c r="H124" s="108">
        <v>2</v>
      </c>
      <c r="I124" s="108">
        <v>2</v>
      </c>
    </row>
    <row r="125" spans="1:9" ht="15" thickBot="1">
      <c r="A125" s="115" t="s">
        <v>114</v>
      </c>
      <c r="B125" s="108">
        <v>0</v>
      </c>
      <c r="C125" s="108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</row>
    <row r="126" spans="1:9" hidden="1"/>
    <row r="128" spans="1:9" ht="15" thickBot="1">
      <c r="A128" s="143" t="s">
        <v>125</v>
      </c>
    </row>
    <row r="129" spans="1:9" ht="15" hidden="1" thickBot="1"/>
    <row r="130" spans="1:9" ht="21" customHeight="1" thickBot="1">
      <c r="A130" s="566" t="s">
        <v>117</v>
      </c>
      <c r="B130" s="566" t="s">
        <v>606</v>
      </c>
      <c r="C130" s="574" t="s">
        <v>635</v>
      </c>
      <c r="D130" s="573" t="s">
        <v>744</v>
      </c>
      <c r="E130" s="573"/>
      <c r="F130" s="573"/>
      <c r="G130" s="573"/>
      <c r="H130" s="573"/>
      <c r="I130" s="573"/>
    </row>
    <row r="131" spans="1:9" ht="19.5" customHeight="1" thickBot="1">
      <c r="A131" s="566"/>
      <c r="B131" s="566"/>
      <c r="C131" s="576"/>
      <c r="D131" s="271" t="s">
        <v>745</v>
      </c>
      <c r="E131" s="271" t="s">
        <v>746</v>
      </c>
      <c r="F131" s="271" t="s">
        <v>747</v>
      </c>
      <c r="G131" s="271" t="s">
        <v>748</v>
      </c>
      <c r="H131" s="271" t="s">
        <v>749</v>
      </c>
      <c r="I131" s="271" t="s">
        <v>750</v>
      </c>
    </row>
    <row r="132" spans="1:9" ht="15" thickBot="1">
      <c r="A132" s="115" t="s">
        <v>106</v>
      </c>
      <c r="B132" s="108">
        <v>485</v>
      </c>
      <c r="C132" s="108">
        <v>509</v>
      </c>
      <c r="D132" s="108">
        <v>513</v>
      </c>
      <c r="E132" s="108">
        <v>517</v>
      </c>
      <c r="F132" s="108">
        <v>521</v>
      </c>
      <c r="G132" s="108">
        <v>531</v>
      </c>
      <c r="H132" s="108">
        <v>545</v>
      </c>
      <c r="I132" s="108">
        <v>558</v>
      </c>
    </row>
    <row r="133" spans="1:9" ht="15" thickBot="1">
      <c r="A133" s="115" t="s">
        <v>107</v>
      </c>
      <c r="B133" s="108">
        <v>66</v>
      </c>
      <c r="C133" s="108">
        <v>66</v>
      </c>
      <c r="D133" s="108">
        <v>67</v>
      </c>
      <c r="E133" s="108">
        <v>67</v>
      </c>
      <c r="F133" s="108">
        <v>67</v>
      </c>
      <c r="G133" s="108">
        <v>70</v>
      </c>
      <c r="H133" s="108">
        <v>71</v>
      </c>
      <c r="I133" s="108">
        <v>71</v>
      </c>
    </row>
    <row r="134" spans="1:9" ht="15" thickBot="1">
      <c r="A134" s="115" t="s">
        <v>108</v>
      </c>
      <c r="B134" s="108">
        <v>12</v>
      </c>
      <c r="C134" s="108">
        <v>14</v>
      </c>
      <c r="D134" s="108">
        <v>13</v>
      </c>
      <c r="E134" s="108">
        <v>13</v>
      </c>
      <c r="F134" s="108">
        <v>13</v>
      </c>
      <c r="G134" s="108">
        <v>13</v>
      </c>
      <c r="H134" s="108">
        <v>14</v>
      </c>
      <c r="I134" s="108">
        <v>14</v>
      </c>
    </row>
    <row r="135" spans="1:9" ht="15" thickBot="1">
      <c r="A135" s="115" t="s">
        <v>109</v>
      </c>
      <c r="B135" s="108">
        <v>343463</v>
      </c>
      <c r="C135" s="108">
        <v>431292</v>
      </c>
      <c r="D135" s="108">
        <v>456369</v>
      </c>
      <c r="E135" s="108">
        <v>482359</v>
      </c>
      <c r="F135" s="108">
        <v>508047</v>
      </c>
      <c r="G135" s="108">
        <v>530915</v>
      </c>
      <c r="H135" s="108">
        <v>571296</v>
      </c>
      <c r="I135" s="108">
        <v>624951</v>
      </c>
    </row>
    <row r="136" spans="1:9" ht="15" thickBot="1">
      <c r="A136" s="115" t="s">
        <v>110</v>
      </c>
      <c r="B136" s="108">
        <v>1</v>
      </c>
      <c r="C136" s="108">
        <v>1</v>
      </c>
      <c r="D136" s="108">
        <v>1</v>
      </c>
      <c r="E136" s="108">
        <v>1</v>
      </c>
      <c r="F136" s="108">
        <v>1</v>
      </c>
      <c r="G136" s="108">
        <v>1</v>
      </c>
      <c r="H136" s="108">
        <v>1</v>
      </c>
      <c r="I136" s="108">
        <v>1</v>
      </c>
    </row>
    <row r="137" spans="1:9" ht="15" thickBot="1">
      <c r="A137" s="115" t="s">
        <v>111</v>
      </c>
      <c r="B137" s="108">
        <v>7</v>
      </c>
      <c r="C137" s="108">
        <v>7</v>
      </c>
      <c r="D137" s="108">
        <v>7</v>
      </c>
      <c r="E137" s="108">
        <v>7</v>
      </c>
      <c r="F137" s="108">
        <v>7</v>
      </c>
      <c r="G137" s="108">
        <v>7</v>
      </c>
      <c r="H137" s="108">
        <v>7</v>
      </c>
      <c r="I137" s="108">
        <v>8</v>
      </c>
    </row>
    <row r="138" spans="1:9" ht="15" thickBot="1">
      <c r="A138" s="115" t="s">
        <v>112</v>
      </c>
      <c r="B138" s="108">
        <v>167</v>
      </c>
      <c r="C138" s="108">
        <v>178</v>
      </c>
      <c r="D138" s="108">
        <v>178</v>
      </c>
      <c r="E138" s="108">
        <v>179</v>
      </c>
      <c r="F138" s="108">
        <v>181</v>
      </c>
      <c r="G138" s="108">
        <v>184</v>
      </c>
      <c r="H138" s="108">
        <v>187</v>
      </c>
      <c r="I138" s="108">
        <v>192</v>
      </c>
    </row>
    <row r="139" spans="1:9" ht="15" thickBot="1">
      <c r="A139" s="115" t="s">
        <v>113</v>
      </c>
      <c r="B139" s="108">
        <v>40</v>
      </c>
      <c r="C139" s="108">
        <v>40</v>
      </c>
      <c r="D139" s="108">
        <v>40</v>
      </c>
      <c r="E139" s="108">
        <v>40</v>
      </c>
      <c r="F139" s="108">
        <v>40</v>
      </c>
      <c r="G139" s="108">
        <v>40</v>
      </c>
      <c r="H139" s="108">
        <v>40</v>
      </c>
      <c r="I139" s="108">
        <v>40</v>
      </c>
    </row>
    <row r="140" spans="1:9" ht="15" thickBot="1">
      <c r="A140" s="115" t="s">
        <v>114</v>
      </c>
      <c r="B140" s="108">
        <v>3</v>
      </c>
      <c r="C140" s="108">
        <v>3</v>
      </c>
      <c r="D140" s="108">
        <v>3</v>
      </c>
      <c r="E140" s="108">
        <v>3</v>
      </c>
      <c r="F140" s="108">
        <v>3</v>
      </c>
      <c r="G140" s="108">
        <v>3</v>
      </c>
      <c r="H140" s="108">
        <v>3</v>
      </c>
      <c r="I140" s="108">
        <v>3</v>
      </c>
    </row>
    <row r="141" spans="1:9">
      <c r="A141" s="134" t="s">
        <v>1033</v>
      </c>
    </row>
    <row r="143" spans="1:9" ht="17">
      <c r="A143" s="619" t="s">
        <v>701</v>
      </c>
      <c r="B143" s="619"/>
      <c r="C143" s="619"/>
      <c r="D143" s="619"/>
      <c r="E143" s="619"/>
      <c r="F143" s="619"/>
      <c r="G143" s="619"/>
      <c r="H143" s="619"/>
      <c r="I143" s="619"/>
    </row>
    <row r="145" spans="1:9" ht="15" thickBot="1">
      <c r="A145" s="143" t="s">
        <v>126</v>
      </c>
    </row>
    <row r="146" spans="1:9" ht="15" hidden="1" thickBot="1"/>
    <row r="147" spans="1:9" ht="22.5" customHeight="1" thickBot="1">
      <c r="A147" s="566" t="s">
        <v>117</v>
      </c>
      <c r="B147" s="566" t="s">
        <v>606</v>
      </c>
      <c r="C147" s="574" t="s">
        <v>635</v>
      </c>
      <c r="D147" s="573" t="s">
        <v>744</v>
      </c>
      <c r="E147" s="573"/>
      <c r="F147" s="573"/>
      <c r="G147" s="573"/>
      <c r="H147" s="573"/>
      <c r="I147" s="573"/>
    </row>
    <row r="148" spans="1:9" ht="21" customHeight="1" thickBot="1">
      <c r="A148" s="566"/>
      <c r="B148" s="566"/>
      <c r="C148" s="576"/>
      <c r="D148" s="271" t="s">
        <v>745</v>
      </c>
      <c r="E148" s="271" t="s">
        <v>746</v>
      </c>
      <c r="F148" s="271" t="s">
        <v>747</v>
      </c>
      <c r="G148" s="271" t="s">
        <v>748</v>
      </c>
      <c r="H148" s="271" t="s">
        <v>749</v>
      </c>
      <c r="I148" s="271" t="s">
        <v>750</v>
      </c>
    </row>
    <row r="149" spans="1:9" ht="15" thickBot="1">
      <c r="A149" s="115" t="s">
        <v>106</v>
      </c>
      <c r="B149" s="108">
        <v>186</v>
      </c>
      <c r="C149" s="108">
        <v>189</v>
      </c>
      <c r="D149" s="108">
        <v>195</v>
      </c>
      <c r="E149" s="108">
        <v>197</v>
      </c>
      <c r="F149" s="108">
        <v>199</v>
      </c>
      <c r="G149" s="108">
        <v>206</v>
      </c>
      <c r="H149" s="108">
        <v>211</v>
      </c>
      <c r="I149" s="108">
        <v>214</v>
      </c>
    </row>
    <row r="150" spans="1:9" ht="15" thickBot="1">
      <c r="A150" s="115" t="s">
        <v>107</v>
      </c>
      <c r="B150" s="108">
        <v>28</v>
      </c>
      <c r="C150" s="108">
        <v>31</v>
      </c>
      <c r="D150" s="108">
        <v>33</v>
      </c>
      <c r="E150" s="108">
        <v>33</v>
      </c>
      <c r="F150" s="108">
        <v>34</v>
      </c>
      <c r="G150" s="108">
        <v>35</v>
      </c>
      <c r="H150" s="108">
        <v>37</v>
      </c>
      <c r="I150" s="108">
        <v>38</v>
      </c>
    </row>
    <row r="151" spans="1:9" ht="15" thickBot="1">
      <c r="A151" s="115" t="s">
        <v>108</v>
      </c>
      <c r="B151" s="108">
        <v>4</v>
      </c>
      <c r="C151" s="108">
        <v>4</v>
      </c>
      <c r="D151" s="108">
        <v>4</v>
      </c>
      <c r="E151" s="108">
        <v>4</v>
      </c>
      <c r="F151" s="108">
        <v>4</v>
      </c>
      <c r="G151" s="108">
        <v>4</v>
      </c>
      <c r="H151" s="108">
        <v>4</v>
      </c>
      <c r="I151" s="108">
        <v>4</v>
      </c>
    </row>
    <row r="152" spans="1:9" ht="15" thickBot="1">
      <c r="A152" s="115" t="s">
        <v>109</v>
      </c>
      <c r="B152" s="108">
        <v>172203</v>
      </c>
      <c r="C152" s="108">
        <v>222200</v>
      </c>
      <c r="D152" s="108">
        <v>236749</v>
      </c>
      <c r="E152" s="108">
        <v>252160</v>
      </c>
      <c r="F152" s="108">
        <v>269453</v>
      </c>
      <c r="G152" s="108">
        <v>284560</v>
      </c>
      <c r="H152" s="108">
        <v>309895</v>
      </c>
      <c r="I152" s="108">
        <v>343903</v>
      </c>
    </row>
    <row r="153" spans="1:9" ht="15" thickBot="1">
      <c r="A153" s="115" t="s">
        <v>110</v>
      </c>
      <c r="B153" s="108">
        <v>0</v>
      </c>
      <c r="C153" s="108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</row>
    <row r="154" spans="1:9" ht="15" thickBot="1">
      <c r="A154" s="115" t="s">
        <v>111</v>
      </c>
      <c r="B154" s="108">
        <v>0</v>
      </c>
      <c r="C154" s="108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</row>
    <row r="155" spans="1:9" ht="15" thickBot="1">
      <c r="A155" s="115" t="s">
        <v>112</v>
      </c>
      <c r="B155" s="108">
        <v>67</v>
      </c>
      <c r="C155" s="108">
        <v>74</v>
      </c>
      <c r="D155" s="108">
        <v>75</v>
      </c>
      <c r="E155" s="108">
        <v>76</v>
      </c>
      <c r="F155" s="108">
        <v>78</v>
      </c>
      <c r="G155" s="108">
        <v>82</v>
      </c>
      <c r="H155" s="108">
        <v>85</v>
      </c>
      <c r="I155" s="108">
        <v>86</v>
      </c>
    </row>
    <row r="156" spans="1:9" ht="15" thickBot="1">
      <c r="A156" s="115" t="s">
        <v>113</v>
      </c>
      <c r="B156" s="108">
        <v>18</v>
      </c>
      <c r="C156" s="108">
        <v>18</v>
      </c>
      <c r="D156" s="108">
        <v>18</v>
      </c>
      <c r="E156" s="108">
        <v>18</v>
      </c>
      <c r="F156" s="108">
        <v>18</v>
      </c>
      <c r="G156" s="108">
        <v>18</v>
      </c>
      <c r="H156" s="108">
        <v>18</v>
      </c>
      <c r="I156" s="108">
        <v>18</v>
      </c>
    </row>
    <row r="157" spans="1:9" ht="15" thickBot="1">
      <c r="A157" s="115" t="s">
        <v>114</v>
      </c>
      <c r="B157" s="108">
        <v>0</v>
      </c>
      <c r="C157" s="108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</row>
    <row r="158" spans="1:9" hidden="1">
      <c r="A158" s="73"/>
      <c r="B158" s="73"/>
      <c r="C158" s="73"/>
      <c r="D158" s="73"/>
      <c r="E158" s="73"/>
      <c r="F158" s="73"/>
      <c r="G158" s="73"/>
      <c r="H158" s="73"/>
      <c r="I158" s="73"/>
    </row>
    <row r="160" spans="1:9" ht="15" thickBot="1">
      <c r="A160" s="143" t="s">
        <v>127</v>
      </c>
    </row>
    <row r="161" spans="1:9" ht="15" hidden="1" thickBot="1"/>
    <row r="162" spans="1:9" ht="21" customHeight="1" thickBot="1">
      <c r="A162" s="566" t="s">
        <v>117</v>
      </c>
      <c r="B162" s="566" t="s">
        <v>606</v>
      </c>
      <c r="C162" s="574" t="s">
        <v>635</v>
      </c>
      <c r="D162" s="573" t="s">
        <v>744</v>
      </c>
      <c r="E162" s="573"/>
      <c r="F162" s="573"/>
      <c r="G162" s="573"/>
      <c r="H162" s="573"/>
      <c r="I162" s="573"/>
    </row>
    <row r="163" spans="1:9" ht="21.75" customHeight="1" thickBot="1">
      <c r="A163" s="566"/>
      <c r="B163" s="566"/>
      <c r="C163" s="576"/>
      <c r="D163" s="271" t="s">
        <v>745</v>
      </c>
      <c r="E163" s="271" t="s">
        <v>746</v>
      </c>
      <c r="F163" s="271" t="s">
        <v>747</v>
      </c>
      <c r="G163" s="271" t="s">
        <v>748</v>
      </c>
      <c r="H163" s="271" t="s">
        <v>749</v>
      </c>
      <c r="I163" s="271" t="s">
        <v>750</v>
      </c>
    </row>
    <row r="164" spans="1:9" ht="15" thickBot="1">
      <c r="A164" s="115" t="s">
        <v>106</v>
      </c>
      <c r="B164" s="108">
        <v>623</v>
      </c>
      <c r="C164" s="108">
        <v>683</v>
      </c>
      <c r="D164" s="108">
        <v>693</v>
      </c>
      <c r="E164" s="108">
        <v>697</v>
      </c>
      <c r="F164" s="108">
        <v>702</v>
      </c>
      <c r="G164" s="108">
        <v>712</v>
      </c>
      <c r="H164" s="108">
        <v>720</v>
      </c>
      <c r="I164" s="108">
        <v>729</v>
      </c>
    </row>
    <row r="165" spans="1:9" ht="15" thickBot="1">
      <c r="A165" s="115" t="s">
        <v>107</v>
      </c>
      <c r="B165" s="108">
        <v>72</v>
      </c>
      <c r="C165" s="108">
        <v>73</v>
      </c>
      <c r="D165" s="108">
        <v>73</v>
      </c>
      <c r="E165" s="108">
        <v>76</v>
      </c>
      <c r="F165" s="108">
        <v>78</v>
      </c>
      <c r="G165" s="108">
        <v>79</v>
      </c>
      <c r="H165" s="108">
        <v>80</v>
      </c>
      <c r="I165" s="108">
        <v>82</v>
      </c>
    </row>
    <row r="166" spans="1:9" ht="15" thickBot="1">
      <c r="A166" s="115" t="s">
        <v>108</v>
      </c>
      <c r="B166" s="108">
        <v>8</v>
      </c>
      <c r="C166" s="108">
        <v>9</v>
      </c>
      <c r="D166" s="108">
        <v>9</v>
      </c>
      <c r="E166" s="108">
        <v>9</v>
      </c>
      <c r="F166" s="108">
        <v>9</v>
      </c>
      <c r="G166" s="108">
        <v>9</v>
      </c>
      <c r="H166" s="108">
        <v>9</v>
      </c>
      <c r="I166" s="108">
        <v>9</v>
      </c>
    </row>
    <row r="167" spans="1:9" ht="15" thickBot="1">
      <c r="A167" s="115" t="s">
        <v>109</v>
      </c>
      <c r="B167" s="108">
        <v>238269</v>
      </c>
      <c r="C167" s="108">
        <v>297490</v>
      </c>
      <c r="D167" s="108">
        <v>313585</v>
      </c>
      <c r="E167" s="108">
        <v>330558</v>
      </c>
      <c r="F167" s="108">
        <v>350126</v>
      </c>
      <c r="G167" s="108">
        <v>366106</v>
      </c>
      <c r="H167" s="108">
        <v>393896</v>
      </c>
      <c r="I167" s="108">
        <v>432091</v>
      </c>
    </row>
    <row r="168" spans="1:9" ht="15" thickBot="1">
      <c r="A168" s="115" t="s">
        <v>110</v>
      </c>
      <c r="B168" s="108">
        <v>6</v>
      </c>
      <c r="C168" s="108">
        <v>6</v>
      </c>
      <c r="D168" s="108">
        <v>6</v>
      </c>
      <c r="E168" s="108">
        <v>6</v>
      </c>
      <c r="F168" s="108">
        <v>6</v>
      </c>
      <c r="G168" s="108">
        <v>6</v>
      </c>
      <c r="H168" s="108">
        <v>6</v>
      </c>
      <c r="I168" s="108">
        <v>6</v>
      </c>
    </row>
    <row r="169" spans="1:9" ht="15" thickBot="1">
      <c r="A169" s="115" t="s">
        <v>111</v>
      </c>
      <c r="B169" s="108">
        <v>4</v>
      </c>
      <c r="C169" s="108">
        <v>4</v>
      </c>
      <c r="D169" s="108">
        <v>4</v>
      </c>
      <c r="E169" s="108">
        <v>4</v>
      </c>
      <c r="F169" s="108">
        <v>4</v>
      </c>
      <c r="G169" s="108">
        <v>4</v>
      </c>
      <c r="H169" s="108">
        <v>4</v>
      </c>
      <c r="I169" s="108">
        <v>4</v>
      </c>
    </row>
    <row r="170" spans="1:9" ht="15" thickBot="1">
      <c r="A170" s="115" t="s">
        <v>112</v>
      </c>
      <c r="B170" s="108">
        <v>222</v>
      </c>
      <c r="C170" s="108">
        <v>249</v>
      </c>
      <c r="D170" s="108">
        <v>251</v>
      </c>
      <c r="E170" s="108">
        <v>251</v>
      </c>
      <c r="F170" s="108">
        <v>256</v>
      </c>
      <c r="G170" s="108">
        <v>258</v>
      </c>
      <c r="H170" s="108">
        <v>258</v>
      </c>
      <c r="I170" s="108">
        <v>259</v>
      </c>
    </row>
    <row r="171" spans="1:9" ht="15" thickBot="1">
      <c r="A171" s="115" t="s">
        <v>113</v>
      </c>
      <c r="B171" s="108">
        <v>33</v>
      </c>
      <c r="C171" s="108">
        <v>33</v>
      </c>
      <c r="D171" s="108">
        <v>33</v>
      </c>
      <c r="E171" s="108">
        <v>33</v>
      </c>
      <c r="F171" s="108">
        <v>32</v>
      </c>
      <c r="G171" s="108">
        <v>32</v>
      </c>
      <c r="H171" s="108">
        <v>32</v>
      </c>
      <c r="I171" s="108">
        <v>32</v>
      </c>
    </row>
    <row r="172" spans="1:9" ht="15" thickBot="1">
      <c r="A172" s="115" t="s">
        <v>114</v>
      </c>
      <c r="B172" s="108">
        <v>2</v>
      </c>
      <c r="C172" s="108">
        <v>2</v>
      </c>
      <c r="D172" s="108">
        <v>2</v>
      </c>
      <c r="E172" s="108">
        <v>2</v>
      </c>
      <c r="F172" s="108">
        <v>2</v>
      </c>
      <c r="G172" s="108">
        <v>2</v>
      </c>
      <c r="H172" s="108">
        <v>2</v>
      </c>
      <c r="I172" s="108">
        <v>2</v>
      </c>
    </row>
    <row r="173" spans="1:9" hidden="1"/>
    <row r="175" spans="1:9" ht="15" thickBot="1">
      <c r="A175" s="143" t="s">
        <v>128</v>
      </c>
    </row>
    <row r="176" spans="1:9" ht="15" hidden="1" thickBot="1"/>
    <row r="177" spans="1:9" ht="22.5" customHeight="1" thickBot="1">
      <c r="A177" s="566" t="s">
        <v>117</v>
      </c>
      <c r="B177" s="566" t="s">
        <v>606</v>
      </c>
      <c r="C177" s="574" t="s">
        <v>635</v>
      </c>
      <c r="D177" s="573" t="s">
        <v>744</v>
      </c>
      <c r="E177" s="573"/>
      <c r="F177" s="573"/>
      <c r="G177" s="573"/>
      <c r="H177" s="573"/>
      <c r="I177" s="573"/>
    </row>
    <row r="178" spans="1:9" ht="20.25" customHeight="1" thickBot="1">
      <c r="A178" s="566"/>
      <c r="B178" s="566"/>
      <c r="C178" s="576"/>
      <c r="D178" s="271" t="s">
        <v>745</v>
      </c>
      <c r="E178" s="271" t="s">
        <v>746</v>
      </c>
      <c r="F178" s="271" t="s">
        <v>747</v>
      </c>
      <c r="G178" s="271" t="s">
        <v>748</v>
      </c>
      <c r="H178" s="271" t="s">
        <v>749</v>
      </c>
      <c r="I178" s="271" t="s">
        <v>750</v>
      </c>
    </row>
    <row r="179" spans="1:9" ht="15" thickBot="1">
      <c r="A179" s="115" t="s">
        <v>106</v>
      </c>
      <c r="B179" s="108">
        <v>14</v>
      </c>
      <c r="C179" s="108">
        <v>16</v>
      </c>
      <c r="D179" s="108">
        <v>18</v>
      </c>
      <c r="E179" s="108">
        <v>18</v>
      </c>
      <c r="F179" s="108">
        <v>20</v>
      </c>
      <c r="G179" s="108">
        <v>20</v>
      </c>
      <c r="H179" s="108">
        <v>20</v>
      </c>
      <c r="I179" s="108">
        <v>22</v>
      </c>
    </row>
    <row r="180" spans="1:9" ht="15" thickBot="1">
      <c r="A180" s="115" t="s">
        <v>107</v>
      </c>
      <c r="B180" s="108">
        <v>10</v>
      </c>
      <c r="C180" s="108">
        <v>11</v>
      </c>
      <c r="D180" s="108">
        <v>11</v>
      </c>
      <c r="E180" s="108">
        <v>11</v>
      </c>
      <c r="F180" s="108">
        <v>11</v>
      </c>
      <c r="G180" s="108">
        <v>11</v>
      </c>
      <c r="H180" s="108">
        <v>11</v>
      </c>
      <c r="I180" s="108">
        <v>11</v>
      </c>
    </row>
    <row r="181" spans="1:9" ht="15" thickBot="1">
      <c r="A181" s="115" t="s">
        <v>108</v>
      </c>
      <c r="B181" s="108">
        <v>0</v>
      </c>
      <c r="C181" s="108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</row>
    <row r="182" spans="1:9" ht="15" thickBot="1">
      <c r="A182" s="115" t="s">
        <v>109</v>
      </c>
      <c r="B182" s="108">
        <v>18323</v>
      </c>
      <c r="C182" s="108">
        <v>23926</v>
      </c>
      <c r="D182" s="108">
        <v>26444</v>
      </c>
      <c r="E182" s="108">
        <v>30938</v>
      </c>
      <c r="F182" s="108">
        <v>33177</v>
      </c>
      <c r="G182" s="108">
        <v>35416</v>
      </c>
      <c r="H182" s="108">
        <v>38627</v>
      </c>
      <c r="I182" s="108">
        <v>42589</v>
      </c>
    </row>
    <row r="183" spans="1:9" ht="15" thickBot="1">
      <c r="A183" s="115" t="s">
        <v>110</v>
      </c>
      <c r="B183" s="108">
        <v>0</v>
      </c>
      <c r="C183" s="108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</row>
    <row r="184" spans="1:9" ht="15" thickBot="1">
      <c r="A184" s="115" t="s">
        <v>111</v>
      </c>
      <c r="B184" s="108">
        <v>0</v>
      </c>
      <c r="C184" s="108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</row>
    <row r="185" spans="1:9" ht="15" thickBot="1">
      <c r="A185" s="115" t="s">
        <v>112</v>
      </c>
      <c r="B185" s="108">
        <v>12</v>
      </c>
      <c r="C185" s="108">
        <v>12</v>
      </c>
      <c r="D185" s="108">
        <v>12</v>
      </c>
      <c r="E185" s="108">
        <v>12</v>
      </c>
      <c r="F185" s="108">
        <v>12</v>
      </c>
      <c r="G185" s="108">
        <v>12</v>
      </c>
      <c r="H185" s="108">
        <v>12</v>
      </c>
      <c r="I185" s="108">
        <v>12</v>
      </c>
    </row>
    <row r="186" spans="1:9" ht="15" thickBot="1">
      <c r="A186" s="115" t="s">
        <v>113</v>
      </c>
      <c r="B186" s="108">
        <v>0</v>
      </c>
      <c r="C186" s="108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</row>
    <row r="187" spans="1:9" ht="15" thickBot="1">
      <c r="A187" s="115" t="s">
        <v>114</v>
      </c>
      <c r="B187" s="108">
        <v>0</v>
      </c>
      <c r="C187" s="108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</row>
    <row r="188" spans="1:9">
      <c r="A188" s="134" t="s">
        <v>1033</v>
      </c>
    </row>
    <row r="190" spans="1:9" ht="17">
      <c r="A190" s="619" t="s">
        <v>701</v>
      </c>
      <c r="B190" s="619"/>
      <c r="C190" s="619"/>
      <c r="D190" s="619"/>
      <c r="E190" s="619"/>
      <c r="F190" s="619"/>
      <c r="G190" s="619"/>
      <c r="H190" s="619"/>
      <c r="I190" s="619"/>
    </row>
    <row r="192" spans="1:9" ht="15" thickBot="1">
      <c r="A192" s="143" t="s">
        <v>129</v>
      </c>
    </row>
    <row r="193" spans="1:9" ht="15" hidden="1" thickBot="1"/>
    <row r="194" spans="1:9" ht="20.25" customHeight="1" thickBot="1">
      <c r="A194" s="566" t="s">
        <v>117</v>
      </c>
      <c r="B194" s="566" t="s">
        <v>606</v>
      </c>
      <c r="C194" s="574" t="s">
        <v>635</v>
      </c>
      <c r="D194" s="573" t="s">
        <v>744</v>
      </c>
      <c r="E194" s="573"/>
      <c r="F194" s="573"/>
      <c r="G194" s="573"/>
      <c r="H194" s="573"/>
      <c r="I194" s="573"/>
    </row>
    <row r="195" spans="1:9" ht="21" customHeight="1" thickBot="1">
      <c r="A195" s="566"/>
      <c r="B195" s="566"/>
      <c r="C195" s="576"/>
      <c r="D195" s="271" t="s">
        <v>745</v>
      </c>
      <c r="E195" s="271" t="s">
        <v>746</v>
      </c>
      <c r="F195" s="271" t="s">
        <v>747</v>
      </c>
      <c r="G195" s="271" t="s">
        <v>748</v>
      </c>
      <c r="H195" s="271" t="s">
        <v>749</v>
      </c>
      <c r="I195" s="271" t="s">
        <v>750</v>
      </c>
    </row>
    <row r="196" spans="1:9" ht="15" thickBot="1">
      <c r="A196" s="115" t="s">
        <v>106</v>
      </c>
      <c r="B196" s="108">
        <v>39</v>
      </c>
      <c r="C196" s="108">
        <v>41</v>
      </c>
      <c r="D196" s="108">
        <v>41</v>
      </c>
      <c r="E196" s="108">
        <v>41</v>
      </c>
      <c r="F196" s="108">
        <v>42</v>
      </c>
      <c r="G196" s="108">
        <v>43</v>
      </c>
      <c r="H196" s="108">
        <v>48</v>
      </c>
      <c r="I196" s="108">
        <v>49</v>
      </c>
    </row>
    <row r="197" spans="1:9" ht="15" thickBot="1">
      <c r="A197" s="115" t="s">
        <v>107</v>
      </c>
      <c r="B197" s="108">
        <v>2</v>
      </c>
      <c r="C197" s="108">
        <v>2</v>
      </c>
      <c r="D197" s="108">
        <v>2</v>
      </c>
      <c r="E197" s="108">
        <v>2</v>
      </c>
      <c r="F197" s="108">
        <v>2</v>
      </c>
      <c r="G197" s="108">
        <v>2</v>
      </c>
      <c r="H197" s="108">
        <v>2</v>
      </c>
      <c r="I197" s="108">
        <v>3</v>
      </c>
    </row>
    <row r="198" spans="1:9" ht="15" thickBot="1">
      <c r="A198" s="115" t="s">
        <v>108</v>
      </c>
      <c r="B198" s="108">
        <v>1</v>
      </c>
      <c r="C198" s="108">
        <v>1</v>
      </c>
      <c r="D198" s="108">
        <v>1</v>
      </c>
      <c r="E198" s="108">
        <v>1</v>
      </c>
      <c r="F198" s="108">
        <v>1</v>
      </c>
      <c r="G198" s="108">
        <v>1</v>
      </c>
      <c r="H198" s="108">
        <v>1</v>
      </c>
      <c r="I198" s="108">
        <v>1</v>
      </c>
    </row>
    <row r="199" spans="1:9" ht="15" thickBot="1">
      <c r="A199" s="115" t="s">
        <v>109</v>
      </c>
      <c r="B199" s="108">
        <v>17436</v>
      </c>
      <c r="C199" s="108">
        <v>22450</v>
      </c>
      <c r="D199" s="108">
        <v>24026</v>
      </c>
      <c r="E199" s="108">
        <v>26015</v>
      </c>
      <c r="F199" s="108">
        <v>27712</v>
      </c>
      <c r="G199" s="108">
        <v>29298</v>
      </c>
      <c r="H199" s="108">
        <v>32250</v>
      </c>
      <c r="I199" s="108">
        <v>36087</v>
      </c>
    </row>
    <row r="200" spans="1:9" ht="15" thickBot="1">
      <c r="A200" s="115" t="s">
        <v>110</v>
      </c>
      <c r="B200" s="108">
        <v>1</v>
      </c>
      <c r="C200" s="108">
        <v>1</v>
      </c>
      <c r="D200" s="108">
        <v>1</v>
      </c>
      <c r="E200" s="108">
        <v>1</v>
      </c>
      <c r="F200" s="108">
        <v>1</v>
      </c>
      <c r="G200" s="108">
        <v>1</v>
      </c>
      <c r="H200" s="108">
        <v>1</v>
      </c>
      <c r="I200" s="108">
        <v>1</v>
      </c>
    </row>
    <row r="201" spans="1:9" ht="15" thickBot="1">
      <c r="A201" s="115" t="s">
        <v>111</v>
      </c>
      <c r="B201" s="108">
        <v>0</v>
      </c>
      <c r="C201" s="108">
        <v>0</v>
      </c>
      <c r="D201" s="108">
        <v>0</v>
      </c>
      <c r="E201" s="108">
        <v>0</v>
      </c>
      <c r="F201" s="108">
        <v>0</v>
      </c>
      <c r="G201" s="108">
        <v>0</v>
      </c>
      <c r="H201" s="108">
        <v>0</v>
      </c>
      <c r="I201" s="108">
        <v>0</v>
      </c>
    </row>
    <row r="202" spans="1:9" ht="15" thickBot="1">
      <c r="A202" s="115" t="s">
        <v>112</v>
      </c>
      <c r="B202" s="108">
        <v>17</v>
      </c>
      <c r="C202" s="108">
        <v>17</v>
      </c>
      <c r="D202" s="108">
        <v>17</v>
      </c>
      <c r="E202" s="108">
        <v>17</v>
      </c>
      <c r="F202" s="108">
        <v>17</v>
      </c>
      <c r="G202" s="108">
        <v>17</v>
      </c>
      <c r="H202" s="108">
        <v>18</v>
      </c>
      <c r="I202" s="108">
        <v>18</v>
      </c>
    </row>
    <row r="203" spans="1:9" ht="15" thickBot="1">
      <c r="A203" s="115" t="s">
        <v>113</v>
      </c>
      <c r="B203" s="108">
        <v>1</v>
      </c>
      <c r="C203" s="108">
        <v>1</v>
      </c>
      <c r="D203" s="108">
        <v>1</v>
      </c>
      <c r="E203" s="108">
        <v>1</v>
      </c>
      <c r="F203" s="108">
        <v>1</v>
      </c>
      <c r="G203" s="108">
        <v>1</v>
      </c>
      <c r="H203" s="108">
        <v>1</v>
      </c>
      <c r="I203" s="108">
        <v>1</v>
      </c>
    </row>
    <row r="204" spans="1:9" ht="15" thickBot="1">
      <c r="A204" s="115" t="s">
        <v>114</v>
      </c>
      <c r="B204" s="108">
        <v>0</v>
      </c>
      <c r="C204" s="108">
        <v>0</v>
      </c>
      <c r="D204" s="108">
        <v>0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</row>
    <row r="205" spans="1:9" hidden="1"/>
    <row r="207" spans="1:9" ht="15" thickBot="1">
      <c r="A207" s="143" t="s">
        <v>130</v>
      </c>
    </row>
    <row r="208" spans="1:9" ht="15" hidden="1" thickBot="1"/>
    <row r="209" spans="1:9" ht="22.5" customHeight="1" thickBot="1">
      <c r="A209" s="566" t="s">
        <v>117</v>
      </c>
      <c r="B209" s="566" t="s">
        <v>606</v>
      </c>
      <c r="C209" s="574" t="s">
        <v>635</v>
      </c>
      <c r="D209" s="573" t="s">
        <v>744</v>
      </c>
      <c r="E209" s="573"/>
      <c r="F209" s="573"/>
      <c r="G209" s="573"/>
      <c r="H209" s="573"/>
      <c r="I209" s="573"/>
    </row>
    <row r="210" spans="1:9" ht="21.75" customHeight="1" thickBot="1">
      <c r="A210" s="566"/>
      <c r="B210" s="566"/>
      <c r="C210" s="576"/>
      <c r="D210" s="271" t="s">
        <v>745</v>
      </c>
      <c r="E210" s="271" t="s">
        <v>746</v>
      </c>
      <c r="F210" s="271" t="s">
        <v>747</v>
      </c>
      <c r="G210" s="271" t="s">
        <v>748</v>
      </c>
      <c r="H210" s="271" t="s">
        <v>749</v>
      </c>
      <c r="I210" s="271" t="s">
        <v>750</v>
      </c>
    </row>
    <row r="211" spans="1:9" ht="15" thickBot="1">
      <c r="A211" s="115" t="s">
        <v>106</v>
      </c>
      <c r="B211" s="108">
        <v>8</v>
      </c>
      <c r="C211" s="108">
        <v>8</v>
      </c>
      <c r="D211" s="108">
        <v>8</v>
      </c>
      <c r="E211" s="108">
        <v>8</v>
      </c>
      <c r="F211" s="108">
        <v>8</v>
      </c>
      <c r="G211" s="108">
        <v>8</v>
      </c>
      <c r="H211" s="108">
        <v>8</v>
      </c>
      <c r="I211" s="108">
        <v>8</v>
      </c>
    </row>
    <row r="212" spans="1:9" ht="15" thickBot="1">
      <c r="A212" s="115" t="s">
        <v>107</v>
      </c>
      <c r="B212" s="108">
        <v>2</v>
      </c>
      <c r="C212" s="108">
        <v>2</v>
      </c>
      <c r="D212" s="108">
        <v>2</v>
      </c>
      <c r="E212" s="108">
        <v>2</v>
      </c>
      <c r="F212" s="108">
        <v>2</v>
      </c>
      <c r="G212" s="108">
        <v>2</v>
      </c>
      <c r="H212" s="108">
        <v>2</v>
      </c>
      <c r="I212" s="108">
        <v>2</v>
      </c>
    </row>
    <row r="213" spans="1:9" ht="15" thickBot="1">
      <c r="A213" s="115" t="s">
        <v>108</v>
      </c>
      <c r="B213" s="108">
        <v>0</v>
      </c>
      <c r="C213" s="108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</row>
    <row r="214" spans="1:9" ht="15" thickBot="1">
      <c r="A214" s="115" t="s">
        <v>109</v>
      </c>
      <c r="B214" s="108">
        <v>8777</v>
      </c>
      <c r="C214" s="108">
        <v>11789</v>
      </c>
      <c r="D214" s="108">
        <v>12533</v>
      </c>
      <c r="E214" s="108">
        <v>13494</v>
      </c>
      <c r="F214" s="108">
        <v>14549</v>
      </c>
      <c r="G214" s="108">
        <v>15648</v>
      </c>
      <c r="H214" s="108">
        <v>17321</v>
      </c>
      <c r="I214" s="108">
        <v>19367</v>
      </c>
    </row>
    <row r="215" spans="1:9" ht="15" thickBot="1">
      <c r="A215" s="115" t="s">
        <v>110</v>
      </c>
      <c r="B215" s="108">
        <v>0</v>
      </c>
      <c r="C215" s="108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</row>
    <row r="216" spans="1:9" ht="15" thickBot="1">
      <c r="A216" s="115" t="s">
        <v>111</v>
      </c>
      <c r="B216" s="108">
        <v>0</v>
      </c>
      <c r="C216" s="108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</row>
    <row r="217" spans="1:9" ht="15" thickBot="1">
      <c r="A217" s="115" t="s">
        <v>112</v>
      </c>
      <c r="B217" s="108">
        <v>1</v>
      </c>
      <c r="C217" s="108">
        <v>1</v>
      </c>
      <c r="D217" s="108">
        <v>1</v>
      </c>
      <c r="E217" s="108">
        <v>1</v>
      </c>
      <c r="F217" s="108">
        <v>1</v>
      </c>
      <c r="G217" s="108">
        <v>1</v>
      </c>
      <c r="H217" s="108">
        <v>1</v>
      </c>
      <c r="I217" s="108">
        <v>1</v>
      </c>
    </row>
    <row r="218" spans="1:9" ht="15" thickBot="1">
      <c r="A218" s="115" t="s">
        <v>113</v>
      </c>
      <c r="B218" s="108">
        <v>1</v>
      </c>
      <c r="C218" s="108">
        <v>1</v>
      </c>
      <c r="D218" s="108">
        <v>1</v>
      </c>
      <c r="E218" s="108">
        <v>1</v>
      </c>
      <c r="F218" s="108">
        <v>1</v>
      </c>
      <c r="G218" s="108">
        <v>1</v>
      </c>
      <c r="H218" s="108">
        <v>1</v>
      </c>
      <c r="I218" s="108">
        <v>1</v>
      </c>
    </row>
    <row r="219" spans="1:9" ht="15" thickBot="1">
      <c r="A219" s="115" t="s">
        <v>114</v>
      </c>
      <c r="B219" s="108">
        <v>0</v>
      </c>
      <c r="C219" s="108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</row>
    <row r="220" spans="1:9" hidden="1"/>
    <row r="222" spans="1:9" ht="15" thickBot="1">
      <c r="A222" s="143" t="s">
        <v>131</v>
      </c>
    </row>
    <row r="223" spans="1:9" ht="15" hidden="1" thickBot="1"/>
    <row r="224" spans="1:9" ht="21" customHeight="1" thickBot="1">
      <c r="A224" s="566" t="s">
        <v>117</v>
      </c>
      <c r="B224" s="566" t="s">
        <v>606</v>
      </c>
      <c r="C224" s="574" t="s">
        <v>635</v>
      </c>
      <c r="D224" s="573" t="s">
        <v>744</v>
      </c>
      <c r="E224" s="573"/>
      <c r="F224" s="573"/>
      <c r="G224" s="573"/>
      <c r="H224" s="573"/>
      <c r="I224" s="573"/>
    </row>
    <row r="225" spans="1:9" ht="24" customHeight="1" thickBot="1">
      <c r="A225" s="566"/>
      <c r="B225" s="566"/>
      <c r="C225" s="576"/>
      <c r="D225" s="271" t="s">
        <v>745</v>
      </c>
      <c r="E225" s="271" t="s">
        <v>746</v>
      </c>
      <c r="F225" s="271" t="s">
        <v>747</v>
      </c>
      <c r="G225" s="271" t="s">
        <v>748</v>
      </c>
      <c r="H225" s="271" t="s">
        <v>749</v>
      </c>
      <c r="I225" s="271" t="s">
        <v>750</v>
      </c>
    </row>
    <row r="226" spans="1:9" ht="15" thickBot="1">
      <c r="A226" s="115" t="s">
        <v>106</v>
      </c>
      <c r="B226" s="108">
        <v>124</v>
      </c>
      <c r="C226" s="108">
        <v>130</v>
      </c>
      <c r="D226" s="108">
        <v>132</v>
      </c>
      <c r="E226" s="108">
        <v>133</v>
      </c>
      <c r="F226" s="108">
        <v>133</v>
      </c>
      <c r="G226" s="108">
        <v>134</v>
      </c>
      <c r="H226" s="108">
        <v>134</v>
      </c>
      <c r="I226" s="108">
        <v>135</v>
      </c>
    </row>
    <row r="227" spans="1:9" ht="15" thickBot="1">
      <c r="A227" s="115" t="s">
        <v>107</v>
      </c>
      <c r="B227" s="108">
        <v>1</v>
      </c>
      <c r="C227" s="108">
        <v>1</v>
      </c>
      <c r="D227" s="108">
        <v>1</v>
      </c>
      <c r="E227" s="108">
        <v>1</v>
      </c>
      <c r="F227" s="108">
        <v>1</v>
      </c>
      <c r="G227" s="108">
        <v>1</v>
      </c>
      <c r="H227" s="108">
        <v>1</v>
      </c>
      <c r="I227" s="108">
        <v>1</v>
      </c>
    </row>
    <row r="228" spans="1:9" ht="15" thickBot="1">
      <c r="A228" s="115" t="s">
        <v>108</v>
      </c>
      <c r="B228" s="108">
        <v>6</v>
      </c>
      <c r="C228" s="108">
        <v>6</v>
      </c>
      <c r="D228" s="108">
        <v>6</v>
      </c>
      <c r="E228" s="108">
        <v>6</v>
      </c>
      <c r="F228" s="108">
        <v>6</v>
      </c>
      <c r="G228" s="108">
        <v>6</v>
      </c>
      <c r="H228" s="108">
        <v>6</v>
      </c>
      <c r="I228" s="108">
        <v>6</v>
      </c>
    </row>
    <row r="229" spans="1:9" ht="15" thickBot="1">
      <c r="A229" s="115" t="s">
        <v>109</v>
      </c>
      <c r="B229" s="108">
        <v>25054</v>
      </c>
      <c r="C229" s="108">
        <v>32295</v>
      </c>
      <c r="D229" s="108">
        <v>34565</v>
      </c>
      <c r="E229" s="108">
        <v>37157</v>
      </c>
      <c r="F229" s="108">
        <v>39652</v>
      </c>
      <c r="G229" s="108">
        <v>41922</v>
      </c>
      <c r="H229" s="108">
        <v>45807</v>
      </c>
      <c r="I229" s="108">
        <v>51385</v>
      </c>
    </row>
    <row r="230" spans="1:9" ht="15" thickBot="1">
      <c r="A230" s="115" t="s">
        <v>110</v>
      </c>
      <c r="B230" s="108">
        <v>1</v>
      </c>
      <c r="C230" s="108">
        <v>1</v>
      </c>
      <c r="D230" s="108">
        <v>1</v>
      </c>
      <c r="E230" s="108">
        <v>1</v>
      </c>
      <c r="F230" s="108">
        <v>1</v>
      </c>
      <c r="G230" s="108">
        <v>1</v>
      </c>
      <c r="H230" s="108">
        <v>1</v>
      </c>
      <c r="I230" s="108">
        <v>1</v>
      </c>
    </row>
    <row r="231" spans="1:9" ht="15" thickBot="1">
      <c r="A231" s="115" t="s">
        <v>111</v>
      </c>
      <c r="B231" s="108">
        <v>2</v>
      </c>
      <c r="C231" s="108">
        <v>2</v>
      </c>
      <c r="D231" s="108">
        <v>2</v>
      </c>
      <c r="E231" s="108">
        <v>2</v>
      </c>
      <c r="F231" s="108">
        <v>2</v>
      </c>
      <c r="G231" s="108">
        <v>2</v>
      </c>
      <c r="H231" s="108">
        <v>3</v>
      </c>
      <c r="I231" s="108">
        <v>3</v>
      </c>
    </row>
    <row r="232" spans="1:9" ht="15" thickBot="1">
      <c r="A232" s="115" t="s">
        <v>112</v>
      </c>
      <c r="B232" s="108">
        <v>16</v>
      </c>
      <c r="C232" s="108">
        <v>18</v>
      </c>
      <c r="D232" s="108">
        <v>18</v>
      </c>
      <c r="E232" s="108">
        <v>18</v>
      </c>
      <c r="F232" s="108">
        <v>18</v>
      </c>
      <c r="G232" s="108">
        <v>18</v>
      </c>
      <c r="H232" s="108">
        <v>18</v>
      </c>
      <c r="I232" s="108">
        <v>18</v>
      </c>
    </row>
    <row r="233" spans="1:9" ht="15" thickBot="1">
      <c r="A233" s="115" t="s">
        <v>113</v>
      </c>
      <c r="B233" s="108">
        <v>3</v>
      </c>
      <c r="C233" s="108">
        <v>3</v>
      </c>
      <c r="D233" s="108">
        <v>3</v>
      </c>
      <c r="E233" s="108">
        <v>3</v>
      </c>
      <c r="F233" s="108">
        <v>3</v>
      </c>
      <c r="G233" s="108">
        <v>3</v>
      </c>
      <c r="H233" s="108">
        <v>3</v>
      </c>
      <c r="I233" s="108">
        <v>3</v>
      </c>
    </row>
    <row r="234" spans="1:9" ht="15" thickBot="1">
      <c r="A234" s="115" t="s">
        <v>114</v>
      </c>
      <c r="B234" s="108">
        <v>0</v>
      </c>
      <c r="C234" s="108">
        <v>0</v>
      </c>
      <c r="D234" s="108">
        <v>0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</row>
    <row r="235" spans="1:9">
      <c r="A235" s="134" t="s">
        <v>1033</v>
      </c>
    </row>
    <row r="237" spans="1:9" ht="17">
      <c r="A237" s="619" t="s">
        <v>701</v>
      </c>
      <c r="B237" s="619"/>
      <c r="C237" s="619"/>
      <c r="D237" s="619"/>
      <c r="E237" s="619"/>
      <c r="F237" s="619"/>
      <c r="G237" s="619"/>
      <c r="H237" s="619"/>
      <c r="I237" s="619"/>
    </row>
    <row r="239" spans="1:9" ht="15" thickBot="1">
      <c r="A239" s="143" t="s">
        <v>132</v>
      </c>
    </row>
    <row r="240" spans="1:9" ht="15" hidden="1" thickBot="1"/>
    <row r="241" spans="1:9" ht="22.5" customHeight="1" thickBot="1">
      <c r="A241" s="566" t="s">
        <v>117</v>
      </c>
      <c r="B241" s="566" t="s">
        <v>606</v>
      </c>
      <c r="C241" s="574" t="s">
        <v>635</v>
      </c>
      <c r="D241" s="573" t="s">
        <v>744</v>
      </c>
      <c r="E241" s="573"/>
      <c r="F241" s="573"/>
      <c r="G241" s="573"/>
      <c r="H241" s="573"/>
      <c r="I241" s="573"/>
    </row>
    <row r="242" spans="1:9" ht="21" customHeight="1" thickBot="1">
      <c r="A242" s="566"/>
      <c r="B242" s="566"/>
      <c r="C242" s="576"/>
      <c r="D242" s="271" t="s">
        <v>745</v>
      </c>
      <c r="E242" s="271" t="s">
        <v>746</v>
      </c>
      <c r="F242" s="271" t="s">
        <v>747</v>
      </c>
      <c r="G242" s="271" t="s">
        <v>748</v>
      </c>
      <c r="H242" s="271" t="s">
        <v>749</v>
      </c>
      <c r="I242" s="271" t="s">
        <v>750</v>
      </c>
    </row>
    <row r="243" spans="1:9" ht="15" thickBot="1">
      <c r="A243" s="115" t="s">
        <v>106</v>
      </c>
      <c r="B243" s="108">
        <v>1</v>
      </c>
      <c r="C243" s="108">
        <v>1</v>
      </c>
      <c r="D243" s="108">
        <v>1</v>
      </c>
      <c r="E243" s="108">
        <v>1</v>
      </c>
      <c r="F243" s="108">
        <v>1</v>
      </c>
      <c r="G243" s="108">
        <v>1</v>
      </c>
      <c r="H243" s="108">
        <v>1</v>
      </c>
      <c r="I243" s="108">
        <v>1</v>
      </c>
    </row>
    <row r="244" spans="1:9" ht="15" thickBot="1">
      <c r="A244" s="115" t="s">
        <v>107</v>
      </c>
      <c r="B244" s="108">
        <v>0</v>
      </c>
      <c r="C244" s="108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</row>
    <row r="245" spans="1:9" ht="15" thickBot="1">
      <c r="A245" s="115" t="s">
        <v>108</v>
      </c>
      <c r="B245" s="108">
        <v>0</v>
      </c>
      <c r="C245" s="108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</row>
    <row r="246" spans="1:9" ht="15" thickBot="1">
      <c r="A246" s="115" t="s">
        <v>109</v>
      </c>
      <c r="B246" s="108">
        <v>2752</v>
      </c>
      <c r="C246" s="108">
        <v>3746</v>
      </c>
      <c r="D246" s="108">
        <v>3999</v>
      </c>
      <c r="E246" s="108">
        <v>4249</v>
      </c>
      <c r="F246" s="108">
        <v>4529</v>
      </c>
      <c r="G246" s="108">
        <v>4825</v>
      </c>
      <c r="H246" s="108">
        <v>5363</v>
      </c>
      <c r="I246" s="108">
        <v>5995</v>
      </c>
    </row>
    <row r="247" spans="1:9" ht="15" thickBot="1">
      <c r="A247" s="115" t="s">
        <v>110</v>
      </c>
      <c r="B247" s="108">
        <v>0</v>
      </c>
      <c r="C247" s="108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</row>
    <row r="248" spans="1:9" ht="15" thickBot="1">
      <c r="A248" s="115" t="s">
        <v>111</v>
      </c>
      <c r="B248" s="108">
        <v>0</v>
      </c>
      <c r="C248" s="108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</row>
    <row r="249" spans="1:9" ht="15" thickBot="1">
      <c r="A249" s="115" t="s">
        <v>112</v>
      </c>
      <c r="B249" s="108">
        <v>1</v>
      </c>
      <c r="C249" s="108">
        <v>1</v>
      </c>
      <c r="D249" s="108">
        <v>1</v>
      </c>
      <c r="E249" s="108">
        <v>1</v>
      </c>
      <c r="F249" s="108">
        <v>1</v>
      </c>
      <c r="G249" s="108">
        <v>1</v>
      </c>
      <c r="H249" s="108">
        <v>1</v>
      </c>
      <c r="I249" s="108">
        <v>1</v>
      </c>
    </row>
    <row r="250" spans="1:9" ht="15" thickBot="1">
      <c r="A250" s="115" t="s">
        <v>113</v>
      </c>
      <c r="B250" s="108">
        <v>0</v>
      </c>
      <c r="C250" s="108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</row>
    <row r="251" spans="1:9" ht="15" thickBot="1">
      <c r="A251" s="115" t="s">
        <v>114</v>
      </c>
      <c r="B251" s="108">
        <v>0</v>
      </c>
      <c r="C251" s="108">
        <v>0</v>
      </c>
      <c r="D251" s="108">
        <v>0</v>
      </c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</row>
    <row r="252" spans="1:9" hidden="1"/>
    <row r="254" spans="1:9" ht="15" thickBot="1">
      <c r="A254" s="143" t="s">
        <v>133</v>
      </c>
    </row>
    <row r="255" spans="1:9" ht="15" hidden="1" thickBot="1"/>
    <row r="256" spans="1:9" ht="21" customHeight="1" thickBot="1">
      <c r="A256" s="566" t="s">
        <v>117</v>
      </c>
      <c r="B256" s="566" t="s">
        <v>606</v>
      </c>
      <c r="C256" s="574" t="s">
        <v>635</v>
      </c>
      <c r="D256" s="573" t="s">
        <v>744</v>
      </c>
      <c r="E256" s="573"/>
      <c r="F256" s="573"/>
      <c r="G256" s="573"/>
      <c r="H256" s="573"/>
      <c r="I256" s="573"/>
    </row>
    <row r="257" spans="1:9" ht="19.5" customHeight="1" thickBot="1">
      <c r="A257" s="566"/>
      <c r="B257" s="566"/>
      <c r="C257" s="576"/>
      <c r="D257" s="271" t="s">
        <v>745</v>
      </c>
      <c r="E257" s="271" t="s">
        <v>746</v>
      </c>
      <c r="F257" s="271" t="s">
        <v>747</v>
      </c>
      <c r="G257" s="271" t="s">
        <v>748</v>
      </c>
      <c r="H257" s="271" t="s">
        <v>749</v>
      </c>
      <c r="I257" s="271" t="s">
        <v>750</v>
      </c>
    </row>
    <row r="258" spans="1:9" ht="15" thickBot="1">
      <c r="A258" s="115" t="s">
        <v>106</v>
      </c>
      <c r="B258" s="108">
        <v>2</v>
      </c>
      <c r="C258" s="108">
        <v>4</v>
      </c>
      <c r="D258" s="108">
        <v>4</v>
      </c>
      <c r="E258" s="108">
        <v>4</v>
      </c>
      <c r="F258" s="108">
        <v>4</v>
      </c>
      <c r="G258" s="108">
        <v>4</v>
      </c>
      <c r="H258" s="108">
        <v>4</v>
      </c>
      <c r="I258" s="108">
        <v>4</v>
      </c>
    </row>
    <row r="259" spans="1:9" ht="15" thickBot="1">
      <c r="A259" s="115" t="s">
        <v>107</v>
      </c>
      <c r="B259" s="108">
        <v>1</v>
      </c>
      <c r="C259" s="108">
        <v>2</v>
      </c>
      <c r="D259" s="108">
        <v>2</v>
      </c>
      <c r="E259" s="108">
        <v>2</v>
      </c>
      <c r="F259" s="108">
        <v>2</v>
      </c>
      <c r="G259" s="108">
        <v>2</v>
      </c>
      <c r="H259" s="108">
        <v>2</v>
      </c>
      <c r="I259" s="108">
        <v>2</v>
      </c>
    </row>
    <row r="260" spans="1:9" ht="15" thickBot="1">
      <c r="A260" s="115" t="s">
        <v>108</v>
      </c>
      <c r="B260" s="108">
        <v>0</v>
      </c>
      <c r="C260" s="108">
        <v>0</v>
      </c>
      <c r="D260" s="108">
        <v>0</v>
      </c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</row>
    <row r="261" spans="1:9" ht="15" thickBot="1">
      <c r="A261" s="115" t="s">
        <v>109</v>
      </c>
      <c r="B261" s="108">
        <v>7877</v>
      </c>
      <c r="C261" s="108">
        <v>9766</v>
      </c>
      <c r="D261" s="108">
        <v>10345</v>
      </c>
      <c r="E261" s="108">
        <v>10938</v>
      </c>
      <c r="F261" s="108">
        <v>11639</v>
      </c>
      <c r="G261" s="108">
        <v>12192</v>
      </c>
      <c r="H261" s="108">
        <v>13220</v>
      </c>
      <c r="I261" s="108">
        <v>14542</v>
      </c>
    </row>
    <row r="262" spans="1:9" ht="15" thickBot="1">
      <c r="A262" s="115" t="s">
        <v>110</v>
      </c>
      <c r="B262" s="108">
        <v>0</v>
      </c>
      <c r="C262" s="108">
        <v>0</v>
      </c>
      <c r="D262" s="108">
        <v>0</v>
      </c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</row>
    <row r="263" spans="1:9" ht="15" thickBot="1">
      <c r="A263" s="115" t="s">
        <v>111</v>
      </c>
      <c r="B263" s="108">
        <v>0</v>
      </c>
      <c r="C263" s="108">
        <v>0</v>
      </c>
      <c r="D263" s="108">
        <v>0</v>
      </c>
      <c r="E263" s="108">
        <v>0</v>
      </c>
      <c r="F263" s="108">
        <v>0</v>
      </c>
      <c r="G263" s="108">
        <v>0</v>
      </c>
      <c r="H263" s="108">
        <v>0</v>
      </c>
      <c r="I263" s="108">
        <v>0</v>
      </c>
    </row>
    <row r="264" spans="1:9" ht="15" thickBot="1">
      <c r="A264" s="115" t="s">
        <v>112</v>
      </c>
      <c r="B264" s="108">
        <v>9</v>
      </c>
      <c r="C264" s="108">
        <v>11</v>
      </c>
      <c r="D264" s="108">
        <v>11</v>
      </c>
      <c r="E264" s="108">
        <v>11</v>
      </c>
      <c r="F264" s="108">
        <v>11</v>
      </c>
      <c r="G264" s="108">
        <v>11</v>
      </c>
      <c r="H264" s="108">
        <v>11</v>
      </c>
      <c r="I264" s="108">
        <v>11</v>
      </c>
    </row>
    <row r="265" spans="1:9" ht="15" thickBot="1">
      <c r="A265" s="115" t="s">
        <v>113</v>
      </c>
      <c r="B265" s="108">
        <v>0</v>
      </c>
      <c r="C265" s="108">
        <v>0</v>
      </c>
      <c r="D265" s="108">
        <v>0</v>
      </c>
      <c r="E265" s="108">
        <v>0</v>
      </c>
      <c r="F265" s="108">
        <v>0</v>
      </c>
      <c r="G265" s="108">
        <v>0</v>
      </c>
      <c r="H265" s="108">
        <v>0</v>
      </c>
      <c r="I265" s="108">
        <v>0</v>
      </c>
    </row>
    <row r="266" spans="1:9" ht="15" thickBot="1">
      <c r="A266" s="115" t="s">
        <v>114</v>
      </c>
      <c r="B266" s="108">
        <v>0</v>
      </c>
      <c r="C266" s="108">
        <v>0</v>
      </c>
      <c r="D266" s="108">
        <v>0</v>
      </c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</row>
    <row r="267" spans="1:9" hidden="1"/>
    <row r="269" spans="1:9" ht="15" thickBot="1">
      <c r="A269" s="143" t="s">
        <v>134</v>
      </c>
    </row>
    <row r="270" spans="1:9" ht="15" hidden="1" thickBot="1"/>
    <row r="271" spans="1:9" ht="23.25" customHeight="1" thickBot="1">
      <c r="A271" s="566" t="s">
        <v>117</v>
      </c>
      <c r="B271" s="566" t="s">
        <v>606</v>
      </c>
      <c r="C271" s="574" t="s">
        <v>635</v>
      </c>
      <c r="D271" s="573" t="s">
        <v>744</v>
      </c>
      <c r="E271" s="573"/>
      <c r="F271" s="573"/>
      <c r="G271" s="573"/>
      <c r="H271" s="573"/>
      <c r="I271" s="573"/>
    </row>
    <row r="272" spans="1:9" ht="23.25" customHeight="1" thickBot="1">
      <c r="A272" s="566"/>
      <c r="B272" s="566"/>
      <c r="C272" s="576"/>
      <c r="D272" s="271" t="s">
        <v>745</v>
      </c>
      <c r="E272" s="271" t="s">
        <v>746</v>
      </c>
      <c r="F272" s="271" t="s">
        <v>747</v>
      </c>
      <c r="G272" s="271" t="s">
        <v>748</v>
      </c>
      <c r="H272" s="271" t="s">
        <v>749</v>
      </c>
      <c r="I272" s="271" t="s">
        <v>750</v>
      </c>
    </row>
    <row r="273" spans="1:9" ht="15" thickBot="1">
      <c r="A273" s="115" t="s">
        <v>106</v>
      </c>
      <c r="B273" s="108">
        <v>209</v>
      </c>
      <c r="C273" s="108">
        <v>218</v>
      </c>
      <c r="D273" s="108">
        <v>219</v>
      </c>
      <c r="E273" s="108">
        <v>220</v>
      </c>
      <c r="F273" s="108">
        <v>222</v>
      </c>
      <c r="G273" s="108">
        <v>223</v>
      </c>
      <c r="H273" s="108">
        <v>223</v>
      </c>
      <c r="I273" s="108">
        <v>225</v>
      </c>
    </row>
    <row r="274" spans="1:9" ht="15" thickBot="1">
      <c r="A274" s="115" t="s">
        <v>107</v>
      </c>
      <c r="B274" s="108">
        <v>5</v>
      </c>
      <c r="C274" s="108">
        <v>5</v>
      </c>
      <c r="D274" s="108">
        <v>5</v>
      </c>
      <c r="E274" s="108">
        <v>5</v>
      </c>
      <c r="F274" s="108">
        <v>5</v>
      </c>
      <c r="G274" s="108">
        <v>5</v>
      </c>
      <c r="H274" s="108">
        <v>5</v>
      </c>
      <c r="I274" s="108">
        <v>5</v>
      </c>
    </row>
    <row r="275" spans="1:9" ht="15" thickBot="1">
      <c r="A275" s="115" t="s">
        <v>108</v>
      </c>
      <c r="B275" s="108">
        <v>0</v>
      </c>
      <c r="C275" s="108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</row>
    <row r="276" spans="1:9" ht="15" thickBot="1">
      <c r="A276" s="115" t="s">
        <v>109</v>
      </c>
      <c r="B276" s="108">
        <v>17901</v>
      </c>
      <c r="C276" s="108">
        <v>23024</v>
      </c>
      <c r="D276" s="108">
        <v>25017</v>
      </c>
      <c r="E276" s="108">
        <v>26823</v>
      </c>
      <c r="F276" s="108">
        <v>28648</v>
      </c>
      <c r="G276" s="108">
        <v>30132</v>
      </c>
      <c r="H276" s="108">
        <v>32848</v>
      </c>
      <c r="I276" s="108">
        <v>36416</v>
      </c>
    </row>
    <row r="277" spans="1:9" ht="15" thickBot="1">
      <c r="A277" s="115" t="s">
        <v>110</v>
      </c>
      <c r="B277" s="108">
        <v>0</v>
      </c>
      <c r="C277" s="108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</row>
    <row r="278" spans="1:9" ht="15" thickBot="1">
      <c r="A278" s="115" t="s">
        <v>111</v>
      </c>
      <c r="B278" s="108">
        <v>0</v>
      </c>
      <c r="C278" s="108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</row>
    <row r="279" spans="1:9" ht="15" thickBot="1">
      <c r="A279" s="115" t="s">
        <v>112</v>
      </c>
      <c r="B279" s="108">
        <v>8</v>
      </c>
      <c r="C279" s="108">
        <v>8</v>
      </c>
      <c r="D279" s="108">
        <v>8</v>
      </c>
      <c r="E279" s="108">
        <v>8</v>
      </c>
      <c r="F279" s="108">
        <v>8</v>
      </c>
      <c r="G279" s="108">
        <v>8</v>
      </c>
      <c r="H279" s="108">
        <v>9</v>
      </c>
      <c r="I279" s="108">
        <v>9</v>
      </c>
    </row>
    <row r="280" spans="1:9" ht="15" thickBot="1">
      <c r="A280" s="115" t="s">
        <v>113</v>
      </c>
      <c r="B280" s="108">
        <v>0</v>
      </c>
      <c r="C280" s="108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</row>
    <row r="281" spans="1:9" ht="15" thickBot="1">
      <c r="A281" s="115" t="s">
        <v>114</v>
      </c>
      <c r="B281" s="108">
        <v>0</v>
      </c>
      <c r="C281" s="108">
        <v>0</v>
      </c>
      <c r="D281" s="108">
        <v>0</v>
      </c>
      <c r="E281" s="108">
        <v>0</v>
      </c>
      <c r="F281" s="108">
        <v>0</v>
      </c>
      <c r="G281" s="108">
        <v>0</v>
      </c>
      <c r="H281" s="108">
        <v>0</v>
      </c>
      <c r="I281" s="108">
        <v>0</v>
      </c>
    </row>
    <row r="282" spans="1:9">
      <c r="A282" s="134" t="s">
        <v>1033</v>
      </c>
    </row>
    <row r="284" spans="1:9" ht="17">
      <c r="A284" s="619" t="s">
        <v>701</v>
      </c>
      <c r="B284" s="619"/>
      <c r="C284" s="619"/>
      <c r="D284" s="619"/>
      <c r="E284" s="619"/>
      <c r="F284" s="619"/>
      <c r="G284" s="619"/>
      <c r="H284" s="619"/>
      <c r="I284" s="619"/>
    </row>
    <row r="286" spans="1:9" ht="15" thickBot="1">
      <c r="A286" s="143" t="s">
        <v>135</v>
      </c>
    </row>
    <row r="287" spans="1:9" ht="15" hidden="1" thickBot="1"/>
    <row r="288" spans="1:9" ht="20.25" customHeight="1" thickBot="1">
      <c r="A288" s="566" t="s">
        <v>117</v>
      </c>
      <c r="B288" s="566" t="s">
        <v>606</v>
      </c>
      <c r="C288" s="574" t="s">
        <v>635</v>
      </c>
      <c r="D288" s="573" t="s">
        <v>744</v>
      </c>
      <c r="E288" s="573"/>
      <c r="F288" s="573"/>
      <c r="G288" s="573"/>
      <c r="H288" s="573"/>
      <c r="I288" s="573"/>
    </row>
    <row r="289" spans="1:9" ht="20.25" customHeight="1" thickBot="1">
      <c r="A289" s="566"/>
      <c r="B289" s="566"/>
      <c r="C289" s="576"/>
      <c r="D289" s="271" t="s">
        <v>745</v>
      </c>
      <c r="E289" s="271" t="s">
        <v>746</v>
      </c>
      <c r="F289" s="271" t="s">
        <v>747</v>
      </c>
      <c r="G289" s="271" t="s">
        <v>748</v>
      </c>
      <c r="H289" s="271" t="s">
        <v>749</v>
      </c>
      <c r="I289" s="271" t="s">
        <v>750</v>
      </c>
    </row>
    <row r="290" spans="1:9" ht="15" thickBot="1">
      <c r="A290" s="115" t="s">
        <v>106</v>
      </c>
      <c r="B290" s="108">
        <v>93</v>
      </c>
      <c r="C290" s="108">
        <v>94</v>
      </c>
      <c r="D290" s="108">
        <v>95</v>
      </c>
      <c r="E290" s="108">
        <v>95</v>
      </c>
      <c r="F290" s="108">
        <v>95</v>
      </c>
      <c r="G290" s="108">
        <v>95</v>
      </c>
      <c r="H290" s="108">
        <v>95</v>
      </c>
      <c r="I290" s="108">
        <v>95</v>
      </c>
    </row>
    <row r="291" spans="1:9" ht="15" thickBot="1">
      <c r="A291" s="115" t="s">
        <v>107</v>
      </c>
      <c r="B291" s="108">
        <v>0</v>
      </c>
      <c r="C291" s="108">
        <v>0</v>
      </c>
      <c r="D291" s="108">
        <v>0</v>
      </c>
      <c r="E291" s="108">
        <v>0</v>
      </c>
      <c r="F291" s="108">
        <v>0</v>
      </c>
      <c r="G291" s="108">
        <v>0</v>
      </c>
      <c r="H291" s="108">
        <v>0</v>
      </c>
      <c r="I291" s="108">
        <v>0</v>
      </c>
    </row>
    <row r="292" spans="1:9" ht="15" thickBot="1">
      <c r="A292" s="115" t="s">
        <v>108</v>
      </c>
      <c r="B292" s="108">
        <v>0</v>
      </c>
      <c r="C292" s="108">
        <v>0</v>
      </c>
      <c r="D292" s="108">
        <v>0</v>
      </c>
      <c r="E292" s="108">
        <v>0</v>
      </c>
      <c r="F292" s="108">
        <v>0</v>
      </c>
      <c r="G292" s="108">
        <v>0</v>
      </c>
      <c r="H292" s="108">
        <v>0</v>
      </c>
      <c r="I292" s="108">
        <v>0</v>
      </c>
    </row>
    <row r="293" spans="1:9" ht="15" thickBot="1">
      <c r="A293" s="115" t="s">
        <v>109</v>
      </c>
      <c r="B293" s="108">
        <v>23905</v>
      </c>
      <c r="C293" s="108">
        <v>32878</v>
      </c>
      <c r="D293" s="108">
        <v>35819</v>
      </c>
      <c r="E293" s="108">
        <v>39417</v>
      </c>
      <c r="F293" s="108">
        <v>43361</v>
      </c>
      <c r="G293" s="108">
        <v>46853</v>
      </c>
      <c r="H293" s="108">
        <v>52434</v>
      </c>
      <c r="I293" s="108">
        <v>59060</v>
      </c>
    </row>
    <row r="294" spans="1:9" ht="15" thickBot="1">
      <c r="A294" s="115" t="s">
        <v>110</v>
      </c>
      <c r="B294" s="108">
        <v>0</v>
      </c>
      <c r="C294" s="108">
        <v>0</v>
      </c>
      <c r="D294" s="108">
        <v>0</v>
      </c>
      <c r="E294" s="108">
        <v>0</v>
      </c>
      <c r="F294" s="108">
        <v>0</v>
      </c>
      <c r="G294" s="108">
        <v>0</v>
      </c>
      <c r="H294" s="108">
        <v>0</v>
      </c>
      <c r="I294" s="108">
        <v>0</v>
      </c>
    </row>
    <row r="295" spans="1:9" ht="15" thickBot="1">
      <c r="A295" s="115" t="s">
        <v>111</v>
      </c>
      <c r="B295" s="108">
        <v>0</v>
      </c>
      <c r="C295" s="108">
        <v>0</v>
      </c>
      <c r="D295" s="108">
        <v>0</v>
      </c>
      <c r="E295" s="108">
        <v>0</v>
      </c>
      <c r="F295" s="108">
        <v>0</v>
      </c>
      <c r="G295" s="108">
        <v>0</v>
      </c>
      <c r="H295" s="108">
        <v>0</v>
      </c>
      <c r="I295" s="108">
        <v>0</v>
      </c>
    </row>
    <row r="296" spans="1:9" ht="15" thickBot="1">
      <c r="A296" s="115" t="s">
        <v>112</v>
      </c>
      <c r="B296" s="108">
        <v>4</v>
      </c>
      <c r="C296" s="108">
        <v>4</v>
      </c>
      <c r="D296" s="108">
        <v>4</v>
      </c>
      <c r="E296" s="108">
        <v>4</v>
      </c>
      <c r="F296" s="108">
        <v>4</v>
      </c>
      <c r="G296" s="108">
        <v>4</v>
      </c>
      <c r="H296" s="108">
        <v>4</v>
      </c>
      <c r="I296" s="108">
        <v>4</v>
      </c>
    </row>
    <row r="297" spans="1:9" ht="15" thickBot="1">
      <c r="A297" s="115" t="s">
        <v>113</v>
      </c>
      <c r="B297" s="108">
        <v>5</v>
      </c>
      <c r="C297" s="108">
        <v>5</v>
      </c>
      <c r="D297" s="108">
        <v>5</v>
      </c>
      <c r="E297" s="108">
        <v>5</v>
      </c>
      <c r="F297" s="108">
        <v>5</v>
      </c>
      <c r="G297" s="108">
        <v>5</v>
      </c>
      <c r="H297" s="108">
        <v>5</v>
      </c>
      <c r="I297" s="108">
        <v>5</v>
      </c>
    </row>
    <row r="298" spans="1:9" ht="15" thickBot="1">
      <c r="A298" s="115" t="s">
        <v>114</v>
      </c>
      <c r="B298" s="108">
        <v>0</v>
      </c>
      <c r="C298" s="108">
        <v>0</v>
      </c>
      <c r="D298" s="108">
        <v>0</v>
      </c>
      <c r="E298" s="108">
        <v>0</v>
      </c>
      <c r="F298" s="108">
        <v>0</v>
      </c>
      <c r="G298" s="108">
        <v>0</v>
      </c>
      <c r="H298" s="108">
        <v>0</v>
      </c>
      <c r="I298" s="108">
        <v>0</v>
      </c>
    </row>
    <row r="299" spans="1:9" hidden="1"/>
    <row r="301" spans="1:9" ht="15" thickBot="1">
      <c r="A301" s="143" t="s">
        <v>136</v>
      </c>
    </row>
    <row r="302" spans="1:9" ht="15" hidden="1" thickBot="1"/>
    <row r="303" spans="1:9" ht="24" customHeight="1" thickBot="1">
      <c r="A303" s="566" t="s">
        <v>117</v>
      </c>
      <c r="B303" s="566" t="s">
        <v>606</v>
      </c>
      <c r="C303" s="574" t="s">
        <v>635</v>
      </c>
      <c r="D303" s="573" t="s">
        <v>744</v>
      </c>
      <c r="E303" s="573"/>
      <c r="F303" s="573"/>
      <c r="G303" s="573"/>
      <c r="H303" s="573"/>
      <c r="I303" s="573"/>
    </row>
    <row r="304" spans="1:9" ht="18.75" customHeight="1" thickBot="1">
      <c r="A304" s="566"/>
      <c r="B304" s="566"/>
      <c r="C304" s="576"/>
      <c r="D304" s="271" t="s">
        <v>745</v>
      </c>
      <c r="E304" s="271" t="s">
        <v>746</v>
      </c>
      <c r="F304" s="271" t="s">
        <v>747</v>
      </c>
      <c r="G304" s="271" t="s">
        <v>748</v>
      </c>
      <c r="H304" s="271" t="s">
        <v>749</v>
      </c>
      <c r="I304" s="271" t="s">
        <v>750</v>
      </c>
    </row>
    <row r="305" spans="1:10" ht="15" thickBot="1">
      <c r="A305" s="115" t="s">
        <v>106</v>
      </c>
      <c r="B305" s="108">
        <v>18</v>
      </c>
      <c r="C305" s="108">
        <v>18</v>
      </c>
      <c r="D305" s="108">
        <v>19</v>
      </c>
      <c r="E305" s="108">
        <v>19</v>
      </c>
      <c r="F305" s="108">
        <v>19</v>
      </c>
      <c r="G305" s="108">
        <v>19</v>
      </c>
      <c r="H305" s="108">
        <v>19</v>
      </c>
      <c r="I305" s="108">
        <v>19</v>
      </c>
    </row>
    <row r="306" spans="1:10" ht="15" thickBot="1">
      <c r="A306" s="115" t="s">
        <v>107</v>
      </c>
      <c r="B306" s="108">
        <v>0</v>
      </c>
      <c r="C306" s="108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</row>
    <row r="307" spans="1:10" ht="15" thickBot="1">
      <c r="A307" s="115" t="s">
        <v>108</v>
      </c>
      <c r="B307" s="108">
        <v>0</v>
      </c>
      <c r="C307" s="108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</row>
    <row r="308" spans="1:10" ht="15" thickBot="1">
      <c r="A308" s="115" t="s">
        <v>109</v>
      </c>
      <c r="B308" s="108">
        <v>2949</v>
      </c>
      <c r="C308" s="108">
        <v>4130</v>
      </c>
      <c r="D308" s="108">
        <v>4397</v>
      </c>
      <c r="E308" s="108">
        <v>4671</v>
      </c>
      <c r="F308" s="108">
        <v>5036</v>
      </c>
      <c r="G308" s="108">
        <v>5329</v>
      </c>
      <c r="H308" s="108">
        <v>5764</v>
      </c>
      <c r="I308" s="108">
        <v>6202</v>
      </c>
    </row>
    <row r="309" spans="1:10" ht="15" thickBot="1">
      <c r="A309" s="115" t="s">
        <v>110</v>
      </c>
      <c r="B309" s="108">
        <v>0</v>
      </c>
      <c r="C309" s="108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</row>
    <row r="310" spans="1:10" ht="15" thickBot="1">
      <c r="A310" s="115" t="s">
        <v>111</v>
      </c>
      <c r="B310" s="108">
        <v>0</v>
      </c>
      <c r="C310" s="108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</row>
    <row r="311" spans="1:10" ht="15" thickBot="1">
      <c r="A311" s="115" t="s">
        <v>112</v>
      </c>
      <c r="B311" s="108">
        <v>2</v>
      </c>
      <c r="C311" s="108">
        <v>2</v>
      </c>
      <c r="D311" s="108">
        <v>2</v>
      </c>
      <c r="E311" s="108">
        <v>2</v>
      </c>
      <c r="F311" s="108">
        <v>2</v>
      </c>
      <c r="G311" s="108">
        <v>2</v>
      </c>
      <c r="H311" s="108">
        <v>3</v>
      </c>
      <c r="I311" s="108">
        <v>3</v>
      </c>
    </row>
    <row r="312" spans="1:10" ht="15" thickBot="1">
      <c r="A312" s="115" t="s">
        <v>113</v>
      </c>
      <c r="B312" s="108">
        <v>0</v>
      </c>
      <c r="C312" s="108">
        <v>0</v>
      </c>
      <c r="D312" s="108">
        <v>0</v>
      </c>
      <c r="E312" s="108">
        <v>0</v>
      </c>
      <c r="F312" s="108">
        <v>0</v>
      </c>
      <c r="G312" s="108">
        <v>0</v>
      </c>
      <c r="H312" s="108">
        <v>0</v>
      </c>
      <c r="I312" s="108">
        <v>0</v>
      </c>
    </row>
    <row r="313" spans="1:10" ht="15" thickBot="1">
      <c r="A313" s="115" t="s">
        <v>114</v>
      </c>
      <c r="B313" s="108">
        <v>0</v>
      </c>
      <c r="C313" s="108">
        <v>0</v>
      </c>
      <c r="D313" s="108">
        <v>0</v>
      </c>
      <c r="E313" s="108">
        <v>0</v>
      </c>
      <c r="F313" s="108">
        <v>0</v>
      </c>
      <c r="G313" s="108">
        <v>0</v>
      </c>
      <c r="H313" s="108">
        <v>0</v>
      </c>
      <c r="I313" s="108">
        <v>0</v>
      </c>
    </row>
    <row r="314" spans="1:10" hidden="1"/>
    <row r="316" spans="1:10" ht="15" thickBot="1">
      <c r="A316" s="143" t="s">
        <v>137</v>
      </c>
    </row>
    <row r="317" spans="1:10" ht="15" hidden="1" thickBot="1"/>
    <row r="318" spans="1:10" ht="22.5" customHeight="1" thickBot="1">
      <c r="A318" s="566" t="s">
        <v>117</v>
      </c>
      <c r="B318" s="566" t="s">
        <v>606</v>
      </c>
      <c r="C318" s="574" t="s">
        <v>635</v>
      </c>
      <c r="D318" s="573" t="s">
        <v>744</v>
      </c>
      <c r="E318" s="573"/>
      <c r="F318" s="573"/>
      <c r="G318" s="573"/>
      <c r="H318" s="573"/>
      <c r="I318" s="573"/>
    </row>
    <row r="319" spans="1:10" ht="21.75" customHeight="1" thickBot="1">
      <c r="A319" s="566"/>
      <c r="B319" s="566"/>
      <c r="C319" s="576"/>
      <c r="D319" s="271" t="s">
        <v>745</v>
      </c>
      <c r="E319" s="271" t="s">
        <v>746</v>
      </c>
      <c r="F319" s="271" t="s">
        <v>747</v>
      </c>
      <c r="G319" s="271" t="s">
        <v>748</v>
      </c>
      <c r="H319" s="271" t="s">
        <v>749</v>
      </c>
      <c r="I319" s="271" t="s">
        <v>750</v>
      </c>
    </row>
    <row r="320" spans="1:10" ht="15" thickBot="1">
      <c r="A320" s="115" t="s">
        <v>106</v>
      </c>
      <c r="B320" s="108">
        <v>2</v>
      </c>
      <c r="C320" s="108">
        <v>2</v>
      </c>
      <c r="D320" s="108">
        <v>2</v>
      </c>
      <c r="E320" s="108">
        <v>2</v>
      </c>
      <c r="F320" s="108">
        <v>2</v>
      </c>
      <c r="G320" s="108">
        <v>2</v>
      </c>
      <c r="H320" s="108">
        <v>2</v>
      </c>
      <c r="I320" s="108">
        <v>2</v>
      </c>
      <c r="J320" s="10"/>
    </row>
    <row r="321" spans="1:10" ht="15" thickBot="1">
      <c r="A321" s="115" t="s">
        <v>107</v>
      </c>
      <c r="B321" s="108">
        <v>0</v>
      </c>
      <c r="C321" s="108">
        <v>0</v>
      </c>
      <c r="D321" s="108">
        <v>0</v>
      </c>
      <c r="E321" s="108">
        <v>0</v>
      </c>
      <c r="F321" s="108">
        <v>0</v>
      </c>
      <c r="G321" s="108">
        <v>0</v>
      </c>
      <c r="H321" s="108">
        <v>0</v>
      </c>
      <c r="I321" s="108">
        <v>0</v>
      </c>
      <c r="J321" s="10"/>
    </row>
    <row r="322" spans="1:10" ht="15" thickBot="1">
      <c r="A322" s="115" t="s">
        <v>108</v>
      </c>
      <c r="B322" s="108">
        <v>0</v>
      </c>
      <c r="C322" s="108">
        <v>0</v>
      </c>
      <c r="D322" s="108">
        <v>0</v>
      </c>
      <c r="E322" s="108">
        <v>0</v>
      </c>
      <c r="F322" s="108">
        <v>0</v>
      </c>
      <c r="G322" s="108">
        <v>0</v>
      </c>
      <c r="H322" s="108">
        <v>0</v>
      </c>
      <c r="I322" s="108">
        <v>0</v>
      </c>
      <c r="J322" s="10"/>
    </row>
    <row r="323" spans="1:10" ht="15" thickBot="1">
      <c r="A323" s="115" t="s">
        <v>109</v>
      </c>
      <c r="B323" s="108">
        <v>1728</v>
      </c>
      <c r="C323" s="108">
        <v>2282</v>
      </c>
      <c r="D323" s="108">
        <v>2443</v>
      </c>
      <c r="E323" s="108">
        <v>2649</v>
      </c>
      <c r="F323" s="108">
        <v>2884</v>
      </c>
      <c r="G323" s="108">
        <v>3089</v>
      </c>
      <c r="H323" s="108">
        <v>3345</v>
      </c>
      <c r="I323" s="108">
        <v>3679</v>
      </c>
      <c r="J323" s="10"/>
    </row>
    <row r="324" spans="1:10" ht="15" thickBot="1">
      <c r="A324" s="115" t="s">
        <v>110</v>
      </c>
      <c r="B324" s="108">
        <v>0</v>
      </c>
      <c r="C324" s="108">
        <v>0</v>
      </c>
      <c r="D324" s="108">
        <v>0</v>
      </c>
      <c r="E324" s="108">
        <v>0</v>
      </c>
      <c r="F324" s="108">
        <v>0</v>
      </c>
      <c r="G324" s="108">
        <v>0</v>
      </c>
      <c r="H324" s="108">
        <v>0</v>
      </c>
      <c r="I324" s="108">
        <v>0</v>
      </c>
      <c r="J324" s="10"/>
    </row>
    <row r="325" spans="1:10" ht="15" thickBot="1">
      <c r="A325" s="115" t="s">
        <v>111</v>
      </c>
      <c r="B325" s="108">
        <v>0</v>
      </c>
      <c r="C325" s="108">
        <v>0</v>
      </c>
      <c r="D325" s="108">
        <v>0</v>
      </c>
      <c r="E325" s="108">
        <v>0</v>
      </c>
      <c r="F325" s="108">
        <v>0</v>
      </c>
      <c r="G325" s="108">
        <v>0</v>
      </c>
      <c r="H325" s="108">
        <v>0</v>
      </c>
      <c r="I325" s="108">
        <v>0</v>
      </c>
      <c r="J325" s="10"/>
    </row>
    <row r="326" spans="1:10" ht="15" thickBot="1">
      <c r="A326" s="115" t="s">
        <v>112</v>
      </c>
      <c r="B326" s="108">
        <v>2</v>
      </c>
      <c r="C326" s="108">
        <v>3</v>
      </c>
      <c r="D326" s="108">
        <v>3</v>
      </c>
      <c r="E326" s="108">
        <v>3</v>
      </c>
      <c r="F326" s="108">
        <v>3</v>
      </c>
      <c r="G326" s="108">
        <v>3</v>
      </c>
      <c r="H326" s="108">
        <v>3</v>
      </c>
      <c r="I326" s="108">
        <v>3</v>
      </c>
      <c r="J326" s="10"/>
    </row>
    <row r="327" spans="1:10" ht="15" thickBot="1">
      <c r="A327" s="115" t="s">
        <v>113</v>
      </c>
      <c r="B327" s="108">
        <v>0</v>
      </c>
      <c r="C327" s="108">
        <v>0</v>
      </c>
      <c r="D327" s="108">
        <v>0</v>
      </c>
      <c r="E327" s="108">
        <v>0</v>
      </c>
      <c r="F327" s="108">
        <v>0</v>
      </c>
      <c r="G327" s="108">
        <v>0</v>
      </c>
      <c r="H327" s="108">
        <v>0</v>
      </c>
      <c r="I327" s="108">
        <v>0</v>
      </c>
      <c r="J327" s="10"/>
    </row>
    <row r="328" spans="1:10" ht="15" thickBot="1">
      <c r="A328" s="115" t="s">
        <v>114</v>
      </c>
      <c r="B328" s="108">
        <v>0</v>
      </c>
      <c r="C328" s="108">
        <v>0</v>
      </c>
      <c r="D328" s="108">
        <v>0</v>
      </c>
      <c r="E328" s="108">
        <v>0</v>
      </c>
      <c r="F328" s="108">
        <v>0</v>
      </c>
      <c r="G328" s="108">
        <v>0</v>
      </c>
      <c r="H328" s="108">
        <v>0</v>
      </c>
      <c r="I328" s="108">
        <v>0</v>
      </c>
      <c r="J328" s="10"/>
    </row>
    <row r="329" spans="1:10">
      <c r="A329" s="134" t="s">
        <v>1033</v>
      </c>
    </row>
    <row r="331" spans="1:10" ht="17">
      <c r="A331" s="619" t="s">
        <v>701</v>
      </c>
      <c r="B331" s="619"/>
      <c r="C331" s="619"/>
      <c r="D331" s="619"/>
      <c r="E331" s="619"/>
      <c r="F331" s="619"/>
      <c r="G331" s="619"/>
      <c r="H331" s="619"/>
      <c r="I331" s="619"/>
    </row>
    <row r="333" spans="1:10" ht="15" thickBot="1">
      <c r="A333" s="143" t="s">
        <v>138</v>
      </c>
    </row>
    <row r="334" spans="1:10" ht="15" hidden="1" thickBot="1"/>
    <row r="335" spans="1:10" ht="21.75" customHeight="1" thickBot="1">
      <c r="A335" s="566" t="s">
        <v>117</v>
      </c>
      <c r="B335" s="566" t="s">
        <v>606</v>
      </c>
      <c r="C335" s="574" t="s">
        <v>635</v>
      </c>
      <c r="D335" s="573" t="s">
        <v>744</v>
      </c>
      <c r="E335" s="573"/>
      <c r="F335" s="573"/>
      <c r="G335" s="573"/>
      <c r="H335" s="573"/>
      <c r="I335" s="573"/>
    </row>
    <row r="336" spans="1:10" ht="21" customHeight="1" thickBot="1">
      <c r="A336" s="566"/>
      <c r="B336" s="566"/>
      <c r="C336" s="576"/>
      <c r="D336" s="271" t="s">
        <v>745</v>
      </c>
      <c r="E336" s="271" t="s">
        <v>746</v>
      </c>
      <c r="F336" s="271" t="s">
        <v>747</v>
      </c>
      <c r="G336" s="271" t="s">
        <v>748</v>
      </c>
      <c r="H336" s="271" t="s">
        <v>749</v>
      </c>
      <c r="I336" s="271" t="s">
        <v>750</v>
      </c>
    </row>
    <row r="337" spans="1:9" ht="15" thickBot="1">
      <c r="A337" s="115" t="s">
        <v>106</v>
      </c>
      <c r="B337" s="108">
        <v>79</v>
      </c>
      <c r="C337" s="108">
        <v>79</v>
      </c>
      <c r="D337" s="108">
        <v>79</v>
      </c>
      <c r="E337" s="108">
        <v>79</v>
      </c>
      <c r="F337" s="108">
        <v>80</v>
      </c>
      <c r="G337" s="108">
        <v>81</v>
      </c>
      <c r="H337" s="108">
        <v>83</v>
      </c>
      <c r="I337" s="108">
        <v>83</v>
      </c>
    </row>
    <row r="338" spans="1:9" ht="15" thickBot="1">
      <c r="A338" s="115" t="s">
        <v>107</v>
      </c>
      <c r="B338" s="108">
        <v>0</v>
      </c>
      <c r="C338" s="108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1</v>
      </c>
    </row>
    <row r="339" spans="1:9" ht="15" thickBot="1">
      <c r="A339" s="115" t="s">
        <v>108</v>
      </c>
      <c r="B339" s="108">
        <v>1</v>
      </c>
      <c r="C339" s="108">
        <v>1</v>
      </c>
      <c r="D339" s="108">
        <v>1</v>
      </c>
      <c r="E339" s="108">
        <v>1</v>
      </c>
      <c r="F339" s="108">
        <v>1</v>
      </c>
      <c r="G339" s="108">
        <v>1</v>
      </c>
      <c r="H339" s="108">
        <v>1</v>
      </c>
      <c r="I339" s="108">
        <v>1</v>
      </c>
    </row>
    <row r="340" spans="1:9" ht="15" thickBot="1">
      <c r="A340" s="115" t="s">
        <v>109</v>
      </c>
      <c r="B340" s="108">
        <v>10291</v>
      </c>
      <c r="C340" s="108">
        <v>13388</v>
      </c>
      <c r="D340" s="108">
        <v>14959</v>
      </c>
      <c r="E340" s="108">
        <v>15803</v>
      </c>
      <c r="F340" s="108">
        <v>16819</v>
      </c>
      <c r="G340" s="108">
        <v>17883</v>
      </c>
      <c r="H340" s="108">
        <v>19675</v>
      </c>
      <c r="I340" s="108">
        <v>21838</v>
      </c>
    </row>
    <row r="341" spans="1:9" ht="15" thickBot="1">
      <c r="A341" s="115" t="s">
        <v>110</v>
      </c>
      <c r="B341" s="108">
        <v>0</v>
      </c>
      <c r="C341" s="108">
        <v>0</v>
      </c>
      <c r="D341" s="108">
        <v>0</v>
      </c>
      <c r="E341" s="108">
        <v>0</v>
      </c>
      <c r="F341" s="108">
        <v>0</v>
      </c>
      <c r="G341" s="108">
        <v>0</v>
      </c>
      <c r="H341" s="108">
        <v>0</v>
      </c>
      <c r="I341" s="108">
        <v>0</v>
      </c>
    </row>
    <row r="342" spans="1:9" ht="15" thickBot="1">
      <c r="A342" s="115" t="s">
        <v>111</v>
      </c>
      <c r="B342" s="108">
        <v>0</v>
      </c>
      <c r="C342" s="108">
        <v>0</v>
      </c>
      <c r="D342" s="108">
        <v>0</v>
      </c>
      <c r="E342" s="108">
        <v>0</v>
      </c>
      <c r="F342" s="108">
        <v>0</v>
      </c>
      <c r="G342" s="108">
        <v>0</v>
      </c>
      <c r="H342" s="108">
        <v>0</v>
      </c>
      <c r="I342" s="108">
        <v>0</v>
      </c>
    </row>
    <row r="343" spans="1:9" ht="15" thickBot="1">
      <c r="A343" s="115" t="s">
        <v>112</v>
      </c>
      <c r="B343" s="108">
        <v>2</v>
      </c>
      <c r="C343" s="108">
        <v>3</v>
      </c>
      <c r="D343" s="108">
        <v>3</v>
      </c>
      <c r="E343" s="108">
        <v>3</v>
      </c>
      <c r="F343" s="108">
        <v>3</v>
      </c>
      <c r="G343" s="108">
        <v>3</v>
      </c>
      <c r="H343" s="108">
        <v>3</v>
      </c>
      <c r="I343" s="108">
        <v>3</v>
      </c>
    </row>
    <row r="344" spans="1:9" ht="15" thickBot="1">
      <c r="A344" s="115" t="s">
        <v>113</v>
      </c>
      <c r="B344" s="108">
        <v>0</v>
      </c>
      <c r="C344" s="108">
        <v>0</v>
      </c>
      <c r="D344" s="108">
        <v>0</v>
      </c>
      <c r="E344" s="108">
        <v>0</v>
      </c>
      <c r="F344" s="108">
        <v>0</v>
      </c>
      <c r="G344" s="108">
        <v>0</v>
      </c>
      <c r="H344" s="108">
        <v>0</v>
      </c>
      <c r="I344" s="108">
        <v>0</v>
      </c>
    </row>
    <row r="345" spans="1:9" ht="15" thickBot="1">
      <c r="A345" s="115" t="s">
        <v>114</v>
      </c>
      <c r="B345" s="108">
        <v>0</v>
      </c>
      <c r="C345" s="108">
        <v>0</v>
      </c>
      <c r="D345" s="108">
        <v>0</v>
      </c>
      <c r="E345" s="108">
        <v>0</v>
      </c>
      <c r="F345" s="108">
        <v>0</v>
      </c>
      <c r="G345" s="108">
        <v>0</v>
      </c>
      <c r="H345" s="108">
        <v>0</v>
      </c>
      <c r="I345" s="108">
        <v>0</v>
      </c>
    </row>
    <row r="346" spans="1:9" hidden="1"/>
    <row r="348" spans="1:9" ht="15" thickBot="1">
      <c r="A348" s="143" t="s">
        <v>139</v>
      </c>
    </row>
    <row r="349" spans="1:9" ht="15" hidden="1" thickBot="1"/>
    <row r="350" spans="1:9" ht="23.25" customHeight="1" thickBot="1">
      <c r="A350" s="566" t="s">
        <v>117</v>
      </c>
      <c r="B350" s="566" t="s">
        <v>606</v>
      </c>
      <c r="C350" s="574" t="s">
        <v>635</v>
      </c>
      <c r="D350" s="573" t="s">
        <v>744</v>
      </c>
      <c r="E350" s="573"/>
      <c r="F350" s="573"/>
      <c r="G350" s="573"/>
      <c r="H350" s="573"/>
      <c r="I350" s="573"/>
    </row>
    <row r="351" spans="1:9" ht="19.5" customHeight="1" thickBot="1">
      <c r="A351" s="566"/>
      <c r="B351" s="566"/>
      <c r="C351" s="576"/>
      <c r="D351" s="271" t="s">
        <v>745</v>
      </c>
      <c r="E351" s="271" t="s">
        <v>746</v>
      </c>
      <c r="F351" s="271" t="s">
        <v>747</v>
      </c>
      <c r="G351" s="271" t="s">
        <v>748</v>
      </c>
      <c r="H351" s="271" t="s">
        <v>749</v>
      </c>
      <c r="I351" s="271" t="s">
        <v>750</v>
      </c>
    </row>
    <row r="352" spans="1:9" ht="15" thickBot="1">
      <c r="A352" s="115" t="s">
        <v>106</v>
      </c>
      <c r="B352" s="108">
        <v>17</v>
      </c>
      <c r="C352" s="108">
        <v>17</v>
      </c>
      <c r="D352" s="108">
        <v>17</v>
      </c>
      <c r="E352" s="108">
        <v>17</v>
      </c>
      <c r="F352" s="108">
        <v>17</v>
      </c>
      <c r="G352" s="108">
        <v>17</v>
      </c>
      <c r="H352" s="108">
        <v>17</v>
      </c>
      <c r="I352" s="108">
        <v>18</v>
      </c>
    </row>
    <row r="353" spans="1:9" ht="15" thickBot="1">
      <c r="A353" s="115" t="s">
        <v>107</v>
      </c>
      <c r="B353" s="108">
        <v>0</v>
      </c>
      <c r="C353" s="108">
        <v>0</v>
      </c>
      <c r="D353" s="108">
        <v>1</v>
      </c>
      <c r="E353" s="108">
        <v>2</v>
      </c>
      <c r="F353" s="108">
        <v>5</v>
      </c>
      <c r="G353" s="108">
        <v>6</v>
      </c>
      <c r="H353" s="108">
        <v>6</v>
      </c>
      <c r="I353" s="108">
        <v>6</v>
      </c>
    </row>
    <row r="354" spans="1:9" ht="15" thickBot="1">
      <c r="A354" s="115" t="s">
        <v>108</v>
      </c>
      <c r="B354" s="108">
        <v>2</v>
      </c>
      <c r="C354" s="108">
        <v>2</v>
      </c>
      <c r="D354" s="108">
        <v>2</v>
      </c>
      <c r="E354" s="108">
        <v>2</v>
      </c>
      <c r="F354" s="108">
        <v>2</v>
      </c>
      <c r="G354" s="108">
        <v>2</v>
      </c>
      <c r="H354" s="108">
        <v>2</v>
      </c>
      <c r="I354" s="108">
        <v>2</v>
      </c>
    </row>
    <row r="355" spans="1:9" ht="15" thickBot="1">
      <c r="A355" s="115" t="s">
        <v>109</v>
      </c>
      <c r="B355" s="108">
        <v>4622</v>
      </c>
      <c r="C355" s="108">
        <v>6508</v>
      </c>
      <c r="D355" s="108">
        <v>7023</v>
      </c>
      <c r="E355" s="108">
        <v>8626</v>
      </c>
      <c r="F355" s="108">
        <v>9275</v>
      </c>
      <c r="G355" s="108">
        <v>9803</v>
      </c>
      <c r="H355" s="108">
        <v>10643</v>
      </c>
      <c r="I355" s="108">
        <v>11706</v>
      </c>
    </row>
    <row r="356" spans="1:9" ht="15" thickBot="1">
      <c r="A356" s="115" t="s">
        <v>110</v>
      </c>
      <c r="B356" s="108">
        <v>0</v>
      </c>
      <c r="C356" s="108">
        <v>0</v>
      </c>
      <c r="D356" s="108">
        <v>0</v>
      </c>
      <c r="E356" s="108">
        <v>0</v>
      </c>
      <c r="F356" s="108">
        <v>0</v>
      </c>
      <c r="G356" s="108">
        <v>0</v>
      </c>
      <c r="H356" s="108">
        <v>0</v>
      </c>
      <c r="I356" s="108">
        <v>1</v>
      </c>
    </row>
    <row r="357" spans="1:9" ht="15" thickBot="1">
      <c r="A357" s="115" t="s">
        <v>111</v>
      </c>
      <c r="B357" s="108">
        <v>0</v>
      </c>
      <c r="C357" s="108">
        <v>0</v>
      </c>
      <c r="D357" s="108">
        <v>0</v>
      </c>
      <c r="E357" s="108">
        <v>0</v>
      </c>
      <c r="F357" s="108">
        <v>0</v>
      </c>
      <c r="G357" s="108">
        <v>0</v>
      </c>
      <c r="H357" s="108">
        <v>0</v>
      </c>
      <c r="I357" s="108">
        <v>0</v>
      </c>
    </row>
    <row r="358" spans="1:9" ht="15" thickBot="1">
      <c r="A358" s="115" t="s">
        <v>112</v>
      </c>
      <c r="B358" s="108">
        <v>3</v>
      </c>
      <c r="C358" s="108">
        <v>5</v>
      </c>
      <c r="D358" s="108">
        <v>5</v>
      </c>
      <c r="E358" s="108">
        <v>5</v>
      </c>
      <c r="F358" s="108">
        <v>6</v>
      </c>
      <c r="G358" s="108">
        <v>6</v>
      </c>
      <c r="H358" s="108">
        <v>6</v>
      </c>
      <c r="I358" s="108">
        <v>6</v>
      </c>
    </row>
    <row r="359" spans="1:9" ht="15" thickBot="1">
      <c r="A359" s="115" t="s">
        <v>113</v>
      </c>
      <c r="B359" s="108">
        <v>3</v>
      </c>
      <c r="C359" s="108">
        <v>3</v>
      </c>
      <c r="D359" s="108">
        <v>3</v>
      </c>
      <c r="E359" s="108">
        <v>3</v>
      </c>
      <c r="F359" s="108">
        <v>3</v>
      </c>
      <c r="G359" s="108">
        <v>3</v>
      </c>
      <c r="H359" s="108">
        <v>3</v>
      </c>
      <c r="I359" s="108">
        <v>3</v>
      </c>
    </row>
    <row r="360" spans="1:9" ht="15" thickBot="1">
      <c r="A360" s="115" t="s">
        <v>114</v>
      </c>
      <c r="B360" s="108">
        <v>0</v>
      </c>
      <c r="C360" s="108">
        <v>0</v>
      </c>
      <c r="D360" s="108">
        <v>0</v>
      </c>
      <c r="E360" s="108">
        <v>0</v>
      </c>
      <c r="F360" s="108">
        <v>0</v>
      </c>
      <c r="G360" s="108">
        <v>0</v>
      </c>
      <c r="H360" s="108">
        <v>0</v>
      </c>
      <c r="I360" s="108">
        <v>0</v>
      </c>
    </row>
    <row r="361" spans="1:9" hidden="1"/>
    <row r="363" spans="1:9" ht="15" thickBot="1">
      <c r="A363" s="143" t="s">
        <v>140</v>
      </c>
    </row>
    <row r="364" spans="1:9" ht="15" hidden="1" thickBot="1"/>
    <row r="365" spans="1:9" ht="21.75" customHeight="1" thickBot="1">
      <c r="A365" s="566" t="s">
        <v>117</v>
      </c>
      <c r="B365" s="566" t="s">
        <v>606</v>
      </c>
      <c r="C365" s="574" t="s">
        <v>635</v>
      </c>
      <c r="D365" s="573" t="s">
        <v>744</v>
      </c>
      <c r="E365" s="573"/>
      <c r="F365" s="573"/>
      <c r="G365" s="573"/>
      <c r="H365" s="573"/>
      <c r="I365" s="573"/>
    </row>
    <row r="366" spans="1:9" ht="20.25" customHeight="1" thickBot="1">
      <c r="A366" s="566"/>
      <c r="B366" s="566"/>
      <c r="C366" s="576"/>
      <c r="D366" s="271" t="s">
        <v>745</v>
      </c>
      <c r="E366" s="271" t="s">
        <v>746</v>
      </c>
      <c r="F366" s="271" t="s">
        <v>747</v>
      </c>
      <c r="G366" s="271" t="s">
        <v>748</v>
      </c>
      <c r="H366" s="271" t="s">
        <v>749</v>
      </c>
      <c r="I366" s="271" t="s">
        <v>750</v>
      </c>
    </row>
    <row r="367" spans="1:9" ht="15" thickBot="1">
      <c r="A367" s="115" t="s">
        <v>106</v>
      </c>
      <c r="B367" s="108">
        <v>39</v>
      </c>
      <c r="C367" s="108">
        <v>41</v>
      </c>
      <c r="D367" s="108">
        <v>42</v>
      </c>
      <c r="E367" s="108">
        <v>42</v>
      </c>
      <c r="F367" s="108">
        <v>42</v>
      </c>
      <c r="G367" s="108">
        <v>42</v>
      </c>
      <c r="H367" s="108">
        <v>42</v>
      </c>
      <c r="I367" s="108">
        <v>42</v>
      </c>
    </row>
    <row r="368" spans="1:9" ht="15" thickBot="1">
      <c r="A368" s="115" t="s">
        <v>107</v>
      </c>
      <c r="B368" s="108">
        <v>2</v>
      </c>
      <c r="C368" s="108">
        <v>2</v>
      </c>
      <c r="D368" s="108">
        <v>2</v>
      </c>
      <c r="E368" s="108">
        <v>2</v>
      </c>
      <c r="F368" s="108">
        <v>2</v>
      </c>
      <c r="G368" s="108">
        <v>2</v>
      </c>
      <c r="H368" s="108">
        <v>3</v>
      </c>
      <c r="I368" s="108">
        <v>4</v>
      </c>
    </row>
    <row r="369" spans="1:9" ht="15" thickBot="1">
      <c r="A369" s="115" t="s">
        <v>108</v>
      </c>
      <c r="B369" s="108">
        <v>1</v>
      </c>
      <c r="C369" s="108">
        <v>1</v>
      </c>
      <c r="D369" s="108">
        <v>1</v>
      </c>
      <c r="E369" s="108">
        <v>1</v>
      </c>
      <c r="F369" s="108">
        <v>1</v>
      </c>
      <c r="G369" s="108">
        <v>1</v>
      </c>
      <c r="H369" s="108">
        <v>1</v>
      </c>
      <c r="I369" s="108">
        <v>1</v>
      </c>
    </row>
    <row r="370" spans="1:9" ht="15" thickBot="1">
      <c r="A370" s="115" t="s">
        <v>109</v>
      </c>
      <c r="B370" s="108">
        <v>6047</v>
      </c>
      <c r="C370" s="108">
        <v>7926</v>
      </c>
      <c r="D370" s="108">
        <v>8613</v>
      </c>
      <c r="E370" s="108">
        <v>9194</v>
      </c>
      <c r="F370" s="108">
        <v>9781</v>
      </c>
      <c r="G370" s="108">
        <v>10265</v>
      </c>
      <c r="H370" s="108">
        <v>11128</v>
      </c>
      <c r="I370" s="108">
        <v>12181</v>
      </c>
    </row>
    <row r="371" spans="1:9" ht="15" thickBot="1">
      <c r="A371" s="115" t="s">
        <v>110</v>
      </c>
      <c r="B371" s="108">
        <v>0</v>
      </c>
      <c r="C371" s="108">
        <v>0</v>
      </c>
      <c r="D371" s="108">
        <v>0</v>
      </c>
      <c r="E371" s="108">
        <v>0</v>
      </c>
      <c r="F371" s="108">
        <v>0</v>
      </c>
      <c r="G371" s="108">
        <v>0</v>
      </c>
      <c r="H371" s="108">
        <v>0</v>
      </c>
      <c r="I371" s="108">
        <v>0</v>
      </c>
    </row>
    <row r="372" spans="1:9" ht="15" thickBot="1">
      <c r="A372" s="115" t="s">
        <v>111</v>
      </c>
      <c r="B372" s="108">
        <v>0</v>
      </c>
      <c r="C372" s="108">
        <v>0</v>
      </c>
      <c r="D372" s="108">
        <v>0</v>
      </c>
      <c r="E372" s="108">
        <v>0</v>
      </c>
      <c r="F372" s="108">
        <v>0</v>
      </c>
      <c r="G372" s="108">
        <v>0</v>
      </c>
      <c r="H372" s="108">
        <v>0</v>
      </c>
      <c r="I372" s="108">
        <v>0</v>
      </c>
    </row>
    <row r="373" spans="1:9" ht="15" thickBot="1">
      <c r="A373" s="115" t="s">
        <v>112</v>
      </c>
      <c r="B373" s="108">
        <v>3</v>
      </c>
      <c r="C373" s="108">
        <v>4</v>
      </c>
      <c r="D373" s="108">
        <v>4</v>
      </c>
      <c r="E373" s="108">
        <v>4</v>
      </c>
      <c r="F373" s="108">
        <v>4</v>
      </c>
      <c r="G373" s="108">
        <v>4</v>
      </c>
      <c r="H373" s="108">
        <v>4</v>
      </c>
      <c r="I373" s="108">
        <v>4</v>
      </c>
    </row>
    <row r="374" spans="1:9" ht="15" thickBot="1">
      <c r="A374" s="115" t="s">
        <v>113</v>
      </c>
      <c r="B374" s="108">
        <v>0</v>
      </c>
      <c r="C374" s="108">
        <v>0</v>
      </c>
      <c r="D374" s="108">
        <v>0</v>
      </c>
      <c r="E374" s="108">
        <v>0</v>
      </c>
      <c r="F374" s="108">
        <v>0</v>
      </c>
      <c r="G374" s="108">
        <v>0</v>
      </c>
      <c r="H374" s="108">
        <v>0</v>
      </c>
      <c r="I374" s="108">
        <v>0</v>
      </c>
    </row>
    <row r="375" spans="1:9" ht="15" thickBot="1">
      <c r="A375" s="115" t="s">
        <v>114</v>
      </c>
      <c r="B375" s="108">
        <v>0</v>
      </c>
      <c r="C375" s="108">
        <v>0</v>
      </c>
      <c r="D375" s="108">
        <v>0</v>
      </c>
      <c r="E375" s="108">
        <v>0</v>
      </c>
      <c r="F375" s="108">
        <v>0</v>
      </c>
      <c r="G375" s="108">
        <v>0</v>
      </c>
      <c r="H375" s="108">
        <v>0</v>
      </c>
      <c r="I375" s="108">
        <v>0</v>
      </c>
    </row>
    <row r="376" spans="1:9">
      <c r="A376" s="134" t="s">
        <v>1033</v>
      </c>
    </row>
    <row r="378" spans="1:9" ht="17">
      <c r="A378" s="619" t="s">
        <v>701</v>
      </c>
      <c r="B378" s="619"/>
      <c r="C378" s="619"/>
      <c r="D378" s="619"/>
      <c r="E378" s="619"/>
      <c r="F378" s="619"/>
      <c r="G378" s="619"/>
      <c r="H378" s="619"/>
      <c r="I378" s="619"/>
    </row>
    <row r="380" spans="1:9" ht="15" thickBot="1">
      <c r="A380" s="143" t="s">
        <v>141</v>
      </c>
    </row>
    <row r="381" spans="1:9" ht="15" hidden="1" thickBot="1"/>
    <row r="382" spans="1:9" ht="21" customHeight="1" thickBot="1">
      <c r="A382" s="566" t="s">
        <v>117</v>
      </c>
      <c r="B382" s="566" t="s">
        <v>606</v>
      </c>
      <c r="C382" s="574" t="s">
        <v>635</v>
      </c>
      <c r="D382" s="573" t="s">
        <v>744</v>
      </c>
      <c r="E382" s="573"/>
      <c r="F382" s="573"/>
      <c r="G382" s="573"/>
      <c r="H382" s="573"/>
      <c r="I382" s="573"/>
    </row>
    <row r="383" spans="1:9" ht="21" customHeight="1" thickBot="1">
      <c r="A383" s="566"/>
      <c r="B383" s="566"/>
      <c r="C383" s="576"/>
      <c r="D383" s="271" t="s">
        <v>745</v>
      </c>
      <c r="E383" s="271" t="s">
        <v>746</v>
      </c>
      <c r="F383" s="271" t="s">
        <v>747</v>
      </c>
      <c r="G383" s="271" t="s">
        <v>748</v>
      </c>
      <c r="H383" s="271" t="s">
        <v>749</v>
      </c>
      <c r="I383" s="271" t="s">
        <v>750</v>
      </c>
    </row>
    <row r="384" spans="1:9" ht="15" thickBot="1">
      <c r="A384" s="115" t="s">
        <v>106</v>
      </c>
      <c r="B384" s="108">
        <v>7</v>
      </c>
      <c r="C384" s="108">
        <v>9</v>
      </c>
      <c r="D384" s="108">
        <v>9</v>
      </c>
      <c r="E384" s="108">
        <v>9</v>
      </c>
      <c r="F384" s="108">
        <v>9</v>
      </c>
      <c r="G384" s="108">
        <v>9</v>
      </c>
      <c r="H384" s="108">
        <v>9</v>
      </c>
      <c r="I384" s="108">
        <v>10</v>
      </c>
    </row>
    <row r="385" spans="1:9" ht="15" thickBot="1">
      <c r="A385" s="115" t="s">
        <v>107</v>
      </c>
      <c r="B385" s="108">
        <v>0</v>
      </c>
      <c r="C385" s="108">
        <v>0</v>
      </c>
      <c r="D385" s="108">
        <v>0</v>
      </c>
      <c r="E385" s="108">
        <v>0</v>
      </c>
      <c r="F385" s="108">
        <v>0</v>
      </c>
      <c r="G385" s="108">
        <v>0</v>
      </c>
      <c r="H385" s="108">
        <v>0</v>
      </c>
      <c r="I385" s="108">
        <v>0</v>
      </c>
    </row>
    <row r="386" spans="1:9" ht="15" thickBot="1">
      <c r="A386" s="115" t="s">
        <v>108</v>
      </c>
      <c r="B386" s="108">
        <v>0</v>
      </c>
      <c r="C386" s="108">
        <v>0</v>
      </c>
      <c r="D386" s="108">
        <v>0</v>
      </c>
      <c r="E386" s="108">
        <v>0</v>
      </c>
      <c r="F386" s="108">
        <v>0</v>
      </c>
      <c r="G386" s="108">
        <v>0</v>
      </c>
      <c r="H386" s="108">
        <v>0</v>
      </c>
      <c r="I386" s="108">
        <v>0</v>
      </c>
    </row>
    <row r="387" spans="1:9" ht="15" thickBot="1">
      <c r="A387" s="115" t="s">
        <v>109</v>
      </c>
      <c r="B387" s="108">
        <v>2032</v>
      </c>
      <c r="C387" s="108">
        <v>2756</v>
      </c>
      <c r="D387" s="108">
        <v>3093</v>
      </c>
      <c r="E387" s="108">
        <v>3393</v>
      </c>
      <c r="F387" s="108">
        <v>3633</v>
      </c>
      <c r="G387" s="108">
        <v>3855</v>
      </c>
      <c r="H387" s="108">
        <v>4235</v>
      </c>
      <c r="I387" s="108">
        <v>4749</v>
      </c>
    </row>
    <row r="388" spans="1:9" ht="15" thickBot="1">
      <c r="A388" s="115" t="s">
        <v>110</v>
      </c>
      <c r="B388" s="108">
        <v>0</v>
      </c>
      <c r="C388" s="108">
        <v>0</v>
      </c>
      <c r="D388" s="108">
        <v>0</v>
      </c>
      <c r="E388" s="108">
        <v>0</v>
      </c>
      <c r="F388" s="108">
        <v>0</v>
      </c>
      <c r="G388" s="108">
        <v>0</v>
      </c>
      <c r="H388" s="108">
        <v>0</v>
      </c>
      <c r="I388" s="108">
        <v>0</v>
      </c>
    </row>
    <row r="389" spans="1:9" ht="15" thickBot="1">
      <c r="A389" s="115" t="s">
        <v>111</v>
      </c>
      <c r="B389" s="108">
        <v>0</v>
      </c>
      <c r="C389" s="108">
        <v>0</v>
      </c>
      <c r="D389" s="108">
        <v>0</v>
      </c>
      <c r="E389" s="108">
        <v>0</v>
      </c>
      <c r="F389" s="108">
        <v>0</v>
      </c>
      <c r="G389" s="108">
        <v>0</v>
      </c>
      <c r="H389" s="108">
        <v>0</v>
      </c>
      <c r="I389" s="108">
        <v>0</v>
      </c>
    </row>
    <row r="390" spans="1:9" ht="15" thickBot="1">
      <c r="A390" s="115" t="s">
        <v>112</v>
      </c>
      <c r="B390" s="108">
        <v>5</v>
      </c>
      <c r="C390" s="108">
        <v>5</v>
      </c>
      <c r="D390" s="108">
        <v>5</v>
      </c>
      <c r="E390" s="108">
        <v>5</v>
      </c>
      <c r="F390" s="108">
        <v>6</v>
      </c>
      <c r="G390" s="108">
        <v>6</v>
      </c>
      <c r="H390" s="108">
        <v>6</v>
      </c>
      <c r="I390" s="108">
        <v>6</v>
      </c>
    </row>
    <row r="391" spans="1:9" ht="15" thickBot="1">
      <c r="A391" s="115" t="s">
        <v>113</v>
      </c>
      <c r="B391" s="108">
        <v>0</v>
      </c>
      <c r="C391" s="108">
        <v>0</v>
      </c>
      <c r="D391" s="108">
        <v>0</v>
      </c>
      <c r="E391" s="108">
        <v>0</v>
      </c>
      <c r="F391" s="108">
        <v>0</v>
      </c>
      <c r="G391" s="108">
        <v>0</v>
      </c>
      <c r="H391" s="108">
        <v>0</v>
      </c>
      <c r="I391" s="108">
        <v>0</v>
      </c>
    </row>
    <row r="392" spans="1:9" ht="15" thickBot="1">
      <c r="A392" s="115" t="s">
        <v>114</v>
      </c>
      <c r="B392" s="108">
        <v>0</v>
      </c>
      <c r="C392" s="108">
        <v>0</v>
      </c>
      <c r="D392" s="108">
        <v>0</v>
      </c>
      <c r="E392" s="108">
        <v>0</v>
      </c>
      <c r="F392" s="108">
        <v>0</v>
      </c>
      <c r="G392" s="108">
        <v>0</v>
      </c>
      <c r="H392" s="108">
        <v>0</v>
      </c>
      <c r="I392" s="108">
        <v>0</v>
      </c>
    </row>
    <row r="393" spans="1:9" hidden="1"/>
    <row r="395" spans="1:9" ht="15" thickBot="1">
      <c r="A395" s="143" t="s">
        <v>142</v>
      </c>
    </row>
    <row r="396" spans="1:9" ht="15" hidden="1" thickBot="1"/>
    <row r="397" spans="1:9" ht="22.5" customHeight="1" thickBot="1">
      <c r="A397" s="566" t="s">
        <v>117</v>
      </c>
      <c r="B397" s="566" t="s">
        <v>606</v>
      </c>
      <c r="C397" s="574" t="s">
        <v>635</v>
      </c>
      <c r="D397" s="573" t="s">
        <v>744</v>
      </c>
      <c r="E397" s="573"/>
      <c r="F397" s="573"/>
      <c r="G397" s="573"/>
      <c r="H397" s="573"/>
      <c r="I397" s="573"/>
    </row>
    <row r="398" spans="1:9" ht="19.5" customHeight="1" thickBot="1">
      <c r="A398" s="566"/>
      <c r="B398" s="566"/>
      <c r="C398" s="576"/>
      <c r="D398" s="271" t="s">
        <v>745</v>
      </c>
      <c r="E398" s="271" t="s">
        <v>746</v>
      </c>
      <c r="F398" s="271" t="s">
        <v>747</v>
      </c>
      <c r="G398" s="271" t="s">
        <v>748</v>
      </c>
      <c r="H398" s="271" t="s">
        <v>749</v>
      </c>
      <c r="I398" s="271" t="s">
        <v>750</v>
      </c>
    </row>
    <row r="399" spans="1:9" ht="15" thickBot="1">
      <c r="A399" s="115" t="s">
        <v>106</v>
      </c>
      <c r="B399" s="108">
        <v>36</v>
      </c>
      <c r="C399" s="108">
        <v>38</v>
      </c>
      <c r="D399" s="108">
        <v>39</v>
      </c>
      <c r="E399" s="108">
        <v>39</v>
      </c>
      <c r="F399" s="108">
        <v>41</v>
      </c>
      <c r="G399" s="108">
        <v>45</v>
      </c>
      <c r="H399" s="108">
        <v>48</v>
      </c>
      <c r="I399" s="108">
        <v>49</v>
      </c>
    </row>
    <row r="400" spans="1:9" ht="15" thickBot="1">
      <c r="A400" s="115" t="s">
        <v>107</v>
      </c>
      <c r="B400" s="108">
        <v>1</v>
      </c>
      <c r="C400" s="108">
        <v>1</v>
      </c>
      <c r="D400" s="108">
        <v>2</v>
      </c>
      <c r="E400" s="108">
        <v>2</v>
      </c>
      <c r="F400" s="108">
        <v>2</v>
      </c>
      <c r="G400" s="108">
        <v>2</v>
      </c>
      <c r="H400" s="108">
        <v>2</v>
      </c>
      <c r="I400" s="108">
        <v>2</v>
      </c>
    </row>
    <row r="401" spans="1:9" ht="15" thickBot="1">
      <c r="A401" s="115" t="s">
        <v>108</v>
      </c>
      <c r="B401" s="108">
        <v>1</v>
      </c>
      <c r="C401" s="108">
        <v>1</v>
      </c>
      <c r="D401" s="108">
        <v>1</v>
      </c>
      <c r="E401" s="108">
        <v>1</v>
      </c>
      <c r="F401" s="108">
        <v>2</v>
      </c>
      <c r="G401" s="108">
        <v>2</v>
      </c>
      <c r="H401" s="108">
        <v>2</v>
      </c>
      <c r="I401" s="108">
        <v>2</v>
      </c>
    </row>
    <row r="402" spans="1:9" ht="15" thickBot="1">
      <c r="A402" s="115" t="s">
        <v>109</v>
      </c>
      <c r="B402" s="108">
        <v>27144</v>
      </c>
      <c r="C402" s="108">
        <v>34792</v>
      </c>
      <c r="D402" s="108">
        <v>37269</v>
      </c>
      <c r="E402" s="108">
        <v>39615</v>
      </c>
      <c r="F402" s="108">
        <v>42318</v>
      </c>
      <c r="G402" s="108">
        <v>44718</v>
      </c>
      <c r="H402" s="108">
        <v>49207</v>
      </c>
      <c r="I402" s="108">
        <v>54759</v>
      </c>
    </row>
    <row r="403" spans="1:9" ht="15" thickBot="1">
      <c r="A403" s="115" t="s">
        <v>110</v>
      </c>
      <c r="B403" s="108">
        <v>1</v>
      </c>
      <c r="C403" s="108">
        <v>1</v>
      </c>
      <c r="D403" s="108">
        <v>1</v>
      </c>
      <c r="E403" s="108">
        <v>1</v>
      </c>
      <c r="F403" s="108">
        <v>1</v>
      </c>
      <c r="G403" s="108">
        <v>1</v>
      </c>
      <c r="H403" s="108">
        <v>1</v>
      </c>
      <c r="I403" s="108">
        <v>1</v>
      </c>
    </row>
    <row r="404" spans="1:9" ht="15" thickBot="1">
      <c r="A404" s="115" t="s">
        <v>111</v>
      </c>
      <c r="B404" s="108">
        <v>0</v>
      </c>
      <c r="C404" s="108">
        <v>0</v>
      </c>
      <c r="D404" s="108">
        <v>0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</row>
    <row r="405" spans="1:9" ht="15" thickBot="1">
      <c r="A405" s="115" t="s">
        <v>112</v>
      </c>
      <c r="B405" s="108">
        <v>8</v>
      </c>
      <c r="C405" s="108">
        <v>8</v>
      </c>
      <c r="D405" s="108">
        <v>9</v>
      </c>
      <c r="E405" s="108">
        <v>12</v>
      </c>
      <c r="F405" s="108">
        <v>13</v>
      </c>
      <c r="G405" s="108">
        <v>13</v>
      </c>
      <c r="H405" s="108">
        <v>13</v>
      </c>
      <c r="I405" s="108">
        <v>13</v>
      </c>
    </row>
    <row r="406" spans="1:9" ht="15" thickBot="1">
      <c r="A406" s="115" t="s">
        <v>113</v>
      </c>
      <c r="B406" s="108">
        <v>0</v>
      </c>
      <c r="C406" s="108">
        <v>0</v>
      </c>
      <c r="D406" s="108">
        <v>0</v>
      </c>
      <c r="E406" s="108">
        <v>0</v>
      </c>
      <c r="F406" s="108">
        <v>0</v>
      </c>
      <c r="G406" s="108">
        <v>0</v>
      </c>
      <c r="H406" s="108">
        <v>0</v>
      </c>
      <c r="I406" s="108">
        <v>0</v>
      </c>
    </row>
    <row r="407" spans="1:9" ht="15" thickBot="1">
      <c r="A407" s="115" t="s">
        <v>114</v>
      </c>
      <c r="B407" s="108">
        <v>0</v>
      </c>
      <c r="C407" s="108">
        <v>0</v>
      </c>
      <c r="D407" s="108">
        <v>0</v>
      </c>
      <c r="E407" s="108">
        <v>0</v>
      </c>
      <c r="F407" s="108">
        <v>0</v>
      </c>
      <c r="G407" s="108">
        <v>0</v>
      </c>
      <c r="H407" s="108">
        <v>0</v>
      </c>
      <c r="I407" s="108">
        <v>0</v>
      </c>
    </row>
    <row r="408" spans="1:9" hidden="1"/>
    <row r="410" spans="1:9" ht="15" thickBot="1">
      <c r="A410" s="143" t="s">
        <v>143</v>
      </c>
    </row>
    <row r="411" spans="1:9" ht="15" hidden="1" thickBot="1"/>
    <row r="412" spans="1:9" ht="20.25" customHeight="1" thickBot="1">
      <c r="A412" s="566" t="s">
        <v>117</v>
      </c>
      <c r="B412" s="566" t="s">
        <v>606</v>
      </c>
      <c r="C412" s="574" t="s">
        <v>635</v>
      </c>
      <c r="D412" s="573" t="s">
        <v>744</v>
      </c>
      <c r="E412" s="573"/>
      <c r="F412" s="573"/>
      <c r="G412" s="573"/>
      <c r="H412" s="573"/>
      <c r="I412" s="573"/>
    </row>
    <row r="413" spans="1:9" ht="21.75" customHeight="1" thickBot="1">
      <c r="A413" s="566"/>
      <c r="B413" s="566"/>
      <c r="C413" s="576"/>
      <c r="D413" s="271" t="s">
        <v>745</v>
      </c>
      <c r="E413" s="271" t="s">
        <v>746</v>
      </c>
      <c r="F413" s="271" t="s">
        <v>747</v>
      </c>
      <c r="G413" s="271" t="s">
        <v>748</v>
      </c>
      <c r="H413" s="271" t="s">
        <v>749</v>
      </c>
      <c r="I413" s="271" t="s">
        <v>750</v>
      </c>
    </row>
    <row r="414" spans="1:9" ht="15" thickBot="1">
      <c r="A414" s="115" t="s">
        <v>106</v>
      </c>
      <c r="B414" s="108">
        <v>0</v>
      </c>
      <c r="C414" s="108">
        <v>0</v>
      </c>
      <c r="D414" s="108">
        <v>0</v>
      </c>
      <c r="E414" s="108">
        <v>0</v>
      </c>
      <c r="F414" s="108">
        <v>0</v>
      </c>
      <c r="G414" s="108">
        <v>1</v>
      </c>
      <c r="H414" s="108">
        <v>5</v>
      </c>
      <c r="I414" s="108">
        <v>5</v>
      </c>
    </row>
    <row r="415" spans="1:9" ht="15" thickBot="1">
      <c r="A415" s="115" t="s">
        <v>107</v>
      </c>
      <c r="B415" s="108">
        <v>0</v>
      </c>
      <c r="C415" s="108">
        <v>0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  <c r="I415" s="108">
        <v>0</v>
      </c>
    </row>
    <row r="416" spans="1:9" ht="15" thickBot="1">
      <c r="A416" s="115" t="s">
        <v>108</v>
      </c>
      <c r="B416" s="108">
        <v>0</v>
      </c>
      <c r="C416" s="108">
        <v>0</v>
      </c>
      <c r="D416" s="108">
        <v>0</v>
      </c>
      <c r="E416" s="108">
        <v>0</v>
      </c>
      <c r="F416" s="108">
        <v>0</v>
      </c>
      <c r="G416" s="108">
        <v>0</v>
      </c>
      <c r="H416" s="108">
        <v>0</v>
      </c>
      <c r="I416" s="108">
        <v>0</v>
      </c>
    </row>
    <row r="417" spans="1:9" ht="15" thickBot="1">
      <c r="A417" s="115" t="s">
        <v>109</v>
      </c>
      <c r="B417" s="108">
        <v>1306</v>
      </c>
      <c r="C417" s="108">
        <v>1904</v>
      </c>
      <c r="D417" s="108">
        <v>2065</v>
      </c>
      <c r="E417" s="108">
        <v>2261</v>
      </c>
      <c r="F417" s="108">
        <v>2462</v>
      </c>
      <c r="G417" s="108">
        <v>2683</v>
      </c>
      <c r="H417" s="108">
        <v>3021</v>
      </c>
      <c r="I417" s="108">
        <v>3379</v>
      </c>
    </row>
    <row r="418" spans="1:9" ht="15" thickBot="1">
      <c r="A418" s="115" t="s">
        <v>110</v>
      </c>
      <c r="B418" s="108">
        <v>0</v>
      </c>
      <c r="C418" s="108">
        <v>0</v>
      </c>
      <c r="D418" s="108">
        <v>0</v>
      </c>
      <c r="E418" s="108">
        <v>0</v>
      </c>
      <c r="F418" s="108">
        <v>0</v>
      </c>
      <c r="G418" s="108">
        <v>0</v>
      </c>
      <c r="H418" s="108">
        <v>0</v>
      </c>
      <c r="I418" s="108">
        <v>0</v>
      </c>
    </row>
    <row r="419" spans="1:9" ht="15" thickBot="1">
      <c r="A419" s="115" t="s">
        <v>111</v>
      </c>
      <c r="B419" s="108">
        <v>0</v>
      </c>
      <c r="C419" s="108">
        <v>0</v>
      </c>
      <c r="D419" s="108">
        <v>0</v>
      </c>
      <c r="E419" s="108">
        <v>0</v>
      </c>
      <c r="F419" s="108">
        <v>0</v>
      </c>
      <c r="G419" s="108">
        <v>0</v>
      </c>
      <c r="H419" s="108">
        <v>0</v>
      </c>
      <c r="I419" s="108">
        <v>0</v>
      </c>
    </row>
    <row r="420" spans="1:9" ht="15" thickBot="1">
      <c r="A420" s="115" t="s">
        <v>112</v>
      </c>
      <c r="B420" s="108">
        <v>0</v>
      </c>
      <c r="C420" s="108">
        <v>0</v>
      </c>
      <c r="D420" s="108">
        <v>0</v>
      </c>
      <c r="E420" s="108">
        <v>0</v>
      </c>
      <c r="F420" s="108">
        <v>0</v>
      </c>
      <c r="G420" s="108">
        <v>0</v>
      </c>
      <c r="H420" s="108">
        <v>0</v>
      </c>
      <c r="I420" s="108">
        <v>0</v>
      </c>
    </row>
    <row r="421" spans="1:9" ht="15" thickBot="1">
      <c r="A421" s="115" t="s">
        <v>113</v>
      </c>
      <c r="B421" s="108">
        <v>0</v>
      </c>
      <c r="C421" s="108">
        <v>0</v>
      </c>
      <c r="D421" s="108">
        <v>0</v>
      </c>
      <c r="E421" s="108">
        <v>0</v>
      </c>
      <c r="F421" s="108">
        <v>0</v>
      </c>
      <c r="G421" s="108">
        <v>0</v>
      </c>
      <c r="H421" s="108">
        <v>0</v>
      </c>
      <c r="I421" s="108">
        <v>0</v>
      </c>
    </row>
    <row r="422" spans="1:9" ht="15" thickBot="1">
      <c r="A422" s="115" t="s">
        <v>114</v>
      </c>
      <c r="B422" s="108">
        <v>0</v>
      </c>
      <c r="C422" s="108">
        <v>0</v>
      </c>
      <c r="D422" s="108">
        <v>0</v>
      </c>
      <c r="E422" s="108">
        <v>0</v>
      </c>
      <c r="F422" s="108">
        <v>0</v>
      </c>
      <c r="G422" s="108">
        <v>0</v>
      </c>
      <c r="H422" s="108">
        <v>0</v>
      </c>
      <c r="I422" s="108">
        <v>0</v>
      </c>
    </row>
    <row r="423" spans="1:9">
      <c r="A423" s="134" t="s">
        <v>1033</v>
      </c>
    </row>
    <row r="425" spans="1:9" ht="17">
      <c r="A425" s="619" t="s">
        <v>701</v>
      </c>
      <c r="B425" s="619"/>
      <c r="C425" s="619"/>
      <c r="D425" s="619"/>
      <c r="E425" s="619"/>
      <c r="F425" s="619"/>
      <c r="G425" s="619"/>
      <c r="H425" s="619"/>
      <c r="I425" s="619"/>
    </row>
    <row r="427" spans="1:9" ht="15" thickBot="1">
      <c r="A427" s="143" t="s">
        <v>144</v>
      </c>
    </row>
    <row r="428" spans="1:9" ht="15" hidden="1" thickBot="1"/>
    <row r="429" spans="1:9" ht="22.5" customHeight="1" thickBot="1">
      <c r="A429" s="566" t="s">
        <v>117</v>
      </c>
      <c r="B429" s="566" t="s">
        <v>606</v>
      </c>
      <c r="C429" s="574" t="s">
        <v>635</v>
      </c>
      <c r="D429" s="573" t="s">
        <v>744</v>
      </c>
      <c r="E429" s="573"/>
      <c r="F429" s="573"/>
      <c r="G429" s="573"/>
      <c r="H429" s="573"/>
      <c r="I429" s="573"/>
    </row>
    <row r="430" spans="1:9" ht="21.75" customHeight="1" thickBot="1">
      <c r="A430" s="566"/>
      <c r="B430" s="566"/>
      <c r="C430" s="576"/>
      <c r="D430" s="271" t="s">
        <v>745</v>
      </c>
      <c r="E430" s="271" t="s">
        <v>746</v>
      </c>
      <c r="F430" s="271" t="s">
        <v>747</v>
      </c>
      <c r="G430" s="271" t="s">
        <v>748</v>
      </c>
      <c r="H430" s="271" t="s">
        <v>749</v>
      </c>
      <c r="I430" s="271" t="s">
        <v>750</v>
      </c>
    </row>
    <row r="431" spans="1:9" ht="15" thickBot="1">
      <c r="A431" s="115" t="s">
        <v>106</v>
      </c>
      <c r="B431" s="108">
        <v>31</v>
      </c>
      <c r="C431" s="108">
        <v>33</v>
      </c>
      <c r="D431" s="108">
        <v>34</v>
      </c>
      <c r="E431" s="108">
        <v>36</v>
      </c>
      <c r="F431" s="108">
        <v>36</v>
      </c>
      <c r="G431" s="108">
        <v>37</v>
      </c>
      <c r="H431" s="108">
        <v>36</v>
      </c>
      <c r="I431" s="108">
        <v>36</v>
      </c>
    </row>
    <row r="432" spans="1:9" ht="15" thickBot="1">
      <c r="A432" s="115" t="s">
        <v>107</v>
      </c>
      <c r="B432" s="108">
        <v>7</v>
      </c>
      <c r="C432" s="108">
        <v>7</v>
      </c>
      <c r="D432" s="108">
        <v>7</v>
      </c>
      <c r="E432" s="108">
        <v>7</v>
      </c>
      <c r="F432" s="108">
        <v>7</v>
      </c>
      <c r="G432" s="108">
        <v>8</v>
      </c>
      <c r="H432" s="108">
        <v>8</v>
      </c>
      <c r="I432" s="108">
        <v>8</v>
      </c>
    </row>
    <row r="433" spans="1:9" ht="15" thickBot="1">
      <c r="A433" s="115" t="s">
        <v>108</v>
      </c>
      <c r="B433" s="108">
        <v>0</v>
      </c>
      <c r="C433" s="108">
        <v>1</v>
      </c>
      <c r="D433" s="108">
        <v>1</v>
      </c>
      <c r="E433" s="108">
        <v>1</v>
      </c>
      <c r="F433" s="108">
        <v>2</v>
      </c>
      <c r="G433" s="108">
        <v>2</v>
      </c>
      <c r="H433" s="108">
        <v>2</v>
      </c>
      <c r="I433" s="108">
        <v>3</v>
      </c>
    </row>
    <row r="434" spans="1:9" ht="15" thickBot="1">
      <c r="A434" s="115" t="s">
        <v>109</v>
      </c>
      <c r="B434" s="108">
        <v>26807</v>
      </c>
      <c r="C434" s="108">
        <v>36855</v>
      </c>
      <c r="D434" s="108">
        <v>39379</v>
      </c>
      <c r="E434" s="108">
        <v>42585</v>
      </c>
      <c r="F434" s="108">
        <v>45373</v>
      </c>
      <c r="G434" s="108">
        <v>48024</v>
      </c>
      <c r="H434" s="108">
        <v>52056</v>
      </c>
      <c r="I434" s="108">
        <v>57171</v>
      </c>
    </row>
    <row r="435" spans="1:9" ht="15" thickBot="1">
      <c r="A435" s="115" t="s">
        <v>110</v>
      </c>
      <c r="B435" s="108">
        <v>0</v>
      </c>
      <c r="C435" s="108">
        <v>0</v>
      </c>
      <c r="D435" s="108">
        <v>0</v>
      </c>
      <c r="E435" s="108">
        <v>0</v>
      </c>
      <c r="F435" s="108">
        <v>0</v>
      </c>
      <c r="G435" s="108">
        <v>0</v>
      </c>
      <c r="H435" s="108">
        <v>0</v>
      </c>
      <c r="I435" s="108">
        <v>0</v>
      </c>
    </row>
    <row r="436" spans="1:9" ht="15" thickBot="1">
      <c r="A436" s="115" t="s">
        <v>111</v>
      </c>
      <c r="B436" s="108">
        <v>0</v>
      </c>
      <c r="C436" s="108">
        <v>0</v>
      </c>
      <c r="D436" s="108">
        <v>0</v>
      </c>
      <c r="E436" s="108">
        <v>0</v>
      </c>
      <c r="F436" s="108">
        <v>0</v>
      </c>
      <c r="G436" s="108">
        <v>0</v>
      </c>
      <c r="H436" s="108">
        <v>0</v>
      </c>
      <c r="I436" s="108">
        <v>0</v>
      </c>
    </row>
    <row r="437" spans="1:9" ht="15" thickBot="1">
      <c r="A437" s="115" t="s">
        <v>112</v>
      </c>
      <c r="B437" s="108">
        <v>7</v>
      </c>
      <c r="C437" s="108">
        <v>9</v>
      </c>
      <c r="D437" s="108">
        <v>9</v>
      </c>
      <c r="E437" s="108">
        <v>9</v>
      </c>
      <c r="F437" s="108">
        <v>9</v>
      </c>
      <c r="G437" s="108">
        <v>9</v>
      </c>
      <c r="H437" s="108">
        <v>10</v>
      </c>
      <c r="I437" s="108">
        <v>10</v>
      </c>
    </row>
    <row r="438" spans="1:9" ht="15" thickBot="1">
      <c r="A438" s="115" t="s">
        <v>113</v>
      </c>
      <c r="B438" s="108">
        <v>5</v>
      </c>
      <c r="C438" s="108">
        <v>5</v>
      </c>
      <c r="D438" s="108">
        <v>5</v>
      </c>
      <c r="E438" s="108">
        <v>5</v>
      </c>
      <c r="F438" s="108">
        <v>5</v>
      </c>
      <c r="G438" s="108">
        <v>5</v>
      </c>
      <c r="H438" s="108">
        <v>5</v>
      </c>
      <c r="I438" s="108">
        <v>5</v>
      </c>
    </row>
    <row r="439" spans="1:9" ht="15" thickBot="1">
      <c r="A439" s="115" t="s">
        <v>114</v>
      </c>
      <c r="B439" s="108">
        <v>0</v>
      </c>
      <c r="C439" s="108">
        <v>0</v>
      </c>
      <c r="D439" s="108">
        <v>0</v>
      </c>
      <c r="E439" s="108">
        <v>0</v>
      </c>
      <c r="F439" s="108">
        <v>0</v>
      </c>
      <c r="G439" s="108">
        <v>0</v>
      </c>
      <c r="H439" s="108">
        <v>0</v>
      </c>
      <c r="I439" s="108">
        <v>0</v>
      </c>
    </row>
    <row r="440" spans="1:9" hidden="1"/>
    <row r="442" spans="1:9" ht="15" thickBot="1">
      <c r="A442" s="143" t="s">
        <v>145</v>
      </c>
    </row>
    <row r="443" spans="1:9" ht="15" hidden="1" thickBot="1"/>
    <row r="444" spans="1:9" ht="21" customHeight="1" thickBot="1">
      <c r="A444" s="566" t="s">
        <v>117</v>
      </c>
      <c r="B444" s="566" t="s">
        <v>606</v>
      </c>
      <c r="C444" s="574" t="s">
        <v>635</v>
      </c>
      <c r="D444" s="573" t="s">
        <v>744</v>
      </c>
      <c r="E444" s="573"/>
      <c r="F444" s="573"/>
      <c r="G444" s="573"/>
      <c r="H444" s="573"/>
      <c r="I444" s="573"/>
    </row>
    <row r="445" spans="1:9" ht="22.5" customHeight="1" thickBot="1">
      <c r="A445" s="566"/>
      <c r="B445" s="566"/>
      <c r="C445" s="576"/>
      <c r="D445" s="271" t="s">
        <v>745</v>
      </c>
      <c r="E445" s="271" t="s">
        <v>746</v>
      </c>
      <c r="F445" s="271" t="s">
        <v>747</v>
      </c>
      <c r="G445" s="271" t="s">
        <v>748</v>
      </c>
      <c r="H445" s="271" t="s">
        <v>749</v>
      </c>
      <c r="I445" s="271" t="s">
        <v>750</v>
      </c>
    </row>
    <row r="446" spans="1:9" ht="15" thickBot="1">
      <c r="A446" s="115" t="s">
        <v>106</v>
      </c>
      <c r="B446" s="108">
        <v>6</v>
      </c>
      <c r="C446" s="108">
        <v>6</v>
      </c>
      <c r="D446" s="108">
        <v>8</v>
      </c>
      <c r="E446" s="108">
        <v>8</v>
      </c>
      <c r="F446" s="108">
        <v>8</v>
      </c>
      <c r="G446" s="108">
        <v>8</v>
      </c>
      <c r="H446" s="108">
        <v>8</v>
      </c>
      <c r="I446" s="108">
        <v>8</v>
      </c>
    </row>
    <row r="447" spans="1:9" ht="15" thickBot="1">
      <c r="A447" s="115" t="s">
        <v>107</v>
      </c>
      <c r="B447" s="108">
        <v>0</v>
      </c>
      <c r="C447" s="108">
        <v>0</v>
      </c>
      <c r="D447" s="108">
        <v>0</v>
      </c>
      <c r="E447" s="108">
        <v>0</v>
      </c>
      <c r="F447" s="108">
        <v>0</v>
      </c>
      <c r="G447" s="108">
        <v>0</v>
      </c>
      <c r="H447" s="108">
        <v>0</v>
      </c>
      <c r="I447" s="108">
        <v>0</v>
      </c>
    </row>
    <row r="448" spans="1:9" ht="15" thickBot="1">
      <c r="A448" s="115" t="s">
        <v>108</v>
      </c>
      <c r="B448" s="108">
        <v>3</v>
      </c>
      <c r="C448" s="108">
        <v>3</v>
      </c>
      <c r="D448" s="108">
        <v>3</v>
      </c>
      <c r="E448" s="108">
        <v>3</v>
      </c>
      <c r="F448" s="108">
        <v>3</v>
      </c>
      <c r="G448" s="108">
        <v>3</v>
      </c>
      <c r="H448" s="108">
        <v>3</v>
      </c>
      <c r="I448" s="108">
        <v>3</v>
      </c>
    </row>
    <row r="449" spans="1:9" ht="15" thickBot="1">
      <c r="A449" s="115" t="s">
        <v>109</v>
      </c>
      <c r="B449" s="108">
        <v>5054</v>
      </c>
      <c r="C449" s="108">
        <v>6889</v>
      </c>
      <c r="D449" s="108">
        <v>7429</v>
      </c>
      <c r="E449" s="108">
        <v>7970</v>
      </c>
      <c r="F449" s="108">
        <v>8710</v>
      </c>
      <c r="G449" s="108">
        <v>9397</v>
      </c>
      <c r="H449" s="108">
        <v>10352</v>
      </c>
      <c r="I449" s="108">
        <v>11508</v>
      </c>
    </row>
    <row r="450" spans="1:9" ht="15" thickBot="1">
      <c r="A450" s="115" t="s">
        <v>110</v>
      </c>
      <c r="B450" s="108">
        <v>0</v>
      </c>
      <c r="C450" s="108">
        <v>0</v>
      </c>
      <c r="D450" s="108">
        <v>0</v>
      </c>
      <c r="E450" s="108">
        <v>0</v>
      </c>
      <c r="F450" s="108">
        <v>0</v>
      </c>
      <c r="G450" s="108">
        <v>0</v>
      </c>
      <c r="H450" s="108">
        <v>0</v>
      </c>
      <c r="I450" s="108">
        <v>0</v>
      </c>
    </row>
    <row r="451" spans="1:9" ht="15" thickBot="1">
      <c r="A451" s="115" t="s">
        <v>111</v>
      </c>
      <c r="B451" s="108">
        <v>0</v>
      </c>
      <c r="C451" s="108">
        <v>0</v>
      </c>
      <c r="D451" s="108">
        <v>0</v>
      </c>
      <c r="E451" s="108">
        <v>0</v>
      </c>
      <c r="F451" s="108">
        <v>0</v>
      </c>
      <c r="G451" s="108">
        <v>0</v>
      </c>
      <c r="H451" s="108">
        <v>0</v>
      </c>
      <c r="I451" s="108">
        <v>0</v>
      </c>
    </row>
    <row r="452" spans="1:9" ht="15" thickBot="1">
      <c r="A452" s="115" t="s">
        <v>112</v>
      </c>
      <c r="B452" s="108">
        <v>1</v>
      </c>
      <c r="C452" s="108">
        <v>1</v>
      </c>
      <c r="D452" s="108">
        <v>1</v>
      </c>
      <c r="E452" s="108">
        <v>1</v>
      </c>
      <c r="F452" s="108">
        <v>1</v>
      </c>
      <c r="G452" s="108">
        <v>1</v>
      </c>
      <c r="H452" s="108">
        <v>1</v>
      </c>
      <c r="I452" s="108">
        <v>1</v>
      </c>
    </row>
    <row r="453" spans="1:9" ht="15" thickBot="1">
      <c r="A453" s="115" t="s">
        <v>113</v>
      </c>
      <c r="B453" s="108">
        <v>0</v>
      </c>
      <c r="C453" s="108">
        <v>0</v>
      </c>
      <c r="D453" s="108">
        <v>0</v>
      </c>
      <c r="E453" s="108">
        <v>0</v>
      </c>
      <c r="F453" s="108">
        <v>0</v>
      </c>
      <c r="G453" s="108">
        <v>0</v>
      </c>
      <c r="H453" s="108">
        <v>0</v>
      </c>
      <c r="I453" s="108">
        <v>0</v>
      </c>
    </row>
    <row r="454" spans="1:9" ht="15" thickBot="1">
      <c r="A454" s="115" t="s">
        <v>114</v>
      </c>
      <c r="B454" s="108">
        <v>0</v>
      </c>
      <c r="C454" s="108">
        <v>0</v>
      </c>
      <c r="D454" s="108">
        <v>0</v>
      </c>
      <c r="E454" s="108">
        <v>0</v>
      </c>
      <c r="F454" s="108">
        <v>0</v>
      </c>
      <c r="G454" s="108">
        <v>0</v>
      </c>
      <c r="H454" s="108">
        <v>0</v>
      </c>
      <c r="I454" s="108">
        <v>0</v>
      </c>
    </row>
    <row r="455" spans="1:9" hidden="1"/>
    <row r="457" spans="1:9" ht="15" thickBot="1">
      <c r="A457" s="143" t="s">
        <v>146</v>
      </c>
    </row>
    <row r="458" spans="1:9" ht="15" hidden="1" thickBot="1"/>
    <row r="459" spans="1:9" ht="22.5" customHeight="1" thickBot="1">
      <c r="A459" s="566" t="s">
        <v>117</v>
      </c>
      <c r="B459" s="566" t="s">
        <v>606</v>
      </c>
      <c r="C459" s="574" t="s">
        <v>635</v>
      </c>
      <c r="D459" s="573" t="s">
        <v>744</v>
      </c>
      <c r="E459" s="573"/>
      <c r="F459" s="573"/>
      <c r="G459" s="573"/>
      <c r="H459" s="573"/>
      <c r="I459" s="573"/>
    </row>
    <row r="460" spans="1:9" ht="20.25" customHeight="1" thickBot="1">
      <c r="A460" s="566"/>
      <c r="B460" s="566"/>
      <c r="C460" s="576"/>
      <c r="D460" s="271" t="s">
        <v>745</v>
      </c>
      <c r="E460" s="271" t="s">
        <v>746</v>
      </c>
      <c r="F460" s="271" t="s">
        <v>747</v>
      </c>
      <c r="G460" s="271" t="s">
        <v>748</v>
      </c>
      <c r="H460" s="271" t="s">
        <v>749</v>
      </c>
      <c r="I460" s="271" t="s">
        <v>750</v>
      </c>
    </row>
    <row r="461" spans="1:9" ht="15" thickBot="1">
      <c r="A461" s="115" t="s">
        <v>106</v>
      </c>
      <c r="B461" s="108">
        <v>28</v>
      </c>
      <c r="C461" s="108">
        <v>31</v>
      </c>
      <c r="D461" s="108">
        <v>31</v>
      </c>
      <c r="E461" s="108">
        <v>31</v>
      </c>
      <c r="F461" s="108">
        <v>31</v>
      </c>
      <c r="G461" s="108">
        <v>31</v>
      </c>
      <c r="H461" s="108">
        <v>32</v>
      </c>
      <c r="I461" s="108">
        <v>33</v>
      </c>
    </row>
    <row r="462" spans="1:9" ht="15" thickBot="1">
      <c r="A462" s="115" t="s">
        <v>107</v>
      </c>
      <c r="B462" s="108">
        <v>0</v>
      </c>
      <c r="C462" s="108">
        <v>0</v>
      </c>
      <c r="D462" s="108">
        <v>0</v>
      </c>
      <c r="E462" s="108">
        <v>0</v>
      </c>
      <c r="F462" s="108">
        <v>0</v>
      </c>
      <c r="G462" s="108">
        <v>0</v>
      </c>
      <c r="H462" s="108">
        <v>0</v>
      </c>
      <c r="I462" s="108">
        <v>0</v>
      </c>
    </row>
    <row r="463" spans="1:9" ht="15" thickBot="1">
      <c r="A463" s="115" t="s">
        <v>108</v>
      </c>
      <c r="B463" s="108">
        <v>1</v>
      </c>
      <c r="C463" s="108">
        <v>1</v>
      </c>
      <c r="D463" s="108">
        <v>1</v>
      </c>
      <c r="E463" s="108">
        <v>1</v>
      </c>
      <c r="F463" s="108">
        <v>1</v>
      </c>
      <c r="G463" s="108">
        <v>1</v>
      </c>
      <c r="H463" s="108">
        <v>1</v>
      </c>
      <c r="I463" s="108">
        <v>1</v>
      </c>
    </row>
    <row r="464" spans="1:9" ht="15" thickBot="1">
      <c r="A464" s="115" t="s">
        <v>109</v>
      </c>
      <c r="B464" s="108">
        <v>4096</v>
      </c>
      <c r="C464" s="108">
        <v>6131</v>
      </c>
      <c r="D464" s="108">
        <v>6721</v>
      </c>
      <c r="E464" s="108">
        <v>7184</v>
      </c>
      <c r="F464" s="108">
        <v>7805</v>
      </c>
      <c r="G464" s="108">
        <v>8309</v>
      </c>
      <c r="H464" s="108">
        <v>9189</v>
      </c>
      <c r="I464" s="108">
        <v>10140</v>
      </c>
    </row>
    <row r="465" spans="1:9" ht="15" thickBot="1">
      <c r="A465" s="115" t="s">
        <v>110</v>
      </c>
      <c r="B465" s="108">
        <v>0</v>
      </c>
      <c r="C465" s="108">
        <v>0</v>
      </c>
      <c r="D465" s="108">
        <v>0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</row>
    <row r="466" spans="1:9" ht="15" thickBot="1">
      <c r="A466" s="115" t="s">
        <v>111</v>
      </c>
      <c r="B466" s="108">
        <v>0</v>
      </c>
      <c r="C466" s="108">
        <v>0</v>
      </c>
      <c r="D466" s="108">
        <v>0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</row>
    <row r="467" spans="1:9" ht="15" thickBot="1">
      <c r="A467" s="115" t="s">
        <v>112</v>
      </c>
      <c r="B467" s="108">
        <v>2</v>
      </c>
      <c r="C467" s="108">
        <v>2</v>
      </c>
      <c r="D467" s="108">
        <v>2</v>
      </c>
      <c r="E467" s="108">
        <v>2</v>
      </c>
      <c r="F467" s="108">
        <v>2</v>
      </c>
      <c r="G467" s="108">
        <v>2</v>
      </c>
      <c r="H467" s="108">
        <v>2</v>
      </c>
      <c r="I467" s="108">
        <v>2</v>
      </c>
    </row>
    <row r="468" spans="1:9" ht="15" thickBot="1">
      <c r="A468" s="115" t="s">
        <v>113</v>
      </c>
      <c r="B468" s="108">
        <v>1</v>
      </c>
      <c r="C468" s="108">
        <v>1</v>
      </c>
      <c r="D468" s="108">
        <v>1</v>
      </c>
      <c r="E468" s="108">
        <v>1</v>
      </c>
      <c r="F468" s="108">
        <v>1</v>
      </c>
      <c r="G468" s="108">
        <v>1</v>
      </c>
      <c r="H468" s="108">
        <v>1</v>
      </c>
      <c r="I468" s="108">
        <v>1</v>
      </c>
    </row>
    <row r="469" spans="1:9" ht="15" thickBot="1">
      <c r="A469" s="115" t="s">
        <v>114</v>
      </c>
      <c r="B469" s="108">
        <v>0</v>
      </c>
      <c r="C469" s="108">
        <v>0</v>
      </c>
      <c r="D469" s="108">
        <v>0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</row>
    <row r="470" spans="1:9">
      <c r="A470" s="134" t="s">
        <v>1033</v>
      </c>
    </row>
    <row r="472" spans="1:9" ht="17">
      <c r="A472" s="619" t="s">
        <v>701</v>
      </c>
      <c r="B472" s="619"/>
      <c r="C472" s="619"/>
      <c r="D472" s="619"/>
      <c r="E472" s="619"/>
      <c r="F472" s="619"/>
      <c r="G472" s="619"/>
      <c r="H472" s="619"/>
      <c r="I472" s="619"/>
    </row>
    <row r="474" spans="1:9" ht="15" thickBot="1">
      <c r="A474" s="143" t="s">
        <v>147</v>
      </c>
    </row>
    <row r="475" spans="1:9" ht="15" hidden="1" thickBot="1"/>
    <row r="476" spans="1:9" ht="22.5" customHeight="1" thickBot="1">
      <c r="A476" s="566" t="s">
        <v>117</v>
      </c>
      <c r="B476" s="566" t="s">
        <v>606</v>
      </c>
      <c r="C476" s="574" t="s">
        <v>635</v>
      </c>
      <c r="D476" s="573" t="s">
        <v>744</v>
      </c>
      <c r="E476" s="573"/>
      <c r="F476" s="573"/>
      <c r="G476" s="573"/>
      <c r="H476" s="573"/>
      <c r="I476" s="573"/>
    </row>
    <row r="477" spans="1:9" ht="20.25" customHeight="1" thickBot="1">
      <c r="A477" s="566"/>
      <c r="B477" s="566"/>
      <c r="C477" s="576"/>
      <c r="D477" s="271" t="s">
        <v>745</v>
      </c>
      <c r="E477" s="271" t="s">
        <v>746</v>
      </c>
      <c r="F477" s="271" t="s">
        <v>747</v>
      </c>
      <c r="G477" s="271" t="s">
        <v>748</v>
      </c>
      <c r="H477" s="271" t="s">
        <v>749</v>
      </c>
      <c r="I477" s="271" t="s">
        <v>750</v>
      </c>
    </row>
    <row r="478" spans="1:9" ht="15" thickBot="1">
      <c r="A478" s="115" t="s">
        <v>106</v>
      </c>
      <c r="B478" s="108">
        <v>31</v>
      </c>
      <c r="C478" s="108">
        <v>32</v>
      </c>
      <c r="D478" s="108">
        <v>33</v>
      </c>
      <c r="E478" s="108">
        <v>33</v>
      </c>
      <c r="F478" s="108">
        <v>33</v>
      </c>
      <c r="G478" s="108">
        <v>33</v>
      </c>
      <c r="H478" s="108">
        <v>34</v>
      </c>
      <c r="I478" s="108">
        <v>34</v>
      </c>
    </row>
    <row r="479" spans="1:9" ht="15" thickBot="1">
      <c r="A479" s="115" t="s">
        <v>107</v>
      </c>
      <c r="B479" s="108">
        <v>3</v>
      </c>
      <c r="C479" s="108">
        <v>3</v>
      </c>
      <c r="D479" s="108">
        <v>3</v>
      </c>
      <c r="E479" s="108">
        <v>3</v>
      </c>
      <c r="F479" s="108">
        <v>3</v>
      </c>
      <c r="G479" s="108">
        <v>3</v>
      </c>
      <c r="H479" s="108">
        <v>3</v>
      </c>
      <c r="I479" s="108">
        <v>3</v>
      </c>
    </row>
    <row r="480" spans="1:9" ht="15" thickBot="1">
      <c r="A480" s="115" t="s">
        <v>108</v>
      </c>
      <c r="B480" s="108">
        <v>2</v>
      </c>
      <c r="C480" s="108">
        <v>2</v>
      </c>
      <c r="D480" s="108">
        <v>2</v>
      </c>
      <c r="E480" s="108">
        <v>2</v>
      </c>
      <c r="F480" s="108">
        <v>2</v>
      </c>
      <c r="G480" s="108">
        <v>2</v>
      </c>
      <c r="H480" s="108">
        <v>2</v>
      </c>
      <c r="I480" s="108">
        <v>2</v>
      </c>
    </row>
    <row r="481" spans="1:9" ht="15" thickBot="1">
      <c r="A481" s="115" t="s">
        <v>109</v>
      </c>
      <c r="B481" s="108">
        <v>10958</v>
      </c>
      <c r="C481" s="108">
        <v>13996</v>
      </c>
      <c r="D481" s="108">
        <v>15262</v>
      </c>
      <c r="E481" s="108">
        <v>16433</v>
      </c>
      <c r="F481" s="108">
        <v>17722</v>
      </c>
      <c r="G481" s="108">
        <v>18639</v>
      </c>
      <c r="H481" s="108">
        <v>19801</v>
      </c>
      <c r="I481" s="108">
        <v>21123</v>
      </c>
    </row>
    <row r="482" spans="1:9" ht="15" thickBot="1">
      <c r="A482" s="115" t="s">
        <v>110</v>
      </c>
      <c r="B482" s="108">
        <v>0</v>
      </c>
      <c r="C482" s="108">
        <v>0</v>
      </c>
      <c r="D482" s="108">
        <v>0</v>
      </c>
      <c r="E482" s="108">
        <v>0</v>
      </c>
      <c r="F482" s="108">
        <v>0</v>
      </c>
      <c r="G482" s="108">
        <v>0</v>
      </c>
      <c r="H482" s="108">
        <v>0</v>
      </c>
      <c r="I482" s="108">
        <v>0</v>
      </c>
    </row>
    <row r="483" spans="1:9" ht="15" thickBot="1">
      <c r="A483" s="115" t="s">
        <v>111</v>
      </c>
      <c r="B483" s="108">
        <v>0</v>
      </c>
      <c r="C483" s="108">
        <v>0</v>
      </c>
      <c r="D483" s="108">
        <v>0</v>
      </c>
      <c r="E483" s="108">
        <v>0</v>
      </c>
      <c r="F483" s="108">
        <v>0</v>
      </c>
      <c r="G483" s="108">
        <v>0</v>
      </c>
      <c r="H483" s="108">
        <v>0</v>
      </c>
      <c r="I483" s="108">
        <v>0</v>
      </c>
    </row>
    <row r="484" spans="1:9" ht="15" thickBot="1">
      <c r="A484" s="115" t="s">
        <v>112</v>
      </c>
      <c r="B484" s="108">
        <v>21</v>
      </c>
      <c r="C484" s="108">
        <v>24</v>
      </c>
      <c r="D484" s="108">
        <v>24</v>
      </c>
      <c r="E484" s="108">
        <v>24</v>
      </c>
      <c r="F484" s="108">
        <v>24</v>
      </c>
      <c r="G484" s="108">
        <v>24</v>
      </c>
      <c r="H484" s="108">
        <v>24</v>
      </c>
      <c r="I484" s="108">
        <v>24</v>
      </c>
    </row>
    <row r="485" spans="1:9" ht="15" thickBot="1">
      <c r="A485" s="115" t="s">
        <v>113</v>
      </c>
      <c r="B485" s="108">
        <v>1</v>
      </c>
      <c r="C485" s="108">
        <v>1</v>
      </c>
      <c r="D485" s="108">
        <v>1</v>
      </c>
      <c r="E485" s="108">
        <v>1</v>
      </c>
      <c r="F485" s="108">
        <v>1</v>
      </c>
      <c r="G485" s="108">
        <v>1</v>
      </c>
      <c r="H485" s="108">
        <v>1</v>
      </c>
      <c r="I485" s="108">
        <v>1</v>
      </c>
    </row>
    <row r="486" spans="1:9" ht="15" thickBot="1">
      <c r="A486" s="115" t="s">
        <v>114</v>
      </c>
      <c r="B486" s="108">
        <v>0</v>
      </c>
      <c r="C486" s="108">
        <v>0</v>
      </c>
      <c r="D486" s="108">
        <v>0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</row>
    <row r="487" spans="1:9" hidden="1"/>
    <row r="489" spans="1:9" ht="15" thickBot="1">
      <c r="A489" s="143" t="s">
        <v>148</v>
      </c>
    </row>
    <row r="490" spans="1:9" ht="15" hidden="1" thickBot="1"/>
    <row r="491" spans="1:9" ht="21" customHeight="1" thickBot="1">
      <c r="A491" s="566" t="s">
        <v>117</v>
      </c>
      <c r="B491" s="566" t="s">
        <v>606</v>
      </c>
      <c r="C491" s="574" t="s">
        <v>635</v>
      </c>
      <c r="D491" s="573" t="s">
        <v>744</v>
      </c>
      <c r="E491" s="573"/>
      <c r="F491" s="573"/>
      <c r="G491" s="573"/>
      <c r="H491" s="573"/>
      <c r="I491" s="573"/>
    </row>
    <row r="492" spans="1:9" ht="22.5" customHeight="1" thickBot="1">
      <c r="A492" s="566"/>
      <c r="B492" s="566"/>
      <c r="C492" s="576"/>
      <c r="D492" s="271" t="s">
        <v>745</v>
      </c>
      <c r="E492" s="271" t="s">
        <v>746</v>
      </c>
      <c r="F492" s="271" t="s">
        <v>747</v>
      </c>
      <c r="G492" s="271" t="s">
        <v>748</v>
      </c>
      <c r="H492" s="271" t="s">
        <v>749</v>
      </c>
      <c r="I492" s="271" t="s">
        <v>750</v>
      </c>
    </row>
    <row r="493" spans="1:9" ht="15" thickBot="1">
      <c r="A493" s="115" t="s">
        <v>106</v>
      </c>
      <c r="B493" s="108">
        <v>18</v>
      </c>
      <c r="C493" s="108">
        <v>18</v>
      </c>
      <c r="D493" s="108">
        <v>19</v>
      </c>
      <c r="E493" s="108">
        <v>19</v>
      </c>
      <c r="F493" s="108">
        <v>19</v>
      </c>
      <c r="G493" s="108">
        <v>19</v>
      </c>
      <c r="H493" s="108">
        <v>20</v>
      </c>
      <c r="I493" s="108">
        <v>24</v>
      </c>
    </row>
    <row r="494" spans="1:9" ht="15" thickBot="1">
      <c r="A494" s="115" t="s">
        <v>107</v>
      </c>
      <c r="B494" s="108">
        <v>1</v>
      </c>
      <c r="C494" s="108">
        <v>1</v>
      </c>
      <c r="D494" s="108">
        <v>1</v>
      </c>
      <c r="E494" s="108">
        <v>1</v>
      </c>
      <c r="F494" s="108">
        <v>1</v>
      </c>
      <c r="G494" s="108">
        <v>1</v>
      </c>
      <c r="H494" s="108">
        <v>1</v>
      </c>
      <c r="I494" s="108">
        <v>1</v>
      </c>
    </row>
    <row r="495" spans="1:9" ht="15" thickBot="1">
      <c r="A495" s="115" t="s">
        <v>108</v>
      </c>
      <c r="B495" s="108">
        <v>0</v>
      </c>
      <c r="C495" s="108">
        <v>0</v>
      </c>
      <c r="D495" s="108">
        <v>0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</row>
    <row r="496" spans="1:9" ht="15" thickBot="1">
      <c r="A496" s="115" t="s">
        <v>109</v>
      </c>
      <c r="B496" s="108">
        <v>20228</v>
      </c>
      <c r="C496" s="108">
        <v>26438</v>
      </c>
      <c r="D496" s="108">
        <v>28318</v>
      </c>
      <c r="E496" s="108">
        <v>30231</v>
      </c>
      <c r="F496" s="108">
        <v>32347</v>
      </c>
      <c r="G496" s="108">
        <v>34255</v>
      </c>
      <c r="H496" s="108">
        <v>37748</v>
      </c>
      <c r="I496" s="108">
        <v>42322</v>
      </c>
    </row>
    <row r="497" spans="1:9" ht="15" thickBot="1">
      <c r="A497" s="115" t="s">
        <v>110</v>
      </c>
      <c r="B497" s="108">
        <v>0</v>
      </c>
      <c r="C497" s="108">
        <v>0</v>
      </c>
      <c r="D497" s="108">
        <v>0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</row>
    <row r="498" spans="1:9" ht="15" thickBot="1">
      <c r="A498" s="115" t="s">
        <v>111</v>
      </c>
      <c r="B498" s="108">
        <v>0</v>
      </c>
      <c r="C498" s="108">
        <v>0</v>
      </c>
      <c r="D498" s="108">
        <v>0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</row>
    <row r="499" spans="1:9" ht="15" thickBot="1">
      <c r="A499" s="115" t="s">
        <v>112</v>
      </c>
      <c r="B499" s="108">
        <v>3</v>
      </c>
      <c r="C499" s="108">
        <v>3</v>
      </c>
      <c r="D499" s="108">
        <v>3</v>
      </c>
      <c r="E499" s="108">
        <v>3</v>
      </c>
      <c r="F499" s="108">
        <v>3</v>
      </c>
      <c r="G499" s="108">
        <v>3</v>
      </c>
      <c r="H499" s="108">
        <v>3</v>
      </c>
      <c r="I499" s="108">
        <v>3</v>
      </c>
    </row>
    <row r="500" spans="1:9" ht="15" thickBot="1">
      <c r="A500" s="115" t="s">
        <v>113</v>
      </c>
      <c r="B500" s="108">
        <v>6</v>
      </c>
      <c r="C500" s="108">
        <v>6</v>
      </c>
      <c r="D500" s="108">
        <v>6</v>
      </c>
      <c r="E500" s="108">
        <v>6</v>
      </c>
      <c r="F500" s="108">
        <v>6</v>
      </c>
      <c r="G500" s="108">
        <v>6</v>
      </c>
      <c r="H500" s="108">
        <v>6</v>
      </c>
      <c r="I500" s="108">
        <v>6</v>
      </c>
    </row>
    <row r="501" spans="1:9" ht="15" thickBot="1">
      <c r="A501" s="115" t="s">
        <v>114</v>
      </c>
      <c r="B501" s="108">
        <v>0</v>
      </c>
      <c r="C501" s="108">
        <v>0</v>
      </c>
      <c r="D501" s="108">
        <v>0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</row>
    <row r="502" spans="1:9" hidden="1"/>
    <row r="504" spans="1:9" ht="15" thickBot="1">
      <c r="A504" s="143" t="s">
        <v>149</v>
      </c>
    </row>
    <row r="505" spans="1:9" ht="15" hidden="1" thickBot="1"/>
    <row r="506" spans="1:9" ht="20.25" customHeight="1" thickBot="1">
      <c r="A506" s="566" t="s">
        <v>117</v>
      </c>
      <c r="B506" s="566" t="s">
        <v>606</v>
      </c>
      <c r="C506" s="574" t="s">
        <v>635</v>
      </c>
      <c r="D506" s="573" t="s">
        <v>744</v>
      </c>
      <c r="E506" s="573"/>
      <c r="F506" s="573"/>
      <c r="G506" s="573"/>
      <c r="H506" s="573"/>
      <c r="I506" s="573"/>
    </row>
    <row r="507" spans="1:9" ht="19.5" customHeight="1" thickBot="1">
      <c r="A507" s="566"/>
      <c r="B507" s="566"/>
      <c r="C507" s="576"/>
      <c r="D507" s="271" t="s">
        <v>745</v>
      </c>
      <c r="E507" s="271" t="s">
        <v>746</v>
      </c>
      <c r="F507" s="271" t="s">
        <v>747</v>
      </c>
      <c r="G507" s="271" t="s">
        <v>748</v>
      </c>
      <c r="H507" s="271" t="s">
        <v>749</v>
      </c>
      <c r="I507" s="271" t="s">
        <v>750</v>
      </c>
    </row>
    <row r="508" spans="1:9" ht="15" thickBot="1">
      <c r="A508" s="115" t="s">
        <v>106</v>
      </c>
      <c r="B508" s="108">
        <v>21</v>
      </c>
      <c r="C508" s="108">
        <v>22</v>
      </c>
      <c r="D508" s="108">
        <v>22</v>
      </c>
      <c r="E508" s="108">
        <v>23</v>
      </c>
      <c r="F508" s="108">
        <v>23</v>
      </c>
      <c r="G508" s="108">
        <v>25</v>
      </c>
      <c r="H508" s="108">
        <v>26</v>
      </c>
      <c r="I508" s="108">
        <v>27</v>
      </c>
    </row>
    <row r="509" spans="1:9" ht="15" thickBot="1">
      <c r="A509" s="115" t="s">
        <v>107</v>
      </c>
      <c r="B509" s="108">
        <v>6</v>
      </c>
      <c r="C509" s="108">
        <v>6</v>
      </c>
      <c r="D509" s="108">
        <v>6</v>
      </c>
      <c r="E509" s="108">
        <v>6</v>
      </c>
      <c r="F509" s="108">
        <v>6</v>
      </c>
      <c r="G509" s="108">
        <v>6</v>
      </c>
      <c r="H509" s="108">
        <v>8</v>
      </c>
      <c r="I509" s="108">
        <v>8</v>
      </c>
    </row>
    <row r="510" spans="1:9" ht="15" thickBot="1">
      <c r="A510" s="115" t="s">
        <v>108</v>
      </c>
      <c r="B510" s="108">
        <v>4</v>
      </c>
      <c r="C510" s="108">
        <v>4</v>
      </c>
      <c r="D510" s="108">
        <v>4</v>
      </c>
      <c r="E510" s="108">
        <v>4</v>
      </c>
      <c r="F510" s="108">
        <v>4</v>
      </c>
      <c r="G510" s="108">
        <v>4</v>
      </c>
      <c r="H510" s="108">
        <v>5</v>
      </c>
      <c r="I510" s="108">
        <v>5</v>
      </c>
    </row>
    <row r="511" spans="1:9" ht="15" thickBot="1">
      <c r="A511" s="115" t="s">
        <v>109</v>
      </c>
      <c r="B511" s="108">
        <v>33356</v>
      </c>
      <c r="C511" s="108">
        <v>44600</v>
      </c>
      <c r="D511" s="108">
        <v>46808</v>
      </c>
      <c r="E511" s="108">
        <v>49264</v>
      </c>
      <c r="F511" s="108">
        <v>52012</v>
      </c>
      <c r="G511" s="108">
        <v>54619</v>
      </c>
      <c r="H511" s="108">
        <v>59211</v>
      </c>
      <c r="I511" s="108">
        <v>65229</v>
      </c>
    </row>
    <row r="512" spans="1:9" ht="15" thickBot="1">
      <c r="A512" s="115" t="s">
        <v>110</v>
      </c>
      <c r="B512" s="108">
        <v>2</v>
      </c>
      <c r="C512" s="108">
        <v>2</v>
      </c>
      <c r="D512" s="108">
        <v>2</v>
      </c>
      <c r="E512" s="108">
        <v>2</v>
      </c>
      <c r="F512" s="108">
        <v>2</v>
      </c>
      <c r="G512" s="108">
        <v>2</v>
      </c>
      <c r="H512" s="108">
        <v>2</v>
      </c>
      <c r="I512" s="108">
        <v>2</v>
      </c>
    </row>
    <row r="513" spans="1:9" ht="15" thickBot="1">
      <c r="A513" s="115" t="s">
        <v>111</v>
      </c>
      <c r="B513" s="108">
        <v>0</v>
      </c>
      <c r="C513" s="108">
        <v>0</v>
      </c>
      <c r="D513" s="108">
        <v>0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</row>
    <row r="514" spans="1:9" ht="15" thickBot="1">
      <c r="A514" s="115" t="s">
        <v>112</v>
      </c>
      <c r="B514" s="108">
        <v>7</v>
      </c>
      <c r="C514" s="108">
        <v>7</v>
      </c>
      <c r="D514" s="108">
        <v>7</v>
      </c>
      <c r="E514" s="108">
        <v>8</v>
      </c>
      <c r="F514" s="108">
        <v>8</v>
      </c>
      <c r="G514" s="108">
        <v>8</v>
      </c>
      <c r="H514" s="108">
        <v>8</v>
      </c>
      <c r="I514" s="108">
        <v>8</v>
      </c>
    </row>
    <row r="515" spans="1:9" ht="15" thickBot="1">
      <c r="A515" s="115" t="s">
        <v>113</v>
      </c>
      <c r="B515" s="108">
        <v>13</v>
      </c>
      <c r="C515" s="108">
        <v>13</v>
      </c>
      <c r="D515" s="108">
        <v>13</v>
      </c>
      <c r="E515" s="108">
        <v>12</v>
      </c>
      <c r="F515" s="108">
        <v>12</v>
      </c>
      <c r="G515" s="108">
        <v>12</v>
      </c>
      <c r="H515" s="108">
        <v>12</v>
      </c>
      <c r="I515" s="108">
        <v>12</v>
      </c>
    </row>
    <row r="516" spans="1:9" ht="15" thickBot="1">
      <c r="A516" s="115" t="s">
        <v>114</v>
      </c>
      <c r="B516" s="108">
        <v>0</v>
      </c>
      <c r="C516" s="108">
        <v>0</v>
      </c>
      <c r="D516" s="108">
        <v>0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</row>
    <row r="517" spans="1:9">
      <c r="A517" s="134" t="s">
        <v>1033</v>
      </c>
    </row>
    <row r="519" spans="1:9" ht="17">
      <c r="A519" s="619" t="s">
        <v>701</v>
      </c>
      <c r="B519" s="619"/>
      <c r="C519" s="619"/>
      <c r="D519" s="619"/>
      <c r="E519" s="619"/>
      <c r="F519" s="619"/>
      <c r="G519" s="619"/>
      <c r="H519" s="619"/>
      <c r="I519" s="619"/>
    </row>
    <row r="521" spans="1:9">
      <c r="A521" s="143" t="s">
        <v>150</v>
      </c>
    </row>
    <row r="522" spans="1:9" ht="15" thickBot="1"/>
    <row r="523" spans="1:9" ht="21.75" customHeight="1" thickBot="1">
      <c r="A523" s="566" t="s">
        <v>117</v>
      </c>
      <c r="B523" s="566" t="s">
        <v>606</v>
      </c>
      <c r="C523" s="574" t="s">
        <v>635</v>
      </c>
      <c r="D523" s="573" t="s">
        <v>744</v>
      </c>
      <c r="E523" s="573"/>
      <c r="F523" s="573"/>
      <c r="G523" s="573"/>
      <c r="H523" s="573"/>
      <c r="I523" s="573"/>
    </row>
    <row r="524" spans="1:9" ht="21.75" customHeight="1" thickBot="1">
      <c r="A524" s="566"/>
      <c r="B524" s="566"/>
      <c r="C524" s="576"/>
      <c r="D524" s="271" t="s">
        <v>745</v>
      </c>
      <c r="E524" s="271" t="s">
        <v>746</v>
      </c>
      <c r="F524" s="271" t="s">
        <v>747</v>
      </c>
      <c r="G524" s="271" t="s">
        <v>748</v>
      </c>
      <c r="H524" s="271" t="s">
        <v>749</v>
      </c>
      <c r="I524" s="271" t="s">
        <v>750</v>
      </c>
    </row>
    <row r="525" spans="1:9" ht="15" thickBot="1">
      <c r="A525" s="115" t="s">
        <v>106</v>
      </c>
      <c r="B525" s="108">
        <v>90</v>
      </c>
      <c r="C525" s="108">
        <v>97</v>
      </c>
      <c r="D525" s="108">
        <v>100</v>
      </c>
      <c r="E525" s="108">
        <v>103</v>
      </c>
      <c r="F525" s="108">
        <v>104</v>
      </c>
      <c r="G525" s="108">
        <v>105</v>
      </c>
      <c r="H525" s="108">
        <v>111</v>
      </c>
      <c r="I525" s="108">
        <v>113</v>
      </c>
    </row>
    <row r="526" spans="1:9" ht="15" thickBot="1">
      <c r="A526" s="115" t="s">
        <v>107</v>
      </c>
      <c r="B526" s="108">
        <v>13</v>
      </c>
      <c r="C526" s="108">
        <v>14</v>
      </c>
      <c r="D526" s="108">
        <v>14</v>
      </c>
      <c r="E526" s="108">
        <v>14</v>
      </c>
      <c r="F526" s="108">
        <v>14</v>
      </c>
      <c r="G526" s="108">
        <v>14</v>
      </c>
      <c r="H526" s="108">
        <v>15</v>
      </c>
      <c r="I526" s="108">
        <v>15</v>
      </c>
    </row>
    <row r="527" spans="1:9" ht="15" thickBot="1">
      <c r="A527" s="115" t="s">
        <v>108</v>
      </c>
      <c r="B527" s="108">
        <v>1</v>
      </c>
      <c r="C527" s="108">
        <v>1</v>
      </c>
      <c r="D527" s="108">
        <v>3</v>
      </c>
      <c r="E527" s="108">
        <v>3</v>
      </c>
      <c r="F527" s="108">
        <v>3</v>
      </c>
      <c r="G527" s="108">
        <v>3</v>
      </c>
      <c r="H527" s="108">
        <v>3</v>
      </c>
      <c r="I527" s="108">
        <v>3</v>
      </c>
    </row>
    <row r="528" spans="1:9" ht="15" thickBot="1">
      <c r="A528" s="115" t="s">
        <v>109</v>
      </c>
      <c r="B528" s="108">
        <v>75401</v>
      </c>
      <c r="C528" s="108">
        <v>94238</v>
      </c>
      <c r="D528" s="108">
        <v>100325</v>
      </c>
      <c r="E528" s="108">
        <v>106760</v>
      </c>
      <c r="F528" s="108">
        <v>113021</v>
      </c>
      <c r="G528" s="108">
        <v>118520</v>
      </c>
      <c r="H528" s="108">
        <v>128938</v>
      </c>
      <c r="I528" s="108">
        <v>142707</v>
      </c>
    </row>
    <row r="529" spans="1:9" ht="15" thickBot="1">
      <c r="A529" s="115" t="s">
        <v>110</v>
      </c>
      <c r="B529" s="108">
        <v>0</v>
      </c>
      <c r="C529" s="108">
        <v>0</v>
      </c>
      <c r="D529" s="108">
        <v>0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</row>
    <row r="530" spans="1:9" ht="15" thickBot="1">
      <c r="A530" s="115" t="s">
        <v>111</v>
      </c>
      <c r="B530" s="108">
        <v>0</v>
      </c>
      <c r="C530" s="108">
        <v>0</v>
      </c>
      <c r="D530" s="108">
        <v>0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</row>
    <row r="531" spans="1:9" ht="15" thickBot="1">
      <c r="A531" s="115" t="s">
        <v>112</v>
      </c>
      <c r="B531" s="108">
        <v>26</v>
      </c>
      <c r="C531" s="108">
        <v>26</v>
      </c>
      <c r="D531" s="108">
        <v>27</v>
      </c>
      <c r="E531" s="108">
        <v>27</v>
      </c>
      <c r="F531" s="108">
        <v>27</v>
      </c>
      <c r="G531" s="108">
        <v>29</v>
      </c>
      <c r="H531" s="108">
        <v>30</v>
      </c>
      <c r="I531" s="108">
        <v>30</v>
      </c>
    </row>
    <row r="532" spans="1:9" ht="15" thickBot="1">
      <c r="A532" s="115" t="s">
        <v>113</v>
      </c>
      <c r="B532" s="108">
        <v>5</v>
      </c>
      <c r="C532" s="108">
        <v>5</v>
      </c>
      <c r="D532" s="108">
        <v>5</v>
      </c>
      <c r="E532" s="108">
        <v>5</v>
      </c>
      <c r="F532" s="108">
        <v>5</v>
      </c>
      <c r="G532" s="108">
        <v>5</v>
      </c>
      <c r="H532" s="108">
        <v>5</v>
      </c>
      <c r="I532" s="108">
        <v>5</v>
      </c>
    </row>
    <row r="533" spans="1:9" ht="15" thickBot="1">
      <c r="A533" s="115" t="s">
        <v>114</v>
      </c>
      <c r="B533" s="108">
        <v>0</v>
      </c>
      <c r="C533" s="108">
        <v>0</v>
      </c>
      <c r="D533" s="108">
        <v>0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</row>
    <row r="536" spans="1:9">
      <c r="A536" s="134" t="s">
        <v>1033</v>
      </c>
    </row>
  </sheetData>
  <mergeCells count="148">
    <mergeCell ref="A2:I2"/>
    <mergeCell ref="A49:I49"/>
    <mergeCell ref="A96:I96"/>
    <mergeCell ref="A143:I143"/>
    <mergeCell ref="A190:I190"/>
    <mergeCell ref="A237:I237"/>
    <mergeCell ref="A284:I284"/>
    <mergeCell ref="A331:I331"/>
    <mergeCell ref="A378:I378"/>
    <mergeCell ref="A6:A7"/>
    <mergeCell ref="D6:I6"/>
    <mergeCell ref="A21:A22"/>
    <mergeCell ref="D21:I21"/>
    <mergeCell ref="A68:A69"/>
    <mergeCell ref="D68:I68"/>
    <mergeCell ref="A83:A84"/>
    <mergeCell ref="D83:I83"/>
    <mergeCell ref="A36:A37"/>
    <mergeCell ref="D36:I36"/>
    <mergeCell ref="A53:A54"/>
    <mergeCell ref="D53:I53"/>
    <mergeCell ref="A271:A272"/>
    <mergeCell ref="D271:I271"/>
    <mergeCell ref="A224:A225"/>
    <mergeCell ref="A472:I472"/>
    <mergeCell ref="A130:A131"/>
    <mergeCell ref="D130:I130"/>
    <mergeCell ref="A147:A148"/>
    <mergeCell ref="D147:I147"/>
    <mergeCell ref="A100:A101"/>
    <mergeCell ref="D100:I100"/>
    <mergeCell ref="A115:A116"/>
    <mergeCell ref="D115:I115"/>
    <mergeCell ref="B147:B148"/>
    <mergeCell ref="A194:A195"/>
    <mergeCell ref="D194:I194"/>
    <mergeCell ref="A209:A210"/>
    <mergeCell ref="D209:I209"/>
    <mergeCell ref="A162:A163"/>
    <mergeCell ref="D162:I162"/>
    <mergeCell ref="A177:A178"/>
    <mergeCell ref="D177:I177"/>
    <mergeCell ref="B162:B163"/>
    <mergeCell ref="B177:B178"/>
    <mergeCell ref="B194:B195"/>
    <mergeCell ref="B209:B210"/>
    <mergeCell ref="A256:A257"/>
    <mergeCell ref="D256:I256"/>
    <mergeCell ref="D224:I224"/>
    <mergeCell ref="A241:A242"/>
    <mergeCell ref="D241:I241"/>
    <mergeCell ref="B224:B225"/>
    <mergeCell ref="B241:B242"/>
    <mergeCell ref="B256:B257"/>
    <mergeCell ref="B271:B272"/>
    <mergeCell ref="A318:A319"/>
    <mergeCell ref="D318:I318"/>
    <mergeCell ref="A335:A336"/>
    <mergeCell ref="D335:I335"/>
    <mergeCell ref="A288:A289"/>
    <mergeCell ref="D288:I288"/>
    <mergeCell ref="A303:A304"/>
    <mergeCell ref="D303:I303"/>
    <mergeCell ref="B288:B289"/>
    <mergeCell ref="B303:B304"/>
    <mergeCell ref="B318:B319"/>
    <mergeCell ref="B335:B336"/>
    <mergeCell ref="C288:C289"/>
    <mergeCell ref="C303:C304"/>
    <mergeCell ref="C318:C319"/>
    <mergeCell ref="C335:C336"/>
    <mergeCell ref="A382:A383"/>
    <mergeCell ref="D382:I382"/>
    <mergeCell ref="A397:A398"/>
    <mergeCell ref="D397:I397"/>
    <mergeCell ref="A350:A351"/>
    <mergeCell ref="D350:I350"/>
    <mergeCell ref="A365:A366"/>
    <mergeCell ref="D365:I365"/>
    <mergeCell ref="B350:B351"/>
    <mergeCell ref="B365:B366"/>
    <mergeCell ref="B382:B383"/>
    <mergeCell ref="B397:B398"/>
    <mergeCell ref="C350:C351"/>
    <mergeCell ref="C365:C366"/>
    <mergeCell ref="C382:C383"/>
    <mergeCell ref="C397:C398"/>
    <mergeCell ref="A444:A445"/>
    <mergeCell ref="D444:I444"/>
    <mergeCell ref="A459:A460"/>
    <mergeCell ref="D459:I459"/>
    <mergeCell ref="A412:A413"/>
    <mergeCell ref="D412:I412"/>
    <mergeCell ref="A429:A430"/>
    <mergeCell ref="D429:I429"/>
    <mergeCell ref="A425:I425"/>
    <mergeCell ref="B412:B413"/>
    <mergeCell ref="B429:B430"/>
    <mergeCell ref="B444:B445"/>
    <mergeCell ref="B459:B460"/>
    <mergeCell ref="C412:C413"/>
    <mergeCell ref="C429:C430"/>
    <mergeCell ref="C444:C445"/>
    <mergeCell ref="C459:C460"/>
    <mergeCell ref="A506:A507"/>
    <mergeCell ref="D506:I506"/>
    <mergeCell ref="A523:A524"/>
    <mergeCell ref="D523:I523"/>
    <mergeCell ref="A476:A477"/>
    <mergeCell ref="D476:I476"/>
    <mergeCell ref="A491:A492"/>
    <mergeCell ref="D491:I491"/>
    <mergeCell ref="B476:B477"/>
    <mergeCell ref="B491:B492"/>
    <mergeCell ref="B506:B507"/>
    <mergeCell ref="B523:B524"/>
    <mergeCell ref="A519:I519"/>
    <mergeCell ref="C476:C477"/>
    <mergeCell ref="C491:C492"/>
    <mergeCell ref="C506:C507"/>
    <mergeCell ref="C523:C524"/>
    <mergeCell ref="B6:B7"/>
    <mergeCell ref="B21:B22"/>
    <mergeCell ref="B36:B37"/>
    <mergeCell ref="B53:B54"/>
    <mergeCell ref="B68:B69"/>
    <mergeCell ref="B83:B84"/>
    <mergeCell ref="B100:B101"/>
    <mergeCell ref="B115:B116"/>
    <mergeCell ref="B130:B131"/>
    <mergeCell ref="C6:C7"/>
    <mergeCell ref="C21:C22"/>
    <mergeCell ref="C36:C37"/>
    <mergeCell ref="C53:C54"/>
    <mergeCell ref="C68:C69"/>
    <mergeCell ref="C83:C84"/>
    <mergeCell ref="C100:C101"/>
    <mergeCell ref="C115:C116"/>
    <mergeCell ref="C130:C131"/>
    <mergeCell ref="C147:C148"/>
    <mergeCell ref="C162:C163"/>
    <mergeCell ref="C177:C178"/>
    <mergeCell ref="C194:C195"/>
    <mergeCell ref="C209:C210"/>
    <mergeCell ref="C224:C225"/>
    <mergeCell ref="C241:C242"/>
    <mergeCell ref="C256:C257"/>
    <mergeCell ref="C271:C272"/>
  </mergeCells>
  <pageMargins left="0.7" right="0.7" top="0.75" bottom="0.75" header="0.3" footer="0.3"/>
  <pageSetup paperSize="9" scale="86" orientation="portrait" r:id="rId1"/>
  <rowBreaks count="2" manualBreakCount="2">
    <brk id="235" max="9" man="1"/>
    <brk id="470" max="9" man="1"/>
  </rowBreaks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tabColor theme="0"/>
  </sheetPr>
  <dimension ref="A2:H74"/>
  <sheetViews>
    <sheetView showGridLines="0" view="pageBreakPreview" topLeftCell="A71" zoomScaleNormal="100" zoomScaleSheetLayoutView="100" workbookViewId="0">
      <selection activeCell="A74" sqref="A74"/>
    </sheetView>
  </sheetViews>
  <sheetFormatPr defaultRowHeight="14.5"/>
  <cols>
    <col min="1" max="1" width="11" customWidth="1"/>
    <col min="2" max="2" width="10.81640625" customWidth="1"/>
    <col min="3" max="3" width="10.453125" customWidth="1"/>
    <col min="4" max="4" width="11" customWidth="1"/>
    <col min="5" max="5" width="12" customWidth="1"/>
    <col min="6" max="6" width="11.81640625" customWidth="1"/>
    <col min="7" max="7" width="9.54296875" customWidth="1"/>
    <col min="8" max="8" width="11.81640625" customWidth="1"/>
  </cols>
  <sheetData>
    <row r="2" spans="1:8" ht="17">
      <c r="A2" s="593" t="s">
        <v>702</v>
      </c>
      <c r="B2" s="593"/>
      <c r="C2" s="593"/>
      <c r="D2" s="593"/>
      <c r="E2" s="593"/>
      <c r="F2" s="593"/>
      <c r="G2" s="593"/>
      <c r="H2" s="593"/>
    </row>
    <row r="3" spans="1:8" ht="15" thickBot="1"/>
    <row r="4" spans="1:8" ht="23.25" customHeight="1" thickBot="1">
      <c r="A4" s="573" t="s">
        <v>0</v>
      </c>
      <c r="B4" s="573" t="s">
        <v>80</v>
      </c>
      <c r="C4" s="573"/>
      <c r="D4" s="573"/>
      <c r="E4" s="573"/>
      <c r="F4" s="573"/>
      <c r="G4" s="573"/>
      <c r="H4" s="573"/>
    </row>
    <row r="5" spans="1:8" ht="33.75" customHeight="1" thickBot="1">
      <c r="A5" s="573"/>
      <c r="B5" s="142" t="s">
        <v>41</v>
      </c>
      <c r="C5" s="142" t="s">
        <v>42</v>
      </c>
      <c r="D5" s="142" t="s">
        <v>43</v>
      </c>
      <c r="E5" s="142" t="s">
        <v>44</v>
      </c>
      <c r="F5" s="141" t="s">
        <v>45</v>
      </c>
      <c r="G5" s="141" t="s">
        <v>46</v>
      </c>
      <c r="H5" s="142" t="s">
        <v>47</v>
      </c>
    </row>
    <row r="6" spans="1:8" ht="15" thickBot="1">
      <c r="A6" s="115" t="s">
        <v>606</v>
      </c>
      <c r="B6" s="107">
        <v>3</v>
      </c>
      <c r="C6" s="107">
        <v>9</v>
      </c>
      <c r="D6" s="107">
        <v>46</v>
      </c>
      <c r="E6" s="107">
        <v>0</v>
      </c>
      <c r="F6" s="107">
        <v>10</v>
      </c>
      <c r="G6" s="153">
        <v>415</v>
      </c>
      <c r="H6" s="107">
        <v>0</v>
      </c>
    </row>
    <row r="7" spans="1:8" ht="15" thickBot="1">
      <c r="A7" s="115" t="s">
        <v>635</v>
      </c>
      <c r="B7" s="107">
        <v>3</v>
      </c>
      <c r="C7" s="107">
        <v>9</v>
      </c>
      <c r="D7" s="107">
        <v>46</v>
      </c>
      <c r="E7" s="107">
        <v>0</v>
      </c>
      <c r="F7" s="107">
        <v>10</v>
      </c>
      <c r="G7" s="153">
        <v>415</v>
      </c>
      <c r="H7" s="107">
        <v>0</v>
      </c>
    </row>
    <row r="8" spans="1:8" ht="15" thickBot="1">
      <c r="A8" s="115" t="s">
        <v>744</v>
      </c>
      <c r="B8" s="107">
        <v>3</v>
      </c>
      <c r="C8" s="107">
        <v>9</v>
      </c>
      <c r="D8" s="107">
        <v>46</v>
      </c>
      <c r="E8" s="107">
        <v>0</v>
      </c>
      <c r="F8" s="107">
        <v>10</v>
      </c>
      <c r="G8" s="153">
        <v>415</v>
      </c>
      <c r="H8" s="107">
        <v>0</v>
      </c>
    </row>
    <row r="9" spans="1:8" ht="15" thickBot="1">
      <c r="A9" s="272" t="s">
        <v>745</v>
      </c>
      <c r="B9" s="144">
        <v>3</v>
      </c>
      <c r="C9" s="144">
        <v>9</v>
      </c>
      <c r="D9" s="144">
        <v>46</v>
      </c>
      <c r="E9" s="144">
        <v>0</v>
      </c>
      <c r="F9" s="144">
        <v>10</v>
      </c>
      <c r="G9" s="144">
        <v>415</v>
      </c>
      <c r="H9" s="144">
        <v>0</v>
      </c>
    </row>
    <row r="10" spans="1:8" ht="15" thickBot="1">
      <c r="A10" s="272" t="s">
        <v>746</v>
      </c>
      <c r="B10" s="144">
        <v>3</v>
      </c>
      <c r="C10" s="144">
        <v>9</v>
      </c>
      <c r="D10" s="144">
        <v>46</v>
      </c>
      <c r="E10" s="144">
        <v>0</v>
      </c>
      <c r="F10" s="144">
        <v>10</v>
      </c>
      <c r="G10" s="144">
        <v>415</v>
      </c>
      <c r="H10" s="144">
        <v>0</v>
      </c>
    </row>
    <row r="11" spans="1:8" ht="15" thickBot="1">
      <c r="A11" s="272" t="s">
        <v>747</v>
      </c>
      <c r="B11" s="144">
        <v>3</v>
      </c>
      <c r="C11" s="144">
        <v>9</v>
      </c>
      <c r="D11" s="144">
        <v>46</v>
      </c>
      <c r="E11" s="144">
        <v>0</v>
      </c>
      <c r="F11" s="144">
        <v>10</v>
      </c>
      <c r="G11" s="144">
        <v>415</v>
      </c>
      <c r="H11" s="144">
        <v>0</v>
      </c>
    </row>
    <row r="12" spans="1:8" ht="15" thickBot="1">
      <c r="A12" s="272" t="s">
        <v>748</v>
      </c>
      <c r="B12" s="144">
        <v>3</v>
      </c>
      <c r="C12" s="144">
        <v>9</v>
      </c>
      <c r="D12" s="144">
        <v>46</v>
      </c>
      <c r="E12" s="144">
        <v>0</v>
      </c>
      <c r="F12" s="144">
        <v>10</v>
      </c>
      <c r="G12" s="144">
        <v>415</v>
      </c>
      <c r="H12" s="144">
        <v>0</v>
      </c>
    </row>
    <row r="13" spans="1:8" ht="15" thickBot="1">
      <c r="A13" s="272" t="s">
        <v>749</v>
      </c>
      <c r="B13" s="144">
        <v>3</v>
      </c>
      <c r="C13" s="144">
        <v>9</v>
      </c>
      <c r="D13" s="144">
        <v>46</v>
      </c>
      <c r="E13" s="144">
        <v>0</v>
      </c>
      <c r="F13" s="144">
        <v>10</v>
      </c>
      <c r="G13" s="144">
        <v>415</v>
      </c>
      <c r="H13" s="144">
        <v>0</v>
      </c>
    </row>
    <row r="14" spans="1:8" ht="15" thickBot="1">
      <c r="A14" s="272" t="s">
        <v>750</v>
      </c>
      <c r="B14" s="144">
        <v>3</v>
      </c>
      <c r="C14" s="144">
        <v>9</v>
      </c>
      <c r="D14" s="144">
        <v>46</v>
      </c>
      <c r="E14" s="144">
        <v>0</v>
      </c>
      <c r="F14" s="144">
        <v>10</v>
      </c>
      <c r="G14" s="144">
        <v>415</v>
      </c>
      <c r="H14" s="144">
        <v>0</v>
      </c>
    </row>
    <row r="15" spans="1:8" hidden="1"/>
    <row r="16" spans="1:8" ht="15" thickBot="1"/>
    <row r="17" spans="1:8" ht="25.5" customHeight="1" thickBot="1">
      <c r="A17" s="573" t="s">
        <v>0</v>
      </c>
      <c r="B17" s="573" t="s">
        <v>80</v>
      </c>
      <c r="C17" s="573"/>
      <c r="D17" s="573"/>
      <c r="E17" s="573"/>
      <c r="F17" s="573"/>
      <c r="G17" s="573"/>
      <c r="H17" s="573"/>
    </row>
    <row r="18" spans="1:8" ht="34.5" customHeight="1" thickBot="1">
      <c r="A18" s="573"/>
      <c r="B18" s="142" t="s">
        <v>48</v>
      </c>
      <c r="C18" s="141" t="s">
        <v>49</v>
      </c>
      <c r="D18" s="141" t="s">
        <v>50</v>
      </c>
      <c r="E18" s="141" t="s">
        <v>51</v>
      </c>
      <c r="F18" s="148" t="s">
        <v>52</v>
      </c>
      <c r="G18" s="148" t="s">
        <v>53</v>
      </c>
      <c r="H18" s="148" t="s">
        <v>54</v>
      </c>
    </row>
    <row r="19" spans="1:8" ht="15" thickBot="1">
      <c r="A19" s="115" t="s">
        <v>606</v>
      </c>
      <c r="B19" s="107">
        <v>18</v>
      </c>
      <c r="C19" s="107">
        <v>144</v>
      </c>
      <c r="D19" s="107">
        <v>60</v>
      </c>
      <c r="E19" s="107">
        <v>147</v>
      </c>
      <c r="F19" s="107">
        <v>17</v>
      </c>
      <c r="G19" s="107">
        <v>1</v>
      </c>
      <c r="H19" s="107">
        <v>1</v>
      </c>
    </row>
    <row r="20" spans="1:8" ht="15" thickBot="1">
      <c r="A20" s="115" t="s">
        <v>635</v>
      </c>
      <c r="B20" s="107">
        <v>18</v>
      </c>
      <c r="C20" s="107">
        <v>144</v>
      </c>
      <c r="D20" s="107">
        <v>60</v>
      </c>
      <c r="E20" s="107">
        <v>147</v>
      </c>
      <c r="F20" s="107">
        <v>17</v>
      </c>
      <c r="G20" s="107">
        <v>1</v>
      </c>
      <c r="H20" s="107">
        <v>1</v>
      </c>
    </row>
    <row r="21" spans="1:8" ht="15" thickBot="1">
      <c r="A21" s="115" t="s">
        <v>744</v>
      </c>
      <c r="B21" s="107">
        <v>18</v>
      </c>
      <c r="C21" s="107">
        <v>144</v>
      </c>
      <c r="D21" s="107">
        <v>60</v>
      </c>
      <c r="E21" s="107">
        <v>147</v>
      </c>
      <c r="F21" s="107">
        <v>17</v>
      </c>
      <c r="G21" s="107">
        <v>1</v>
      </c>
      <c r="H21" s="107">
        <v>1</v>
      </c>
    </row>
    <row r="22" spans="1:8" ht="15" thickBot="1">
      <c r="A22" s="272" t="s">
        <v>745</v>
      </c>
      <c r="B22" s="144">
        <v>18</v>
      </c>
      <c r="C22" s="144">
        <v>144</v>
      </c>
      <c r="D22" s="144">
        <v>60</v>
      </c>
      <c r="E22" s="144">
        <v>147</v>
      </c>
      <c r="F22" s="144">
        <v>17</v>
      </c>
      <c r="G22" s="144">
        <v>1</v>
      </c>
      <c r="H22" s="144">
        <v>1</v>
      </c>
    </row>
    <row r="23" spans="1:8" ht="15" thickBot="1">
      <c r="A23" s="272" t="s">
        <v>746</v>
      </c>
      <c r="B23" s="144">
        <v>18</v>
      </c>
      <c r="C23" s="144">
        <v>144</v>
      </c>
      <c r="D23" s="144">
        <v>60</v>
      </c>
      <c r="E23" s="144">
        <v>147</v>
      </c>
      <c r="F23" s="144">
        <v>17</v>
      </c>
      <c r="G23" s="144">
        <v>1</v>
      </c>
      <c r="H23" s="144">
        <v>1</v>
      </c>
    </row>
    <row r="24" spans="1:8" ht="15" thickBot="1">
      <c r="A24" s="272" t="s">
        <v>747</v>
      </c>
      <c r="B24" s="144">
        <v>18</v>
      </c>
      <c r="C24" s="144">
        <v>144</v>
      </c>
      <c r="D24" s="144">
        <v>60</v>
      </c>
      <c r="E24" s="144">
        <v>147</v>
      </c>
      <c r="F24" s="144">
        <v>17</v>
      </c>
      <c r="G24" s="144">
        <v>1</v>
      </c>
      <c r="H24" s="144">
        <v>1</v>
      </c>
    </row>
    <row r="25" spans="1:8" ht="15" thickBot="1">
      <c r="A25" s="272" t="s">
        <v>748</v>
      </c>
      <c r="B25" s="144">
        <v>18</v>
      </c>
      <c r="C25" s="144">
        <v>144</v>
      </c>
      <c r="D25" s="144">
        <v>60</v>
      </c>
      <c r="E25" s="144">
        <v>147</v>
      </c>
      <c r="F25" s="144">
        <v>17</v>
      </c>
      <c r="G25" s="144">
        <v>1</v>
      </c>
      <c r="H25" s="144">
        <v>1</v>
      </c>
    </row>
    <row r="26" spans="1:8" ht="15" thickBot="1">
      <c r="A26" s="272" t="s">
        <v>749</v>
      </c>
      <c r="B26" s="144">
        <v>18</v>
      </c>
      <c r="C26" s="144">
        <v>144</v>
      </c>
      <c r="D26" s="144">
        <v>60</v>
      </c>
      <c r="E26" s="144">
        <v>147</v>
      </c>
      <c r="F26" s="144">
        <v>17</v>
      </c>
      <c r="G26" s="144">
        <v>1</v>
      </c>
      <c r="H26" s="144">
        <v>1</v>
      </c>
    </row>
    <row r="27" spans="1:8" ht="15" thickBot="1">
      <c r="A27" s="272" t="s">
        <v>750</v>
      </c>
      <c r="B27" s="144">
        <v>18</v>
      </c>
      <c r="C27" s="144">
        <v>144</v>
      </c>
      <c r="D27" s="144">
        <v>60</v>
      </c>
      <c r="E27" s="144">
        <v>147</v>
      </c>
      <c r="F27" s="144">
        <v>17</v>
      </c>
      <c r="G27" s="144">
        <v>1</v>
      </c>
      <c r="H27" s="144">
        <v>1</v>
      </c>
    </row>
    <row r="28" spans="1:8" hidden="1"/>
    <row r="29" spans="1:8" ht="15" thickBot="1"/>
    <row r="30" spans="1:8" ht="24.75" customHeight="1" thickBot="1">
      <c r="A30" s="573" t="s">
        <v>0</v>
      </c>
      <c r="B30" s="573" t="s">
        <v>80</v>
      </c>
      <c r="C30" s="573"/>
      <c r="D30" s="573"/>
      <c r="E30" s="573"/>
      <c r="F30" s="573"/>
      <c r="G30" s="573"/>
      <c r="H30" s="573"/>
    </row>
    <row r="31" spans="1:8" ht="48" customHeight="1" thickBot="1">
      <c r="A31" s="573"/>
      <c r="B31" s="148" t="s">
        <v>55</v>
      </c>
      <c r="C31" s="148" t="s">
        <v>56</v>
      </c>
      <c r="D31" s="141" t="s">
        <v>751</v>
      </c>
      <c r="E31" s="141" t="s">
        <v>58</v>
      </c>
      <c r="F31" s="141" t="s">
        <v>59</v>
      </c>
      <c r="G31" s="141" t="s">
        <v>60</v>
      </c>
      <c r="H31" s="141" t="s">
        <v>61</v>
      </c>
    </row>
    <row r="32" spans="1:8" ht="15" thickBot="1">
      <c r="A32" s="115" t="s">
        <v>606</v>
      </c>
      <c r="B32" s="107">
        <v>9</v>
      </c>
      <c r="C32" s="107">
        <v>0</v>
      </c>
      <c r="D32" s="107">
        <v>1</v>
      </c>
      <c r="E32" s="107">
        <v>5</v>
      </c>
      <c r="F32" s="107">
        <v>1</v>
      </c>
      <c r="G32" s="107">
        <v>1</v>
      </c>
      <c r="H32" s="107">
        <v>0</v>
      </c>
    </row>
    <row r="33" spans="1:8" ht="15" thickBot="1">
      <c r="A33" s="115" t="s">
        <v>635</v>
      </c>
      <c r="B33" s="107">
        <v>9</v>
      </c>
      <c r="C33" s="107">
        <v>0</v>
      </c>
      <c r="D33" s="107">
        <v>1</v>
      </c>
      <c r="E33" s="107">
        <v>5</v>
      </c>
      <c r="F33" s="107">
        <v>1</v>
      </c>
      <c r="G33" s="107">
        <v>1</v>
      </c>
      <c r="H33" s="107">
        <v>0</v>
      </c>
    </row>
    <row r="34" spans="1:8" ht="15" thickBot="1">
      <c r="A34" s="115" t="s">
        <v>744</v>
      </c>
      <c r="B34" s="107">
        <v>9</v>
      </c>
      <c r="C34" s="107">
        <v>0</v>
      </c>
      <c r="D34" s="107">
        <v>1</v>
      </c>
      <c r="E34" s="107">
        <v>5</v>
      </c>
      <c r="F34" s="107">
        <v>1</v>
      </c>
      <c r="G34" s="107">
        <v>1</v>
      </c>
      <c r="H34" s="107">
        <v>0</v>
      </c>
    </row>
    <row r="35" spans="1:8" ht="15" thickBot="1">
      <c r="A35" s="272" t="s">
        <v>745</v>
      </c>
      <c r="B35" s="144">
        <v>9</v>
      </c>
      <c r="C35" s="144">
        <v>0</v>
      </c>
      <c r="D35" s="144">
        <v>1</v>
      </c>
      <c r="E35" s="144">
        <v>5</v>
      </c>
      <c r="F35" s="144">
        <v>1</v>
      </c>
      <c r="G35" s="144">
        <v>1</v>
      </c>
      <c r="H35" s="144">
        <v>0</v>
      </c>
    </row>
    <row r="36" spans="1:8" ht="15" thickBot="1">
      <c r="A36" s="272" t="s">
        <v>746</v>
      </c>
      <c r="B36" s="144">
        <v>9</v>
      </c>
      <c r="C36" s="144">
        <v>0</v>
      </c>
      <c r="D36" s="144">
        <v>1</v>
      </c>
      <c r="E36" s="144">
        <v>5</v>
      </c>
      <c r="F36" s="144">
        <v>1</v>
      </c>
      <c r="G36" s="144">
        <v>1</v>
      </c>
      <c r="H36" s="144">
        <v>0</v>
      </c>
    </row>
    <row r="37" spans="1:8" ht="15" thickBot="1">
      <c r="A37" s="272" t="s">
        <v>747</v>
      </c>
      <c r="B37" s="144">
        <v>9</v>
      </c>
      <c r="C37" s="144">
        <v>0</v>
      </c>
      <c r="D37" s="144">
        <v>1</v>
      </c>
      <c r="E37" s="144">
        <v>5</v>
      </c>
      <c r="F37" s="144">
        <v>1</v>
      </c>
      <c r="G37" s="144">
        <v>1</v>
      </c>
      <c r="H37" s="144">
        <v>0</v>
      </c>
    </row>
    <row r="38" spans="1:8" ht="15" thickBot="1">
      <c r="A38" s="272" t="s">
        <v>748</v>
      </c>
      <c r="B38" s="144">
        <v>9</v>
      </c>
      <c r="C38" s="144">
        <v>0</v>
      </c>
      <c r="D38" s="144">
        <v>1</v>
      </c>
      <c r="E38" s="144">
        <v>5</v>
      </c>
      <c r="F38" s="144">
        <v>1</v>
      </c>
      <c r="G38" s="144">
        <v>1</v>
      </c>
      <c r="H38" s="144">
        <v>0</v>
      </c>
    </row>
    <row r="39" spans="1:8" ht="15" thickBot="1">
      <c r="A39" s="272" t="s">
        <v>749</v>
      </c>
      <c r="B39" s="144">
        <v>9</v>
      </c>
      <c r="C39" s="144">
        <v>0</v>
      </c>
      <c r="D39" s="144">
        <v>1</v>
      </c>
      <c r="E39" s="144">
        <v>5</v>
      </c>
      <c r="F39" s="144">
        <v>1</v>
      </c>
      <c r="G39" s="144">
        <v>1</v>
      </c>
      <c r="H39" s="144">
        <v>0</v>
      </c>
    </row>
    <row r="40" spans="1:8" ht="15" thickBot="1">
      <c r="A40" s="272" t="s">
        <v>750</v>
      </c>
      <c r="B40" s="144">
        <v>9</v>
      </c>
      <c r="C40" s="144">
        <v>0</v>
      </c>
      <c r="D40" s="144">
        <v>1</v>
      </c>
      <c r="E40" s="144">
        <v>5</v>
      </c>
      <c r="F40" s="144">
        <v>1</v>
      </c>
      <c r="G40" s="144">
        <v>1</v>
      </c>
      <c r="H40" s="144">
        <v>0</v>
      </c>
    </row>
    <row r="41" spans="1:8">
      <c r="A41" s="3"/>
    </row>
    <row r="42" spans="1:8">
      <c r="A42" s="134" t="s">
        <v>1033</v>
      </c>
    </row>
    <row r="43" spans="1:8">
      <c r="A43" s="3"/>
    </row>
    <row r="44" spans="1:8">
      <c r="A44" s="3"/>
    </row>
    <row r="45" spans="1:8">
      <c r="A45" s="3"/>
    </row>
    <row r="46" spans="1:8" ht="17">
      <c r="A46" s="619" t="s">
        <v>702</v>
      </c>
      <c r="B46" s="619"/>
      <c r="C46" s="619"/>
      <c r="D46" s="619"/>
      <c r="E46" s="619"/>
      <c r="F46" s="619"/>
      <c r="G46" s="619"/>
      <c r="H46" s="619"/>
    </row>
    <row r="47" spans="1:8" ht="15" thickBot="1"/>
    <row r="48" spans="1:8" ht="24.75" customHeight="1" thickBot="1">
      <c r="A48" s="573" t="s">
        <v>0</v>
      </c>
      <c r="B48" s="573" t="s">
        <v>80</v>
      </c>
      <c r="C48" s="573"/>
      <c r="D48" s="573"/>
      <c r="E48" s="573"/>
      <c r="F48" s="573"/>
      <c r="G48" s="573"/>
      <c r="H48" s="573"/>
    </row>
    <row r="49" spans="1:8" ht="36.75" customHeight="1" thickBot="1">
      <c r="A49" s="573"/>
      <c r="B49" s="276" t="s">
        <v>752</v>
      </c>
      <c r="C49" s="276" t="s">
        <v>753</v>
      </c>
      <c r="D49" s="142" t="s">
        <v>64</v>
      </c>
      <c r="E49" s="141" t="s">
        <v>65</v>
      </c>
      <c r="F49" s="141" t="s">
        <v>76</v>
      </c>
      <c r="G49" s="141" t="s">
        <v>67</v>
      </c>
      <c r="H49" s="141" t="s">
        <v>68</v>
      </c>
    </row>
    <row r="50" spans="1:8" ht="15" thickBot="1">
      <c r="A50" s="115" t="s">
        <v>606</v>
      </c>
      <c r="B50" s="107">
        <v>3</v>
      </c>
      <c r="C50" s="107">
        <v>1</v>
      </c>
      <c r="D50" s="107">
        <v>2</v>
      </c>
      <c r="E50" s="107">
        <v>2</v>
      </c>
      <c r="F50" s="153">
        <v>7</v>
      </c>
      <c r="G50" s="107">
        <v>0</v>
      </c>
      <c r="H50" s="107">
        <v>8</v>
      </c>
    </row>
    <row r="51" spans="1:8" ht="15" thickBot="1">
      <c r="A51" s="115" t="s">
        <v>635</v>
      </c>
      <c r="B51" s="107">
        <v>3</v>
      </c>
      <c r="C51" s="107">
        <v>1</v>
      </c>
      <c r="D51" s="107">
        <v>2</v>
      </c>
      <c r="E51" s="107">
        <v>2</v>
      </c>
      <c r="F51" s="153">
        <v>7</v>
      </c>
      <c r="G51" s="107">
        <v>0</v>
      </c>
      <c r="H51" s="107">
        <v>8</v>
      </c>
    </row>
    <row r="52" spans="1:8" ht="15" thickBot="1">
      <c r="A52" s="115" t="s">
        <v>744</v>
      </c>
      <c r="B52" s="107">
        <v>3</v>
      </c>
      <c r="C52" s="107">
        <v>1</v>
      </c>
      <c r="D52" s="107">
        <v>2</v>
      </c>
      <c r="E52" s="107">
        <v>2</v>
      </c>
      <c r="F52" s="153">
        <v>7</v>
      </c>
      <c r="G52" s="107">
        <v>0</v>
      </c>
      <c r="H52" s="107">
        <v>8</v>
      </c>
    </row>
    <row r="53" spans="1:8" ht="15" thickBot="1">
      <c r="A53" s="272" t="s">
        <v>745</v>
      </c>
      <c r="B53" s="144">
        <v>3</v>
      </c>
      <c r="C53" s="144">
        <v>1</v>
      </c>
      <c r="D53" s="144">
        <v>2</v>
      </c>
      <c r="E53" s="144">
        <v>2</v>
      </c>
      <c r="F53" s="144">
        <v>7</v>
      </c>
      <c r="G53" s="144">
        <v>0</v>
      </c>
      <c r="H53" s="144">
        <v>8</v>
      </c>
    </row>
    <row r="54" spans="1:8" ht="15" thickBot="1">
      <c r="A54" s="272" t="s">
        <v>746</v>
      </c>
      <c r="B54" s="144">
        <v>3</v>
      </c>
      <c r="C54" s="144">
        <v>1</v>
      </c>
      <c r="D54" s="144">
        <v>2</v>
      </c>
      <c r="E54" s="144">
        <v>2</v>
      </c>
      <c r="F54" s="144">
        <v>7</v>
      </c>
      <c r="G54" s="144">
        <v>0</v>
      </c>
      <c r="H54" s="144">
        <v>8</v>
      </c>
    </row>
    <row r="55" spans="1:8" ht="15" thickBot="1">
      <c r="A55" s="272" t="s">
        <v>747</v>
      </c>
      <c r="B55" s="144">
        <v>3</v>
      </c>
      <c r="C55" s="144">
        <v>1</v>
      </c>
      <c r="D55" s="144">
        <v>2</v>
      </c>
      <c r="E55" s="144">
        <v>2</v>
      </c>
      <c r="F55" s="144">
        <v>7</v>
      </c>
      <c r="G55" s="144">
        <v>0</v>
      </c>
      <c r="H55" s="144">
        <v>8</v>
      </c>
    </row>
    <row r="56" spans="1:8" ht="15" thickBot="1">
      <c r="A56" s="272" t="s">
        <v>748</v>
      </c>
      <c r="B56" s="144">
        <v>3</v>
      </c>
      <c r="C56" s="144">
        <v>1</v>
      </c>
      <c r="D56" s="144">
        <v>2</v>
      </c>
      <c r="E56" s="144">
        <v>2</v>
      </c>
      <c r="F56" s="144">
        <v>7</v>
      </c>
      <c r="G56" s="144">
        <v>0</v>
      </c>
      <c r="H56" s="144">
        <v>8</v>
      </c>
    </row>
    <row r="57" spans="1:8" ht="15" thickBot="1">
      <c r="A57" s="272" t="s">
        <v>749</v>
      </c>
      <c r="B57" s="144">
        <v>3</v>
      </c>
      <c r="C57" s="144">
        <v>1</v>
      </c>
      <c r="D57" s="144">
        <v>2</v>
      </c>
      <c r="E57" s="144">
        <v>2</v>
      </c>
      <c r="F57" s="144">
        <v>7</v>
      </c>
      <c r="G57" s="144">
        <v>0</v>
      </c>
      <c r="H57" s="144">
        <v>8</v>
      </c>
    </row>
    <row r="58" spans="1:8" ht="15" thickBot="1">
      <c r="A58" s="272" t="s">
        <v>750</v>
      </c>
      <c r="B58" s="144">
        <v>3</v>
      </c>
      <c r="C58" s="144">
        <v>1</v>
      </c>
      <c r="D58" s="144">
        <v>2</v>
      </c>
      <c r="E58" s="144">
        <v>2</v>
      </c>
      <c r="F58" s="144">
        <v>7</v>
      </c>
      <c r="G58" s="144">
        <v>0</v>
      </c>
      <c r="H58" s="144">
        <v>8</v>
      </c>
    </row>
    <row r="60" spans="1:8" ht="15" thickBot="1"/>
    <row r="61" spans="1:8" ht="24" customHeight="1" thickBot="1">
      <c r="A61" s="573" t="s">
        <v>0</v>
      </c>
      <c r="B61" s="573" t="s">
        <v>80</v>
      </c>
      <c r="C61" s="573"/>
      <c r="D61" s="573"/>
      <c r="E61" s="573"/>
      <c r="F61" s="573"/>
      <c r="G61" s="573"/>
      <c r="H61" s="573"/>
    </row>
    <row r="62" spans="1:8" ht="38.25" customHeight="1" thickBot="1">
      <c r="A62" s="573"/>
      <c r="B62" s="141" t="s">
        <v>69</v>
      </c>
      <c r="C62" s="141" t="s">
        <v>70</v>
      </c>
      <c r="D62" s="141" t="s">
        <v>71</v>
      </c>
      <c r="E62" s="141" t="s">
        <v>72</v>
      </c>
      <c r="F62" s="141" t="s">
        <v>73</v>
      </c>
      <c r="G62" s="617" t="s">
        <v>77</v>
      </c>
      <c r="H62" s="617"/>
    </row>
    <row r="63" spans="1:8" ht="15" thickBot="1">
      <c r="A63" s="115" t="s">
        <v>606</v>
      </c>
      <c r="B63" s="107">
        <v>0</v>
      </c>
      <c r="C63" s="107">
        <v>1</v>
      </c>
      <c r="D63" s="107">
        <v>5</v>
      </c>
      <c r="E63" s="107">
        <v>3</v>
      </c>
      <c r="F63" s="107">
        <v>8</v>
      </c>
      <c r="G63" s="626">
        <v>21</v>
      </c>
      <c r="H63" s="626"/>
    </row>
    <row r="64" spans="1:8" ht="15" thickBot="1">
      <c r="A64" s="115" t="s">
        <v>635</v>
      </c>
      <c r="B64" s="107">
        <v>0</v>
      </c>
      <c r="C64" s="107">
        <v>1</v>
      </c>
      <c r="D64" s="107">
        <v>5</v>
      </c>
      <c r="E64" s="107">
        <v>3</v>
      </c>
      <c r="F64" s="107">
        <v>8</v>
      </c>
      <c r="G64" s="626">
        <v>21</v>
      </c>
      <c r="H64" s="626"/>
    </row>
    <row r="65" spans="1:8" ht="15" thickBot="1">
      <c r="A65" s="115" t="s">
        <v>744</v>
      </c>
      <c r="B65" s="107">
        <v>0</v>
      </c>
      <c r="C65" s="107">
        <v>1</v>
      </c>
      <c r="D65" s="107">
        <v>5</v>
      </c>
      <c r="E65" s="107">
        <v>3</v>
      </c>
      <c r="F65" s="107">
        <v>8</v>
      </c>
      <c r="G65" s="626">
        <v>21</v>
      </c>
      <c r="H65" s="626"/>
    </row>
    <row r="66" spans="1:8" ht="15" thickBot="1">
      <c r="A66" s="272" t="s">
        <v>745</v>
      </c>
      <c r="B66" s="144">
        <v>0</v>
      </c>
      <c r="C66" s="144">
        <v>1</v>
      </c>
      <c r="D66" s="144">
        <v>5</v>
      </c>
      <c r="E66" s="144">
        <v>3</v>
      </c>
      <c r="F66" s="144">
        <v>8</v>
      </c>
      <c r="G66" s="629">
        <v>21</v>
      </c>
      <c r="H66" s="630"/>
    </row>
    <row r="67" spans="1:8" ht="15" thickBot="1">
      <c r="A67" s="272" t="s">
        <v>746</v>
      </c>
      <c r="B67" s="144">
        <v>0</v>
      </c>
      <c r="C67" s="144">
        <v>1</v>
      </c>
      <c r="D67" s="144">
        <v>5</v>
      </c>
      <c r="E67" s="144">
        <v>3</v>
      </c>
      <c r="F67" s="144">
        <v>8</v>
      </c>
      <c r="G67" s="629">
        <v>21</v>
      </c>
      <c r="H67" s="630"/>
    </row>
    <row r="68" spans="1:8" ht="15" thickBot="1">
      <c r="A68" s="272" t="s">
        <v>747</v>
      </c>
      <c r="B68" s="144">
        <v>0</v>
      </c>
      <c r="C68" s="144">
        <v>1</v>
      </c>
      <c r="D68" s="144">
        <v>5</v>
      </c>
      <c r="E68" s="144">
        <v>3</v>
      </c>
      <c r="F68" s="144">
        <v>8</v>
      </c>
      <c r="G68" s="629">
        <v>21</v>
      </c>
      <c r="H68" s="630"/>
    </row>
    <row r="69" spans="1:8" ht="15" thickBot="1">
      <c r="A69" s="272" t="s">
        <v>748</v>
      </c>
      <c r="B69" s="144">
        <v>0</v>
      </c>
      <c r="C69" s="144">
        <v>1</v>
      </c>
      <c r="D69" s="144">
        <v>5</v>
      </c>
      <c r="E69" s="144">
        <v>3</v>
      </c>
      <c r="F69" s="144">
        <v>8</v>
      </c>
      <c r="G69" s="629">
        <v>21</v>
      </c>
      <c r="H69" s="630"/>
    </row>
    <row r="70" spans="1:8" ht="15" thickBot="1">
      <c r="A70" s="272" t="s">
        <v>749</v>
      </c>
      <c r="B70" s="144">
        <v>0</v>
      </c>
      <c r="C70" s="144">
        <v>1</v>
      </c>
      <c r="D70" s="144">
        <v>5</v>
      </c>
      <c r="E70" s="144">
        <v>3</v>
      </c>
      <c r="F70" s="144">
        <v>8</v>
      </c>
      <c r="G70" s="629">
        <v>21</v>
      </c>
      <c r="H70" s="630"/>
    </row>
    <row r="71" spans="1:8" ht="15" thickBot="1">
      <c r="A71" s="272" t="s">
        <v>750</v>
      </c>
      <c r="B71" s="144">
        <v>0</v>
      </c>
      <c r="C71" s="144">
        <v>1</v>
      </c>
      <c r="D71" s="144">
        <v>5</v>
      </c>
      <c r="E71" s="144">
        <v>3</v>
      </c>
      <c r="F71" s="144">
        <v>8</v>
      </c>
      <c r="G71" s="629">
        <v>21</v>
      </c>
      <c r="H71" s="630"/>
    </row>
    <row r="74" spans="1:8">
      <c r="A74" s="134" t="s">
        <v>1033</v>
      </c>
    </row>
  </sheetData>
  <mergeCells count="22">
    <mergeCell ref="G65:H65"/>
    <mergeCell ref="G71:H71"/>
    <mergeCell ref="G66:H66"/>
    <mergeCell ref="G67:H67"/>
    <mergeCell ref="G68:H68"/>
    <mergeCell ref="G69:H69"/>
    <mergeCell ref="G70:H70"/>
    <mergeCell ref="A2:H2"/>
    <mergeCell ref="A46:H46"/>
    <mergeCell ref="G63:H63"/>
    <mergeCell ref="G64:H64"/>
    <mergeCell ref="A4:A5"/>
    <mergeCell ref="B4:H4"/>
    <mergeCell ref="A17:A18"/>
    <mergeCell ref="B17:H17"/>
    <mergeCell ref="A30:A31"/>
    <mergeCell ref="B30:H30"/>
    <mergeCell ref="A48:A49"/>
    <mergeCell ref="B48:H48"/>
    <mergeCell ref="A61:A62"/>
    <mergeCell ref="B61:H61"/>
    <mergeCell ref="G62:H62"/>
  </mergeCells>
  <pageMargins left="0.7" right="0.7" top="0.75" bottom="0.75" header="0.3" footer="0.3"/>
  <pageSetup paperSize="9" scale="98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theme="0"/>
  </sheetPr>
  <dimension ref="A2:K536"/>
  <sheetViews>
    <sheetView showGridLines="0" view="pageBreakPreview" topLeftCell="A540" zoomScaleNormal="80" zoomScaleSheetLayoutView="100" workbookViewId="0">
      <selection activeCell="A536" sqref="A536"/>
    </sheetView>
  </sheetViews>
  <sheetFormatPr defaultRowHeight="14.5"/>
  <cols>
    <col min="1" max="1" width="9.54296875" customWidth="1"/>
    <col min="6" max="6" width="11.26953125" customWidth="1"/>
    <col min="8" max="8" width="11" customWidth="1"/>
    <col min="9" max="9" width="11.1796875" customWidth="1"/>
    <col min="11" max="11" width="21.7265625" bestFit="1" customWidth="1"/>
    <col min="13" max="13" width="11.453125" customWidth="1"/>
  </cols>
  <sheetData>
    <row r="2" spans="1:11" ht="17">
      <c r="A2" s="593" t="s">
        <v>703</v>
      </c>
      <c r="B2" s="593"/>
      <c r="C2" s="593"/>
      <c r="D2" s="593"/>
      <c r="E2" s="593"/>
      <c r="F2" s="593"/>
      <c r="G2" s="593"/>
      <c r="H2" s="593"/>
      <c r="I2" s="593"/>
    </row>
    <row r="4" spans="1:11" ht="15" thickBot="1">
      <c r="A4" s="143" t="s">
        <v>116</v>
      </c>
    </row>
    <row r="5" spans="1:11" ht="15" hidden="1" thickBot="1">
      <c r="K5" s="10"/>
    </row>
    <row r="6" spans="1:11" ht="21.75" customHeight="1" thickBot="1">
      <c r="A6" s="566" t="s">
        <v>117</v>
      </c>
      <c r="B6" s="566" t="s">
        <v>606</v>
      </c>
      <c r="C6" s="574" t="s">
        <v>635</v>
      </c>
      <c r="D6" s="573" t="s">
        <v>744</v>
      </c>
      <c r="E6" s="573"/>
      <c r="F6" s="573"/>
      <c r="G6" s="573"/>
      <c r="H6" s="573"/>
      <c r="I6" s="573"/>
    </row>
    <row r="7" spans="1:11" ht="20.25" customHeight="1" thickBot="1">
      <c r="A7" s="566"/>
      <c r="B7" s="566"/>
      <c r="C7" s="576"/>
      <c r="D7" s="271" t="s">
        <v>745</v>
      </c>
      <c r="E7" s="271" t="s">
        <v>746</v>
      </c>
      <c r="F7" s="271" t="s">
        <v>747</v>
      </c>
      <c r="G7" s="271" t="s">
        <v>748</v>
      </c>
      <c r="H7" s="271" t="s">
        <v>749</v>
      </c>
      <c r="I7" s="271" t="s">
        <v>750</v>
      </c>
    </row>
    <row r="8" spans="1:11" ht="15" thickBot="1">
      <c r="A8" s="115" t="s">
        <v>106</v>
      </c>
      <c r="B8" s="108">
        <v>0</v>
      </c>
      <c r="C8" s="108">
        <v>0</v>
      </c>
      <c r="D8" s="108">
        <v>0</v>
      </c>
      <c r="E8" s="108">
        <v>0</v>
      </c>
      <c r="F8" s="108">
        <v>0</v>
      </c>
      <c r="G8" s="108">
        <v>0</v>
      </c>
      <c r="H8" s="108">
        <v>0</v>
      </c>
      <c r="I8" s="108">
        <v>0</v>
      </c>
    </row>
    <row r="9" spans="1:11" ht="15" thickBot="1">
      <c r="A9" s="115" t="s">
        <v>107</v>
      </c>
      <c r="B9" s="108">
        <v>0</v>
      </c>
      <c r="C9" s="108">
        <v>0</v>
      </c>
      <c r="D9" s="108">
        <v>0</v>
      </c>
      <c r="E9" s="108">
        <v>0</v>
      </c>
      <c r="F9" s="108">
        <v>0</v>
      </c>
      <c r="G9" s="108">
        <v>0</v>
      </c>
      <c r="H9" s="108">
        <v>0</v>
      </c>
      <c r="I9" s="108">
        <v>0</v>
      </c>
    </row>
    <row r="10" spans="1:11" ht="15" thickBot="1">
      <c r="A10" s="115" t="s">
        <v>108</v>
      </c>
      <c r="B10" s="108">
        <v>0</v>
      </c>
      <c r="C10" s="108">
        <v>0</v>
      </c>
      <c r="D10" s="108">
        <v>0</v>
      </c>
      <c r="E10" s="108">
        <v>0</v>
      </c>
      <c r="F10" s="108">
        <v>0</v>
      </c>
      <c r="G10" s="108">
        <v>0</v>
      </c>
      <c r="H10" s="108">
        <v>0</v>
      </c>
      <c r="I10" s="108">
        <v>0</v>
      </c>
    </row>
    <row r="11" spans="1:11" ht="15" thickBot="1">
      <c r="A11" s="115" t="s">
        <v>109</v>
      </c>
      <c r="B11" s="108">
        <v>3</v>
      </c>
      <c r="C11" s="108">
        <v>3</v>
      </c>
      <c r="D11" s="108">
        <v>3</v>
      </c>
      <c r="E11" s="108">
        <v>3</v>
      </c>
      <c r="F11" s="108">
        <v>3</v>
      </c>
      <c r="G11" s="108">
        <v>3</v>
      </c>
      <c r="H11" s="108">
        <v>3</v>
      </c>
      <c r="I11" s="108">
        <v>3</v>
      </c>
    </row>
    <row r="12" spans="1:11" ht="15" thickBot="1">
      <c r="A12" s="115" t="s">
        <v>110</v>
      </c>
      <c r="B12" s="108">
        <v>0</v>
      </c>
      <c r="C12" s="108">
        <v>0</v>
      </c>
      <c r="D12" s="108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</row>
    <row r="13" spans="1:11" ht="15" thickBot="1">
      <c r="A13" s="115" t="s">
        <v>111</v>
      </c>
      <c r="B13" s="108">
        <v>0</v>
      </c>
      <c r="C13" s="108">
        <v>0</v>
      </c>
      <c r="D13" s="108">
        <v>0</v>
      </c>
      <c r="E13" s="108">
        <v>0</v>
      </c>
      <c r="F13" s="108">
        <v>0</v>
      </c>
      <c r="G13" s="108">
        <v>0</v>
      </c>
      <c r="H13" s="108">
        <v>0</v>
      </c>
      <c r="I13" s="108">
        <v>0</v>
      </c>
    </row>
    <row r="14" spans="1:11" ht="15" thickBot="1">
      <c r="A14" s="115" t="s">
        <v>112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</row>
    <row r="15" spans="1:11" ht="15" thickBot="1">
      <c r="A15" s="115" t="s">
        <v>113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</row>
    <row r="16" spans="1:11" ht="15" thickBot="1">
      <c r="A16" s="115" t="s">
        <v>114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</row>
    <row r="17" spans="1:9" hidden="1"/>
    <row r="19" spans="1:9" ht="15" thickBot="1">
      <c r="A19" s="143" t="s">
        <v>118</v>
      </c>
    </row>
    <row r="20" spans="1:9" ht="15" hidden="1" thickBot="1"/>
    <row r="21" spans="1:9" ht="20.25" customHeight="1" thickBot="1">
      <c r="A21" s="566" t="s">
        <v>117</v>
      </c>
      <c r="B21" s="566" t="s">
        <v>606</v>
      </c>
      <c r="C21" s="574" t="s">
        <v>635</v>
      </c>
      <c r="D21" s="573" t="s">
        <v>744</v>
      </c>
      <c r="E21" s="573"/>
      <c r="F21" s="573"/>
      <c r="G21" s="573"/>
      <c r="H21" s="573"/>
      <c r="I21" s="573"/>
    </row>
    <row r="22" spans="1:9" ht="21" customHeight="1" thickBot="1">
      <c r="A22" s="566"/>
      <c r="B22" s="566"/>
      <c r="C22" s="576"/>
      <c r="D22" s="271" t="s">
        <v>745</v>
      </c>
      <c r="E22" s="271" t="s">
        <v>746</v>
      </c>
      <c r="F22" s="271" t="s">
        <v>747</v>
      </c>
      <c r="G22" s="271" t="s">
        <v>748</v>
      </c>
      <c r="H22" s="271" t="s">
        <v>749</v>
      </c>
      <c r="I22" s="271" t="s">
        <v>750</v>
      </c>
    </row>
    <row r="23" spans="1:9" ht="15" thickBot="1">
      <c r="A23" s="115" t="s">
        <v>106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</row>
    <row r="24" spans="1:9" ht="15" thickBot="1">
      <c r="A24" s="115" t="s">
        <v>107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</row>
    <row r="25" spans="1:9" ht="15" thickBot="1">
      <c r="A25" s="115" t="s">
        <v>108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</row>
    <row r="26" spans="1:9" ht="15" thickBot="1">
      <c r="A26" s="115" t="s">
        <v>109</v>
      </c>
      <c r="B26" s="108">
        <v>9</v>
      </c>
      <c r="C26" s="108">
        <v>9</v>
      </c>
      <c r="D26" s="108">
        <v>9</v>
      </c>
      <c r="E26" s="108">
        <v>9</v>
      </c>
      <c r="F26" s="108">
        <v>9</v>
      </c>
      <c r="G26" s="108">
        <v>9</v>
      </c>
      <c r="H26" s="108">
        <v>9</v>
      </c>
      <c r="I26" s="108">
        <v>9</v>
      </c>
    </row>
    <row r="27" spans="1:9" ht="15" thickBot="1">
      <c r="A27" s="115" t="s">
        <v>110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</row>
    <row r="28" spans="1:9" ht="15" thickBot="1">
      <c r="A28" s="115" t="s">
        <v>111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</row>
    <row r="29" spans="1:9" ht="15" thickBot="1">
      <c r="A29" s="115" t="s">
        <v>112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</row>
    <row r="30" spans="1:9" ht="15" thickBot="1">
      <c r="A30" s="115" t="s">
        <v>113</v>
      </c>
      <c r="B30" s="108">
        <v>0</v>
      </c>
      <c r="C30" s="108">
        <v>0</v>
      </c>
      <c r="D30" s="108">
        <v>0</v>
      </c>
      <c r="E30" s="108">
        <v>0</v>
      </c>
      <c r="F30" s="108">
        <v>0</v>
      </c>
      <c r="G30" s="108">
        <v>0</v>
      </c>
      <c r="H30" s="108">
        <v>0</v>
      </c>
      <c r="I30" s="108">
        <v>0</v>
      </c>
    </row>
    <row r="31" spans="1:9" ht="15" thickBot="1">
      <c r="A31" s="115" t="s">
        <v>114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</row>
    <row r="32" spans="1:9" hidden="1"/>
    <row r="34" spans="1:9" ht="15" thickBot="1">
      <c r="A34" s="143" t="s">
        <v>119</v>
      </c>
    </row>
    <row r="35" spans="1:9" ht="15" hidden="1" thickBot="1"/>
    <row r="36" spans="1:9" ht="24" customHeight="1" thickBot="1">
      <c r="A36" s="566" t="s">
        <v>117</v>
      </c>
      <c r="B36" s="566" t="s">
        <v>606</v>
      </c>
      <c r="C36" s="574" t="s">
        <v>635</v>
      </c>
      <c r="D36" s="573" t="s">
        <v>744</v>
      </c>
      <c r="E36" s="573"/>
      <c r="F36" s="573"/>
      <c r="G36" s="573"/>
      <c r="H36" s="573"/>
      <c r="I36" s="573"/>
    </row>
    <row r="37" spans="1:9" ht="23.25" customHeight="1" thickBot="1">
      <c r="A37" s="566"/>
      <c r="B37" s="566"/>
      <c r="C37" s="576"/>
      <c r="D37" s="271" t="s">
        <v>745</v>
      </c>
      <c r="E37" s="271" t="s">
        <v>746</v>
      </c>
      <c r="F37" s="271" t="s">
        <v>747</v>
      </c>
      <c r="G37" s="271" t="s">
        <v>748</v>
      </c>
      <c r="H37" s="271" t="s">
        <v>749</v>
      </c>
      <c r="I37" s="271" t="s">
        <v>750</v>
      </c>
    </row>
    <row r="38" spans="1:9" ht="15" thickBot="1">
      <c r="A38" s="115" t="s">
        <v>106</v>
      </c>
      <c r="B38" s="108">
        <v>0</v>
      </c>
      <c r="C38" s="108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</row>
    <row r="39" spans="1:9" ht="15" thickBot="1">
      <c r="A39" s="115" t="s">
        <v>107</v>
      </c>
      <c r="B39" s="108">
        <v>0</v>
      </c>
      <c r="C39" s="108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</row>
    <row r="40" spans="1:9" ht="15" thickBot="1">
      <c r="A40" s="115" t="s">
        <v>108</v>
      </c>
      <c r="B40" s="108">
        <v>0</v>
      </c>
      <c r="C40" s="108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</row>
    <row r="41" spans="1:9" ht="15" thickBot="1">
      <c r="A41" s="115" t="s">
        <v>109</v>
      </c>
      <c r="B41" s="108">
        <v>46</v>
      </c>
      <c r="C41" s="108">
        <v>46</v>
      </c>
      <c r="D41" s="108">
        <v>46</v>
      </c>
      <c r="E41" s="108">
        <v>46</v>
      </c>
      <c r="F41" s="108">
        <v>46</v>
      </c>
      <c r="G41" s="108">
        <v>46</v>
      </c>
      <c r="H41" s="108">
        <v>46</v>
      </c>
      <c r="I41" s="108">
        <v>46</v>
      </c>
    </row>
    <row r="42" spans="1:9" ht="15" thickBot="1">
      <c r="A42" s="115" t="s">
        <v>110</v>
      </c>
      <c r="B42" s="108">
        <v>0</v>
      </c>
      <c r="C42" s="108">
        <v>0</v>
      </c>
      <c r="D42" s="108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</row>
    <row r="43" spans="1:9" ht="15" thickBot="1">
      <c r="A43" s="115" t="s">
        <v>111</v>
      </c>
      <c r="B43" s="108">
        <v>0</v>
      </c>
      <c r="C43" s="108">
        <v>0</v>
      </c>
      <c r="D43" s="108">
        <v>0</v>
      </c>
      <c r="E43" s="108">
        <v>0</v>
      </c>
      <c r="F43" s="108">
        <v>0</v>
      </c>
      <c r="G43" s="108">
        <v>0</v>
      </c>
      <c r="H43" s="108">
        <v>0</v>
      </c>
      <c r="I43" s="108">
        <v>0</v>
      </c>
    </row>
    <row r="44" spans="1:9" ht="15" thickBot="1">
      <c r="A44" s="115" t="s">
        <v>112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</row>
    <row r="45" spans="1:9" ht="15" thickBot="1">
      <c r="A45" s="115" t="s">
        <v>113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</row>
    <row r="46" spans="1:9" ht="15" thickBot="1">
      <c r="A46" s="115" t="s">
        <v>114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</row>
    <row r="47" spans="1:9">
      <c r="A47" s="134" t="s">
        <v>1033</v>
      </c>
    </row>
    <row r="49" spans="1:9" ht="17">
      <c r="A49" s="619" t="s">
        <v>703</v>
      </c>
      <c r="B49" s="619"/>
      <c r="C49" s="619"/>
      <c r="D49" s="619"/>
      <c r="E49" s="619"/>
      <c r="F49" s="619"/>
      <c r="G49" s="619"/>
      <c r="H49" s="619"/>
      <c r="I49" s="619"/>
    </row>
    <row r="51" spans="1:9" ht="15" thickBot="1">
      <c r="A51" s="143" t="s">
        <v>120</v>
      </c>
    </row>
    <row r="52" spans="1:9" ht="15" hidden="1" thickBot="1"/>
    <row r="53" spans="1:9" ht="21.75" customHeight="1" thickBot="1">
      <c r="A53" s="566" t="s">
        <v>117</v>
      </c>
      <c r="B53" s="566" t="s">
        <v>606</v>
      </c>
      <c r="C53" s="574" t="s">
        <v>635</v>
      </c>
      <c r="D53" s="573" t="s">
        <v>744</v>
      </c>
      <c r="E53" s="573"/>
      <c r="F53" s="573"/>
      <c r="G53" s="573"/>
      <c r="H53" s="573"/>
      <c r="I53" s="573"/>
    </row>
    <row r="54" spans="1:9" ht="20.25" customHeight="1" thickBot="1">
      <c r="A54" s="566"/>
      <c r="B54" s="566"/>
      <c r="C54" s="576"/>
      <c r="D54" s="271" t="s">
        <v>745</v>
      </c>
      <c r="E54" s="271" t="s">
        <v>746</v>
      </c>
      <c r="F54" s="271" t="s">
        <v>747</v>
      </c>
      <c r="G54" s="271" t="s">
        <v>748</v>
      </c>
      <c r="H54" s="271" t="s">
        <v>749</v>
      </c>
      <c r="I54" s="271" t="s">
        <v>750</v>
      </c>
    </row>
    <row r="55" spans="1:9" ht="15" thickBot="1">
      <c r="A55" s="115" t="s">
        <v>106</v>
      </c>
      <c r="B55" s="108">
        <v>0</v>
      </c>
      <c r="C55" s="108">
        <v>0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</row>
    <row r="56" spans="1:9" ht="15" thickBot="1">
      <c r="A56" s="115" t="s">
        <v>107</v>
      </c>
      <c r="B56" s="108">
        <v>0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</row>
    <row r="57" spans="1:9" ht="15" thickBot="1">
      <c r="A57" s="115" t="s">
        <v>108</v>
      </c>
      <c r="B57" s="108">
        <v>0</v>
      </c>
      <c r="C57" s="108">
        <v>0</v>
      </c>
      <c r="D57" s="108">
        <v>0</v>
      </c>
      <c r="E57" s="108">
        <v>0</v>
      </c>
      <c r="F57" s="108">
        <v>0</v>
      </c>
      <c r="G57" s="108">
        <v>0</v>
      </c>
      <c r="H57" s="108">
        <v>0</v>
      </c>
      <c r="I57" s="108">
        <v>0</v>
      </c>
    </row>
    <row r="58" spans="1:9" ht="15" thickBot="1">
      <c r="A58" s="115" t="s">
        <v>109</v>
      </c>
      <c r="B58" s="108">
        <v>0</v>
      </c>
      <c r="C58" s="108">
        <v>0</v>
      </c>
      <c r="D58" s="108">
        <v>0</v>
      </c>
      <c r="E58" s="108">
        <v>0</v>
      </c>
      <c r="F58" s="108">
        <v>0</v>
      </c>
      <c r="G58" s="108">
        <v>0</v>
      </c>
      <c r="H58" s="108">
        <v>0</v>
      </c>
      <c r="I58" s="108">
        <v>0</v>
      </c>
    </row>
    <row r="59" spans="1:9" ht="15" thickBot="1">
      <c r="A59" s="115" t="s">
        <v>110</v>
      </c>
      <c r="B59" s="108">
        <v>0</v>
      </c>
      <c r="C59" s="108">
        <v>0</v>
      </c>
      <c r="D59" s="108">
        <v>0</v>
      </c>
      <c r="E59" s="108">
        <v>0</v>
      </c>
      <c r="F59" s="108">
        <v>0</v>
      </c>
      <c r="G59" s="108">
        <v>0</v>
      </c>
      <c r="H59" s="108">
        <v>0</v>
      </c>
      <c r="I59" s="108">
        <v>0</v>
      </c>
    </row>
    <row r="60" spans="1:9" ht="15" thickBot="1">
      <c r="A60" s="115" t="s">
        <v>111</v>
      </c>
      <c r="B60" s="108">
        <v>0</v>
      </c>
      <c r="C60" s="108">
        <v>0</v>
      </c>
      <c r="D60" s="108">
        <v>0</v>
      </c>
      <c r="E60" s="108">
        <v>0</v>
      </c>
      <c r="F60" s="108">
        <v>0</v>
      </c>
      <c r="G60" s="108">
        <v>0</v>
      </c>
      <c r="H60" s="108">
        <v>0</v>
      </c>
      <c r="I60" s="108">
        <v>0</v>
      </c>
    </row>
    <row r="61" spans="1:9" ht="15" thickBot="1">
      <c r="A61" s="115" t="s">
        <v>112</v>
      </c>
      <c r="B61" s="108">
        <v>0</v>
      </c>
      <c r="C61" s="108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</row>
    <row r="62" spans="1:9" ht="15" thickBot="1">
      <c r="A62" s="115" t="s">
        <v>113</v>
      </c>
      <c r="B62" s="108">
        <v>0</v>
      </c>
      <c r="C62" s="108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</row>
    <row r="63" spans="1:9" ht="15" thickBot="1">
      <c r="A63" s="115" t="s">
        <v>114</v>
      </c>
      <c r="B63" s="108">
        <v>0</v>
      </c>
      <c r="C63" s="108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</row>
    <row r="64" spans="1:9" hidden="1"/>
    <row r="66" spans="1:9" ht="15" thickBot="1">
      <c r="A66" s="143" t="s">
        <v>121</v>
      </c>
    </row>
    <row r="67" spans="1:9" ht="15" hidden="1" thickBot="1"/>
    <row r="68" spans="1:9" ht="20.25" customHeight="1" thickBot="1">
      <c r="A68" s="566" t="s">
        <v>117</v>
      </c>
      <c r="B68" s="566" t="s">
        <v>606</v>
      </c>
      <c r="C68" s="574" t="s">
        <v>635</v>
      </c>
      <c r="D68" s="573" t="s">
        <v>744</v>
      </c>
      <c r="E68" s="573"/>
      <c r="F68" s="573"/>
      <c r="G68" s="573"/>
      <c r="H68" s="573"/>
      <c r="I68" s="573"/>
    </row>
    <row r="69" spans="1:9" ht="19.5" customHeight="1" thickBot="1">
      <c r="A69" s="566"/>
      <c r="B69" s="566"/>
      <c r="C69" s="576"/>
      <c r="D69" s="271" t="s">
        <v>745</v>
      </c>
      <c r="E69" s="271" t="s">
        <v>746</v>
      </c>
      <c r="F69" s="271" t="s">
        <v>747</v>
      </c>
      <c r="G69" s="271" t="s">
        <v>748</v>
      </c>
      <c r="H69" s="271" t="s">
        <v>749</v>
      </c>
      <c r="I69" s="271" t="s">
        <v>750</v>
      </c>
    </row>
    <row r="70" spans="1:9" ht="15" thickBot="1">
      <c r="A70" s="115" t="s">
        <v>106</v>
      </c>
      <c r="B70" s="108">
        <v>0</v>
      </c>
      <c r="C70" s="108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</row>
    <row r="71" spans="1:9" ht="15" thickBot="1">
      <c r="A71" s="115" t="s">
        <v>107</v>
      </c>
      <c r="B71" s="108">
        <v>0</v>
      </c>
      <c r="C71" s="108">
        <v>0</v>
      </c>
      <c r="D71" s="108">
        <v>0</v>
      </c>
      <c r="E71" s="108">
        <v>0</v>
      </c>
      <c r="F71" s="108">
        <v>0</v>
      </c>
      <c r="G71" s="108">
        <v>0</v>
      </c>
      <c r="H71" s="108">
        <v>0</v>
      </c>
      <c r="I71" s="108">
        <v>0</v>
      </c>
    </row>
    <row r="72" spans="1:9" ht="15" thickBot="1">
      <c r="A72" s="115" t="s">
        <v>108</v>
      </c>
      <c r="B72" s="108">
        <v>0</v>
      </c>
      <c r="C72" s="108">
        <v>0</v>
      </c>
      <c r="D72" s="108">
        <v>0</v>
      </c>
      <c r="E72" s="108">
        <v>0</v>
      </c>
      <c r="F72" s="108">
        <v>0</v>
      </c>
      <c r="G72" s="108">
        <v>0</v>
      </c>
      <c r="H72" s="108">
        <v>0</v>
      </c>
      <c r="I72" s="108">
        <v>0</v>
      </c>
    </row>
    <row r="73" spans="1:9" ht="15" thickBot="1">
      <c r="A73" s="115" t="s">
        <v>109</v>
      </c>
      <c r="B73" s="108">
        <v>10</v>
      </c>
      <c r="C73" s="108">
        <v>10</v>
      </c>
      <c r="D73" s="108">
        <v>10</v>
      </c>
      <c r="E73" s="108">
        <v>10</v>
      </c>
      <c r="F73" s="108">
        <v>10</v>
      </c>
      <c r="G73" s="108">
        <v>10</v>
      </c>
      <c r="H73" s="108">
        <v>10</v>
      </c>
      <c r="I73" s="108">
        <v>10</v>
      </c>
    </row>
    <row r="74" spans="1:9" ht="15" thickBot="1">
      <c r="A74" s="115" t="s">
        <v>110</v>
      </c>
      <c r="B74" s="108">
        <v>0</v>
      </c>
      <c r="C74" s="108">
        <v>0</v>
      </c>
      <c r="D74" s="108">
        <v>0</v>
      </c>
      <c r="E74" s="108">
        <v>0</v>
      </c>
      <c r="F74" s="108">
        <v>0</v>
      </c>
      <c r="G74" s="108">
        <v>0</v>
      </c>
      <c r="H74" s="108">
        <v>0</v>
      </c>
      <c r="I74" s="108">
        <v>0</v>
      </c>
    </row>
    <row r="75" spans="1:9" ht="15" thickBot="1">
      <c r="A75" s="115" t="s">
        <v>111</v>
      </c>
      <c r="B75" s="108">
        <v>0</v>
      </c>
      <c r="C75" s="108">
        <v>0</v>
      </c>
      <c r="D75" s="108">
        <v>0</v>
      </c>
      <c r="E75" s="108">
        <v>0</v>
      </c>
      <c r="F75" s="108">
        <v>0</v>
      </c>
      <c r="G75" s="108">
        <v>0</v>
      </c>
      <c r="H75" s="108">
        <v>0</v>
      </c>
      <c r="I75" s="108">
        <v>0</v>
      </c>
    </row>
    <row r="76" spans="1:9" ht="15" thickBot="1">
      <c r="A76" s="115" t="s">
        <v>112</v>
      </c>
      <c r="B76" s="108">
        <v>0</v>
      </c>
      <c r="C76" s="108">
        <v>0</v>
      </c>
      <c r="D76" s="108">
        <v>0</v>
      </c>
      <c r="E76" s="108">
        <v>0</v>
      </c>
      <c r="F76" s="108">
        <v>0</v>
      </c>
      <c r="G76" s="108">
        <v>0</v>
      </c>
      <c r="H76" s="108">
        <v>0</v>
      </c>
      <c r="I76" s="108">
        <v>0</v>
      </c>
    </row>
    <row r="77" spans="1:9" ht="15" thickBot="1">
      <c r="A77" s="115" t="s">
        <v>113</v>
      </c>
      <c r="B77" s="108">
        <v>0</v>
      </c>
      <c r="C77" s="108">
        <v>0</v>
      </c>
      <c r="D77" s="108">
        <v>0</v>
      </c>
      <c r="E77" s="108">
        <v>0</v>
      </c>
      <c r="F77" s="108">
        <v>0</v>
      </c>
      <c r="G77" s="108">
        <v>0</v>
      </c>
      <c r="H77" s="108">
        <v>0</v>
      </c>
      <c r="I77" s="108">
        <v>0</v>
      </c>
    </row>
    <row r="78" spans="1:9" ht="15" thickBot="1">
      <c r="A78" s="115" t="s">
        <v>114</v>
      </c>
      <c r="B78" s="108">
        <v>0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</row>
    <row r="79" spans="1:9" hidden="1"/>
    <row r="81" spans="1:9" ht="15" thickBot="1">
      <c r="A81" s="143" t="s">
        <v>122</v>
      </c>
    </row>
    <row r="82" spans="1:9" ht="15" hidden="1" thickBot="1"/>
    <row r="83" spans="1:9" ht="23.25" customHeight="1" thickBot="1">
      <c r="A83" s="566" t="s">
        <v>117</v>
      </c>
      <c r="B83" s="566" t="s">
        <v>606</v>
      </c>
      <c r="C83" s="574" t="s">
        <v>635</v>
      </c>
      <c r="D83" s="573" t="s">
        <v>744</v>
      </c>
      <c r="E83" s="573"/>
      <c r="F83" s="573"/>
      <c r="G83" s="573"/>
      <c r="H83" s="573"/>
      <c r="I83" s="573"/>
    </row>
    <row r="84" spans="1:9" ht="21" customHeight="1" thickBot="1">
      <c r="A84" s="566"/>
      <c r="B84" s="566"/>
      <c r="C84" s="576"/>
      <c r="D84" s="271" t="s">
        <v>745</v>
      </c>
      <c r="E84" s="271" t="s">
        <v>746</v>
      </c>
      <c r="F84" s="271" t="s">
        <v>747</v>
      </c>
      <c r="G84" s="271" t="s">
        <v>748</v>
      </c>
      <c r="H84" s="271" t="s">
        <v>749</v>
      </c>
      <c r="I84" s="271" t="s">
        <v>750</v>
      </c>
    </row>
    <row r="85" spans="1:9" ht="15" thickBot="1">
      <c r="A85" s="115" t="s">
        <v>106</v>
      </c>
      <c r="B85" s="108">
        <v>8</v>
      </c>
      <c r="C85" s="108">
        <v>8</v>
      </c>
      <c r="D85" s="108">
        <v>8</v>
      </c>
      <c r="E85" s="108">
        <v>8</v>
      </c>
      <c r="F85" s="108">
        <v>8</v>
      </c>
      <c r="G85" s="108">
        <v>8</v>
      </c>
      <c r="H85" s="108">
        <v>8</v>
      </c>
      <c r="I85" s="108">
        <v>8</v>
      </c>
    </row>
    <row r="86" spans="1:9" ht="15" thickBot="1">
      <c r="A86" s="115" t="s">
        <v>107</v>
      </c>
      <c r="B86" s="108">
        <v>0</v>
      </c>
      <c r="C86" s="108">
        <v>0</v>
      </c>
      <c r="D86" s="108">
        <v>0</v>
      </c>
      <c r="E86" s="108">
        <v>0</v>
      </c>
      <c r="F86" s="108">
        <v>0</v>
      </c>
      <c r="G86" s="108">
        <v>0</v>
      </c>
      <c r="H86" s="108">
        <v>0</v>
      </c>
      <c r="I86" s="108">
        <v>0</v>
      </c>
    </row>
    <row r="87" spans="1:9" ht="15" thickBot="1">
      <c r="A87" s="115" t="s">
        <v>108</v>
      </c>
      <c r="B87" s="108">
        <v>0</v>
      </c>
      <c r="C87" s="108">
        <v>0</v>
      </c>
      <c r="D87" s="108">
        <v>0</v>
      </c>
      <c r="E87" s="108">
        <v>0</v>
      </c>
      <c r="F87" s="108">
        <v>0</v>
      </c>
      <c r="G87" s="108">
        <v>0</v>
      </c>
      <c r="H87" s="108">
        <v>0</v>
      </c>
      <c r="I87" s="108">
        <v>0</v>
      </c>
    </row>
    <row r="88" spans="1:9" ht="15" thickBot="1">
      <c r="A88" s="115" t="s">
        <v>109</v>
      </c>
      <c r="B88" s="108">
        <v>407</v>
      </c>
      <c r="C88" s="108">
        <v>407</v>
      </c>
      <c r="D88" s="108">
        <v>407</v>
      </c>
      <c r="E88" s="108">
        <v>407</v>
      </c>
      <c r="F88" s="108">
        <v>407</v>
      </c>
      <c r="G88" s="108">
        <v>407</v>
      </c>
      <c r="H88" s="108">
        <v>407</v>
      </c>
      <c r="I88" s="108">
        <v>407</v>
      </c>
    </row>
    <row r="89" spans="1:9" ht="15" thickBot="1">
      <c r="A89" s="115" t="s">
        <v>110</v>
      </c>
      <c r="B89" s="108">
        <v>0</v>
      </c>
      <c r="C89" s="108">
        <v>0</v>
      </c>
      <c r="D89" s="108">
        <v>0</v>
      </c>
      <c r="E89" s="108">
        <v>0</v>
      </c>
      <c r="F89" s="108">
        <v>0</v>
      </c>
      <c r="G89" s="108">
        <v>0</v>
      </c>
      <c r="H89" s="108">
        <v>0</v>
      </c>
      <c r="I89" s="108">
        <v>0</v>
      </c>
    </row>
    <row r="90" spans="1:9" ht="15" thickBot="1">
      <c r="A90" s="115" t="s">
        <v>111</v>
      </c>
      <c r="B90" s="108">
        <v>0</v>
      </c>
      <c r="C90" s="108">
        <v>0</v>
      </c>
      <c r="D90" s="108">
        <v>0</v>
      </c>
      <c r="E90" s="108">
        <v>0</v>
      </c>
      <c r="F90" s="108">
        <v>0</v>
      </c>
      <c r="G90" s="108">
        <v>0</v>
      </c>
      <c r="H90" s="108">
        <v>0</v>
      </c>
      <c r="I90" s="108">
        <v>0</v>
      </c>
    </row>
    <row r="91" spans="1:9" ht="15" thickBot="1">
      <c r="A91" s="115" t="s">
        <v>112</v>
      </c>
      <c r="B91" s="108">
        <v>0</v>
      </c>
      <c r="C91" s="108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</row>
    <row r="92" spans="1:9" ht="15" thickBot="1">
      <c r="A92" s="115" t="s">
        <v>113</v>
      </c>
      <c r="B92" s="108">
        <v>0</v>
      </c>
      <c r="C92" s="108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</row>
    <row r="93" spans="1:9" ht="15" thickBot="1">
      <c r="A93" s="115" t="s">
        <v>114</v>
      </c>
      <c r="B93" s="108">
        <v>0</v>
      </c>
      <c r="C93" s="108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</row>
    <row r="94" spans="1:9">
      <c r="A94" s="134" t="s">
        <v>1033</v>
      </c>
    </row>
    <row r="96" spans="1:9" ht="17">
      <c r="A96" s="619" t="s">
        <v>703</v>
      </c>
      <c r="B96" s="619"/>
      <c r="C96" s="619"/>
      <c r="D96" s="619"/>
      <c r="E96" s="619"/>
      <c r="F96" s="619"/>
      <c r="G96" s="619"/>
      <c r="H96" s="619"/>
      <c r="I96" s="619"/>
    </row>
    <row r="98" spans="1:9" ht="15" thickBot="1">
      <c r="A98" s="143" t="s">
        <v>123</v>
      </c>
    </row>
    <row r="99" spans="1:9" ht="15" hidden="1" thickBot="1"/>
    <row r="100" spans="1:9" ht="20.25" customHeight="1" thickBot="1">
      <c r="A100" s="566" t="s">
        <v>117</v>
      </c>
      <c r="B100" s="566" t="s">
        <v>606</v>
      </c>
      <c r="C100" s="574" t="s">
        <v>635</v>
      </c>
      <c r="D100" s="573" t="s">
        <v>744</v>
      </c>
      <c r="E100" s="573"/>
      <c r="F100" s="573"/>
      <c r="G100" s="573"/>
      <c r="H100" s="573"/>
      <c r="I100" s="573"/>
    </row>
    <row r="101" spans="1:9" ht="23.25" customHeight="1" thickBot="1">
      <c r="A101" s="566"/>
      <c r="B101" s="566"/>
      <c r="C101" s="576"/>
      <c r="D101" s="271" t="s">
        <v>745</v>
      </c>
      <c r="E101" s="271" t="s">
        <v>746</v>
      </c>
      <c r="F101" s="271" t="s">
        <v>747</v>
      </c>
      <c r="G101" s="271" t="s">
        <v>748</v>
      </c>
      <c r="H101" s="271" t="s">
        <v>749</v>
      </c>
      <c r="I101" s="271" t="s">
        <v>750</v>
      </c>
    </row>
    <row r="102" spans="1:9" ht="15" thickBot="1">
      <c r="A102" s="115" t="s">
        <v>106</v>
      </c>
      <c r="B102" s="108">
        <v>0</v>
      </c>
      <c r="C102" s="108">
        <v>0</v>
      </c>
      <c r="D102" s="108">
        <v>0</v>
      </c>
      <c r="E102" s="108">
        <v>0</v>
      </c>
      <c r="F102" s="108">
        <v>0</v>
      </c>
      <c r="G102" s="108">
        <v>0</v>
      </c>
      <c r="H102" s="108">
        <v>0</v>
      </c>
      <c r="I102" s="108">
        <v>0</v>
      </c>
    </row>
    <row r="103" spans="1:9" ht="15" thickBot="1">
      <c r="A103" s="115" t="s">
        <v>107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</row>
    <row r="104" spans="1:9" ht="15" thickBot="1">
      <c r="A104" s="115" t="s">
        <v>108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</row>
    <row r="105" spans="1:9" ht="15" thickBot="1">
      <c r="A105" s="115" t="s">
        <v>109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  <c r="H105" s="108">
        <v>0</v>
      </c>
      <c r="I105" s="108">
        <v>0</v>
      </c>
    </row>
    <row r="106" spans="1:9" ht="15" thickBot="1">
      <c r="A106" s="115" t="s">
        <v>110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  <c r="H106" s="108">
        <v>0</v>
      </c>
      <c r="I106" s="108">
        <v>0</v>
      </c>
    </row>
    <row r="107" spans="1:9" ht="15" thickBot="1">
      <c r="A107" s="115" t="s">
        <v>111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</row>
    <row r="108" spans="1:9" ht="15" thickBot="1">
      <c r="A108" s="115" t="s">
        <v>112</v>
      </c>
      <c r="B108" s="108">
        <v>0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</row>
    <row r="109" spans="1:9" ht="15" thickBot="1">
      <c r="A109" s="115" t="s">
        <v>113</v>
      </c>
      <c r="B109" s="108">
        <v>0</v>
      </c>
      <c r="C109" s="108">
        <v>0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</row>
    <row r="110" spans="1:9" ht="15" thickBot="1">
      <c r="A110" s="115" t="s">
        <v>114</v>
      </c>
      <c r="B110" s="108">
        <v>0</v>
      </c>
      <c r="C110" s="108">
        <v>0</v>
      </c>
      <c r="D110" s="108">
        <v>0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</row>
    <row r="111" spans="1:9" hidden="1"/>
    <row r="113" spans="1:9" ht="15" thickBot="1">
      <c r="A113" s="143" t="s">
        <v>124</v>
      </c>
    </row>
    <row r="114" spans="1:9" ht="15" hidden="1" thickBot="1"/>
    <row r="115" spans="1:9" ht="21.75" customHeight="1" thickBot="1">
      <c r="A115" s="566" t="s">
        <v>117</v>
      </c>
      <c r="B115" s="566" t="s">
        <v>606</v>
      </c>
      <c r="C115" s="574" t="s">
        <v>635</v>
      </c>
      <c r="D115" s="573" t="s">
        <v>744</v>
      </c>
      <c r="E115" s="573"/>
      <c r="F115" s="573"/>
      <c r="G115" s="573"/>
      <c r="H115" s="573"/>
      <c r="I115" s="573"/>
    </row>
    <row r="116" spans="1:9" ht="20.25" customHeight="1" thickBot="1">
      <c r="A116" s="566"/>
      <c r="B116" s="566"/>
      <c r="C116" s="576"/>
      <c r="D116" s="271" t="s">
        <v>745</v>
      </c>
      <c r="E116" s="271" t="s">
        <v>746</v>
      </c>
      <c r="F116" s="271" t="s">
        <v>747</v>
      </c>
      <c r="G116" s="271" t="s">
        <v>748</v>
      </c>
      <c r="H116" s="271" t="s">
        <v>749</v>
      </c>
      <c r="I116" s="271" t="s">
        <v>750</v>
      </c>
    </row>
    <row r="117" spans="1:9" ht="15" thickBot="1">
      <c r="A117" s="115" t="s">
        <v>106</v>
      </c>
      <c r="B117" s="108">
        <v>0</v>
      </c>
      <c r="C117" s="108">
        <v>0</v>
      </c>
      <c r="D117" s="108">
        <v>0</v>
      </c>
      <c r="E117" s="108">
        <v>0</v>
      </c>
      <c r="F117" s="108">
        <v>0</v>
      </c>
      <c r="G117" s="108">
        <v>0</v>
      </c>
      <c r="H117" s="108">
        <v>0</v>
      </c>
      <c r="I117" s="108">
        <v>0</v>
      </c>
    </row>
    <row r="118" spans="1:9" ht="15" thickBot="1">
      <c r="A118" s="115" t="s">
        <v>107</v>
      </c>
      <c r="B118" s="108">
        <v>0</v>
      </c>
      <c r="C118" s="108">
        <v>0</v>
      </c>
      <c r="D118" s="108">
        <v>0</v>
      </c>
      <c r="E118" s="108">
        <v>0</v>
      </c>
      <c r="F118" s="108">
        <v>0</v>
      </c>
      <c r="G118" s="108">
        <v>0</v>
      </c>
      <c r="H118" s="108">
        <v>0</v>
      </c>
      <c r="I118" s="108">
        <v>0</v>
      </c>
    </row>
    <row r="119" spans="1:9" ht="15" thickBot="1">
      <c r="A119" s="115" t="s">
        <v>108</v>
      </c>
      <c r="B119" s="108">
        <v>0</v>
      </c>
      <c r="C119" s="108">
        <v>0</v>
      </c>
      <c r="D119" s="108">
        <v>0</v>
      </c>
      <c r="E119" s="108">
        <v>0</v>
      </c>
      <c r="F119" s="108">
        <v>0</v>
      </c>
      <c r="G119" s="108">
        <v>0</v>
      </c>
      <c r="H119" s="108">
        <v>0</v>
      </c>
      <c r="I119" s="108">
        <v>0</v>
      </c>
    </row>
    <row r="120" spans="1:9" ht="15" thickBot="1">
      <c r="A120" s="115" t="s">
        <v>109</v>
      </c>
      <c r="B120" s="108">
        <v>18</v>
      </c>
      <c r="C120" s="108">
        <v>18</v>
      </c>
      <c r="D120" s="108">
        <v>18</v>
      </c>
      <c r="E120" s="108">
        <v>18</v>
      </c>
      <c r="F120" s="108">
        <v>18</v>
      </c>
      <c r="G120" s="108">
        <v>18</v>
      </c>
      <c r="H120" s="108">
        <v>18</v>
      </c>
      <c r="I120" s="108">
        <v>18</v>
      </c>
    </row>
    <row r="121" spans="1:9" ht="15" thickBot="1">
      <c r="A121" s="115" t="s">
        <v>110</v>
      </c>
      <c r="B121" s="108">
        <v>0</v>
      </c>
      <c r="C121" s="108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</row>
    <row r="122" spans="1:9" ht="15" thickBot="1">
      <c r="A122" s="115" t="s">
        <v>111</v>
      </c>
      <c r="B122" s="108">
        <v>0</v>
      </c>
      <c r="C122" s="108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</row>
    <row r="123" spans="1:9" ht="15" thickBot="1">
      <c r="A123" s="115" t="s">
        <v>112</v>
      </c>
      <c r="B123" s="108">
        <v>0</v>
      </c>
      <c r="C123" s="108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</row>
    <row r="124" spans="1:9" ht="15" thickBot="1">
      <c r="A124" s="115" t="s">
        <v>113</v>
      </c>
      <c r="B124" s="108">
        <v>0</v>
      </c>
      <c r="C124" s="108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</row>
    <row r="125" spans="1:9" ht="15" thickBot="1">
      <c r="A125" s="115" t="s">
        <v>114</v>
      </c>
      <c r="B125" s="108">
        <v>0</v>
      </c>
      <c r="C125" s="108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</row>
    <row r="126" spans="1:9" hidden="1"/>
    <row r="128" spans="1:9" ht="15" thickBot="1">
      <c r="A128" s="143" t="s">
        <v>125</v>
      </c>
    </row>
    <row r="129" spans="1:9" ht="15" hidden="1" thickBot="1"/>
    <row r="130" spans="1:9" ht="21" customHeight="1" thickBot="1">
      <c r="A130" s="566" t="s">
        <v>117</v>
      </c>
      <c r="B130" s="566" t="s">
        <v>606</v>
      </c>
      <c r="C130" s="574" t="s">
        <v>635</v>
      </c>
      <c r="D130" s="573" t="s">
        <v>744</v>
      </c>
      <c r="E130" s="573"/>
      <c r="F130" s="573"/>
      <c r="G130" s="573"/>
      <c r="H130" s="573"/>
      <c r="I130" s="573"/>
    </row>
    <row r="131" spans="1:9" ht="19.5" customHeight="1" thickBot="1">
      <c r="A131" s="566"/>
      <c r="B131" s="566"/>
      <c r="C131" s="576"/>
      <c r="D131" s="271" t="s">
        <v>745</v>
      </c>
      <c r="E131" s="271" t="s">
        <v>746</v>
      </c>
      <c r="F131" s="271" t="s">
        <v>747</v>
      </c>
      <c r="G131" s="271" t="s">
        <v>748</v>
      </c>
      <c r="H131" s="271" t="s">
        <v>749</v>
      </c>
      <c r="I131" s="271" t="s">
        <v>750</v>
      </c>
    </row>
    <row r="132" spans="1:9" ht="15" thickBot="1">
      <c r="A132" s="115" t="s">
        <v>106</v>
      </c>
      <c r="B132" s="108">
        <v>0</v>
      </c>
      <c r="C132" s="108">
        <v>0</v>
      </c>
      <c r="D132" s="108">
        <v>0</v>
      </c>
      <c r="E132" s="108">
        <v>0</v>
      </c>
      <c r="F132" s="108">
        <v>0</v>
      </c>
      <c r="G132" s="108">
        <v>0</v>
      </c>
      <c r="H132" s="108">
        <v>0</v>
      </c>
      <c r="I132" s="108">
        <v>0</v>
      </c>
    </row>
    <row r="133" spans="1:9" ht="15" thickBot="1">
      <c r="A133" s="115" t="s">
        <v>107</v>
      </c>
      <c r="B133" s="108">
        <v>0</v>
      </c>
      <c r="C133" s="108">
        <v>0</v>
      </c>
      <c r="D133" s="108">
        <v>0</v>
      </c>
      <c r="E133" s="108">
        <v>0</v>
      </c>
      <c r="F133" s="108">
        <v>0</v>
      </c>
      <c r="G133" s="108">
        <v>0</v>
      </c>
      <c r="H133" s="108">
        <v>0</v>
      </c>
      <c r="I133" s="108">
        <v>0</v>
      </c>
    </row>
    <row r="134" spans="1:9" ht="15" thickBot="1">
      <c r="A134" s="115" t="s">
        <v>108</v>
      </c>
      <c r="B134" s="108">
        <v>0</v>
      </c>
      <c r="C134" s="108">
        <v>0</v>
      </c>
      <c r="D134" s="108">
        <v>0</v>
      </c>
      <c r="E134" s="108">
        <v>0</v>
      </c>
      <c r="F134" s="108">
        <v>0</v>
      </c>
      <c r="G134" s="108">
        <v>0</v>
      </c>
      <c r="H134" s="108">
        <v>0</v>
      </c>
      <c r="I134" s="108">
        <v>0</v>
      </c>
    </row>
    <row r="135" spans="1:9" ht="15" thickBot="1">
      <c r="A135" s="115" t="s">
        <v>109</v>
      </c>
      <c r="B135" s="108">
        <v>144</v>
      </c>
      <c r="C135" s="108">
        <v>144</v>
      </c>
      <c r="D135" s="108">
        <v>144</v>
      </c>
      <c r="E135" s="108">
        <v>144</v>
      </c>
      <c r="F135" s="108">
        <v>144</v>
      </c>
      <c r="G135" s="108">
        <v>144</v>
      </c>
      <c r="H135" s="108">
        <v>144</v>
      </c>
      <c r="I135" s="108">
        <v>144</v>
      </c>
    </row>
    <row r="136" spans="1:9" ht="15" thickBot="1">
      <c r="A136" s="115" t="s">
        <v>110</v>
      </c>
      <c r="B136" s="108">
        <v>0</v>
      </c>
      <c r="C136" s="108">
        <v>0</v>
      </c>
      <c r="D136" s="108">
        <v>0</v>
      </c>
      <c r="E136" s="108">
        <v>0</v>
      </c>
      <c r="F136" s="108">
        <v>0</v>
      </c>
      <c r="G136" s="108">
        <v>0</v>
      </c>
      <c r="H136" s="108">
        <v>0</v>
      </c>
      <c r="I136" s="108">
        <v>0</v>
      </c>
    </row>
    <row r="137" spans="1:9" ht="15" thickBot="1">
      <c r="A137" s="115" t="s">
        <v>111</v>
      </c>
      <c r="B137" s="108">
        <v>0</v>
      </c>
      <c r="C137" s="108">
        <v>0</v>
      </c>
      <c r="D137" s="108">
        <v>0</v>
      </c>
      <c r="E137" s="108">
        <v>0</v>
      </c>
      <c r="F137" s="108">
        <v>0</v>
      </c>
      <c r="G137" s="108">
        <v>0</v>
      </c>
      <c r="H137" s="108">
        <v>0</v>
      </c>
      <c r="I137" s="108">
        <v>0</v>
      </c>
    </row>
    <row r="138" spans="1:9" ht="15" thickBot="1">
      <c r="A138" s="115" t="s">
        <v>112</v>
      </c>
      <c r="B138" s="108">
        <v>0</v>
      </c>
      <c r="C138" s="108">
        <v>0</v>
      </c>
      <c r="D138" s="108">
        <v>0</v>
      </c>
      <c r="E138" s="108">
        <v>0</v>
      </c>
      <c r="F138" s="108">
        <v>0</v>
      </c>
      <c r="G138" s="108">
        <v>0</v>
      </c>
      <c r="H138" s="108">
        <v>0</v>
      </c>
      <c r="I138" s="108">
        <v>0</v>
      </c>
    </row>
    <row r="139" spans="1:9" ht="15" thickBot="1">
      <c r="A139" s="115" t="s">
        <v>113</v>
      </c>
      <c r="B139" s="108">
        <v>0</v>
      </c>
      <c r="C139" s="108">
        <v>0</v>
      </c>
      <c r="D139" s="108">
        <v>0</v>
      </c>
      <c r="E139" s="108">
        <v>0</v>
      </c>
      <c r="F139" s="108">
        <v>0</v>
      </c>
      <c r="G139" s="108">
        <v>0</v>
      </c>
      <c r="H139" s="108">
        <v>0</v>
      </c>
      <c r="I139" s="108">
        <v>0</v>
      </c>
    </row>
    <row r="140" spans="1:9" ht="15" thickBot="1">
      <c r="A140" s="115" t="s">
        <v>114</v>
      </c>
      <c r="B140" s="108">
        <v>0</v>
      </c>
      <c r="C140" s="108">
        <v>0</v>
      </c>
      <c r="D140" s="108">
        <v>0</v>
      </c>
      <c r="E140" s="108">
        <v>0</v>
      </c>
      <c r="F140" s="108">
        <v>0</v>
      </c>
      <c r="G140" s="108">
        <v>0</v>
      </c>
      <c r="H140" s="108">
        <v>0</v>
      </c>
      <c r="I140" s="108">
        <v>0</v>
      </c>
    </row>
    <row r="141" spans="1:9">
      <c r="A141" s="134" t="s">
        <v>1033</v>
      </c>
    </row>
    <row r="143" spans="1:9" ht="17">
      <c r="A143" s="619" t="s">
        <v>703</v>
      </c>
      <c r="B143" s="619"/>
      <c r="C143" s="619"/>
      <c r="D143" s="619"/>
      <c r="E143" s="619"/>
      <c r="F143" s="619"/>
      <c r="G143" s="619"/>
      <c r="H143" s="619"/>
      <c r="I143" s="619"/>
    </row>
    <row r="145" spans="1:9" ht="15" thickBot="1">
      <c r="A145" s="143" t="s">
        <v>126</v>
      </c>
    </row>
    <row r="146" spans="1:9" ht="15" hidden="1" thickBot="1"/>
    <row r="147" spans="1:9" ht="22.5" customHeight="1" thickBot="1">
      <c r="A147" s="566" t="s">
        <v>117</v>
      </c>
      <c r="B147" s="566" t="s">
        <v>606</v>
      </c>
      <c r="C147" s="574" t="s">
        <v>635</v>
      </c>
      <c r="D147" s="573" t="s">
        <v>744</v>
      </c>
      <c r="E147" s="573"/>
      <c r="F147" s="573"/>
      <c r="G147" s="573"/>
      <c r="H147" s="573"/>
      <c r="I147" s="573"/>
    </row>
    <row r="148" spans="1:9" ht="21" customHeight="1" thickBot="1">
      <c r="A148" s="566"/>
      <c r="B148" s="566"/>
      <c r="C148" s="576"/>
      <c r="D148" s="271" t="s">
        <v>745</v>
      </c>
      <c r="E148" s="271" t="s">
        <v>746</v>
      </c>
      <c r="F148" s="271" t="s">
        <v>747</v>
      </c>
      <c r="G148" s="271" t="s">
        <v>748</v>
      </c>
      <c r="H148" s="271" t="s">
        <v>749</v>
      </c>
      <c r="I148" s="271" t="s">
        <v>750</v>
      </c>
    </row>
    <row r="149" spans="1:9" ht="15" thickBot="1">
      <c r="A149" s="115" t="s">
        <v>106</v>
      </c>
      <c r="B149" s="108">
        <v>0</v>
      </c>
      <c r="C149" s="108">
        <v>0</v>
      </c>
      <c r="D149" s="108">
        <v>0</v>
      </c>
      <c r="E149" s="108">
        <v>0</v>
      </c>
      <c r="F149" s="108">
        <v>0</v>
      </c>
      <c r="G149" s="108">
        <v>0</v>
      </c>
      <c r="H149" s="108">
        <v>0</v>
      </c>
      <c r="I149" s="108">
        <v>0</v>
      </c>
    </row>
    <row r="150" spans="1:9" ht="15" thickBot="1">
      <c r="A150" s="115" t="s">
        <v>107</v>
      </c>
      <c r="B150" s="108">
        <v>0</v>
      </c>
      <c r="C150" s="108">
        <v>0</v>
      </c>
      <c r="D150" s="108">
        <v>0</v>
      </c>
      <c r="E150" s="108">
        <v>0</v>
      </c>
      <c r="F150" s="108">
        <v>0</v>
      </c>
      <c r="G150" s="108">
        <v>0</v>
      </c>
      <c r="H150" s="108">
        <v>0</v>
      </c>
      <c r="I150" s="108">
        <v>0</v>
      </c>
    </row>
    <row r="151" spans="1:9" ht="15" thickBot="1">
      <c r="A151" s="115" t="s">
        <v>108</v>
      </c>
      <c r="B151" s="108">
        <v>0</v>
      </c>
      <c r="C151" s="108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</row>
    <row r="152" spans="1:9" ht="15" thickBot="1">
      <c r="A152" s="115" t="s">
        <v>109</v>
      </c>
      <c r="B152" s="108">
        <v>60</v>
      </c>
      <c r="C152" s="108">
        <v>60</v>
      </c>
      <c r="D152" s="108">
        <v>60</v>
      </c>
      <c r="E152" s="108">
        <v>60</v>
      </c>
      <c r="F152" s="108">
        <v>60</v>
      </c>
      <c r="G152" s="108">
        <v>60</v>
      </c>
      <c r="H152" s="108">
        <v>60</v>
      </c>
      <c r="I152" s="108">
        <v>60</v>
      </c>
    </row>
    <row r="153" spans="1:9" ht="15" thickBot="1">
      <c r="A153" s="115" t="s">
        <v>110</v>
      </c>
      <c r="B153" s="108">
        <v>0</v>
      </c>
      <c r="C153" s="108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</row>
    <row r="154" spans="1:9" ht="15" thickBot="1">
      <c r="A154" s="115" t="s">
        <v>111</v>
      </c>
      <c r="B154" s="108">
        <v>0</v>
      </c>
      <c r="C154" s="108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</row>
    <row r="155" spans="1:9" ht="15" thickBot="1">
      <c r="A155" s="115" t="s">
        <v>112</v>
      </c>
      <c r="B155" s="108">
        <v>0</v>
      </c>
      <c r="C155" s="108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</row>
    <row r="156" spans="1:9" ht="15" thickBot="1">
      <c r="A156" s="115" t="s">
        <v>113</v>
      </c>
      <c r="B156" s="108">
        <v>0</v>
      </c>
      <c r="C156" s="108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</row>
    <row r="157" spans="1:9" ht="15" thickBot="1">
      <c r="A157" s="115" t="s">
        <v>114</v>
      </c>
      <c r="B157" s="108">
        <v>0</v>
      </c>
      <c r="C157" s="108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</row>
    <row r="158" spans="1:9" hidden="1"/>
    <row r="160" spans="1:9" ht="15" thickBot="1">
      <c r="A160" s="143" t="s">
        <v>127</v>
      </c>
    </row>
    <row r="161" spans="1:9" ht="15" hidden="1" thickBot="1"/>
    <row r="162" spans="1:9" ht="21" customHeight="1" thickBot="1">
      <c r="A162" s="566" t="s">
        <v>117</v>
      </c>
      <c r="B162" s="566" t="s">
        <v>606</v>
      </c>
      <c r="C162" s="574" t="s">
        <v>635</v>
      </c>
      <c r="D162" s="573" t="s">
        <v>744</v>
      </c>
      <c r="E162" s="573"/>
      <c r="F162" s="573"/>
      <c r="G162" s="573"/>
      <c r="H162" s="573"/>
      <c r="I162" s="573"/>
    </row>
    <row r="163" spans="1:9" ht="21.75" customHeight="1" thickBot="1">
      <c r="A163" s="566"/>
      <c r="B163" s="566"/>
      <c r="C163" s="576"/>
      <c r="D163" s="271" t="s">
        <v>745</v>
      </c>
      <c r="E163" s="271" t="s">
        <v>746</v>
      </c>
      <c r="F163" s="271" t="s">
        <v>747</v>
      </c>
      <c r="G163" s="271" t="s">
        <v>748</v>
      </c>
      <c r="H163" s="271" t="s">
        <v>749</v>
      </c>
      <c r="I163" s="271" t="s">
        <v>750</v>
      </c>
    </row>
    <row r="164" spans="1:9" ht="15" thickBot="1">
      <c r="A164" s="115" t="s">
        <v>106</v>
      </c>
      <c r="B164" s="108">
        <v>0</v>
      </c>
      <c r="C164" s="108">
        <v>0</v>
      </c>
      <c r="D164" s="108">
        <v>0</v>
      </c>
      <c r="E164" s="108">
        <v>0</v>
      </c>
      <c r="F164" s="108">
        <v>0</v>
      </c>
      <c r="G164" s="108">
        <v>0</v>
      </c>
      <c r="H164" s="108">
        <v>0</v>
      </c>
      <c r="I164" s="108">
        <v>0</v>
      </c>
    </row>
    <row r="165" spans="1:9" ht="15" thickBot="1">
      <c r="A165" s="115" t="s">
        <v>107</v>
      </c>
      <c r="B165" s="108">
        <v>0</v>
      </c>
      <c r="C165" s="108">
        <v>0</v>
      </c>
      <c r="D165" s="108">
        <v>0</v>
      </c>
      <c r="E165" s="108">
        <v>0</v>
      </c>
      <c r="F165" s="108">
        <v>0</v>
      </c>
      <c r="G165" s="108">
        <v>0</v>
      </c>
      <c r="H165" s="108">
        <v>0</v>
      </c>
      <c r="I165" s="108">
        <v>0</v>
      </c>
    </row>
    <row r="166" spans="1:9" ht="15" thickBot="1">
      <c r="A166" s="115" t="s">
        <v>108</v>
      </c>
      <c r="B166" s="108">
        <v>0</v>
      </c>
      <c r="C166" s="108">
        <v>0</v>
      </c>
      <c r="D166" s="108">
        <v>0</v>
      </c>
      <c r="E166" s="108">
        <v>0</v>
      </c>
      <c r="F166" s="108">
        <v>0</v>
      </c>
      <c r="G166" s="108">
        <v>0</v>
      </c>
      <c r="H166" s="108">
        <v>0</v>
      </c>
      <c r="I166" s="108">
        <v>0</v>
      </c>
    </row>
    <row r="167" spans="1:9" ht="15" thickBot="1">
      <c r="A167" s="115" t="s">
        <v>109</v>
      </c>
      <c r="B167" s="108">
        <v>147</v>
      </c>
      <c r="C167" s="108">
        <v>147</v>
      </c>
      <c r="D167" s="108">
        <v>147</v>
      </c>
      <c r="E167" s="108">
        <v>147</v>
      </c>
      <c r="F167" s="108">
        <v>147</v>
      </c>
      <c r="G167" s="108">
        <v>147</v>
      </c>
      <c r="H167" s="108">
        <v>147</v>
      </c>
      <c r="I167" s="108">
        <v>147</v>
      </c>
    </row>
    <row r="168" spans="1:9" ht="15" thickBot="1">
      <c r="A168" s="115" t="s">
        <v>110</v>
      </c>
      <c r="B168" s="108">
        <v>0</v>
      </c>
      <c r="C168" s="108">
        <v>0</v>
      </c>
      <c r="D168" s="108">
        <v>0</v>
      </c>
      <c r="E168" s="108">
        <v>0</v>
      </c>
      <c r="F168" s="108">
        <v>0</v>
      </c>
      <c r="G168" s="108">
        <v>0</v>
      </c>
      <c r="H168" s="108">
        <v>0</v>
      </c>
      <c r="I168" s="108">
        <v>0</v>
      </c>
    </row>
    <row r="169" spans="1:9" ht="15" thickBot="1">
      <c r="A169" s="115" t="s">
        <v>111</v>
      </c>
      <c r="B169" s="108">
        <v>0</v>
      </c>
      <c r="C169" s="108">
        <v>0</v>
      </c>
      <c r="D169" s="108">
        <v>0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</row>
    <row r="170" spans="1:9" ht="15" thickBot="1">
      <c r="A170" s="115" t="s">
        <v>112</v>
      </c>
      <c r="B170" s="108">
        <v>0</v>
      </c>
      <c r="C170" s="108">
        <v>0</v>
      </c>
      <c r="D170" s="108">
        <v>0</v>
      </c>
      <c r="E170" s="108">
        <v>0</v>
      </c>
      <c r="F170" s="108">
        <v>0</v>
      </c>
      <c r="G170" s="108">
        <v>0</v>
      </c>
      <c r="H170" s="108">
        <v>0</v>
      </c>
      <c r="I170" s="108">
        <v>0</v>
      </c>
    </row>
    <row r="171" spans="1:9" ht="15" thickBot="1">
      <c r="A171" s="115" t="s">
        <v>113</v>
      </c>
      <c r="B171" s="108">
        <v>0</v>
      </c>
      <c r="C171" s="108">
        <v>0</v>
      </c>
      <c r="D171" s="108">
        <v>0</v>
      </c>
      <c r="E171" s="108">
        <v>0</v>
      </c>
      <c r="F171" s="108">
        <v>0</v>
      </c>
      <c r="G171" s="108">
        <v>0</v>
      </c>
      <c r="H171" s="108">
        <v>0</v>
      </c>
      <c r="I171" s="108">
        <v>0</v>
      </c>
    </row>
    <row r="172" spans="1:9" ht="15" thickBot="1">
      <c r="A172" s="115" t="s">
        <v>114</v>
      </c>
      <c r="B172" s="108">
        <v>0</v>
      </c>
      <c r="C172" s="108">
        <v>0</v>
      </c>
      <c r="D172" s="108">
        <v>0</v>
      </c>
      <c r="E172" s="108">
        <v>0</v>
      </c>
      <c r="F172" s="108">
        <v>0</v>
      </c>
      <c r="G172" s="108">
        <v>0</v>
      </c>
      <c r="H172" s="108">
        <v>0</v>
      </c>
      <c r="I172" s="108">
        <v>0</v>
      </c>
    </row>
    <row r="173" spans="1:9" hidden="1"/>
    <row r="175" spans="1:9" ht="15" thickBot="1">
      <c r="A175" s="143" t="s">
        <v>128</v>
      </c>
    </row>
    <row r="176" spans="1:9" ht="15" hidden="1" thickBot="1"/>
    <row r="177" spans="1:9" ht="22.5" customHeight="1" thickBot="1">
      <c r="A177" s="566" t="s">
        <v>117</v>
      </c>
      <c r="B177" s="566" t="s">
        <v>606</v>
      </c>
      <c r="C177" s="574" t="s">
        <v>635</v>
      </c>
      <c r="D177" s="573" t="s">
        <v>744</v>
      </c>
      <c r="E177" s="573"/>
      <c r="F177" s="573"/>
      <c r="G177" s="573"/>
      <c r="H177" s="573"/>
      <c r="I177" s="573"/>
    </row>
    <row r="178" spans="1:9" ht="20.25" customHeight="1" thickBot="1">
      <c r="A178" s="566"/>
      <c r="B178" s="566"/>
      <c r="C178" s="576"/>
      <c r="D178" s="271" t="s">
        <v>745</v>
      </c>
      <c r="E178" s="271" t="s">
        <v>746</v>
      </c>
      <c r="F178" s="271" t="s">
        <v>747</v>
      </c>
      <c r="G178" s="271" t="s">
        <v>748</v>
      </c>
      <c r="H178" s="271" t="s">
        <v>749</v>
      </c>
      <c r="I178" s="271" t="s">
        <v>750</v>
      </c>
    </row>
    <row r="179" spans="1:9" ht="15" thickBot="1">
      <c r="A179" s="115" t="s">
        <v>106</v>
      </c>
      <c r="B179" s="108">
        <v>0</v>
      </c>
      <c r="C179" s="108">
        <v>0</v>
      </c>
      <c r="D179" s="108">
        <v>0</v>
      </c>
      <c r="E179" s="108">
        <v>0</v>
      </c>
      <c r="F179" s="108">
        <v>0</v>
      </c>
      <c r="G179" s="108">
        <v>0</v>
      </c>
      <c r="H179" s="108">
        <v>0</v>
      </c>
      <c r="I179" s="108">
        <v>0</v>
      </c>
    </row>
    <row r="180" spans="1:9" ht="15" thickBot="1">
      <c r="A180" s="115" t="s">
        <v>107</v>
      </c>
      <c r="B180" s="108">
        <v>0</v>
      </c>
      <c r="C180" s="108">
        <v>0</v>
      </c>
      <c r="D180" s="108">
        <v>0</v>
      </c>
      <c r="E180" s="108">
        <v>0</v>
      </c>
      <c r="F180" s="108">
        <v>0</v>
      </c>
      <c r="G180" s="108">
        <v>0</v>
      </c>
      <c r="H180" s="108">
        <v>0</v>
      </c>
      <c r="I180" s="108">
        <v>0</v>
      </c>
    </row>
    <row r="181" spans="1:9" ht="15" thickBot="1">
      <c r="A181" s="115" t="s">
        <v>108</v>
      </c>
      <c r="B181" s="108">
        <v>0</v>
      </c>
      <c r="C181" s="108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</row>
    <row r="182" spans="1:9" ht="15" thickBot="1">
      <c r="A182" s="115" t="s">
        <v>109</v>
      </c>
      <c r="B182" s="108">
        <v>17</v>
      </c>
      <c r="C182" s="108">
        <v>17</v>
      </c>
      <c r="D182" s="108">
        <v>17</v>
      </c>
      <c r="E182" s="108">
        <v>17</v>
      </c>
      <c r="F182" s="108">
        <v>17</v>
      </c>
      <c r="G182" s="108">
        <v>17</v>
      </c>
      <c r="H182" s="108">
        <v>17</v>
      </c>
      <c r="I182" s="108">
        <v>17</v>
      </c>
    </row>
    <row r="183" spans="1:9" ht="15" thickBot="1">
      <c r="A183" s="115" t="s">
        <v>110</v>
      </c>
      <c r="B183" s="108">
        <v>0</v>
      </c>
      <c r="C183" s="108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</row>
    <row r="184" spans="1:9" ht="15" thickBot="1">
      <c r="A184" s="115" t="s">
        <v>111</v>
      </c>
      <c r="B184" s="108">
        <v>0</v>
      </c>
      <c r="C184" s="108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</row>
    <row r="185" spans="1:9" ht="15" thickBot="1">
      <c r="A185" s="115" t="s">
        <v>112</v>
      </c>
      <c r="B185" s="108">
        <v>0</v>
      </c>
      <c r="C185" s="108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</row>
    <row r="186" spans="1:9" ht="15" thickBot="1">
      <c r="A186" s="115" t="s">
        <v>113</v>
      </c>
      <c r="B186" s="108">
        <v>0</v>
      </c>
      <c r="C186" s="108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</row>
    <row r="187" spans="1:9" ht="15" thickBot="1">
      <c r="A187" s="115" t="s">
        <v>114</v>
      </c>
      <c r="B187" s="108">
        <v>0</v>
      </c>
      <c r="C187" s="108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</row>
    <row r="188" spans="1:9">
      <c r="A188" s="134" t="s">
        <v>1033</v>
      </c>
    </row>
    <row r="190" spans="1:9" ht="17">
      <c r="A190" s="619" t="s">
        <v>703</v>
      </c>
      <c r="B190" s="619"/>
      <c r="C190" s="619"/>
      <c r="D190" s="619"/>
      <c r="E190" s="619"/>
      <c r="F190" s="619"/>
      <c r="G190" s="619"/>
      <c r="H190" s="619"/>
      <c r="I190" s="619"/>
    </row>
    <row r="192" spans="1:9" ht="15" thickBot="1">
      <c r="A192" s="143" t="s">
        <v>129</v>
      </c>
    </row>
    <row r="193" spans="1:9" ht="15" hidden="1" thickBot="1"/>
    <row r="194" spans="1:9" ht="20.25" customHeight="1" thickBot="1">
      <c r="A194" s="566" t="s">
        <v>117</v>
      </c>
      <c r="B194" s="566" t="s">
        <v>606</v>
      </c>
      <c r="C194" s="574" t="s">
        <v>635</v>
      </c>
      <c r="D194" s="573" t="s">
        <v>744</v>
      </c>
      <c r="E194" s="573"/>
      <c r="F194" s="573"/>
      <c r="G194" s="573"/>
      <c r="H194" s="573"/>
      <c r="I194" s="573"/>
    </row>
    <row r="195" spans="1:9" ht="21" customHeight="1" thickBot="1">
      <c r="A195" s="566"/>
      <c r="B195" s="566"/>
      <c r="C195" s="576"/>
      <c r="D195" s="271" t="s">
        <v>745</v>
      </c>
      <c r="E195" s="271" t="s">
        <v>746</v>
      </c>
      <c r="F195" s="271" t="s">
        <v>747</v>
      </c>
      <c r="G195" s="271" t="s">
        <v>748</v>
      </c>
      <c r="H195" s="271" t="s">
        <v>749</v>
      </c>
      <c r="I195" s="271" t="s">
        <v>750</v>
      </c>
    </row>
    <row r="196" spans="1:9" ht="15" thickBot="1">
      <c r="A196" s="115" t="s">
        <v>106</v>
      </c>
      <c r="B196" s="108">
        <v>0</v>
      </c>
      <c r="C196" s="108">
        <v>0</v>
      </c>
      <c r="D196" s="108">
        <v>0</v>
      </c>
      <c r="E196" s="108">
        <v>0</v>
      </c>
      <c r="F196" s="108">
        <v>0</v>
      </c>
      <c r="G196" s="108">
        <v>0</v>
      </c>
      <c r="H196" s="108">
        <v>0</v>
      </c>
      <c r="I196" s="108">
        <v>0</v>
      </c>
    </row>
    <row r="197" spans="1:9" ht="15" thickBot="1">
      <c r="A197" s="115" t="s">
        <v>107</v>
      </c>
      <c r="B197" s="108">
        <v>0</v>
      </c>
      <c r="C197" s="108">
        <v>0</v>
      </c>
      <c r="D197" s="108">
        <v>0</v>
      </c>
      <c r="E197" s="108">
        <v>0</v>
      </c>
      <c r="F197" s="108">
        <v>0</v>
      </c>
      <c r="G197" s="108">
        <v>0</v>
      </c>
      <c r="H197" s="108">
        <v>0</v>
      </c>
      <c r="I197" s="108">
        <v>0</v>
      </c>
    </row>
    <row r="198" spans="1:9" ht="15" thickBot="1">
      <c r="A198" s="115" t="s">
        <v>108</v>
      </c>
      <c r="B198" s="108">
        <v>0</v>
      </c>
      <c r="C198" s="108">
        <v>0</v>
      </c>
      <c r="D198" s="108">
        <v>0</v>
      </c>
      <c r="E198" s="108">
        <v>0</v>
      </c>
      <c r="F198" s="108">
        <v>0</v>
      </c>
      <c r="G198" s="108">
        <v>0</v>
      </c>
      <c r="H198" s="108">
        <v>0</v>
      </c>
      <c r="I198" s="108">
        <v>0</v>
      </c>
    </row>
    <row r="199" spans="1:9" ht="15" thickBot="1">
      <c r="A199" s="115" t="s">
        <v>109</v>
      </c>
      <c r="B199" s="108">
        <v>1</v>
      </c>
      <c r="C199" s="108">
        <v>1</v>
      </c>
      <c r="D199" s="108">
        <v>1</v>
      </c>
      <c r="E199" s="108">
        <v>1</v>
      </c>
      <c r="F199" s="108">
        <v>1</v>
      </c>
      <c r="G199" s="108">
        <v>1</v>
      </c>
      <c r="H199" s="108">
        <v>1</v>
      </c>
      <c r="I199" s="108">
        <v>1</v>
      </c>
    </row>
    <row r="200" spans="1:9" ht="15" thickBot="1">
      <c r="A200" s="115" t="s">
        <v>110</v>
      </c>
      <c r="B200" s="108">
        <v>0</v>
      </c>
      <c r="C200" s="108">
        <v>0</v>
      </c>
      <c r="D200" s="108">
        <v>0</v>
      </c>
      <c r="E200" s="108">
        <v>0</v>
      </c>
      <c r="F200" s="108">
        <v>0</v>
      </c>
      <c r="G200" s="108">
        <v>0</v>
      </c>
      <c r="H200" s="108">
        <v>0</v>
      </c>
      <c r="I200" s="108">
        <v>0</v>
      </c>
    </row>
    <row r="201" spans="1:9" ht="15" thickBot="1">
      <c r="A201" s="115" t="s">
        <v>111</v>
      </c>
      <c r="B201" s="108">
        <v>0</v>
      </c>
      <c r="C201" s="108">
        <v>0</v>
      </c>
      <c r="D201" s="108">
        <v>0</v>
      </c>
      <c r="E201" s="108">
        <v>0</v>
      </c>
      <c r="F201" s="108">
        <v>0</v>
      </c>
      <c r="G201" s="108">
        <v>0</v>
      </c>
      <c r="H201" s="108">
        <v>0</v>
      </c>
      <c r="I201" s="108">
        <v>0</v>
      </c>
    </row>
    <row r="202" spans="1:9" ht="15" thickBot="1">
      <c r="A202" s="115" t="s">
        <v>112</v>
      </c>
      <c r="B202" s="108">
        <v>0</v>
      </c>
      <c r="C202" s="108">
        <v>0</v>
      </c>
      <c r="D202" s="108">
        <v>0</v>
      </c>
      <c r="E202" s="108">
        <v>0</v>
      </c>
      <c r="F202" s="108">
        <v>0</v>
      </c>
      <c r="G202" s="108">
        <v>0</v>
      </c>
      <c r="H202" s="108">
        <v>0</v>
      </c>
      <c r="I202" s="108">
        <v>0</v>
      </c>
    </row>
    <row r="203" spans="1:9" ht="15" thickBot="1">
      <c r="A203" s="115" t="s">
        <v>113</v>
      </c>
      <c r="B203" s="108">
        <v>0</v>
      </c>
      <c r="C203" s="108">
        <v>0</v>
      </c>
      <c r="D203" s="108">
        <v>0</v>
      </c>
      <c r="E203" s="108">
        <v>0</v>
      </c>
      <c r="F203" s="108">
        <v>0</v>
      </c>
      <c r="G203" s="108">
        <v>0</v>
      </c>
      <c r="H203" s="108">
        <v>0</v>
      </c>
      <c r="I203" s="108">
        <v>0</v>
      </c>
    </row>
    <row r="204" spans="1:9" ht="15" thickBot="1">
      <c r="A204" s="115" t="s">
        <v>114</v>
      </c>
      <c r="B204" s="108">
        <v>0</v>
      </c>
      <c r="C204" s="108">
        <v>0</v>
      </c>
      <c r="D204" s="108">
        <v>0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</row>
    <row r="205" spans="1:9" hidden="1"/>
    <row r="207" spans="1:9" ht="15" thickBot="1">
      <c r="A207" s="143" t="s">
        <v>130</v>
      </c>
    </row>
    <row r="208" spans="1:9" ht="15" hidden="1" thickBot="1"/>
    <row r="209" spans="1:9" ht="22.5" customHeight="1" thickBot="1">
      <c r="A209" s="566" t="s">
        <v>117</v>
      </c>
      <c r="B209" s="566" t="s">
        <v>606</v>
      </c>
      <c r="C209" s="574" t="s">
        <v>635</v>
      </c>
      <c r="D209" s="573" t="s">
        <v>744</v>
      </c>
      <c r="E209" s="573"/>
      <c r="F209" s="573"/>
      <c r="G209" s="573"/>
      <c r="H209" s="573"/>
      <c r="I209" s="573"/>
    </row>
    <row r="210" spans="1:9" ht="21.75" customHeight="1" thickBot="1">
      <c r="A210" s="566"/>
      <c r="B210" s="566"/>
      <c r="C210" s="576"/>
      <c r="D210" s="271" t="s">
        <v>745</v>
      </c>
      <c r="E210" s="271" t="s">
        <v>746</v>
      </c>
      <c r="F210" s="271" t="s">
        <v>747</v>
      </c>
      <c r="G210" s="271" t="s">
        <v>748</v>
      </c>
      <c r="H210" s="271" t="s">
        <v>749</v>
      </c>
      <c r="I210" s="271" t="s">
        <v>750</v>
      </c>
    </row>
    <row r="211" spans="1:9" ht="15" thickBot="1">
      <c r="A211" s="115" t="s">
        <v>106</v>
      </c>
      <c r="B211" s="108">
        <v>0</v>
      </c>
      <c r="C211" s="108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</row>
    <row r="212" spans="1:9" ht="15" thickBot="1">
      <c r="A212" s="115" t="s">
        <v>107</v>
      </c>
      <c r="B212" s="108">
        <v>0</v>
      </c>
      <c r="C212" s="108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</row>
    <row r="213" spans="1:9" ht="15" thickBot="1">
      <c r="A213" s="115" t="s">
        <v>108</v>
      </c>
      <c r="B213" s="108">
        <v>0</v>
      </c>
      <c r="C213" s="108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</row>
    <row r="214" spans="1:9" ht="15" thickBot="1">
      <c r="A214" s="115" t="s">
        <v>109</v>
      </c>
      <c r="B214" s="108">
        <v>1</v>
      </c>
      <c r="C214" s="108">
        <v>1</v>
      </c>
      <c r="D214" s="108">
        <v>1</v>
      </c>
      <c r="E214" s="108">
        <v>1</v>
      </c>
      <c r="F214" s="108">
        <v>1</v>
      </c>
      <c r="G214" s="108">
        <v>1</v>
      </c>
      <c r="H214" s="108">
        <v>1</v>
      </c>
      <c r="I214" s="108">
        <v>1</v>
      </c>
    </row>
    <row r="215" spans="1:9" ht="15" thickBot="1">
      <c r="A215" s="115" t="s">
        <v>110</v>
      </c>
      <c r="B215" s="108">
        <v>0</v>
      </c>
      <c r="C215" s="108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</row>
    <row r="216" spans="1:9" ht="15" thickBot="1">
      <c r="A216" s="115" t="s">
        <v>111</v>
      </c>
      <c r="B216" s="108">
        <v>0</v>
      </c>
      <c r="C216" s="108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</row>
    <row r="217" spans="1:9" ht="15" thickBot="1">
      <c r="A217" s="115" t="s">
        <v>112</v>
      </c>
      <c r="B217" s="108">
        <v>0</v>
      </c>
      <c r="C217" s="108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</row>
    <row r="218" spans="1:9" ht="15" thickBot="1">
      <c r="A218" s="115" t="s">
        <v>113</v>
      </c>
      <c r="B218" s="108">
        <v>0</v>
      </c>
      <c r="C218" s="108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</row>
    <row r="219" spans="1:9" ht="15" thickBot="1">
      <c r="A219" s="115" t="s">
        <v>114</v>
      </c>
      <c r="B219" s="108">
        <v>0</v>
      </c>
      <c r="C219" s="108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</row>
    <row r="220" spans="1:9" hidden="1"/>
    <row r="222" spans="1:9" ht="15" thickBot="1">
      <c r="A222" s="143" t="s">
        <v>131</v>
      </c>
    </row>
    <row r="223" spans="1:9" ht="15" hidden="1" thickBot="1"/>
    <row r="224" spans="1:9" ht="21" customHeight="1" thickBot="1">
      <c r="A224" s="566" t="s">
        <v>117</v>
      </c>
      <c r="B224" s="566" t="s">
        <v>606</v>
      </c>
      <c r="C224" s="574" t="s">
        <v>635</v>
      </c>
      <c r="D224" s="573" t="s">
        <v>744</v>
      </c>
      <c r="E224" s="573"/>
      <c r="F224" s="573"/>
      <c r="G224" s="573"/>
      <c r="H224" s="573"/>
      <c r="I224" s="573"/>
    </row>
    <row r="225" spans="1:9" ht="24" customHeight="1" thickBot="1">
      <c r="A225" s="566"/>
      <c r="B225" s="566"/>
      <c r="C225" s="576"/>
      <c r="D225" s="271" t="s">
        <v>745</v>
      </c>
      <c r="E225" s="271" t="s">
        <v>746</v>
      </c>
      <c r="F225" s="271" t="s">
        <v>747</v>
      </c>
      <c r="G225" s="271" t="s">
        <v>748</v>
      </c>
      <c r="H225" s="271" t="s">
        <v>749</v>
      </c>
      <c r="I225" s="271" t="s">
        <v>750</v>
      </c>
    </row>
    <row r="226" spans="1:9" ht="15" thickBot="1">
      <c r="A226" s="115" t="s">
        <v>106</v>
      </c>
      <c r="B226" s="108">
        <v>0</v>
      </c>
      <c r="C226" s="108">
        <v>0</v>
      </c>
      <c r="D226" s="108">
        <v>0</v>
      </c>
      <c r="E226" s="108">
        <v>0</v>
      </c>
      <c r="F226" s="108">
        <v>0</v>
      </c>
      <c r="G226" s="108">
        <v>0</v>
      </c>
      <c r="H226" s="108">
        <v>0</v>
      </c>
      <c r="I226" s="108">
        <v>0</v>
      </c>
    </row>
    <row r="227" spans="1:9" ht="15" thickBot="1">
      <c r="A227" s="115" t="s">
        <v>107</v>
      </c>
      <c r="B227" s="108">
        <v>0</v>
      </c>
      <c r="C227" s="108">
        <v>0</v>
      </c>
      <c r="D227" s="108">
        <v>0</v>
      </c>
      <c r="E227" s="108">
        <v>0</v>
      </c>
      <c r="F227" s="108">
        <v>0</v>
      </c>
      <c r="G227" s="108">
        <v>0</v>
      </c>
      <c r="H227" s="108">
        <v>0</v>
      </c>
      <c r="I227" s="108">
        <v>0</v>
      </c>
    </row>
    <row r="228" spans="1:9" ht="15" thickBot="1">
      <c r="A228" s="115" t="s">
        <v>108</v>
      </c>
      <c r="B228" s="108">
        <v>0</v>
      </c>
      <c r="C228" s="108">
        <v>0</v>
      </c>
      <c r="D228" s="108">
        <v>0</v>
      </c>
      <c r="E228" s="108">
        <v>0</v>
      </c>
      <c r="F228" s="108">
        <v>0</v>
      </c>
      <c r="G228" s="108">
        <v>0</v>
      </c>
      <c r="H228" s="108">
        <v>0</v>
      </c>
      <c r="I228" s="108">
        <v>0</v>
      </c>
    </row>
    <row r="229" spans="1:9" ht="15" thickBot="1">
      <c r="A229" s="115" t="s">
        <v>109</v>
      </c>
      <c r="B229" s="108">
        <v>9</v>
      </c>
      <c r="C229" s="108">
        <v>9</v>
      </c>
      <c r="D229" s="108">
        <v>9</v>
      </c>
      <c r="E229" s="108">
        <v>9</v>
      </c>
      <c r="F229" s="108">
        <v>9</v>
      </c>
      <c r="G229" s="108">
        <v>9</v>
      </c>
      <c r="H229" s="108">
        <v>9</v>
      </c>
      <c r="I229" s="108">
        <v>9</v>
      </c>
    </row>
    <row r="230" spans="1:9" ht="15" thickBot="1">
      <c r="A230" s="115" t="s">
        <v>110</v>
      </c>
      <c r="B230" s="108">
        <v>0</v>
      </c>
      <c r="C230" s="108">
        <v>0</v>
      </c>
      <c r="D230" s="108">
        <v>0</v>
      </c>
      <c r="E230" s="108">
        <v>0</v>
      </c>
      <c r="F230" s="108">
        <v>0</v>
      </c>
      <c r="G230" s="108">
        <v>0</v>
      </c>
      <c r="H230" s="108">
        <v>0</v>
      </c>
      <c r="I230" s="108">
        <v>0</v>
      </c>
    </row>
    <row r="231" spans="1:9" ht="15" thickBot="1">
      <c r="A231" s="115" t="s">
        <v>111</v>
      </c>
      <c r="B231" s="108">
        <v>0</v>
      </c>
      <c r="C231" s="108">
        <v>0</v>
      </c>
      <c r="D231" s="108">
        <v>0</v>
      </c>
      <c r="E231" s="108">
        <v>0</v>
      </c>
      <c r="F231" s="108">
        <v>0</v>
      </c>
      <c r="G231" s="108">
        <v>0</v>
      </c>
      <c r="H231" s="108">
        <v>0</v>
      </c>
      <c r="I231" s="108">
        <v>0</v>
      </c>
    </row>
    <row r="232" spans="1:9" ht="15" thickBot="1">
      <c r="A232" s="115" t="s">
        <v>112</v>
      </c>
      <c r="B232" s="108">
        <v>0</v>
      </c>
      <c r="C232" s="108">
        <v>0</v>
      </c>
      <c r="D232" s="108">
        <v>0</v>
      </c>
      <c r="E232" s="108">
        <v>0</v>
      </c>
      <c r="F232" s="108">
        <v>0</v>
      </c>
      <c r="G232" s="108">
        <v>0</v>
      </c>
      <c r="H232" s="108">
        <v>0</v>
      </c>
      <c r="I232" s="108">
        <v>0</v>
      </c>
    </row>
    <row r="233" spans="1:9" ht="15" thickBot="1">
      <c r="A233" s="115" t="s">
        <v>113</v>
      </c>
      <c r="B233" s="108">
        <v>0</v>
      </c>
      <c r="C233" s="108">
        <v>0</v>
      </c>
      <c r="D233" s="108">
        <v>0</v>
      </c>
      <c r="E233" s="108">
        <v>0</v>
      </c>
      <c r="F233" s="108">
        <v>0</v>
      </c>
      <c r="G233" s="108">
        <v>0</v>
      </c>
      <c r="H233" s="108">
        <v>0</v>
      </c>
      <c r="I233" s="108">
        <v>0</v>
      </c>
    </row>
    <row r="234" spans="1:9" ht="15" thickBot="1">
      <c r="A234" s="115" t="s">
        <v>114</v>
      </c>
      <c r="B234" s="108">
        <v>0</v>
      </c>
      <c r="C234" s="108">
        <v>0</v>
      </c>
      <c r="D234" s="108">
        <v>0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</row>
    <row r="235" spans="1:9">
      <c r="A235" s="134" t="s">
        <v>1033</v>
      </c>
    </row>
    <row r="237" spans="1:9" ht="17">
      <c r="A237" s="619" t="s">
        <v>703</v>
      </c>
      <c r="B237" s="619"/>
      <c r="C237" s="619"/>
      <c r="D237" s="619"/>
      <c r="E237" s="619"/>
      <c r="F237" s="619"/>
      <c r="G237" s="619"/>
      <c r="H237" s="619"/>
      <c r="I237" s="619"/>
    </row>
    <row r="239" spans="1:9" ht="15" thickBot="1">
      <c r="A239" s="143" t="s">
        <v>132</v>
      </c>
    </row>
    <row r="240" spans="1:9" ht="15" hidden="1" thickBot="1"/>
    <row r="241" spans="1:9" ht="22.5" customHeight="1" thickBot="1">
      <c r="A241" s="566" t="s">
        <v>117</v>
      </c>
      <c r="B241" s="566" t="s">
        <v>606</v>
      </c>
      <c r="C241" s="574" t="s">
        <v>635</v>
      </c>
      <c r="D241" s="573" t="s">
        <v>744</v>
      </c>
      <c r="E241" s="573"/>
      <c r="F241" s="573"/>
      <c r="G241" s="573"/>
      <c r="H241" s="573"/>
      <c r="I241" s="573"/>
    </row>
    <row r="242" spans="1:9" ht="21" customHeight="1" thickBot="1">
      <c r="A242" s="566"/>
      <c r="B242" s="566"/>
      <c r="C242" s="576"/>
      <c r="D242" s="271" t="s">
        <v>745</v>
      </c>
      <c r="E242" s="271" t="s">
        <v>746</v>
      </c>
      <c r="F242" s="271" t="s">
        <v>747</v>
      </c>
      <c r="G242" s="271" t="s">
        <v>748</v>
      </c>
      <c r="H242" s="271" t="s">
        <v>749</v>
      </c>
      <c r="I242" s="271" t="s">
        <v>750</v>
      </c>
    </row>
    <row r="243" spans="1:9" ht="15" thickBot="1">
      <c r="A243" s="115" t="s">
        <v>106</v>
      </c>
      <c r="B243" s="108">
        <v>0</v>
      </c>
      <c r="C243" s="108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</row>
    <row r="244" spans="1:9" ht="15" thickBot="1">
      <c r="A244" s="115" t="s">
        <v>107</v>
      </c>
      <c r="B244" s="108">
        <v>0</v>
      </c>
      <c r="C244" s="108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</row>
    <row r="245" spans="1:9" ht="15" thickBot="1">
      <c r="A245" s="115" t="s">
        <v>108</v>
      </c>
      <c r="B245" s="108">
        <v>0</v>
      </c>
      <c r="C245" s="108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</row>
    <row r="246" spans="1:9" ht="15" thickBot="1">
      <c r="A246" s="115" t="s">
        <v>109</v>
      </c>
      <c r="B246" s="108">
        <v>0</v>
      </c>
      <c r="C246" s="108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</row>
    <row r="247" spans="1:9" ht="15" thickBot="1">
      <c r="A247" s="115" t="s">
        <v>110</v>
      </c>
      <c r="B247" s="108">
        <v>0</v>
      </c>
      <c r="C247" s="108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</row>
    <row r="248" spans="1:9" ht="15" thickBot="1">
      <c r="A248" s="115" t="s">
        <v>111</v>
      </c>
      <c r="B248" s="108">
        <v>0</v>
      </c>
      <c r="C248" s="108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</row>
    <row r="249" spans="1:9" ht="15" thickBot="1">
      <c r="A249" s="115" t="s">
        <v>112</v>
      </c>
      <c r="B249" s="108">
        <v>0</v>
      </c>
      <c r="C249" s="108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</row>
    <row r="250" spans="1:9" ht="15" thickBot="1">
      <c r="A250" s="115" t="s">
        <v>113</v>
      </c>
      <c r="B250" s="108">
        <v>0</v>
      </c>
      <c r="C250" s="108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</row>
    <row r="251" spans="1:9" ht="15" thickBot="1">
      <c r="A251" s="115" t="s">
        <v>114</v>
      </c>
      <c r="B251" s="108">
        <v>0</v>
      </c>
      <c r="C251" s="108">
        <v>0</v>
      </c>
      <c r="D251" s="108">
        <v>0</v>
      </c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</row>
    <row r="252" spans="1:9" hidden="1"/>
    <row r="254" spans="1:9" ht="15" thickBot="1">
      <c r="A254" s="143" t="s">
        <v>133</v>
      </c>
    </row>
    <row r="255" spans="1:9" ht="15" hidden="1" thickBot="1"/>
    <row r="256" spans="1:9" ht="21" customHeight="1" thickBot="1">
      <c r="A256" s="566" t="s">
        <v>117</v>
      </c>
      <c r="B256" s="566" t="s">
        <v>606</v>
      </c>
      <c r="C256" s="574" t="s">
        <v>635</v>
      </c>
      <c r="D256" s="573" t="s">
        <v>744</v>
      </c>
      <c r="E256" s="573"/>
      <c r="F256" s="573"/>
      <c r="G256" s="573"/>
      <c r="H256" s="573"/>
      <c r="I256" s="573"/>
    </row>
    <row r="257" spans="1:9" ht="19.5" customHeight="1" thickBot="1">
      <c r="A257" s="566"/>
      <c r="B257" s="566"/>
      <c r="C257" s="576"/>
      <c r="D257" s="271" t="s">
        <v>745</v>
      </c>
      <c r="E257" s="271" t="s">
        <v>746</v>
      </c>
      <c r="F257" s="271" t="s">
        <v>747</v>
      </c>
      <c r="G257" s="271" t="s">
        <v>748</v>
      </c>
      <c r="H257" s="271" t="s">
        <v>749</v>
      </c>
      <c r="I257" s="271" t="s">
        <v>750</v>
      </c>
    </row>
    <row r="258" spans="1:9" ht="15" thickBot="1">
      <c r="A258" s="115" t="s">
        <v>106</v>
      </c>
      <c r="B258" s="108">
        <v>0</v>
      </c>
      <c r="C258" s="108">
        <v>0</v>
      </c>
      <c r="D258" s="108">
        <v>0</v>
      </c>
      <c r="E258" s="108">
        <v>0</v>
      </c>
      <c r="F258" s="108">
        <v>0</v>
      </c>
      <c r="G258" s="108">
        <v>0</v>
      </c>
      <c r="H258" s="108">
        <v>0</v>
      </c>
      <c r="I258" s="108">
        <v>0</v>
      </c>
    </row>
    <row r="259" spans="1:9" ht="15" thickBot="1">
      <c r="A259" s="115" t="s">
        <v>107</v>
      </c>
      <c r="B259" s="108">
        <v>0</v>
      </c>
      <c r="C259" s="108">
        <v>0</v>
      </c>
      <c r="D259" s="108">
        <v>0</v>
      </c>
      <c r="E259" s="108">
        <v>0</v>
      </c>
      <c r="F259" s="108">
        <v>0</v>
      </c>
      <c r="G259" s="108">
        <v>0</v>
      </c>
      <c r="H259" s="108">
        <v>0</v>
      </c>
      <c r="I259" s="108">
        <v>0</v>
      </c>
    </row>
    <row r="260" spans="1:9" ht="15" thickBot="1">
      <c r="A260" s="115" t="s">
        <v>108</v>
      </c>
      <c r="B260" s="108">
        <v>0</v>
      </c>
      <c r="C260" s="108">
        <v>0</v>
      </c>
      <c r="D260" s="108">
        <v>0</v>
      </c>
      <c r="E260" s="108">
        <v>0</v>
      </c>
      <c r="F260" s="108">
        <v>0</v>
      </c>
      <c r="G260" s="108">
        <v>0</v>
      </c>
      <c r="H260" s="108">
        <v>0</v>
      </c>
      <c r="I260" s="108">
        <v>0</v>
      </c>
    </row>
    <row r="261" spans="1:9" ht="15" thickBot="1">
      <c r="A261" s="115" t="s">
        <v>109</v>
      </c>
      <c r="B261" s="108">
        <v>1</v>
      </c>
      <c r="C261" s="108">
        <v>1</v>
      </c>
      <c r="D261" s="108">
        <v>1</v>
      </c>
      <c r="E261" s="108">
        <v>1</v>
      </c>
      <c r="F261" s="108">
        <v>1</v>
      </c>
      <c r="G261" s="108">
        <v>1</v>
      </c>
      <c r="H261" s="108">
        <v>1</v>
      </c>
      <c r="I261" s="108">
        <v>1</v>
      </c>
    </row>
    <row r="262" spans="1:9" ht="15" thickBot="1">
      <c r="A262" s="115" t="s">
        <v>110</v>
      </c>
      <c r="B262" s="108">
        <v>0</v>
      </c>
      <c r="C262" s="108">
        <v>0</v>
      </c>
      <c r="D262" s="108">
        <v>0</v>
      </c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</row>
    <row r="263" spans="1:9" ht="15" thickBot="1">
      <c r="A263" s="115" t="s">
        <v>111</v>
      </c>
      <c r="B263" s="108">
        <v>0</v>
      </c>
      <c r="C263" s="108">
        <v>0</v>
      </c>
      <c r="D263" s="108">
        <v>0</v>
      </c>
      <c r="E263" s="108">
        <v>0</v>
      </c>
      <c r="F263" s="108">
        <v>0</v>
      </c>
      <c r="G263" s="108">
        <v>0</v>
      </c>
      <c r="H263" s="108">
        <v>0</v>
      </c>
      <c r="I263" s="108">
        <v>0</v>
      </c>
    </row>
    <row r="264" spans="1:9" ht="15" thickBot="1">
      <c r="A264" s="115" t="s">
        <v>112</v>
      </c>
      <c r="B264" s="108">
        <v>0</v>
      </c>
      <c r="C264" s="108">
        <v>0</v>
      </c>
      <c r="D264" s="108">
        <v>0</v>
      </c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</row>
    <row r="265" spans="1:9" ht="15" thickBot="1">
      <c r="A265" s="115" t="s">
        <v>113</v>
      </c>
      <c r="B265" s="108">
        <v>0</v>
      </c>
      <c r="C265" s="108">
        <v>0</v>
      </c>
      <c r="D265" s="108">
        <v>0</v>
      </c>
      <c r="E265" s="108">
        <v>0</v>
      </c>
      <c r="F265" s="108">
        <v>0</v>
      </c>
      <c r="G265" s="108">
        <v>0</v>
      </c>
      <c r="H265" s="108">
        <v>0</v>
      </c>
      <c r="I265" s="108">
        <v>0</v>
      </c>
    </row>
    <row r="266" spans="1:9" ht="15" thickBot="1">
      <c r="A266" s="115" t="s">
        <v>114</v>
      </c>
      <c r="B266" s="108">
        <v>0</v>
      </c>
      <c r="C266" s="108">
        <v>0</v>
      </c>
      <c r="D266" s="108">
        <v>0</v>
      </c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</row>
    <row r="267" spans="1:9" hidden="1"/>
    <row r="269" spans="1:9" ht="15" thickBot="1">
      <c r="A269" s="143" t="s">
        <v>134</v>
      </c>
    </row>
    <row r="270" spans="1:9" ht="15" hidden="1" thickBot="1"/>
    <row r="271" spans="1:9" ht="23.25" customHeight="1" thickBot="1">
      <c r="A271" s="566" t="s">
        <v>117</v>
      </c>
      <c r="B271" s="566" t="s">
        <v>606</v>
      </c>
      <c r="C271" s="574" t="s">
        <v>635</v>
      </c>
      <c r="D271" s="573" t="s">
        <v>744</v>
      </c>
      <c r="E271" s="573"/>
      <c r="F271" s="573"/>
      <c r="G271" s="573"/>
      <c r="H271" s="573"/>
      <c r="I271" s="573"/>
    </row>
    <row r="272" spans="1:9" ht="23.25" customHeight="1" thickBot="1">
      <c r="A272" s="566"/>
      <c r="B272" s="566"/>
      <c r="C272" s="576"/>
      <c r="D272" s="271" t="s">
        <v>745</v>
      </c>
      <c r="E272" s="271" t="s">
        <v>746</v>
      </c>
      <c r="F272" s="271" t="s">
        <v>747</v>
      </c>
      <c r="G272" s="271" t="s">
        <v>748</v>
      </c>
      <c r="H272" s="271" t="s">
        <v>749</v>
      </c>
      <c r="I272" s="271" t="s">
        <v>750</v>
      </c>
    </row>
    <row r="273" spans="1:9" ht="15" thickBot="1">
      <c r="A273" s="115" t="s">
        <v>106</v>
      </c>
      <c r="B273" s="108">
        <v>0</v>
      </c>
      <c r="C273" s="108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</row>
    <row r="274" spans="1:9" ht="15" thickBot="1">
      <c r="A274" s="115" t="s">
        <v>107</v>
      </c>
      <c r="B274" s="108">
        <v>0</v>
      </c>
      <c r="C274" s="108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</row>
    <row r="275" spans="1:9" ht="15" thickBot="1">
      <c r="A275" s="115" t="s">
        <v>108</v>
      </c>
      <c r="B275" s="108">
        <v>0</v>
      </c>
      <c r="C275" s="108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</row>
    <row r="276" spans="1:9" ht="15" thickBot="1">
      <c r="A276" s="115" t="s">
        <v>109</v>
      </c>
      <c r="B276" s="108">
        <v>5</v>
      </c>
      <c r="C276" s="108">
        <v>5</v>
      </c>
      <c r="D276" s="108">
        <v>5</v>
      </c>
      <c r="E276" s="108">
        <v>5</v>
      </c>
      <c r="F276" s="108">
        <v>5</v>
      </c>
      <c r="G276" s="108">
        <v>5</v>
      </c>
      <c r="H276" s="108">
        <v>5</v>
      </c>
      <c r="I276" s="108">
        <v>5</v>
      </c>
    </row>
    <row r="277" spans="1:9" ht="15" thickBot="1">
      <c r="A277" s="115" t="s">
        <v>110</v>
      </c>
      <c r="B277" s="108">
        <v>0</v>
      </c>
      <c r="C277" s="108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</row>
    <row r="278" spans="1:9" ht="15" thickBot="1">
      <c r="A278" s="115" t="s">
        <v>111</v>
      </c>
      <c r="B278" s="108">
        <v>0</v>
      </c>
      <c r="C278" s="108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</row>
    <row r="279" spans="1:9" ht="15" thickBot="1">
      <c r="A279" s="115" t="s">
        <v>112</v>
      </c>
      <c r="B279" s="108">
        <v>0</v>
      </c>
      <c r="C279" s="108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</row>
    <row r="280" spans="1:9" ht="15" thickBot="1">
      <c r="A280" s="115" t="s">
        <v>113</v>
      </c>
      <c r="B280" s="108">
        <v>0</v>
      </c>
      <c r="C280" s="108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</row>
    <row r="281" spans="1:9" ht="15" thickBot="1">
      <c r="A281" s="115" t="s">
        <v>114</v>
      </c>
      <c r="B281" s="108">
        <v>0</v>
      </c>
      <c r="C281" s="108">
        <v>0</v>
      </c>
      <c r="D281" s="108">
        <v>0</v>
      </c>
      <c r="E281" s="108">
        <v>0</v>
      </c>
      <c r="F281" s="108">
        <v>0</v>
      </c>
      <c r="G281" s="108">
        <v>0</v>
      </c>
      <c r="H281" s="108">
        <v>0</v>
      </c>
      <c r="I281" s="108">
        <v>0</v>
      </c>
    </row>
    <row r="282" spans="1:9">
      <c r="A282" s="134" t="s">
        <v>1033</v>
      </c>
    </row>
    <row r="284" spans="1:9" ht="17">
      <c r="A284" s="619" t="s">
        <v>703</v>
      </c>
      <c r="B284" s="619"/>
      <c r="C284" s="619"/>
      <c r="D284" s="619"/>
      <c r="E284" s="619"/>
      <c r="F284" s="619"/>
      <c r="G284" s="619"/>
      <c r="H284" s="619"/>
      <c r="I284" s="619"/>
    </row>
    <row r="286" spans="1:9">
      <c r="A286" s="143" t="s">
        <v>135</v>
      </c>
    </row>
    <row r="287" spans="1:9" ht="15" thickBot="1"/>
    <row r="288" spans="1:9" ht="20.25" customHeight="1" thickBot="1">
      <c r="A288" s="566" t="s">
        <v>117</v>
      </c>
      <c r="B288" s="566" t="s">
        <v>606</v>
      </c>
      <c r="C288" s="574" t="s">
        <v>635</v>
      </c>
      <c r="D288" s="573" t="s">
        <v>744</v>
      </c>
      <c r="E288" s="573"/>
      <c r="F288" s="573"/>
      <c r="G288" s="573"/>
      <c r="H288" s="573"/>
      <c r="I288" s="573"/>
    </row>
    <row r="289" spans="1:9" ht="20.25" customHeight="1" thickBot="1">
      <c r="A289" s="566"/>
      <c r="B289" s="566"/>
      <c r="C289" s="576"/>
      <c r="D289" s="271" t="s">
        <v>745</v>
      </c>
      <c r="E289" s="271" t="s">
        <v>746</v>
      </c>
      <c r="F289" s="271" t="s">
        <v>747</v>
      </c>
      <c r="G289" s="271" t="s">
        <v>748</v>
      </c>
      <c r="H289" s="271" t="s">
        <v>749</v>
      </c>
      <c r="I289" s="271" t="s">
        <v>750</v>
      </c>
    </row>
    <row r="290" spans="1:9" ht="15" thickBot="1">
      <c r="A290" s="115" t="s">
        <v>106</v>
      </c>
      <c r="B290" s="108">
        <v>0</v>
      </c>
      <c r="C290" s="108">
        <v>0</v>
      </c>
      <c r="D290" s="108">
        <v>0</v>
      </c>
      <c r="E290" s="108">
        <v>0</v>
      </c>
      <c r="F290" s="108">
        <v>0</v>
      </c>
      <c r="G290" s="108">
        <v>0</v>
      </c>
      <c r="H290" s="108">
        <v>0</v>
      </c>
      <c r="I290" s="108">
        <v>0</v>
      </c>
    </row>
    <row r="291" spans="1:9" ht="15" thickBot="1">
      <c r="A291" s="115" t="s">
        <v>107</v>
      </c>
      <c r="B291" s="108">
        <v>0</v>
      </c>
      <c r="C291" s="108">
        <v>0</v>
      </c>
      <c r="D291" s="108">
        <v>0</v>
      </c>
      <c r="E291" s="108">
        <v>0</v>
      </c>
      <c r="F291" s="108">
        <v>0</v>
      </c>
      <c r="G291" s="108">
        <v>0</v>
      </c>
      <c r="H291" s="108">
        <v>0</v>
      </c>
      <c r="I291" s="108">
        <v>0</v>
      </c>
    </row>
    <row r="292" spans="1:9" ht="15" thickBot="1">
      <c r="A292" s="115" t="s">
        <v>108</v>
      </c>
      <c r="B292" s="108">
        <v>0</v>
      </c>
      <c r="C292" s="108">
        <v>0</v>
      </c>
      <c r="D292" s="108">
        <v>0</v>
      </c>
      <c r="E292" s="108">
        <v>0</v>
      </c>
      <c r="F292" s="108">
        <v>0</v>
      </c>
      <c r="G292" s="108">
        <v>0</v>
      </c>
      <c r="H292" s="108">
        <v>0</v>
      </c>
      <c r="I292" s="108">
        <v>0</v>
      </c>
    </row>
    <row r="293" spans="1:9" ht="15" thickBot="1">
      <c r="A293" s="115" t="s">
        <v>109</v>
      </c>
      <c r="B293" s="108">
        <v>1</v>
      </c>
      <c r="C293" s="108">
        <v>1</v>
      </c>
      <c r="D293" s="108">
        <v>1</v>
      </c>
      <c r="E293" s="108">
        <v>1</v>
      </c>
      <c r="F293" s="108">
        <v>1</v>
      </c>
      <c r="G293" s="108">
        <v>1</v>
      </c>
      <c r="H293" s="108">
        <v>1</v>
      </c>
      <c r="I293" s="108">
        <v>1</v>
      </c>
    </row>
    <row r="294" spans="1:9" ht="15" thickBot="1">
      <c r="A294" s="115" t="s">
        <v>110</v>
      </c>
      <c r="B294" s="108">
        <v>0</v>
      </c>
      <c r="C294" s="108">
        <v>0</v>
      </c>
      <c r="D294" s="108">
        <v>0</v>
      </c>
      <c r="E294" s="108">
        <v>0</v>
      </c>
      <c r="F294" s="108">
        <v>0</v>
      </c>
      <c r="G294" s="108">
        <v>0</v>
      </c>
      <c r="H294" s="108">
        <v>0</v>
      </c>
      <c r="I294" s="108">
        <v>0</v>
      </c>
    </row>
    <row r="295" spans="1:9" ht="15" thickBot="1">
      <c r="A295" s="115" t="s">
        <v>111</v>
      </c>
      <c r="B295" s="108">
        <v>0</v>
      </c>
      <c r="C295" s="108">
        <v>0</v>
      </c>
      <c r="D295" s="108">
        <v>0</v>
      </c>
      <c r="E295" s="108">
        <v>0</v>
      </c>
      <c r="F295" s="108">
        <v>0</v>
      </c>
      <c r="G295" s="108">
        <v>0</v>
      </c>
      <c r="H295" s="108">
        <v>0</v>
      </c>
      <c r="I295" s="108">
        <v>0</v>
      </c>
    </row>
    <row r="296" spans="1:9" ht="15" thickBot="1">
      <c r="A296" s="115" t="s">
        <v>112</v>
      </c>
      <c r="B296" s="108">
        <v>0</v>
      </c>
      <c r="C296" s="108">
        <v>0</v>
      </c>
      <c r="D296" s="108">
        <v>0</v>
      </c>
      <c r="E296" s="108">
        <v>0</v>
      </c>
      <c r="F296" s="108">
        <v>0</v>
      </c>
      <c r="G296" s="108">
        <v>0</v>
      </c>
      <c r="H296" s="108">
        <v>0</v>
      </c>
      <c r="I296" s="108">
        <v>0</v>
      </c>
    </row>
    <row r="297" spans="1:9" ht="15" thickBot="1">
      <c r="A297" s="115" t="s">
        <v>113</v>
      </c>
      <c r="B297" s="108">
        <v>0</v>
      </c>
      <c r="C297" s="108">
        <v>0</v>
      </c>
      <c r="D297" s="108">
        <v>0</v>
      </c>
      <c r="E297" s="108">
        <v>0</v>
      </c>
      <c r="F297" s="108">
        <v>0</v>
      </c>
      <c r="G297" s="108">
        <v>0</v>
      </c>
      <c r="H297" s="108">
        <v>0</v>
      </c>
      <c r="I297" s="108">
        <v>0</v>
      </c>
    </row>
    <row r="298" spans="1:9" ht="15" thickBot="1">
      <c r="A298" s="115" t="s">
        <v>114</v>
      </c>
      <c r="B298" s="108">
        <v>0</v>
      </c>
      <c r="C298" s="108">
        <v>0</v>
      </c>
      <c r="D298" s="108">
        <v>0</v>
      </c>
      <c r="E298" s="108">
        <v>0</v>
      </c>
      <c r="F298" s="108">
        <v>0</v>
      </c>
      <c r="G298" s="108">
        <v>0</v>
      </c>
      <c r="H298" s="108">
        <v>0</v>
      </c>
      <c r="I298" s="108">
        <v>0</v>
      </c>
    </row>
    <row r="301" spans="1:9">
      <c r="A301" s="143" t="s">
        <v>136</v>
      </c>
    </row>
    <row r="302" spans="1:9" ht="15" thickBot="1"/>
    <row r="303" spans="1:9" ht="24" customHeight="1" thickBot="1">
      <c r="A303" s="566" t="s">
        <v>117</v>
      </c>
      <c r="B303" s="566" t="s">
        <v>606</v>
      </c>
      <c r="C303" s="574" t="s">
        <v>635</v>
      </c>
      <c r="D303" s="573" t="s">
        <v>744</v>
      </c>
      <c r="E303" s="573"/>
      <c r="F303" s="573"/>
      <c r="G303" s="573"/>
      <c r="H303" s="573"/>
      <c r="I303" s="573"/>
    </row>
    <row r="304" spans="1:9" ht="18.75" customHeight="1" thickBot="1">
      <c r="A304" s="566"/>
      <c r="B304" s="566"/>
      <c r="C304" s="576"/>
      <c r="D304" s="271" t="s">
        <v>745</v>
      </c>
      <c r="E304" s="271" t="s">
        <v>746</v>
      </c>
      <c r="F304" s="271" t="s">
        <v>747</v>
      </c>
      <c r="G304" s="271" t="s">
        <v>748</v>
      </c>
      <c r="H304" s="271" t="s">
        <v>749</v>
      </c>
      <c r="I304" s="271" t="s">
        <v>750</v>
      </c>
    </row>
    <row r="305" spans="1:9" ht="15" thickBot="1">
      <c r="A305" s="115" t="s">
        <v>106</v>
      </c>
      <c r="B305" s="108">
        <v>0</v>
      </c>
      <c r="C305" s="108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</row>
    <row r="306" spans="1:9" ht="15" thickBot="1">
      <c r="A306" s="115" t="s">
        <v>107</v>
      </c>
      <c r="B306" s="108">
        <v>0</v>
      </c>
      <c r="C306" s="108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</row>
    <row r="307" spans="1:9" ht="15" thickBot="1">
      <c r="A307" s="115" t="s">
        <v>108</v>
      </c>
      <c r="B307" s="108">
        <v>0</v>
      </c>
      <c r="C307" s="108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</row>
    <row r="308" spans="1:9" ht="15" thickBot="1">
      <c r="A308" s="115" t="s">
        <v>109</v>
      </c>
      <c r="B308" s="108">
        <v>1</v>
      </c>
      <c r="C308" s="108">
        <v>1</v>
      </c>
      <c r="D308" s="108">
        <v>1</v>
      </c>
      <c r="E308" s="108">
        <v>1</v>
      </c>
      <c r="F308" s="108">
        <v>1</v>
      </c>
      <c r="G308" s="108">
        <v>1</v>
      </c>
      <c r="H308" s="108">
        <v>1</v>
      </c>
      <c r="I308" s="108">
        <v>1</v>
      </c>
    </row>
    <row r="309" spans="1:9" ht="15" thickBot="1">
      <c r="A309" s="115" t="s">
        <v>110</v>
      </c>
      <c r="B309" s="108">
        <v>0</v>
      </c>
      <c r="C309" s="108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</row>
    <row r="310" spans="1:9" ht="15" thickBot="1">
      <c r="A310" s="115" t="s">
        <v>111</v>
      </c>
      <c r="B310" s="108">
        <v>0</v>
      </c>
      <c r="C310" s="108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</row>
    <row r="311" spans="1:9" ht="15" thickBot="1">
      <c r="A311" s="115" t="s">
        <v>112</v>
      </c>
      <c r="B311" s="108">
        <v>0</v>
      </c>
      <c r="C311" s="108">
        <v>0</v>
      </c>
      <c r="D311" s="108">
        <v>0</v>
      </c>
      <c r="E311" s="108">
        <v>0</v>
      </c>
      <c r="F311" s="108">
        <v>0</v>
      </c>
      <c r="G311" s="108">
        <v>0</v>
      </c>
      <c r="H311" s="108">
        <v>0</v>
      </c>
      <c r="I311" s="108">
        <v>0</v>
      </c>
    </row>
    <row r="312" spans="1:9" ht="15" thickBot="1">
      <c r="A312" s="115" t="s">
        <v>113</v>
      </c>
      <c r="B312" s="108">
        <v>0</v>
      </c>
      <c r="C312" s="108">
        <v>0</v>
      </c>
      <c r="D312" s="108">
        <v>0</v>
      </c>
      <c r="E312" s="108">
        <v>0</v>
      </c>
      <c r="F312" s="108">
        <v>0</v>
      </c>
      <c r="G312" s="108">
        <v>0</v>
      </c>
      <c r="H312" s="108">
        <v>0</v>
      </c>
      <c r="I312" s="108">
        <v>0</v>
      </c>
    </row>
    <row r="313" spans="1:9" ht="15" thickBot="1">
      <c r="A313" s="115" t="s">
        <v>114</v>
      </c>
      <c r="B313" s="108">
        <v>0</v>
      </c>
      <c r="C313" s="108">
        <v>0</v>
      </c>
      <c r="D313" s="108">
        <v>0</v>
      </c>
      <c r="E313" s="108">
        <v>0</v>
      </c>
      <c r="F313" s="108">
        <v>0</v>
      </c>
      <c r="G313" s="108">
        <v>0</v>
      </c>
      <c r="H313" s="108">
        <v>0</v>
      </c>
      <c r="I313" s="108">
        <v>0</v>
      </c>
    </row>
    <row r="316" spans="1:9">
      <c r="A316" s="143" t="s">
        <v>137</v>
      </c>
    </row>
    <row r="317" spans="1:9" ht="15" thickBot="1"/>
    <row r="318" spans="1:9" ht="22.5" customHeight="1" thickBot="1">
      <c r="A318" s="566" t="s">
        <v>117</v>
      </c>
      <c r="B318" s="566" t="s">
        <v>606</v>
      </c>
      <c r="C318" s="574" t="s">
        <v>635</v>
      </c>
      <c r="D318" s="573" t="s">
        <v>744</v>
      </c>
      <c r="E318" s="573"/>
      <c r="F318" s="573"/>
      <c r="G318" s="573"/>
      <c r="H318" s="573"/>
      <c r="I318" s="573"/>
    </row>
    <row r="319" spans="1:9" ht="21.75" customHeight="1" thickBot="1">
      <c r="A319" s="566"/>
      <c r="B319" s="566"/>
      <c r="C319" s="576"/>
      <c r="D319" s="271" t="s">
        <v>745</v>
      </c>
      <c r="E319" s="271" t="s">
        <v>746</v>
      </c>
      <c r="F319" s="271" t="s">
        <v>747</v>
      </c>
      <c r="G319" s="271" t="s">
        <v>748</v>
      </c>
      <c r="H319" s="271" t="s">
        <v>749</v>
      </c>
      <c r="I319" s="271" t="s">
        <v>750</v>
      </c>
    </row>
    <row r="320" spans="1:9" ht="15" thickBot="1">
      <c r="A320" s="115" t="s">
        <v>106</v>
      </c>
      <c r="B320" s="108">
        <v>0</v>
      </c>
      <c r="C320" s="108">
        <v>0</v>
      </c>
      <c r="D320" s="108">
        <v>0</v>
      </c>
      <c r="E320" s="108">
        <v>0</v>
      </c>
      <c r="F320" s="108">
        <v>0</v>
      </c>
      <c r="G320" s="108">
        <v>0</v>
      </c>
      <c r="H320" s="108">
        <v>0</v>
      </c>
      <c r="I320" s="108">
        <v>0</v>
      </c>
    </row>
    <row r="321" spans="1:9" ht="15" thickBot="1">
      <c r="A321" s="115" t="s">
        <v>107</v>
      </c>
      <c r="B321" s="108">
        <v>0</v>
      </c>
      <c r="C321" s="108">
        <v>0</v>
      </c>
      <c r="D321" s="108">
        <v>0</v>
      </c>
      <c r="E321" s="108">
        <v>0</v>
      </c>
      <c r="F321" s="108">
        <v>0</v>
      </c>
      <c r="G321" s="108">
        <v>0</v>
      </c>
      <c r="H321" s="108">
        <v>0</v>
      </c>
      <c r="I321" s="108">
        <v>0</v>
      </c>
    </row>
    <row r="322" spans="1:9" ht="15" thickBot="1">
      <c r="A322" s="115" t="s">
        <v>108</v>
      </c>
      <c r="B322" s="108">
        <v>0</v>
      </c>
      <c r="C322" s="108">
        <v>0</v>
      </c>
      <c r="D322" s="108">
        <v>0</v>
      </c>
      <c r="E322" s="108">
        <v>0</v>
      </c>
      <c r="F322" s="108">
        <v>0</v>
      </c>
      <c r="G322" s="108">
        <v>0</v>
      </c>
      <c r="H322" s="108">
        <v>0</v>
      </c>
      <c r="I322" s="108">
        <v>0</v>
      </c>
    </row>
    <row r="323" spans="1:9" ht="15" thickBot="1">
      <c r="A323" s="115" t="s">
        <v>109</v>
      </c>
      <c r="B323" s="108">
        <v>0</v>
      </c>
      <c r="C323" s="108">
        <v>0</v>
      </c>
      <c r="D323" s="108">
        <v>0</v>
      </c>
      <c r="E323" s="108">
        <v>0</v>
      </c>
      <c r="F323" s="108">
        <v>0</v>
      </c>
      <c r="G323" s="108">
        <v>0</v>
      </c>
      <c r="H323" s="108">
        <v>0</v>
      </c>
      <c r="I323" s="108">
        <v>0</v>
      </c>
    </row>
    <row r="324" spans="1:9" ht="15" thickBot="1">
      <c r="A324" s="115" t="s">
        <v>110</v>
      </c>
      <c r="B324" s="108">
        <v>0</v>
      </c>
      <c r="C324" s="108">
        <v>0</v>
      </c>
      <c r="D324" s="108">
        <v>0</v>
      </c>
      <c r="E324" s="108">
        <v>0</v>
      </c>
      <c r="F324" s="108">
        <v>0</v>
      </c>
      <c r="G324" s="108">
        <v>0</v>
      </c>
      <c r="H324" s="108">
        <v>0</v>
      </c>
      <c r="I324" s="108">
        <v>0</v>
      </c>
    </row>
    <row r="325" spans="1:9" ht="15" thickBot="1">
      <c r="A325" s="115" t="s">
        <v>111</v>
      </c>
      <c r="B325" s="108">
        <v>0</v>
      </c>
      <c r="C325" s="108">
        <v>0</v>
      </c>
      <c r="D325" s="108">
        <v>0</v>
      </c>
      <c r="E325" s="108">
        <v>0</v>
      </c>
      <c r="F325" s="108">
        <v>0</v>
      </c>
      <c r="G325" s="108">
        <v>0</v>
      </c>
      <c r="H325" s="108">
        <v>0</v>
      </c>
      <c r="I325" s="108">
        <v>0</v>
      </c>
    </row>
    <row r="326" spans="1:9" ht="15" thickBot="1">
      <c r="A326" s="115" t="s">
        <v>112</v>
      </c>
      <c r="B326" s="108">
        <v>0</v>
      </c>
      <c r="C326" s="108">
        <v>0</v>
      </c>
      <c r="D326" s="108">
        <v>0</v>
      </c>
      <c r="E326" s="108">
        <v>0</v>
      </c>
      <c r="F326" s="108">
        <v>0</v>
      </c>
      <c r="G326" s="108">
        <v>0</v>
      </c>
      <c r="H326" s="108">
        <v>0</v>
      </c>
      <c r="I326" s="108">
        <v>0</v>
      </c>
    </row>
    <row r="327" spans="1:9" ht="15" thickBot="1">
      <c r="A327" s="115" t="s">
        <v>113</v>
      </c>
      <c r="B327" s="108">
        <v>0</v>
      </c>
      <c r="C327" s="108">
        <v>0</v>
      </c>
      <c r="D327" s="108">
        <v>0</v>
      </c>
      <c r="E327" s="108">
        <v>0</v>
      </c>
      <c r="F327" s="108">
        <v>0</v>
      </c>
      <c r="G327" s="108">
        <v>0</v>
      </c>
      <c r="H327" s="108">
        <v>0</v>
      </c>
      <c r="I327" s="108">
        <v>0</v>
      </c>
    </row>
    <row r="328" spans="1:9" ht="15" thickBot="1">
      <c r="A328" s="115" t="s">
        <v>114</v>
      </c>
      <c r="B328" s="108">
        <v>0</v>
      </c>
      <c r="C328" s="108">
        <v>0</v>
      </c>
      <c r="D328" s="108">
        <v>0</v>
      </c>
      <c r="E328" s="108">
        <v>0</v>
      </c>
      <c r="F328" s="108">
        <v>0</v>
      </c>
      <c r="G328" s="108">
        <v>0</v>
      </c>
      <c r="H328" s="108">
        <v>0</v>
      </c>
      <c r="I328" s="108">
        <v>0</v>
      </c>
    </row>
    <row r="329" spans="1:9">
      <c r="A329" s="134" t="s">
        <v>1033</v>
      </c>
    </row>
    <row r="331" spans="1:9" ht="17">
      <c r="A331" s="619" t="s">
        <v>703</v>
      </c>
      <c r="B331" s="619"/>
      <c r="C331" s="619"/>
      <c r="D331" s="619"/>
      <c r="E331" s="619"/>
      <c r="F331" s="619"/>
      <c r="G331" s="619"/>
      <c r="H331" s="619"/>
      <c r="I331" s="619"/>
    </row>
    <row r="333" spans="1:9" ht="15" thickBot="1">
      <c r="A333" s="143" t="s">
        <v>138</v>
      </c>
    </row>
    <row r="334" spans="1:9" ht="15" hidden="1" thickBot="1"/>
    <row r="335" spans="1:9" ht="21.75" customHeight="1" thickBot="1">
      <c r="A335" s="566" t="s">
        <v>117</v>
      </c>
      <c r="B335" s="566" t="s">
        <v>606</v>
      </c>
      <c r="C335" s="574" t="s">
        <v>635</v>
      </c>
      <c r="D335" s="573" t="s">
        <v>744</v>
      </c>
      <c r="E335" s="573"/>
      <c r="F335" s="573"/>
      <c r="G335" s="573"/>
      <c r="H335" s="573"/>
      <c r="I335" s="573"/>
    </row>
    <row r="336" spans="1:9" ht="21" customHeight="1" thickBot="1">
      <c r="A336" s="566"/>
      <c r="B336" s="566"/>
      <c r="C336" s="576"/>
      <c r="D336" s="271" t="s">
        <v>745</v>
      </c>
      <c r="E336" s="271" t="s">
        <v>746</v>
      </c>
      <c r="F336" s="271" t="s">
        <v>747</v>
      </c>
      <c r="G336" s="271" t="s">
        <v>748</v>
      </c>
      <c r="H336" s="271" t="s">
        <v>749</v>
      </c>
      <c r="I336" s="271" t="s">
        <v>750</v>
      </c>
    </row>
    <row r="337" spans="1:9" ht="15" thickBot="1">
      <c r="A337" s="115" t="s">
        <v>106</v>
      </c>
      <c r="B337" s="108">
        <v>0</v>
      </c>
      <c r="C337" s="108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</row>
    <row r="338" spans="1:9" ht="15" thickBot="1">
      <c r="A338" s="115" t="s">
        <v>107</v>
      </c>
      <c r="B338" s="108">
        <v>0</v>
      </c>
      <c r="C338" s="108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</row>
    <row r="339" spans="1:9" ht="15" thickBot="1">
      <c r="A339" s="115" t="s">
        <v>108</v>
      </c>
      <c r="B339" s="108">
        <v>0</v>
      </c>
      <c r="C339" s="108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</row>
    <row r="340" spans="1:9" ht="15" thickBot="1">
      <c r="A340" s="115" t="s">
        <v>109</v>
      </c>
      <c r="B340" s="108">
        <v>3</v>
      </c>
      <c r="C340" s="108">
        <v>3</v>
      </c>
      <c r="D340" s="108">
        <v>3</v>
      </c>
      <c r="E340" s="108">
        <v>3</v>
      </c>
      <c r="F340" s="108">
        <v>3</v>
      </c>
      <c r="G340" s="108">
        <v>3</v>
      </c>
      <c r="H340" s="108">
        <v>3</v>
      </c>
      <c r="I340" s="108">
        <v>3</v>
      </c>
    </row>
    <row r="341" spans="1:9" ht="15" thickBot="1">
      <c r="A341" s="115" t="s">
        <v>110</v>
      </c>
      <c r="B341" s="108">
        <v>0</v>
      </c>
      <c r="C341" s="108">
        <v>0</v>
      </c>
      <c r="D341" s="108">
        <v>0</v>
      </c>
      <c r="E341" s="108">
        <v>0</v>
      </c>
      <c r="F341" s="108">
        <v>0</v>
      </c>
      <c r="G341" s="108">
        <v>0</v>
      </c>
      <c r="H341" s="108">
        <v>0</v>
      </c>
      <c r="I341" s="108">
        <v>0</v>
      </c>
    </row>
    <row r="342" spans="1:9" ht="15" thickBot="1">
      <c r="A342" s="115" t="s">
        <v>111</v>
      </c>
      <c r="B342" s="108">
        <v>0</v>
      </c>
      <c r="C342" s="108">
        <v>0</v>
      </c>
      <c r="D342" s="108">
        <v>0</v>
      </c>
      <c r="E342" s="108">
        <v>0</v>
      </c>
      <c r="F342" s="108">
        <v>0</v>
      </c>
      <c r="G342" s="108">
        <v>0</v>
      </c>
      <c r="H342" s="108">
        <v>0</v>
      </c>
      <c r="I342" s="108">
        <v>0</v>
      </c>
    </row>
    <row r="343" spans="1:9" ht="15" thickBot="1">
      <c r="A343" s="115" t="s">
        <v>112</v>
      </c>
      <c r="B343" s="108">
        <v>0</v>
      </c>
      <c r="C343" s="108">
        <v>0</v>
      </c>
      <c r="D343" s="108">
        <v>0</v>
      </c>
      <c r="E343" s="108">
        <v>0</v>
      </c>
      <c r="F343" s="108">
        <v>0</v>
      </c>
      <c r="G343" s="108">
        <v>0</v>
      </c>
      <c r="H343" s="108">
        <v>0</v>
      </c>
      <c r="I343" s="108">
        <v>0</v>
      </c>
    </row>
    <row r="344" spans="1:9" ht="15" thickBot="1">
      <c r="A344" s="115" t="s">
        <v>113</v>
      </c>
      <c r="B344" s="108">
        <v>0</v>
      </c>
      <c r="C344" s="108">
        <v>0</v>
      </c>
      <c r="D344" s="108">
        <v>0</v>
      </c>
      <c r="E344" s="108">
        <v>0</v>
      </c>
      <c r="F344" s="108">
        <v>0</v>
      </c>
      <c r="G344" s="108">
        <v>0</v>
      </c>
      <c r="H344" s="108">
        <v>0</v>
      </c>
      <c r="I344" s="108">
        <v>0</v>
      </c>
    </row>
    <row r="345" spans="1:9" ht="15" thickBot="1">
      <c r="A345" s="115" t="s">
        <v>114</v>
      </c>
      <c r="B345" s="108">
        <v>0</v>
      </c>
      <c r="C345" s="108">
        <v>0</v>
      </c>
      <c r="D345" s="108">
        <v>0</v>
      </c>
      <c r="E345" s="108">
        <v>0</v>
      </c>
      <c r="F345" s="108">
        <v>0</v>
      </c>
      <c r="G345" s="108">
        <v>0</v>
      </c>
      <c r="H345" s="108">
        <v>0</v>
      </c>
      <c r="I345" s="108">
        <v>0</v>
      </c>
    </row>
    <row r="346" spans="1:9" hidden="1"/>
    <row r="348" spans="1:9" ht="15" thickBot="1">
      <c r="A348" s="143" t="s">
        <v>139</v>
      </c>
    </row>
    <row r="349" spans="1:9" ht="15" hidden="1" thickBot="1"/>
    <row r="350" spans="1:9" ht="23.25" customHeight="1" thickBot="1">
      <c r="A350" s="566" t="s">
        <v>117</v>
      </c>
      <c r="B350" s="566" t="s">
        <v>606</v>
      </c>
      <c r="C350" s="574" t="s">
        <v>635</v>
      </c>
      <c r="D350" s="573" t="s">
        <v>744</v>
      </c>
      <c r="E350" s="573"/>
      <c r="F350" s="573"/>
      <c r="G350" s="573"/>
      <c r="H350" s="573"/>
      <c r="I350" s="573"/>
    </row>
    <row r="351" spans="1:9" ht="19.5" customHeight="1" thickBot="1">
      <c r="A351" s="566"/>
      <c r="B351" s="566"/>
      <c r="C351" s="576"/>
      <c r="D351" s="271" t="s">
        <v>745</v>
      </c>
      <c r="E351" s="271" t="s">
        <v>746</v>
      </c>
      <c r="F351" s="271" t="s">
        <v>747</v>
      </c>
      <c r="G351" s="271" t="s">
        <v>748</v>
      </c>
      <c r="H351" s="271" t="s">
        <v>749</v>
      </c>
      <c r="I351" s="271" t="s">
        <v>750</v>
      </c>
    </row>
    <row r="352" spans="1:9" ht="15" thickBot="1">
      <c r="A352" s="115" t="s">
        <v>106</v>
      </c>
      <c r="B352" s="108">
        <v>0</v>
      </c>
      <c r="C352" s="108">
        <v>0</v>
      </c>
      <c r="D352" s="108">
        <v>0</v>
      </c>
      <c r="E352" s="108">
        <v>0</v>
      </c>
      <c r="F352" s="108">
        <v>0</v>
      </c>
      <c r="G352" s="108">
        <v>0</v>
      </c>
      <c r="H352" s="108">
        <v>0</v>
      </c>
      <c r="I352" s="108">
        <v>0</v>
      </c>
    </row>
    <row r="353" spans="1:9" ht="15" thickBot="1">
      <c r="A353" s="115" t="s">
        <v>107</v>
      </c>
      <c r="B353" s="108">
        <v>0</v>
      </c>
      <c r="C353" s="108">
        <v>0</v>
      </c>
      <c r="D353" s="108">
        <v>0</v>
      </c>
      <c r="E353" s="108">
        <v>0</v>
      </c>
      <c r="F353" s="108">
        <v>0</v>
      </c>
      <c r="G353" s="108">
        <v>0</v>
      </c>
      <c r="H353" s="108">
        <v>0</v>
      </c>
      <c r="I353" s="108">
        <v>0</v>
      </c>
    </row>
    <row r="354" spans="1:9" ht="15" thickBot="1">
      <c r="A354" s="115" t="s">
        <v>108</v>
      </c>
      <c r="B354" s="108">
        <v>0</v>
      </c>
      <c r="C354" s="108">
        <v>0</v>
      </c>
      <c r="D354" s="108">
        <v>0</v>
      </c>
      <c r="E354" s="108">
        <v>0</v>
      </c>
      <c r="F354" s="108">
        <v>0</v>
      </c>
      <c r="G354" s="108">
        <v>0</v>
      </c>
      <c r="H354" s="108">
        <v>0</v>
      </c>
      <c r="I354" s="108">
        <v>0</v>
      </c>
    </row>
    <row r="355" spans="1:9" ht="15" thickBot="1">
      <c r="A355" s="115" t="s">
        <v>109</v>
      </c>
      <c r="B355" s="108">
        <v>1</v>
      </c>
      <c r="C355" s="108">
        <v>1</v>
      </c>
      <c r="D355" s="108">
        <v>1</v>
      </c>
      <c r="E355" s="108">
        <v>1</v>
      </c>
      <c r="F355" s="108">
        <v>1</v>
      </c>
      <c r="G355" s="108">
        <v>1</v>
      </c>
      <c r="H355" s="108">
        <v>1</v>
      </c>
      <c r="I355" s="108">
        <v>1</v>
      </c>
    </row>
    <row r="356" spans="1:9" ht="15" thickBot="1">
      <c r="A356" s="115" t="s">
        <v>110</v>
      </c>
      <c r="B356" s="108">
        <v>0</v>
      </c>
      <c r="C356" s="108">
        <v>0</v>
      </c>
      <c r="D356" s="108">
        <v>0</v>
      </c>
      <c r="E356" s="108">
        <v>0</v>
      </c>
      <c r="F356" s="108">
        <v>0</v>
      </c>
      <c r="G356" s="108">
        <v>0</v>
      </c>
      <c r="H356" s="108">
        <v>0</v>
      </c>
      <c r="I356" s="108">
        <v>0</v>
      </c>
    </row>
    <row r="357" spans="1:9" ht="15" thickBot="1">
      <c r="A357" s="115" t="s">
        <v>111</v>
      </c>
      <c r="B357" s="108">
        <v>0</v>
      </c>
      <c r="C357" s="108">
        <v>0</v>
      </c>
      <c r="D357" s="108">
        <v>0</v>
      </c>
      <c r="E357" s="108">
        <v>0</v>
      </c>
      <c r="F357" s="108">
        <v>0</v>
      </c>
      <c r="G357" s="108">
        <v>0</v>
      </c>
      <c r="H357" s="108">
        <v>0</v>
      </c>
      <c r="I357" s="108">
        <v>0</v>
      </c>
    </row>
    <row r="358" spans="1:9" ht="15" thickBot="1">
      <c r="A358" s="115" t="s">
        <v>112</v>
      </c>
      <c r="B358" s="108">
        <v>0</v>
      </c>
      <c r="C358" s="108">
        <v>0</v>
      </c>
      <c r="D358" s="108">
        <v>0</v>
      </c>
      <c r="E358" s="108">
        <v>0</v>
      </c>
      <c r="F358" s="108">
        <v>0</v>
      </c>
      <c r="G358" s="108">
        <v>0</v>
      </c>
      <c r="H358" s="108">
        <v>0</v>
      </c>
      <c r="I358" s="108">
        <v>0</v>
      </c>
    </row>
    <row r="359" spans="1:9" ht="15" thickBot="1">
      <c r="A359" s="115" t="s">
        <v>113</v>
      </c>
      <c r="B359" s="108">
        <v>0</v>
      </c>
      <c r="C359" s="108">
        <v>0</v>
      </c>
      <c r="D359" s="108">
        <v>0</v>
      </c>
      <c r="E359" s="108">
        <v>0</v>
      </c>
      <c r="F359" s="108">
        <v>0</v>
      </c>
      <c r="G359" s="108">
        <v>0</v>
      </c>
      <c r="H359" s="108">
        <v>0</v>
      </c>
      <c r="I359" s="108">
        <v>0</v>
      </c>
    </row>
    <row r="360" spans="1:9" ht="15" thickBot="1">
      <c r="A360" s="115" t="s">
        <v>114</v>
      </c>
      <c r="B360" s="108">
        <v>0</v>
      </c>
      <c r="C360" s="108">
        <v>0</v>
      </c>
      <c r="D360" s="108">
        <v>0</v>
      </c>
      <c r="E360" s="108">
        <v>0</v>
      </c>
      <c r="F360" s="108">
        <v>0</v>
      </c>
      <c r="G360" s="108">
        <v>0</v>
      </c>
      <c r="H360" s="108">
        <v>0</v>
      </c>
      <c r="I360" s="108">
        <v>0</v>
      </c>
    </row>
    <row r="361" spans="1:9" hidden="1"/>
    <row r="363" spans="1:9" ht="15" thickBot="1">
      <c r="A363" s="143" t="s">
        <v>140</v>
      </c>
    </row>
    <row r="364" spans="1:9" ht="15" hidden="1" thickBot="1"/>
    <row r="365" spans="1:9" ht="21.75" customHeight="1" thickBot="1">
      <c r="A365" s="566" t="s">
        <v>117</v>
      </c>
      <c r="B365" s="566" t="s">
        <v>606</v>
      </c>
      <c r="C365" s="574" t="s">
        <v>635</v>
      </c>
      <c r="D365" s="573" t="s">
        <v>744</v>
      </c>
      <c r="E365" s="573"/>
      <c r="F365" s="573"/>
      <c r="G365" s="573"/>
      <c r="H365" s="573"/>
      <c r="I365" s="573"/>
    </row>
    <row r="366" spans="1:9" ht="20.25" customHeight="1" thickBot="1">
      <c r="A366" s="566"/>
      <c r="B366" s="566"/>
      <c r="C366" s="576"/>
      <c r="D366" s="271" t="s">
        <v>745</v>
      </c>
      <c r="E366" s="271" t="s">
        <v>746</v>
      </c>
      <c r="F366" s="271" t="s">
        <v>747</v>
      </c>
      <c r="G366" s="271" t="s">
        <v>748</v>
      </c>
      <c r="H366" s="271" t="s">
        <v>749</v>
      </c>
      <c r="I366" s="271" t="s">
        <v>750</v>
      </c>
    </row>
    <row r="367" spans="1:9" ht="15" thickBot="1">
      <c r="A367" s="115" t="s">
        <v>106</v>
      </c>
      <c r="B367" s="108">
        <v>0</v>
      </c>
      <c r="C367" s="108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</row>
    <row r="368" spans="1:9" ht="15" thickBot="1">
      <c r="A368" s="115" t="s">
        <v>107</v>
      </c>
      <c r="B368" s="108">
        <v>0</v>
      </c>
      <c r="C368" s="108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</row>
    <row r="369" spans="1:9" ht="15" thickBot="1">
      <c r="A369" s="115" t="s">
        <v>108</v>
      </c>
      <c r="B369" s="108">
        <v>0</v>
      </c>
      <c r="C369" s="108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</row>
    <row r="370" spans="1:9" ht="15" thickBot="1">
      <c r="A370" s="115" t="s">
        <v>109</v>
      </c>
      <c r="B370" s="108">
        <v>2</v>
      </c>
      <c r="C370" s="108">
        <v>2</v>
      </c>
      <c r="D370" s="108">
        <v>2</v>
      </c>
      <c r="E370" s="108">
        <v>2</v>
      </c>
      <c r="F370" s="108">
        <v>2</v>
      </c>
      <c r="G370" s="108">
        <v>2</v>
      </c>
      <c r="H370" s="108">
        <v>2</v>
      </c>
      <c r="I370" s="108">
        <v>2</v>
      </c>
    </row>
    <row r="371" spans="1:9" ht="15" thickBot="1">
      <c r="A371" s="115" t="s">
        <v>110</v>
      </c>
      <c r="B371" s="108">
        <v>0</v>
      </c>
      <c r="C371" s="108">
        <v>0</v>
      </c>
      <c r="D371" s="108">
        <v>0</v>
      </c>
      <c r="E371" s="108">
        <v>0</v>
      </c>
      <c r="F371" s="108">
        <v>0</v>
      </c>
      <c r="G371" s="108">
        <v>0</v>
      </c>
      <c r="H371" s="108">
        <v>0</v>
      </c>
      <c r="I371" s="108">
        <v>0</v>
      </c>
    </row>
    <row r="372" spans="1:9" ht="15" thickBot="1">
      <c r="A372" s="115" t="s">
        <v>111</v>
      </c>
      <c r="B372" s="108">
        <v>0</v>
      </c>
      <c r="C372" s="108">
        <v>0</v>
      </c>
      <c r="D372" s="108">
        <v>0</v>
      </c>
      <c r="E372" s="108">
        <v>0</v>
      </c>
      <c r="F372" s="108">
        <v>0</v>
      </c>
      <c r="G372" s="108">
        <v>0</v>
      </c>
      <c r="H372" s="108">
        <v>0</v>
      </c>
      <c r="I372" s="108">
        <v>0</v>
      </c>
    </row>
    <row r="373" spans="1:9" ht="15" thickBot="1">
      <c r="A373" s="115" t="s">
        <v>112</v>
      </c>
      <c r="B373" s="108">
        <v>0</v>
      </c>
      <c r="C373" s="108">
        <v>0</v>
      </c>
      <c r="D373" s="108">
        <v>0</v>
      </c>
      <c r="E373" s="108">
        <v>0</v>
      </c>
      <c r="F373" s="108">
        <v>0</v>
      </c>
      <c r="G373" s="108">
        <v>0</v>
      </c>
      <c r="H373" s="108">
        <v>0</v>
      </c>
      <c r="I373" s="108">
        <v>0</v>
      </c>
    </row>
    <row r="374" spans="1:9" ht="15" thickBot="1">
      <c r="A374" s="115" t="s">
        <v>113</v>
      </c>
      <c r="B374" s="108">
        <v>0</v>
      </c>
      <c r="C374" s="108">
        <v>0</v>
      </c>
      <c r="D374" s="108">
        <v>0</v>
      </c>
      <c r="E374" s="108">
        <v>0</v>
      </c>
      <c r="F374" s="108">
        <v>0</v>
      </c>
      <c r="G374" s="108">
        <v>0</v>
      </c>
      <c r="H374" s="108">
        <v>0</v>
      </c>
      <c r="I374" s="108">
        <v>0</v>
      </c>
    </row>
    <row r="375" spans="1:9" ht="15" thickBot="1">
      <c r="A375" s="115" t="s">
        <v>114</v>
      </c>
      <c r="B375" s="108">
        <v>0</v>
      </c>
      <c r="C375" s="108">
        <v>0</v>
      </c>
      <c r="D375" s="108">
        <v>0</v>
      </c>
      <c r="E375" s="108">
        <v>0</v>
      </c>
      <c r="F375" s="108">
        <v>0</v>
      </c>
      <c r="G375" s="108">
        <v>0</v>
      </c>
      <c r="H375" s="108">
        <v>0</v>
      </c>
      <c r="I375" s="108">
        <v>0</v>
      </c>
    </row>
    <row r="376" spans="1:9">
      <c r="A376" s="134" t="s">
        <v>1033</v>
      </c>
    </row>
    <row r="378" spans="1:9" ht="17">
      <c r="A378" s="619" t="s">
        <v>703</v>
      </c>
      <c r="B378" s="619"/>
      <c r="C378" s="619"/>
      <c r="D378" s="619"/>
      <c r="E378" s="619"/>
      <c r="F378" s="619"/>
      <c r="G378" s="619"/>
      <c r="H378" s="619"/>
      <c r="I378" s="619"/>
    </row>
    <row r="380" spans="1:9" ht="15" thickBot="1">
      <c r="A380" s="143" t="s">
        <v>141</v>
      </c>
    </row>
    <row r="381" spans="1:9" ht="15" hidden="1" thickBot="1"/>
    <row r="382" spans="1:9" ht="21" customHeight="1" thickBot="1">
      <c r="A382" s="566" t="s">
        <v>117</v>
      </c>
      <c r="B382" s="566" t="s">
        <v>606</v>
      </c>
      <c r="C382" s="574" t="s">
        <v>635</v>
      </c>
      <c r="D382" s="573" t="s">
        <v>744</v>
      </c>
      <c r="E382" s="573"/>
      <c r="F382" s="573"/>
      <c r="G382" s="573"/>
      <c r="H382" s="573"/>
      <c r="I382" s="573"/>
    </row>
    <row r="383" spans="1:9" ht="21" customHeight="1" thickBot="1">
      <c r="A383" s="566"/>
      <c r="B383" s="566"/>
      <c r="C383" s="576"/>
      <c r="D383" s="271" t="s">
        <v>745</v>
      </c>
      <c r="E383" s="271" t="s">
        <v>746</v>
      </c>
      <c r="F383" s="271" t="s">
        <v>747</v>
      </c>
      <c r="G383" s="271" t="s">
        <v>748</v>
      </c>
      <c r="H383" s="271" t="s">
        <v>749</v>
      </c>
      <c r="I383" s="271" t="s">
        <v>750</v>
      </c>
    </row>
    <row r="384" spans="1:9" ht="15" thickBot="1">
      <c r="A384" s="115" t="s">
        <v>106</v>
      </c>
      <c r="B384" s="108">
        <v>0</v>
      </c>
      <c r="C384" s="108">
        <v>0</v>
      </c>
      <c r="D384" s="108">
        <v>0</v>
      </c>
      <c r="E384" s="108">
        <v>0</v>
      </c>
      <c r="F384" s="108">
        <v>0</v>
      </c>
      <c r="G384" s="108">
        <v>0</v>
      </c>
      <c r="H384" s="108">
        <v>0</v>
      </c>
      <c r="I384" s="108">
        <v>0</v>
      </c>
    </row>
    <row r="385" spans="1:9" ht="15" thickBot="1">
      <c r="A385" s="115" t="s">
        <v>107</v>
      </c>
      <c r="B385" s="108">
        <v>0</v>
      </c>
      <c r="C385" s="108">
        <v>0</v>
      </c>
      <c r="D385" s="108">
        <v>0</v>
      </c>
      <c r="E385" s="108">
        <v>0</v>
      </c>
      <c r="F385" s="108">
        <v>0</v>
      </c>
      <c r="G385" s="108">
        <v>0</v>
      </c>
      <c r="H385" s="108">
        <v>0</v>
      </c>
      <c r="I385" s="108">
        <v>0</v>
      </c>
    </row>
    <row r="386" spans="1:9" ht="15" thickBot="1">
      <c r="A386" s="115" t="s">
        <v>108</v>
      </c>
      <c r="B386" s="108">
        <v>0</v>
      </c>
      <c r="C386" s="108">
        <v>0</v>
      </c>
      <c r="D386" s="108">
        <v>0</v>
      </c>
      <c r="E386" s="108">
        <v>0</v>
      </c>
      <c r="F386" s="108">
        <v>0</v>
      </c>
      <c r="G386" s="108">
        <v>0</v>
      </c>
      <c r="H386" s="108">
        <v>0</v>
      </c>
      <c r="I386" s="108">
        <v>0</v>
      </c>
    </row>
    <row r="387" spans="1:9" ht="15" thickBot="1">
      <c r="A387" s="115" t="s">
        <v>109</v>
      </c>
      <c r="B387" s="108">
        <v>2</v>
      </c>
      <c r="C387" s="108">
        <v>2</v>
      </c>
      <c r="D387" s="108">
        <v>2</v>
      </c>
      <c r="E387" s="108">
        <v>2</v>
      </c>
      <c r="F387" s="108">
        <v>2</v>
      </c>
      <c r="G387" s="108">
        <v>2</v>
      </c>
      <c r="H387" s="108">
        <v>2</v>
      </c>
      <c r="I387" s="108">
        <v>2</v>
      </c>
    </row>
    <row r="388" spans="1:9" ht="15" thickBot="1">
      <c r="A388" s="115" t="s">
        <v>110</v>
      </c>
      <c r="B388" s="108">
        <v>0</v>
      </c>
      <c r="C388" s="108">
        <v>0</v>
      </c>
      <c r="D388" s="108">
        <v>0</v>
      </c>
      <c r="E388" s="108">
        <v>0</v>
      </c>
      <c r="F388" s="108">
        <v>0</v>
      </c>
      <c r="G388" s="108">
        <v>0</v>
      </c>
      <c r="H388" s="108">
        <v>0</v>
      </c>
      <c r="I388" s="108">
        <v>0</v>
      </c>
    </row>
    <row r="389" spans="1:9" ht="15" thickBot="1">
      <c r="A389" s="115" t="s">
        <v>111</v>
      </c>
      <c r="B389" s="108">
        <v>0</v>
      </c>
      <c r="C389" s="108">
        <v>0</v>
      </c>
      <c r="D389" s="108">
        <v>0</v>
      </c>
      <c r="E389" s="108">
        <v>0</v>
      </c>
      <c r="F389" s="108">
        <v>0</v>
      </c>
      <c r="G389" s="108">
        <v>0</v>
      </c>
      <c r="H389" s="108">
        <v>0</v>
      </c>
      <c r="I389" s="108">
        <v>0</v>
      </c>
    </row>
    <row r="390" spans="1:9" ht="15" thickBot="1">
      <c r="A390" s="115" t="s">
        <v>112</v>
      </c>
      <c r="B390" s="108">
        <v>0</v>
      </c>
      <c r="C390" s="108">
        <v>0</v>
      </c>
      <c r="D390" s="108">
        <v>0</v>
      </c>
      <c r="E390" s="108">
        <v>0</v>
      </c>
      <c r="F390" s="108">
        <v>0</v>
      </c>
      <c r="G390" s="108">
        <v>0</v>
      </c>
      <c r="H390" s="108">
        <v>0</v>
      </c>
      <c r="I390" s="108">
        <v>0</v>
      </c>
    </row>
    <row r="391" spans="1:9" ht="15" thickBot="1">
      <c r="A391" s="115" t="s">
        <v>113</v>
      </c>
      <c r="B391" s="108">
        <v>0</v>
      </c>
      <c r="C391" s="108">
        <v>0</v>
      </c>
      <c r="D391" s="108">
        <v>0</v>
      </c>
      <c r="E391" s="108">
        <v>0</v>
      </c>
      <c r="F391" s="108">
        <v>0</v>
      </c>
      <c r="G391" s="108">
        <v>0</v>
      </c>
      <c r="H391" s="108">
        <v>0</v>
      </c>
      <c r="I391" s="108">
        <v>0</v>
      </c>
    </row>
    <row r="392" spans="1:9" ht="15" thickBot="1">
      <c r="A392" s="115" t="s">
        <v>114</v>
      </c>
      <c r="B392" s="108">
        <v>0</v>
      </c>
      <c r="C392" s="108">
        <v>0</v>
      </c>
      <c r="D392" s="108">
        <v>0</v>
      </c>
      <c r="E392" s="108">
        <v>0</v>
      </c>
      <c r="F392" s="108">
        <v>0</v>
      </c>
      <c r="G392" s="108">
        <v>0</v>
      </c>
      <c r="H392" s="108">
        <v>0</v>
      </c>
      <c r="I392" s="108">
        <v>0</v>
      </c>
    </row>
    <row r="393" spans="1:9" hidden="1"/>
    <row r="395" spans="1:9" ht="15" thickBot="1">
      <c r="A395" s="143" t="s">
        <v>142</v>
      </c>
    </row>
    <row r="396" spans="1:9" ht="15" hidden="1" thickBot="1"/>
    <row r="397" spans="1:9" ht="22.5" customHeight="1" thickBot="1">
      <c r="A397" s="566" t="s">
        <v>117</v>
      </c>
      <c r="B397" s="566" t="s">
        <v>606</v>
      </c>
      <c r="C397" s="574" t="s">
        <v>635</v>
      </c>
      <c r="D397" s="573" t="s">
        <v>744</v>
      </c>
      <c r="E397" s="573"/>
      <c r="F397" s="573"/>
      <c r="G397" s="573"/>
      <c r="H397" s="573"/>
      <c r="I397" s="573"/>
    </row>
    <row r="398" spans="1:9" ht="19.5" customHeight="1" thickBot="1">
      <c r="A398" s="566"/>
      <c r="B398" s="566"/>
      <c r="C398" s="576"/>
      <c r="D398" s="271" t="s">
        <v>745</v>
      </c>
      <c r="E398" s="271" t="s">
        <v>746</v>
      </c>
      <c r="F398" s="271" t="s">
        <v>747</v>
      </c>
      <c r="G398" s="271" t="s">
        <v>748</v>
      </c>
      <c r="H398" s="271" t="s">
        <v>749</v>
      </c>
      <c r="I398" s="271" t="s">
        <v>750</v>
      </c>
    </row>
    <row r="399" spans="1:9" ht="15" thickBot="1">
      <c r="A399" s="115" t="s">
        <v>106</v>
      </c>
      <c r="B399" s="108">
        <v>0</v>
      </c>
      <c r="C399" s="108">
        <v>0</v>
      </c>
      <c r="D399" s="108">
        <v>0</v>
      </c>
      <c r="E399" s="108">
        <v>0</v>
      </c>
      <c r="F399" s="108">
        <v>0</v>
      </c>
      <c r="G399" s="108">
        <v>0</v>
      </c>
      <c r="H399" s="108">
        <v>0</v>
      </c>
      <c r="I399" s="108">
        <v>0</v>
      </c>
    </row>
    <row r="400" spans="1:9" ht="15" thickBot="1">
      <c r="A400" s="115" t="s">
        <v>107</v>
      </c>
      <c r="B400" s="108">
        <v>0</v>
      </c>
      <c r="C400" s="108">
        <v>0</v>
      </c>
      <c r="D400" s="108">
        <v>0</v>
      </c>
      <c r="E400" s="108">
        <v>0</v>
      </c>
      <c r="F400" s="108">
        <v>0</v>
      </c>
      <c r="G400" s="108">
        <v>0</v>
      </c>
      <c r="H400" s="108">
        <v>0</v>
      </c>
      <c r="I400" s="108">
        <v>0</v>
      </c>
    </row>
    <row r="401" spans="1:9" ht="15" thickBot="1">
      <c r="A401" s="115" t="s">
        <v>108</v>
      </c>
      <c r="B401" s="108">
        <v>0</v>
      </c>
      <c r="C401" s="108">
        <v>0</v>
      </c>
      <c r="D401" s="108">
        <v>0</v>
      </c>
      <c r="E401" s="108">
        <v>0</v>
      </c>
      <c r="F401" s="108">
        <v>0</v>
      </c>
      <c r="G401" s="108">
        <v>0</v>
      </c>
      <c r="H401" s="108">
        <v>0</v>
      </c>
      <c r="I401" s="108">
        <v>0</v>
      </c>
    </row>
    <row r="402" spans="1:9" ht="15" thickBot="1">
      <c r="A402" s="115" t="s">
        <v>109</v>
      </c>
      <c r="B402" s="108">
        <v>7</v>
      </c>
      <c r="C402" s="108">
        <v>7</v>
      </c>
      <c r="D402" s="108">
        <v>7</v>
      </c>
      <c r="E402" s="108">
        <v>7</v>
      </c>
      <c r="F402" s="108">
        <v>7</v>
      </c>
      <c r="G402" s="108">
        <v>7</v>
      </c>
      <c r="H402" s="108">
        <v>7</v>
      </c>
      <c r="I402" s="108">
        <v>7</v>
      </c>
    </row>
    <row r="403" spans="1:9" ht="15" thickBot="1">
      <c r="A403" s="115" t="s">
        <v>110</v>
      </c>
      <c r="B403" s="108">
        <v>0</v>
      </c>
      <c r="C403" s="108">
        <v>0</v>
      </c>
      <c r="D403" s="108">
        <v>0</v>
      </c>
      <c r="E403" s="108">
        <v>0</v>
      </c>
      <c r="F403" s="108">
        <v>0</v>
      </c>
      <c r="G403" s="108">
        <v>0</v>
      </c>
      <c r="H403" s="108">
        <v>0</v>
      </c>
      <c r="I403" s="108">
        <v>0</v>
      </c>
    </row>
    <row r="404" spans="1:9" ht="15" thickBot="1">
      <c r="A404" s="115" t="s">
        <v>111</v>
      </c>
      <c r="B404" s="108">
        <v>0</v>
      </c>
      <c r="C404" s="108">
        <v>0</v>
      </c>
      <c r="D404" s="108">
        <v>0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</row>
    <row r="405" spans="1:9" ht="15" thickBot="1">
      <c r="A405" s="115" t="s">
        <v>112</v>
      </c>
      <c r="B405" s="108">
        <v>0</v>
      </c>
      <c r="C405" s="108">
        <v>0</v>
      </c>
      <c r="D405" s="108">
        <v>0</v>
      </c>
      <c r="E405" s="108">
        <v>0</v>
      </c>
      <c r="F405" s="108">
        <v>0</v>
      </c>
      <c r="G405" s="108">
        <v>0</v>
      </c>
      <c r="H405" s="108">
        <v>0</v>
      </c>
      <c r="I405" s="108">
        <v>0</v>
      </c>
    </row>
    <row r="406" spans="1:9" ht="15" thickBot="1">
      <c r="A406" s="115" t="s">
        <v>113</v>
      </c>
      <c r="B406" s="108">
        <v>0</v>
      </c>
      <c r="C406" s="108">
        <v>0</v>
      </c>
      <c r="D406" s="108">
        <v>0</v>
      </c>
      <c r="E406" s="108">
        <v>0</v>
      </c>
      <c r="F406" s="108">
        <v>0</v>
      </c>
      <c r="G406" s="108">
        <v>0</v>
      </c>
      <c r="H406" s="108">
        <v>0</v>
      </c>
      <c r="I406" s="108">
        <v>0</v>
      </c>
    </row>
    <row r="407" spans="1:9" ht="15" thickBot="1">
      <c r="A407" s="115" t="s">
        <v>114</v>
      </c>
      <c r="B407" s="108">
        <v>0</v>
      </c>
      <c r="C407" s="108">
        <v>0</v>
      </c>
      <c r="D407" s="108">
        <v>0</v>
      </c>
      <c r="E407" s="108">
        <v>0</v>
      </c>
      <c r="F407" s="108">
        <v>0</v>
      </c>
      <c r="G407" s="108">
        <v>0</v>
      </c>
      <c r="H407" s="108">
        <v>0</v>
      </c>
      <c r="I407" s="108">
        <v>0</v>
      </c>
    </row>
    <row r="408" spans="1:9" hidden="1"/>
    <row r="410" spans="1:9" ht="15" thickBot="1">
      <c r="A410" s="143" t="s">
        <v>143</v>
      </c>
    </row>
    <row r="411" spans="1:9" ht="15" hidden="1" thickBot="1"/>
    <row r="412" spans="1:9" ht="20.25" customHeight="1" thickBot="1">
      <c r="A412" s="566" t="s">
        <v>117</v>
      </c>
      <c r="B412" s="566" t="s">
        <v>606</v>
      </c>
      <c r="C412" s="574" t="s">
        <v>635</v>
      </c>
      <c r="D412" s="573" t="s">
        <v>744</v>
      </c>
      <c r="E412" s="573"/>
      <c r="F412" s="573"/>
      <c r="G412" s="573"/>
      <c r="H412" s="573"/>
      <c r="I412" s="573"/>
    </row>
    <row r="413" spans="1:9" ht="21.75" customHeight="1" thickBot="1">
      <c r="A413" s="566"/>
      <c r="B413" s="566"/>
      <c r="C413" s="576"/>
      <c r="D413" s="271" t="s">
        <v>745</v>
      </c>
      <c r="E413" s="271" t="s">
        <v>746</v>
      </c>
      <c r="F413" s="271" t="s">
        <v>747</v>
      </c>
      <c r="G413" s="271" t="s">
        <v>748</v>
      </c>
      <c r="H413" s="271" t="s">
        <v>749</v>
      </c>
      <c r="I413" s="271" t="s">
        <v>750</v>
      </c>
    </row>
    <row r="414" spans="1:9" ht="15" thickBot="1">
      <c r="A414" s="115" t="s">
        <v>106</v>
      </c>
      <c r="B414" s="108">
        <v>0</v>
      </c>
      <c r="C414" s="108">
        <v>0</v>
      </c>
      <c r="D414" s="108">
        <v>0</v>
      </c>
      <c r="E414" s="108">
        <v>0</v>
      </c>
      <c r="F414" s="108">
        <v>0</v>
      </c>
      <c r="G414" s="108">
        <v>0</v>
      </c>
      <c r="H414" s="108">
        <v>0</v>
      </c>
      <c r="I414" s="108">
        <v>0</v>
      </c>
    </row>
    <row r="415" spans="1:9" ht="15" thickBot="1">
      <c r="A415" s="115" t="s">
        <v>107</v>
      </c>
      <c r="B415" s="108">
        <v>0</v>
      </c>
      <c r="C415" s="108">
        <v>0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  <c r="I415" s="108">
        <v>0</v>
      </c>
    </row>
    <row r="416" spans="1:9" ht="15" thickBot="1">
      <c r="A416" s="115" t="s">
        <v>108</v>
      </c>
      <c r="B416" s="108">
        <v>0</v>
      </c>
      <c r="C416" s="108">
        <v>0</v>
      </c>
      <c r="D416" s="108">
        <v>0</v>
      </c>
      <c r="E416" s="108">
        <v>0</v>
      </c>
      <c r="F416" s="108">
        <v>0</v>
      </c>
      <c r="G416" s="108">
        <v>0</v>
      </c>
      <c r="H416" s="108">
        <v>0</v>
      </c>
      <c r="I416" s="108">
        <v>0</v>
      </c>
    </row>
    <row r="417" spans="1:9" ht="15" thickBot="1">
      <c r="A417" s="115" t="s">
        <v>109</v>
      </c>
      <c r="B417" s="108">
        <v>0</v>
      </c>
      <c r="C417" s="108">
        <v>0</v>
      </c>
      <c r="D417" s="108">
        <v>0</v>
      </c>
      <c r="E417" s="108">
        <v>0</v>
      </c>
      <c r="F417" s="108">
        <v>0</v>
      </c>
      <c r="G417" s="108">
        <v>0</v>
      </c>
      <c r="H417" s="108">
        <v>0</v>
      </c>
      <c r="I417" s="108">
        <v>0</v>
      </c>
    </row>
    <row r="418" spans="1:9" ht="15" thickBot="1">
      <c r="A418" s="115" t="s">
        <v>110</v>
      </c>
      <c r="B418" s="108">
        <v>0</v>
      </c>
      <c r="C418" s="108">
        <v>0</v>
      </c>
      <c r="D418" s="108">
        <v>0</v>
      </c>
      <c r="E418" s="108">
        <v>0</v>
      </c>
      <c r="F418" s="108">
        <v>0</v>
      </c>
      <c r="G418" s="108">
        <v>0</v>
      </c>
      <c r="H418" s="108">
        <v>0</v>
      </c>
      <c r="I418" s="108">
        <v>0</v>
      </c>
    </row>
    <row r="419" spans="1:9" ht="15" thickBot="1">
      <c r="A419" s="115" t="s">
        <v>111</v>
      </c>
      <c r="B419" s="108">
        <v>0</v>
      </c>
      <c r="C419" s="108">
        <v>0</v>
      </c>
      <c r="D419" s="108">
        <v>0</v>
      </c>
      <c r="E419" s="108">
        <v>0</v>
      </c>
      <c r="F419" s="108">
        <v>0</v>
      </c>
      <c r="G419" s="108">
        <v>0</v>
      </c>
      <c r="H419" s="108">
        <v>0</v>
      </c>
      <c r="I419" s="108">
        <v>0</v>
      </c>
    </row>
    <row r="420" spans="1:9" ht="15" thickBot="1">
      <c r="A420" s="115" t="s">
        <v>112</v>
      </c>
      <c r="B420" s="108">
        <v>0</v>
      </c>
      <c r="C420" s="108">
        <v>0</v>
      </c>
      <c r="D420" s="108">
        <v>0</v>
      </c>
      <c r="E420" s="108">
        <v>0</v>
      </c>
      <c r="F420" s="108">
        <v>0</v>
      </c>
      <c r="G420" s="108">
        <v>0</v>
      </c>
      <c r="H420" s="108">
        <v>0</v>
      </c>
      <c r="I420" s="108">
        <v>0</v>
      </c>
    </row>
    <row r="421" spans="1:9" ht="15" thickBot="1">
      <c r="A421" s="115" t="s">
        <v>113</v>
      </c>
      <c r="B421" s="108">
        <v>0</v>
      </c>
      <c r="C421" s="108">
        <v>0</v>
      </c>
      <c r="D421" s="108">
        <v>0</v>
      </c>
      <c r="E421" s="108">
        <v>0</v>
      </c>
      <c r="F421" s="108">
        <v>0</v>
      </c>
      <c r="G421" s="108">
        <v>0</v>
      </c>
      <c r="H421" s="108">
        <v>0</v>
      </c>
      <c r="I421" s="108">
        <v>0</v>
      </c>
    </row>
    <row r="422" spans="1:9" ht="15" thickBot="1">
      <c r="A422" s="115" t="s">
        <v>114</v>
      </c>
      <c r="B422" s="108">
        <v>0</v>
      </c>
      <c r="C422" s="108">
        <v>0</v>
      </c>
      <c r="D422" s="108">
        <v>0</v>
      </c>
      <c r="E422" s="108">
        <v>0</v>
      </c>
      <c r="F422" s="108">
        <v>0</v>
      </c>
      <c r="G422" s="108">
        <v>0</v>
      </c>
      <c r="H422" s="108">
        <v>0</v>
      </c>
      <c r="I422" s="108">
        <v>0</v>
      </c>
    </row>
    <row r="423" spans="1:9">
      <c r="A423" s="134" t="s">
        <v>1033</v>
      </c>
    </row>
    <row r="425" spans="1:9" ht="17">
      <c r="A425" s="619" t="s">
        <v>703</v>
      </c>
      <c r="B425" s="619"/>
      <c r="C425" s="619"/>
      <c r="D425" s="619"/>
      <c r="E425" s="619"/>
      <c r="F425" s="619"/>
      <c r="G425" s="619"/>
      <c r="H425" s="619"/>
      <c r="I425" s="619"/>
    </row>
    <row r="427" spans="1:9" ht="15" thickBot="1">
      <c r="A427" s="143" t="s">
        <v>144</v>
      </c>
    </row>
    <row r="428" spans="1:9" ht="15" hidden="1" thickBot="1"/>
    <row r="429" spans="1:9" ht="22.5" customHeight="1" thickBot="1">
      <c r="A429" s="566" t="s">
        <v>117</v>
      </c>
      <c r="B429" s="566" t="s">
        <v>606</v>
      </c>
      <c r="C429" s="574" t="s">
        <v>635</v>
      </c>
      <c r="D429" s="573" t="s">
        <v>744</v>
      </c>
      <c r="E429" s="573"/>
      <c r="F429" s="573"/>
      <c r="G429" s="573"/>
      <c r="H429" s="573"/>
      <c r="I429" s="573"/>
    </row>
    <row r="430" spans="1:9" ht="21.75" customHeight="1" thickBot="1">
      <c r="A430" s="566"/>
      <c r="B430" s="566"/>
      <c r="C430" s="576"/>
      <c r="D430" s="271" t="s">
        <v>745</v>
      </c>
      <c r="E430" s="271" t="s">
        <v>746</v>
      </c>
      <c r="F430" s="271" t="s">
        <v>747</v>
      </c>
      <c r="G430" s="271" t="s">
        <v>748</v>
      </c>
      <c r="H430" s="271" t="s">
        <v>749</v>
      </c>
      <c r="I430" s="271" t="s">
        <v>750</v>
      </c>
    </row>
    <row r="431" spans="1:9" ht="15" thickBot="1">
      <c r="A431" s="115" t="s">
        <v>106</v>
      </c>
      <c r="B431" s="108">
        <v>0</v>
      </c>
      <c r="C431" s="108">
        <v>0</v>
      </c>
      <c r="D431" s="108">
        <v>0</v>
      </c>
      <c r="E431" s="108">
        <v>0</v>
      </c>
      <c r="F431" s="108">
        <v>0</v>
      </c>
      <c r="G431" s="108">
        <v>0</v>
      </c>
      <c r="H431" s="108">
        <v>0</v>
      </c>
      <c r="I431" s="108">
        <v>0</v>
      </c>
    </row>
    <row r="432" spans="1:9" ht="15" thickBot="1">
      <c r="A432" s="115" t="s">
        <v>107</v>
      </c>
      <c r="B432" s="108">
        <v>0</v>
      </c>
      <c r="C432" s="108">
        <v>0</v>
      </c>
      <c r="D432" s="108">
        <v>0</v>
      </c>
      <c r="E432" s="108">
        <v>0</v>
      </c>
      <c r="F432" s="108">
        <v>0</v>
      </c>
      <c r="G432" s="108">
        <v>0</v>
      </c>
      <c r="H432" s="108">
        <v>0</v>
      </c>
      <c r="I432" s="108">
        <v>0</v>
      </c>
    </row>
    <row r="433" spans="1:9" ht="15" thickBot="1">
      <c r="A433" s="115" t="s">
        <v>108</v>
      </c>
      <c r="B433" s="108">
        <v>0</v>
      </c>
      <c r="C433" s="108">
        <v>0</v>
      </c>
      <c r="D433" s="108">
        <v>0</v>
      </c>
      <c r="E433" s="108">
        <v>0</v>
      </c>
      <c r="F433" s="108">
        <v>0</v>
      </c>
      <c r="G433" s="108">
        <v>0</v>
      </c>
      <c r="H433" s="108">
        <v>0</v>
      </c>
      <c r="I433" s="108">
        <v>0</v>
      </c>
    </row>
    <row r="434" spans="1:9" ht="15" thickBot="1">
      <c r="A434" s="115" t="s">
        <v>109</v>
      </c>
      <c r="B434" s="108">
        <v>8</v>
      </c>
      <c r="C434" s="108">
        <v>8</v>
      </c>
      <c r="D434" s="108">
        <v>8</v>
      </c>
      <c r="E434" s="108">
        <v>8</v>
      </c>
      <c r="F434" s="108">
        <v>8</v>
      </c>
      <c r="G434" s="108">
        <v>8</v>
      </c>
      <c r="H434" s="108">
        <v>8</v>
      </c>
      <c r="I434" s="108">
        <v>8</v>
      </c>
    </row>
    <row r="435" spans="1:9" ht="15" thickBot="1">
      <c r="A435" s="115" t="s">
        <v>110</v>
      </c>
      <c r="B435" s="108">
        <v>0</v>
      </c>
      <c r="C435" s="108">
        <v>0</v>
      </c>
      <c r="D435" s="108">
        <v>0</v>
      </c>
      <c r="E435" s="108">
        <v>0</v>
      </c>
      <c r="F435" s="108">
        <v>0</v>
      </c>
      <c r="G435" s="108">
        <v>0</v>
      </c>
      <c r="H435" s="108">
        <v>0</v>
      </c>
      <c r="I435" s="108">
        <v>0</v>
      </c>
    </row>
    <row r="436" spans="1:9" ht="15" thickBot="1">
      <c r="A436" s="115" t="s">
        <v>111</v>
      </c>
      <c r="B436" s="108">
        <v>0</v>
      </c>
      <c r="C436" s="108">
        <v>0</v>
      </c>
      <c r="D436" s="108">
        <v>0</v>
      </c>
      <c r="E436" s="108">
        <v>0</v>
      </c>
      <c r="F436" s="108">
        <v>0</v>
      </c>
      <c r="G436" s="108">
        <v>0</v>
      </c>
      <c r="H436" s="108">
        <v>0</v>
      </c>
      <c r="I436" s="108">
        <v>0</v>
      </c>
    </row>
    <row r="437" spans="1:9" ht="15" thickBot="1">
      <c r="A437" s="115" t="s">
        <v>112</v>
      </c>
      <c r="B437" s="108">
        <v>0</v>
      </c>
      <c r="C437" s="108">
        <v>0</v>
      </c>
      <c r="D437" s="108">
        <v>0</v>
      </c>
      <c r="E437" s="108">
        <v>0</v>
      </c>
      <c r="F437" s="108">
        <v>0</v>
      </c>
      <c r="G437" s="108">
        <v>0</v>
      </c>
      <c r="H437" s="108">
        <v>0</v>
      </c>
      <c r="I437" s="108">
        <v>0</v>
      </c>
    </row>
    <row r="438" spans="1:9" ht="15" thickBot="1">
      <c r="A438" s="115" t="s">
        <v>113</v>
      </c>
      <c r="B438" s="108">
        <v>0</v>
      </c>
      <c r="C438" s="108">
        <v>0</v>
      </c>
      <c r="D438" s="108">
        <v>0</v>
      </c>
      <c r="E438" s="108">
        <v>0</v>
      </c>
      <c r="F438" s="108">
        <v>0</v>
      </c>
      <c r="G438" s="108">
        <v>0</v>
      </c>
      <c r="H438" s="108">
        <v>0</v>
      </c>
      <c r="I438" s="108">
        <v>0</v>
      </c>
    </row>
    <row r="439" spans="1:9" ht="15" thickBot="1">
      <c r="A439" s="115" t="s">
        <v>114</v>
      </c>
      <c r="B439" s="108">
        <v>0</v>
      </c>
      <c r="C439" s="108">
        <v>0</v>
      </c>
      <c r="D439" s="108">
        <v>0</v>
      </c>
      <c r="E439" s="108">
        <v>0</v>
      </c>
      <c r="F439" s="108">
        <v>0</v>
      </c>
      <c r="G439" s="108">
        <v>0</v>
      </c>
      <c r="H439" s="108">
        <v>0</v>
      </c>
      <c r="I439" s="108">
        <v>0</v>
      </c>
    </row>
    <row r="440" spans="1:9" hidden="1"/>
    <row r="442" spans="1:9" ht="15" thickBot="1">
      <c r="A442" s="143" t="s">
        <v>145</v>
      </c>
    </row>
    <row r="443" spans="1:9" ht="15" hidden="1" thickBot="1"/>
    <row r="444" spans="1:9" ht="21" customHeight="1" thickBot="1">
      <c r="A444" s="566" t="s">
        <v>117</v>
      </c>
      <c r="B444" s="566" t="s">
        <v>606</v>
      </c>
      <c r="C444" s="574" t="s">
        <v>635</v>
      </c>
      <c r="D444" s="573" t="s">
        <v>744</v>
      </c>
      <c r="E444" s="573"/>
      <c r="F444" s="573"/>
      <c r="G444" s="573"/>
      <c r="H444" s="573"/>
      <c r="I444" s="573"/>
    </row>
    <row r="445" spans="1:9" ht="22.5" customHeight="1" thickBot="1">
      <c r="A445" s="566"/>
      <c r="B445" s="566"/>
      <c r="C445" s="576"/>
      <c r="D445" s="271" t="s">
        <v>745</v>
      </c>
      <c r="E445" s="271" t="s">
        <v>746</v>
      </c>
      <c r="F445" s="271" t="s">
        <v>747</v>
      </c>
      <c r="G445" s="271" t="s">
        <v>748</v>
      </c>
      <c r="H445" s="271" t="s">
        <v>749</v>
      </c>
      <c r="I445" s="271" t="s">
        <v>750</v>
      </c>
    </row>
    <row r="446" spans="1:9" ht="15" thickBot="1">
      <c r="A446" s="115" t="s">
        <v>106</v>
      </c>
      <c r="B446" s="108">
        <v>0</v>
      </c>
      <c r="C446" s="108">
        <v>0</v>
      </c>
      <c r="D446" s="108">
        <v>0</v>
      </c>
      <c r="E446" s="108">
        <v>0</v>
      </c>
      <c r="F446" s="108">
        <v>0</v>
      </c>
      <c r="G446" s="108">
        <v>0</v>
      </c>
      <c r="H446" s="108">
        <v>0</v>
      </c>
      <c r="I446" s="108">
        <v>0</v>
      </c>
    </row>
    <row r="447" spans="1:9" ht="15" thickBot="1">
      <c r="A447" s="115" t="s">
        <v>107</v>
      </c>
      <c r="B447" s="108">
        <v>0</v>
      </c>
      <c r="C447" s="108">
        <v>0</v>
      </c>
      <c r="D447" s="108">
        <v>0</v>
      </c>
      <c r="E447" s="108">
        <v>0</v>
      </c>
      <c r="F447" s="108">
        <v>0</v>
      </c>
      <c r="G447" s="108">
        <v>0</v>
      </c>
      <c r="H447" s="108">
        <v>0</v>
      </c>
      <c r="I447" s="108">
        <v>0</v>
      </c>
    </row>
    <row r="448" spans="1:9" ht="15" thickBot="1">
      <c r="A448" s="115" t="s">
        <v>108</v>
      </c>
      <c r="B448" s="108">
        <v>0</v>
      </c>
      <c r="C448" s="108">
        <v>0</v>
      </c>
      <c r="D448" s="108">
        <v>0</v>
      </c>
      <c r="E448" s="108">
        <v>0</v>
      </c>
      <c r="F448" s="108">
        <v>0</v>
      </c>
      <c r="G448" s="108">
        <v>0</v>
      </c>
      <c r="H448" s="108">
        <v>0</v>
      </c>
      <c r="I448" s="108">
        <v>0</v>
      </c>
    </row>
    <row r="449" spans="1:9" ht="15" thickBot="1">
      <c r="A449" s="115" t="s">
        <v>109</v>
      </c>
      <c r="B449" s="108">
        <v>0</v>
      </c>
      <c r="C449" s="108">
        <v>0</v>
      </c>
      <c r="D449" s="108">
        <v>0</v>
      </c>
      <c r="E449" s="108">
        <v>0</v>
      </c>
      <c r="F449" s="108">
        <v>0</v>
      </c>
      <c r="G449" s="108">
        <v>0</v>
      </c>
      <c r="H449" s="108">
        <v>0</v>
      </c>
      <c r="I449" s="108">
        <v>0</v>
      </c>
    </row>
    <row r="450" spans="1:9" ht="15" thickBot="1">
      <c r="A450" s="115" t="s">
        <v>110</v>
      </c>
      <c r="B450" s="108">
        <v>0</v>
      </c>
      <c r="C450" s="108">
        <v>0</v>
      </c>
      <c r="D450" s="108">
        <v>0</v>
      </c>
      <c r="E450" s="108">
        <v>0</v>
      </c>
      <c r="F450" s="108">
        <v>0</v>
      </c>
      <c r="G450" s="108">
        <v>0</v>
      </c>
      <c r="H450" s="108">
        <v>0</v>
      </c>
      <c r="I450" s="108">
        <v>0</v>
      </c>
    </row>
    <row r="451" spans="1:9" ht="15" thickBot="1">
      <c r="A451" s="115" t="s">
        <v>111</v>
      </c>
      <c r="B451" s="108">
        <v>0</v>
      </c>
      <c r="C451" s="108">
        <v>0</v>
      </c>
      <c r="D451" s="108">
        <v>0</v>
      </c>
      <c r="E451" s="108">
        <v>0</v>
      </c>
      <c r="F451" s="108">
        <v>0</v>
      </c>
      <c r="G451" s="108">
        <v>0</v>
      </c>
      <c r="H451" s="108">
        <v>0</v>
      </c>
      <c r="I451" s="108">
        <v>0</v>
      </c>
    </row>
    <row r="452" spans="1:9" ht="15" thickBot="1">
      <c r="A452" s="115" t="s">
        <v>112</v>
      </c>
      <c r="B452" s="108">
        <v>0</v>
      </c>
      <c r="C452" s="108">
        <v>0</v>
      </c>
      <c r="D452" s="108">
        <v>0</v>
      </c>
      <c r="E452" s="108">
        <v>0</v>
      </c>
      <c r="F452" s="108">
        <v>0</v>
      </c>
      <c r="G452" s="108">
        <v>0</v>
      </c>
      <c r="H452" s="108">
        <v>0</v>
      </c>
      <c r="I452" s="108">
        <v>0</v>
      </c>
    </row>
    <row r="453" spans="1:9" ht="15" thickBot="1">
      <c r="A453" s="115" t="s">
        <v>113</v>
      </c>
      <c r="B453" s="108">
        <v>0</v>
      </c>
      <c r="C453" s="108">
        <v>0</v>
      </c>
      <c r="D453" s="108">
        <v>0</v>
      </c>
      <c r="E453" s="108">
        <v>0</v>
      </c>
      <c r="F453" s="108">
        <v>0</v>
      </c>
      <c r="G453" s="108">
        <v>0</v>
      </c>
      <c r="H453" s="108">
        <v>0</v>
      </c>
      <c r="I453" s="108">
        <v>0</v>
      </c>
    </row>
    <row r="454" spans="1:9" ht="15" thickBot="1">
      <c r="A454" s="115" t="s">
        <v>114</v>
      </c>
      <c r="B454" s="108">
        <v>0</v>
      </c>
      <c r="C454" s="108">
        <v>0</v>
      </c>
      <c r="D454" s="108">
        <v>0</v>
      </c>
      <c r="E454" s="108">
        <v>0</v>
      </c>
      <c r="F454" s="108">
        <v>0</v>
      </c>
      <c r="G454" s="108">
        <v>0</v>
      </c>
      <c r="H454" s="108">
        <v>0</v>
      </c>
      <c r="I454" s="108">
        <v>0</v>
      </c>
    </row>
    <row r="455" spans="1:9" hidden="1"/>
    <row r="457" spans="1:9" ht="15" thickBot="1">
      <c r="A457" s="143" t="s">
        <v>146</v>
      </c>
    </row>
    <row r="458" spans="1:9" ht="15" hidden="1" thickBot="1"/>
    <row r="459" spans="1:9" ht="22.5" customHeight="1" thickBot="1">
      <c r="A459" s="566" t="s">
        <v>117</v>
      </c>
      <c r="B459" s="566" t="s">
        <v>606</v>
      </c>
      <c r="C459" s="574" t="s">
        <v>635</v>
      </c>
      <c r="D459" s="573" t="s">
        <v>744</v>
      </c>
      <c r="E459" s="573"/>
      <c r="F459" s="573"/>
      <c r="G459" s="573"/>
      <c r="H459" s="573"/>
      <c r="I459" s="573"/>
    </row>
    <row r="460" spans="1:9" ht="20.25" customHeight="1" thickBot="1">
      <c r="A460" s="566"/>
      <c r="B460" s="566"/>
      <c r="C460" s="576"/>
      <c r="D460" s="271" t="s">
        <v>745</v>
      </c>
      <c r="E460" s="271" t="s">
        <v>746</v>
      </c>
      <c r="F460" s="271" t="s">
        <v>747</v>
      </c>
      <c r="G460" s="271" t="s">
        <v>748</v>
      </c>
      <c r="H460" s="271" t="s">
        <v>749</v>
      </c>
      <c r="I460" s="271" t="s">
        <v>750</v>
      </c>
    </row>
    <row r="461" spans="1:9" ht="15" thickBot="1">
      <c r="A461" s="115" t="s">
        <v>106</v>
      </c>
      <c r="B461" s="108">
        <v>0</v>
      </c>
      <c r="C461" s="108">
        <v>0</v>
      </c>
      <c r="D461" s="108">
        <v>0</v>
      </c>
      <c r="E461" s="108">
        <v>0</v>
      </c>
      <c r="F461" s="108">
        <v>0</v>
      </c>
      <c r="G461" s="108">
        <v>0</v>
      </c>
      <c r="H461" s="108">
        <v>0</v>
      </c>
      <c r="I461" s="108">
        <v>0</v>
      </c>
    </row>
    <row r="462" spans="1:9" ht="15" thickBot="1">
      <c r="A462" s="115" t="s">
        <v>107</v>
      </c>
      <c r="B462" s="108">
        <v>0</v>
      </c>
      <c r="C462" s="108">
        <v>0</v>
      </c>
      <c r="D462" s="108">
        <v>0</v>
      </c>
      <c r="E462" s="108">
        <v>0</v>
      </c>
      <c r="F462" s="108">
        <v>0</v>
      </c>
      <c r="G462" s="108">
        <v>0</v>
      </c>
      <c r="H462" s="108">
        <v>0</v>
      </c>
      <c r="I462" s="108">
        <v>0</v>
      </c>
    </row>
    <row r="463" spans="1:9" ht="15" thickBot="1">
      <c r="A463" s="115" t="s">
        <v>108</v>
      </c>
      <c r="B463" s="108">
        <v>0</v>
      </c>
      <c r="C463" s="108">
        <v>0</v>
      </c>
      <c r="D463" s="108">
        <v>0</v>
      </c>
      <c r="E463" s="108">
        <v>0</v>
      </c>
      <c r="F463" s="108">
        <v>0</v>
      </c>
      <c r="G463" s="108">
        <v>0</v>
      </c>
      <c r="H463" s="108">
        <v>0</v>
      </c>
      <c r="I463" s="108">
        <v>0</v>
      </c>
    </row>
    <row r="464" spans="1:9" ht="15" thickBot="1">
      <c r="A464" s="115" t="s">
        <v>109</v>
      </c>
      <c r="B464" s="108">
        <v>1</v>
      </c>
      <c r="C464" s="108">
        <v>1</v>
      </c>
      <c r="D464" s="108">
        <v>1</v>
      </c>
      <c r="E464" s="108">
        <v>1</v>
      </c>
      <c r="F464" s="108">
        <v>1</v>
      </c>
      <c r="G464" s="108">
        <v>1</v>
      </c>
      <c r="H464" s="108">
        <v>1</v>
      </c>
      <c r="I464" s="108">
        <v>1</v>
      </c>
    </row>
    <row r="465" spans="1:9" ht="15" thickBot="1">
      <c r="A465" s="115" t="s">
        <v>110</v>
      </c>
      <c r="B465" s="108">
        <v>0</v>
      </c>
      <c r="C465" s="108">
        <v>0</v>
      </c>
      <c r="D465" s="108">
        <v>0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</row>
    <row r="466" spans="1:9" ht="15" thickBot="1">
      <c r="A466" s="115" t="s">
        <v>111</v>
      </c>
      <c r="B466" s="108">
        <v>0</v>
      </c>
      <c r="C466" s="108">
        <v>0</v>
      </c>
      <c r="D466" s="108">
        <v>0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</row>
    <row r="467" spans="1:9" ht="15" thickBot="1">
      <c r="A467" s="115" t="s">
        <v>112</v>
      </c>
      <c r="B467" s="108">
        <v>0</v>
      </c>
      <c r="C467" s="108">
        <v>0</v>
      </c>
      <c r="D467" s="108">
        <v>0</v>
      </c>
      <c r="E467" s="108">
        <v>0</v>
      </c>
      <c r="F467" s="108">
        <v>0</v>
      </c>
      <c r="G467" s="108">
        <v>0</v>
      </c>
      <c r="H467" s="108">
        <v>0</v>
      </c>
      <c r="I467" s="108">
        <v>0</v>
      </c>
    </row>
    <row r="468" spans="1:9" ht="15" thickBot="1">
      <c r="A468" s="115" t="s">
        <v>113</v>
      </c>
      <c r="B468" s="108">
        <v>0</v>
      </c>
      <c r="C468" s="108">
        <v>0</v>
      </c>
      <c r="D468" s="108">
        <v>0</v>
      </c>
      <c r="E468" s="108">
        <v>0</v>
      </c>
      <c r="F468" s="108">
        <v>0</v>
      </c>
      <c r="G468" s="108">
        <v>0</v>
      </c>
      <c r="H468" s="108">
        <v>0</v>
      </c>
      <c r="I468" s="108">
        <v>0</v>
      </c>
    </row>
    <row r="469" spans="1:9" ht="15" thickBot="1">
      <c r="A469" s="115" t="s">
        <v>114</v>
      </c>
      <c r="B469" s="108">
        <v>0</v>
      </c>
      <c r="C469" s="108">
        <v>0</v>
      </c>
      <c r="D469" s="108">
        <v>0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</row>
    <row r="470" spans="1:9">
      <c r="A470" s="134" t="s">
        <v>1033</v>
      </c>
    </row>
    <row r="471" spans="1:9">
      <c r="A471" s="4"/>
      <c r="B471" s="4"/>
      <c r="C471" s="4"/>
      <c r="D471" s="4"/>
      <c r="E471" s="4"/>
      <c r="F471" s="4"/>
      <c r="G471" s="4"/>
      <c r="H471" s="4"/>
      <c r="I471" s="4"/>
    </row>
    <row r="472" spans="1:9" ht="17">
      <c r="A472" s="619" t="s">
        <v>703</v>
      </c>
      <c r="B472" s="619"/>
      <c r="C472" s="619"/>
      <c r="D472" s="619"/>
      <c r="E472" s="619"/>
      <c r="F472" s="619"/>
      <c r="G472" s="619"/>
      <c r="H472" s="619"/>
      <c r="I472" s="619"/>
    </row>
    <row r="474" spans="1:9" ht="15" thickBot="1">
      <c r="A474" s="143" t="s">
        <v>147</v>
      </c>
    </row>
    <row r="475" spans="1:9" ht="15" hidden="1" thickBot="1"/>
    <row r="476" spans="1:9" ht="22.5" customHeight="1" thickBot="1">
      <c r="A476" s="566" t="s">
        <v>117</v>
      </c>
      <c r="B476" s="566" t="s">
        <v>606</v>
      </c>
      <c r="C476" s="574" t="s">
        <v>635</v>
      </c>
      <c r="D476" s="573" t="s">
        <v>744</v>
      </c>
      <c r="E476" s="573"/>
      <c r="F476" s="573"/>
      <c r="G476" s="573"/>
      <c r="H476" s="573"/>
      <c r="I476" s="573"/>
    </row>
    <row r="477" spans="1:9" ht="20.25" customHeight="1" thickBot="1">
      <c r="A477" s="566"/>
      <c r="B477" s="566"/>
      <c r="C477" s="576"/>
      <c r="D477" s="271" t="s">
        <v>745</v>
      </c>
      <c r="E477" s="271" t="s">
        <v>746</v>
      </c>
      <c r="F477" s="271" t="s">
        <v>747</v>
      </c>
      <c r="G477" s="271" t="s">
        <v>748</v>
      </c>
      <c r="H477" s="271" t="s">
        <v>749</v>
      </c>
      <c r="I477" s="271" t="s">
        <v>750</v>
      </c>
    </row>
    <row r="478" spans="1:9" ht="15" thickBot="1">
      <c r="A478" s="115" t="s">
        <v>106</v>
      </c>
      <c r="B478" s="108">
        <v>0</v>
      </c>
      <c r="C478" s="108">
        <v>0</v>
      </c>
      <c r="D478" s="108">
        <v>0</v>
      </c>
      <c r="E478" s="108">
        <v>0</v>
      </c>
      <c r="F478" s="108">
        <v>0</v>
      </c>
      <c r="G478" s="108">
        <v>0</v>
      </c>
      <c r="H478" s="108">
        <v>0</v>
      </c>
      <c r="I478" s="108">
        <v>0</v>
      </c>
    </row>
    <row r="479" spans="1:9" ht="15" thickBot="1">
      <c r="A479" s="115" t="s">
        <v>107</v>
      </c>
      <c r="B479" s="108">
        <v>0</v>
      </c>
      <c r="C479" s="108">
        <v>0</v>
      </c>
      <c r="D479" s="108">
        <v>0</v>
      </c>
      <c r="E479" s="108">
        <v>0</v>
      </c>
      <c r="F479" s="108">
        <v>0</v>
      </c>
      <c r="G479" s="108">
        <v>0</v>
      </c>
      <c r="H479" s="108">
        <v>0</v>
      </c>
      <c r="I479" s="108">
        <v>0</v>
      </c>
    </row>
    <row r="480" spans="1:9" ht="15" thickBot="1">
      <c r="A480" s="115" t="s">
        <v>108</v>
      </c>
      <c r="B480" s="108">
        <v>0</v>
      </c>
      <c r="C480" s="108">
        <v>0</v>
      </c>
      <c r="D480" s="108">
        <v>0</v>
      </c>
      <c r="E480" s="108">
        <v>0</v>
      </c>
      <c r="F480" s="108">
        <v>0</v>
      </c>
      <c r="G480" s="108">
        <v>0</v>
      </c>
      <c r="H480" s="108">
        <v>0</v>
      </c>
      <c r="I480" s="108">
        <v>0</v>
      </c>
    </row>
    <row r="481" spans="1:9" ht="15" thickBot="1">
      <c r="A481" s="115" t="s">
        <v>109</v>
      </c>
      <c r="B481" s="108">
        <v>5</v>
      </c>
      <c r="C481" s="108">
        <v>5</v>
      </c>
      <c r="D481" s="108">
        <v>5</v>
      </c>
      <c r="E481" s="108">
        <v>5</v>
      </c>
      <c r="F481" s="108">
        <v>5</v>
      </c>
      <c r="G481" s="108">
        <v>5</v>
      </c>
      <c r="H481" s="108">
        <v>5</v>
      </c>
      <c r="I481" s="108">
        <v>5</v>
      </c>
    </row>
    <row r="482" spans="1:9" ht="15" thickBot="1">
      <c r="A482" s="115" t="s">
        <v>110</v>
      </c>
      <c r="B482" s="108">
        <v>0</v>
      </c>
      <c r="C482" s="108">
        <v>0</v>
      </c>
      <c r="D482" s="108">
        <v>0</v>
      </c>
      <c r="E482" s="108">
        <v>0</v>
      </c>
      <c r="F482" s="108">
        <v>0</v>
      </c>
      <c r="G482" s="108">
        <v>0</v>
      </c>
      <c r="H482" s="108">
        <v>0</v>
      </c>
      <c r="I482" s="108">
        <v>0</v>
      </c>
    </row>
    <row r="483" spans="1:9" ht="15" thickBot="1">
      <c r="A483" s="115" t="s">
        <v>111</v>
      </c>
      <c r="B483" s="108">
        <v>0</v>
      </c>
      <c r="C483" s="108">
        <v>0</v>
      </c>
      <c r="D483" s="108">
        <v>0</v>
      </c>
      <c r="E483" s="108">
        <v>0</v>
      </c>
      <c r="F483" s="108">
        <v>0</v>
      </c>
      <c r="G483" s="108">
        <v>0</v>
      </c>
      <c r="H483" s="108">
        <v>0</v>
      </c>
      <c r="I483" s="108">
        <v>0</v>
      </c>
    </row>
    <row r="484" spans="1:9" ht="15" thickBot="1">
      <c r="A484" s="115" t="s">
        <v>112</v>
      </c>
      <c r="B484" s="108">
        <v>0</v>
      </c>
      <c r="C484" s="108">
        <v>0</v>
      </c>
      <c r="D484" s="108">
        <v>0</v>
      </c>
      <c r="E484" s="108">
        <v>0</v>
      </c>
      <c r="F484" s="108">
        <v>0</v>
      </c>
      <c r="G484" s="108">
        <v>0</v>
      </c>
      <c r="H484" s="108">
        <v>0</v>
      </c>
      <c r="I484" s="108">
        <v>0</v>
      </c>
    </row>
    <row r="485" spans="1:9" ht="15" thickBot="1">
      <c r="A485" s="115" t="s">
        <v>113</v>
      </c>
      <c r="B485" s="108">
        <v>0</v>
      </c>
      <c r="C485" s="108">
        <v>0</v>
      </c>
      <c r="D485" s="108">
        <v>0</v>
      </c>
      <c r="E485" s="108">
        <v>0</v>
      </c>
      <c r="F485" s="108">
        <v>0</v>
      </c>
      <c r="G485" s="108">
        <v>0</v>
      </c>
      <c r="H485" s="108">
        <v>0</v>
      </c>
      <c r="I485" s="108">
        <v>0</v>
      </c>
    </row>
    <row r="486" spans="1:9" ht="15" thickBot="1">
      <c r="A486" s="115" t="s">
        <v>114</v>
      </c>
      <c r="B486" s="108">
        <v>0</v>
      </c>
      <c r="C486" s="108">
        <v>0</v>
      </c>
      <c r="D486" s="108">
        <v>0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</row>
    <row r="487" spans="1:9" hidden="1"/>
    <row r="489" spans="1:9" ht="15" thickBot="1">
      <c r="A489" s="143" t="s">
        <v>148</v>
      </c>
    </row>
    <row r="490" spans="1:9" ht="15" hidden="1" thickBot="1"/>
    <row r="491" spans="1:9" ht="21" customHeight="1" thickBot="1">
      <c r="A491" s="566" t="s">
        <v>117</v>
      </c>
      <c r="B491" s="566" t="s">
        <v>606</v>
      </c>
      <c r="C491" s="574" t="s">
        <v>635</v>
      </c>
      <c r="D491" s="573" t="s">
        <v>744</v>
      </c>
      <c r="E491" s="573"/>
      <c r="F491" s="573"/>
      <c r="G491" s="573"/>
      <c r="H491" s="573"/>
      <c r="I491" s="573"/>
    </row>
    <row r="492" spans="1:9" ht="22.5" customHeight="1" thickBot="1">
      <c r="A492" s="566"/>
      <c r="B492" s="566"/>
      <c r="C492" s="576"/>
      <c r="D492" s="271" t="s">
        <v>745</v>
      </c>
      <c r="E492" s="271" t="s">
        <v>746</v>
      </c>
      <c r="F492" s="271" t="s">
        <v>747</v>
      </c>
      <c r="G492" s="271" t="s">
        <v>748</v>
      </c>
      <c r="H492" s="271" t="s">
        <v>749</v>
      </c>
      <c r="I492" s="271" t="s">
        <v>750</v>
      </c>
    </row>
    <row r="493" spans="1:9" ht="15" thickBot="1">
      <c r="A493" s="115" t="s">
        <v>106</v>
      </c>
      <c r="B493" s="108">
        <v>0</v>
      </c>
      <c r="C493" s="108">
        <v>0</v>
      </c>
      <c r="D493" s="108">
        <v>0</v>
      </c>
      <c r="E493" s="108">
        <v>0</v>
      </c>
      <c r="F493" s="108">
        <v>0</v>
      </c>
      <c r="G493" s="108">
        <v>0</v>
      </c>
      <c r="H493" s="108">
        <v>0</v>
      </c>
      <c r="I493" s="108">
        <v>0</v>
      </c>
    </row>
    <row r="494" spans="1:9" ht="15" thickBot="1">
      <c r="A494" s="115" t="s">
        <v>107</v>
      </c>
      <c r="B494" s="108">
        <v>0</v>
      </c>
      <c r="C494" s="108">
        <v>0</v>
      </c>
      <c r="D494" s="108">
        <v>0</v>
      </c>
      <c r="E494" s="108">
        <v>0</v>
      </c>
      <c r="F494" s="108">
        <v>0</v>
      </c>
      <c r="G494" s="108">
        <v>0</v>
      </c>
      <c r="H494" s="108">
        <v>0</v>
      </c>
      <c r="I494" s="108">
        <v>0</v>
      </c>
    </row>
    <row r="495" spans="1:9" ht="15" thickBot="1">
      <c r="A495" s="115" t="s">
        <v>108</v>
      </c>
      <c r="B495" s="108">
        <v>0</v>
      </c>
      <c r="C495" s="108">
        <v>0</v>
      </c>
      <c r="D495" s="108">
        <v>0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</row>
    <row r="496" spans="1:9" ht="15" thickBot="1">
      <c r="A496" s="115" t="s">
        <v>109</v>
      </c>
      <c r="B496" s="108">
        <v>3</v>
      </c>
      <c r="C496" s="108">
        <v>3</v>
      </c>
      <c r="D496" s="108">
        <v>3</v>
      </c>
      <c r="E496" s="108">
        <v>3</v>
      </c>
      <c r="F496" s="108">
        <v>3</v>
      </c>
      <c r="G496" s="108">
        <v>3</v>
      </c>
      <c r="H496" s="108">
        <v>3</v>
      </c>
      <c r="I496" s="108">
        <v>3</v>
      </c>
    </row>
    <row r="497" spans="1:9" ht="15" thickBot="1">
      <c r="A497" s="115" t="s">
        <v>110</v>
      </c>
      <c r="B497" s="108">
        <v>0</v>
      </c>
      <c r="C497" s="108">
        <v>0</v>
      </c>
      <c r="D497" s="108">
        <v>0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</row>
    <row r="498" spans="1:9" ht="15" thickBot="1">
      <c r="A498" s="115" t="s">
        <v>111</v>
      </c>
      <c r="B498" s="108">
        <v>0</v>
      </c>
      <c r="C498" s="108">
        <v>0</v>
      </c>
      <c r="D498" s="108">
        <v>0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</row>
    <row r="499" spans="1:9" ht="15" thickBot="1">
      <c r="A499" s="115" t="s">
        <v>112</v>
      </c>
      <c r="B499" s="108">
        <v>0</v>
      </c>
      <c r="C499" s="108">
        <v>0</v>
      </c>
      <c r="D499" s="108">
        <v>0</v>
      </c>
      <c r="E499" s="108">
        <v>0</v>
      </c>
      <c r="F499" s="108">
        <v>0</v>
      </c>
      <c r="G499" s="108">
        <v>0</v>
      </c>
      <c r="H499" s="108">
        <v>0</v>
      </c>
      <c r="I499" s="108">
        <v>0</v>
      </c>
    </row>
    <row r="500" spans="1:9" ht="15" thickBot="1">
      <c r="A500" s="115" t="s">
        <v>113</v>
      </c>
      <c r="B500" s="108">
        <v>0</v>
      </c>
      <c r="C500" s="108">
        <v>0</v>
      </c>
      <c r="D500" s="108">
        <v>0</v>
      </c>
      <c r="E500" s="108">
        <v>0</v>
      </c>
      <c r="F500" s="108">
        <v>0</v>
      </c>
      <c r="G500" s="108">
        <v>0</v>
      </c>
      <c r="H500" s="108">
        <v>0</v>
      </c>
      <c r="I500" s="108">
        <v>0</v>
      </c>
    </row>
    <row r="501" spans="1:9" ht="15" thickBot="1">
      <c r="A501" s="115" t="s">
        <v>114</v>
      </c>
      <c r="B501" s="108">
        <v>0</v>
      </c>
      <c r="C501" s="108">
        <v>0</v>
      </c>
      <c r="D501" s="108">
        <v>0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</row>
    <row r="502" spans="1:9" hidden="1"/>
    <row r="504" spans="1:9" ht="15" thickBot="1">
      <c r="A504" s="143" t="s">
        <v>149</v>
      </c>
    </row>
    <row r="505" spans="1:9" ht="15" hidden="1" thickBot="1"/>
    <row r="506" spans="1:9" ht="20.25" customHeight="1" thickBot="1">
      <c r="A506" s="566" t="s">
        <v>117</v>
      </c>
      <c r="B506" s="566" t="s">
        <v>606</v>
      </c>
      <c r="C506" s="574" t="s">
        <v>635</v>
      </c>
      <c r="D506" s="573" t="s">
        <v>744</v>
      </c>
      <c r="E506" s="573"/>
      <c r="F506" s="573"/>
      <c r="G506" s="573"/>
      <c r="H506" s="573"/>
      <c r="I506" s="573"/>
    </row>
    <row r="507" spans="1:9" ht="19.5" customHeight="1" thickBot="1">
      <c r="A507" s="566"/>
      <c r="B507" s="566"/>
      <c r="C507" s="576"/>
      <c r="D507" s="271" t="s">
        <v>745</v>
      </c>
      <c r="E507" s="271" t="s">
        <v>746</v>
      </c>
      <c r="F507" s="271" t="s">
        <v>747</v>
      </c>
      <c r="G507" s="271" t="s">
        <v>748</v>
      </c>
      <c r="H507" s="271" t="s">
        <v>749</v>
      </c>
      <c r="I507" s="271" t="s">
        <v>750</v>
      </c>
    </row>
    <row r="508" spans="1:9" ht="15" thickBot="1">
      <c r="A508" s="115" t="s">
        <v>106</v>
      </c>
      <c r="B508" s="108">
        <v>0</v>
      </c>
      <c r="C508" s="108">
        <v>0</v>
      </c>
      <c r="D508" s="108">
        <v>0</v>
      </c>
      <c r="E508" s="108">
        <v>0</v>
      </c>
      <c r="F508" s="108">
        <v>0</v>
      </c>
      <c r="G508" s="108">
        <v>0</v>
      </c>
      <c r="H508" s="108">
        <v>0</v>
      </c>
      <c r="I508" s="108">
        <v>0</v>
      </c>
    </row>
    <row r="509" spans="1:9" ht="15" thickBot="1">
      <c r="A509" s="115" t="s">
        <v>107</v>
      </c>
      <c r="B509" s="108">
        <v>0</v>
      </c>
      <c r="C509" s="108">
        <v>0</v>
      </c>
      <c r="D509" s="108">
        <v>0</v>
      </c>
      <c r="E509" s="108">
        <v>0</v>
      </c>
      <c r="F509" s="108">
        <v>0</v>
      </c>
      <c r="G509" s="108">
        <v>0</v>
      </c>
      <c r="H509" s="108">
        <v>0</v>
      </c>
      <c r="I509" s="108">
        <v>0</v>
      </c>
    </row>
    <row r="510" spans="1:9" ht="15" thickBot="1">
      <c r="A510" s="115" t="s">
        <v>108</v>
      </c>
      <c r="B510" s="108">
        <v>0</v>
      </c>
      <c r="C510" s="108">
        <v>0</v>
      </c>
      <c r="D510" s="108">
        <v>0</v>
      </c>
      <c r="E510" s="108">
        <v>0</v>
      </c>
      <c r="F510" s="108">
        <v>0</v>
      </c>
      <c r="G510" s="108">
        <v>0</v>
      </c>
      <c r="H510" s="108">
        <v>0</v>
      </c>
      <c r="I510" s="108">
        <v>0</v>
      </c>
    </row>
    <row r="511" spans="1:9" ht="15" thickBot="1">
      <c r="A511" s="115" t="s">
        <v>109</v>
      </c>
      <c r="B511" s="108">
        <v>8</v>
      </c>
      <c r="C511" s="108">
        <v>8</v>
      </c>
      <c r="D511" s="108">
        <v>8</v>
      </c>
      <c r="E511" s="108">
        <v>8</v>
      </c>
      <c r="F511" s="108">
        <v>8</v>
      </c>
      <c r="G511" s="108">
        <v>8</v>
      </c>
      <c r="H511" s="108">
        <v>8</v>
      </c>
      <c r="I511" s="108">
        <v>8</v>
      </c>
    </row>
    <row r="512" spans="1:9" ht="15" thickBot="1">
      <c r="A512" s="115" t="s">
        <v>110</v>
      </c>
      <c r="B512" s="108">
        <v>0</v>
      </c>
      <c r="C512" s="108">
        <v>0</v>
      </c>
      <c r="D512" s="108">
        <v>0</v>
      </c>
      <c r="E512" s="108">
        <v>0</v>
      </c>
      <c r="F512" s="108">
        <v>0</v>
      </c>
      <c r="G512" s="108">
        <v>0</v>
      </c>
      <c r="H512" s="108">
        <v>0</v>
      </c>
      <c r="I512" s="108">
        <v>0</v>
      </c>
    </row>
    <row r="513" spans="1:9" ht="15" thickBot="1">
      <c r="A513" s="115" t="s">
        <v>111</v>
      </c>
      <c r="B513" s="108">
        <v>0</v>
      </c>
      <c r="C513" s="108">
        <v>0</v>
      </c>
      <c r="D513" s="108">
        <v>0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</row>
    <row r="514" spans="1:9" ht="15" thickBot="1">
      <c r="A514" s="115" t="s">
        <v>112</v>
      </c>
      <c r="B514" s="108">
        <v>0</v>
      </c>
      <c r="C514" s="108">
        <v>0</v>
      </c>
      <c r="D514" s="108">
        <v>0</v>
      </c>
      <c r="E514" s="108">
        <v>0</v>
      </c>
      <c r="F514" s="108">
        <v>0</v>
      </c>
      <c r="G514" s="108">
        <v>0</v>
      </c>
      <c r="H514" s="108">
        <v>0</v>
      </c>
      <c r="I514" s="108">
        <v>0</v>
      </c>
    </row>
    <row r="515" spans="1:9" ht="15" thickBot="1">
      <c r="A515" s="115" t="s">
        <v>113</v>
      </c>
      <c r="B515" s="108">
        <v>0</v>
      </c>
      <c r="C515" s="108">
        <v>0</v>
      </c>
      <c r="D515" s="108">
        <v>0</v>
      </c>
      <c r="E515" s="108">
        <v>0</v>
      </c>
      <c r="F515" s="108">
        <v>0</v>
      </c>
      <c r="G515" s="108">
        <v>0</v>
      </c>
      <c r="H515" s="108">
        <v>0</v>
      </c>
      <c r="I515" s="108">
        <v>0</v>
      </c>
    </row>
    <row r="516" spans="1:9" ht="15" thickBot="1">
      <c r="A516" s="115" t="s">
        <v>114</v>
      </c>
      <c r="B516" s="108">
        <v>0</v>
      </c>
      <c r="C516" s="108">
        <v>0</v>
      </c>
      <c r="D516" s="108">
        <v>0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</row>
    <row r="517" spans="1:9">
      <c r="A517" s="134" t="s">
        <v>1033</v>
      </c>
    </row>
    <row r="519" spans="1:9" ht="17">
      <c r="A519" s="619" t="s">
        <v>703</v>
      </c>
      <c r="B519" s="619"/>
      <c r="C519" s="619"/>
      <c r="D519" s="619"/>
      <c r="E519" s="619"/>
      <c r="F519" s="619"/>
      <c r="G519" s="619"/>
      <c r="H519" s="619"/>
      <c r="I519" s="619"/>
    </row>
    <row r="521" spans="1:9">
      <c r="A521" s="143" t="s">
        <v>150</v>
      </c>
    </row>
    <row r="522" spans="1:9" ht="15" thickBot="1"/>
    <row r="523" spans="1:9" ht="21.75" customHeight="1" thickBot="1">
      <c r="A523" s="566" t="s">
        <v>117</v>
      </c>
      <c r="B523" s="566" t="s">
        <v>606</v>
      </c>
      <c r="C523" s="574" t="s">
        <v>635</v>
      </c>
      <c r="D523" s="573" t="s">
        <v>744</v>
      </c>
      <c r="E523" s="573"/>
      <c r="F523" s="573"/>
      <c r="G523" s="573"/>
      <c r="H523" s="573"/>
      <c r="I523" s="573"/>
    </row>
    <row r="524" spans="1:9" ht="21.75" customHeight="1" thickBot="1">
      <c r="A524" s="566"/>
      <c r="B524" s="566"/>
      <c r="C524" s="576"/>
      <c r="D524" s="271" t="s">
        <v>745</v>
      </c>
      <c r="E524" s="271" t="s">
        <v>746</v>
      </c>
      <c r="F524" s="271" t="s">
        <v>747</v>
      </c>
      <c r="G524" s="271" t="s">
        <v>748</v>
      </c>
      <c r="H524" s="271" t="s">
        <v>749</v>
      </c>
      <c r="I524" s="271" t="s">
        <v>750</v>
      </c>
    </row>
    <row r="525" spans="1:9" ht="15" thickBot="1">
      <c r="A525" s="115" t="s">
        <v>106</v>
      </c>
      <c r="B525" s="108">
        <v>0</v>
      </c>
      <c r="C525" s="108">
        <v>0</v>
      </c>
      <c r="D525" s="108">
        <v>0</v>
      </c>
      <c r="E525" s="108">
        <v>0</v>
      </c>
      <c r="F525" s="108">
        <v>0</v>
      </c>
      <c r="G525" s="108">
        <v>0</v>
      </c>
      <c r="H525" s="108">
        <v>0</v>
      </c>
      <c r="I525" s="108">
        <v>0</v>
      </c>
    </row>
    <row r="526" spans="1:9" ht="15" thickBot="1">
      <c r="A526" s="115" t="s">
        <v>107</v>
      </c>
      <c r="B526" s="108">
        <v>0</v>
      </c>
      <c r="C526" s="108">
        <v>0</v>
      </c>
      <c r="D526" s="108">
        <v>0</v>
      </c>
      <c r="E526" s="108">
        <v>0</v>
      </c>
      <c r="F526" s="108">
        <v>0</v>
      </c>
      <c r="G526" s="108">
        <v>0</v>
      </c>
      <c r="H526" s="108">
        <v>0</v>
      </c>
      <c r="I526" s="108">
        <v>0</v>
      </c>
    </row>
    <row r="527" spans="1:9" ht="15" thickBot="1">
      <c r="A527" s="115" t="s">
        <v>108</v>
      </c>
      <c r="B527" s="108">
        <v>0</v>
      </c>
      <c r="C527" s="108">
        <v>0</v>
      </c>
      <c r="D527" s="108">
        <v>0</v>
      </c>
      <c r="E527" s="108">
        <v>0</v>
      </c>
      <c r="F527" s="108">
        <v>0</v>
      </c>
      <c r="G527" s="108">
        <v>0</v>
      </c>
      <c r="H527" s="108">
        <v>0</v>
      </c>
      <c r="I527" s="108">
        <v>0</v>
      </c>
    </row>
    <row r="528" spans="1:9" ht="15" thickBot="1">
      <c r="A528" s="115" t="s">
        <v>109</v>
      </c>
      <c r="B528" s="108">
        <v>21</v>
      </c>
      <c r="C528" s="108">
        <v>21</v>
      </c>
      <c r="D528" s="108">
        <v>21</v>
      </c>
      <c r="E528" s="108">
        <v>21</v>
      </c>
      <c r="F528" s="108">
        <v>21</v>
      </c>
      <c r="G528" s="108">
        <v>21</v>
      </c>
      <c r="H528" s="108">
        <v>21</v>
      </c>
      <c r="I528" s="108">
        <v>21</v>
      </c>
    </row>
    <row r="529" spans="1:9" ht="15" thickBot="1">
      <c r="A529" s="115" t="s">
        <v>110</v>
      </c>
      <c r="B529" s="108">
        <v>0</v>
      </c>
      <c r="C529" s="108">
        <v>0</v>
      </c>
      <c r="D529" s="108">
        <v>0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</row>
    <row r="530" spans="1:9" ht="15" thickBot="1">
      <c r="A530" s="115" t="s">
        <v>111</v>
      </c>
      <c r="B530" s="108">
        <v>0</v>
      </c>
      <c r="C530" s="108">
        <v>0</v>
      </c>
      <c r="D530" s="108">
        <v>0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</row>
    <row r="531" spans="1:9" ht="15" thickBot="1">
      <c r="A531" s="115" t="s">
        <v>112</v>
      </c>
      <c r="B531" s="108">
        <v>0</v>
      </c>
      <c r="C531" s="108">
        <v>0</v>
      </c>
      <c r="D531" s="108">
        <v>0</v>
      </c>
      <c r="E531" s="108">
        <v>0</v>
      </c>
      <c r="F531" s="108">
        <v>0</v>
      </c>
      <c r="G531" s="108">
        <v>0</v>
      </c>
      <c r="H531" s="108">
        <v>0</v>
      </c>
      <c r="I531" s="108">
        <v>0</v>
      </c>
    </row>
    <row r="532" spans="1:9" ht="15" thickBot="1">
      <c r="A532" s="115" t="s">
        <v>113</v>
      </c>
      <c r="B532" s="108">
        <v>0</v>
      </c>
      <c r="C532" s="108">
        <v>0</v>
      </c>
      <c r="D532" s="108">
        <v>0</v>
      </c>
      <c r="E532" s="108">
        <v>0</v>
      </c>
      <c r="F532" s="108">
        <v>0</v>
      </c>
      <c r="G532" s="108">
        <v>0</v>
      </c>
      <c r="H532" s="108">
        <v>0</v>
      </c>
      <c r="I532" s="108">
        <v>0</v>
      </c>
    </row>
    <row r="533" spans="1:9" ht="15" thickBot="1">
      <c r="A533" s="115" t="s">
        <v>114</v>
      </c>
      <c r="B533" s="108">
        <v>0</v>
      </c>
      <c r="C533" s="108">
        <v>0</v>
      </c>
      <c r="D533" s="108">
        <v>0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</row>
    <row r="536" spans="1:9">
      <c r="A536" s="134" t="s">
        <v>1033</v>
      </c>
    </row>
  </sheetData>
  <mergeCells count="148">
    <mergeCell ref="A472:I472"/>
    <mergeCell ref="A519:I519"/>
    <mergeCell ref="A2:I2"/>
    <mergeCell ref="A49:I49"/>
    <mergeCell ref="A96:I96"/>
    <mergeCell ref="A143:I143"/>
    <mergeCell ref="A190:I190"/>
    <mergeCell ref="A237:I237"/>
    <mergeCell ref="A284:I284"/>
    <mergeCell ref="A331:I331"/>
    <mergeCell ref="A378:I378"/>
    <mergeCell ref="D83:I83"/>
    <mergeCell ref="A36:A37"/>
    <mergeCell ref="D36:I36"/>
    <mergeCell ref="A53:A54"/>
    <mergeCell ref="D53:I53"/>
    <mergeCell ref="A6:A7"/>
    <mergeCell ref="D6:I6"/>
    <mergeCell ref="A21:A22"/>
    <mergeCell ref="D21:I21"/>
    <mergeCell ref="A68:A69"/>
    <mergeCell ref="D68:I68"/>
    <mergeCell ref="A83:A84"/>
    <mergeCell ref="B6:B7"/>
    <mergeCell ref="B21:B22"/>
    <mergeCell ref="B36:B37"/>
    <mergeCell ref="B53:B54"/>
    <mergeCell ref="B68:B69"/>
    <mergeCell ref="B83:B84"/>
    <mergeCell ref="C6:C7"/>
    <mergeCell ref="C21:C22"/>
    <mergeCell ref="C36:C37"/>
    <mergeCell ref="C53:C54"/>
    <mergeCell ref="C68:C69"/>
    <mergeCell ref="C83:C84"/>
    <mergeCell ref="A130:A131"/>
    <mergeCell ref="D130:I130"/>
    <mergeCell ref="A147:A148"/>
    <mergeCell ref="D147:I147"/>
    <mergeCell ref="A100:A101"/>
    <mergeCell ref="D100:I100"/>
    <mergeCell ref="A115:A116"/>
    <mergeCell ref="D115:I115"/>
    <mergeCell ref="B147:B148"/>
    <mergeCell ref="B100:B101"/>
    <mergeCell ref="B115:B116"/>
    <mergeCell ref="B130:B131"/>
    <mergeCell ref="C100:C101"/>
    <mergeCell ref="C115:C116"/>
    <mergeCell ref="C130:C131"/>
    <mergeCell ref="C147:C148"/>
    <mergeCell ref="A194:A195"/>
    <mergeCell ref="D194:I194"/>
    <mergeCell ref="A209:A210"/>
    <mergeCell ref="D209:I209"/>
    <mergeCell ref="A162:A163"/>
    <mergeCell ref="D162:I162"/>
    <mergeCell ref="A177:A178"/>
    <mergeCell ref="D177:I177"/>
    <mergeCell ref="B162:B163"/>
    <mergeCell ref="B177:B178"/>
    <mergeCell ref="B194:B195"/>
    <mergeCell ref="B209:B210"/>
    <mergeCell ref="C162:C163"/>
    <mergeCell ref="C177:C178"/>
    <mergeCell ref="C194:C195"/>
    <mergeCell ref="C209:C210"/>
    <mergeCell ref="A256:A257"/>
    <mergeCell ref="D256:I256"/>
    <mergeCell ref="A271:A272"/>
    <mergeCell ref="D271:I271"/>
    <mergeCell ref="A224:A225"/>
    <mergeCell ref="D224:I224"/>
    <mergeCell ref="A241:A242"/>
    <mergeCell ref="D241:I241"/>
    <mergeCell ref="B224:B225"/>
    <mergeCell ref="B241:B242"/>
    <mergeCell ref="B256:B257"/>
    <mergeCell ref="B271:B272"/>
    <mergeCell ref="C224:C225"/>
    <mergeCell ref="C241:C242"/>
    <mergeCell ref="C256:C257"/>
    <mergeCell ref="C271:C272"/>
    <mergeCell ref="A318:A319"/>
    <mergeCell ref="D318:I318"/>
    <mergeCell ref="A335:A336"/>
    <mergeCell ref="D335:I335"/>
    <mergeCell ref="A288:A289"/>
    <mergeCell ref="D288:I288"/>
    <mergeCell ref="A303:A304"/>
    <mergeCell ref="D303:I303"/>
    <mergeCell ref="B288:B289"/>
    <mergeCell ref="B303:B304"/>
    <mergeCell ref="B318:B319"/>
    <mergeCell ref="B335:B336"/>
    <mergeCell ref="C288:C289"/>
    <mergeCell ref="C303:C304"/>
    <mergeCell ref="C318:C319"/>
    <mergeCell ref="C335:C336"/>
    <mergeCell ref="A382:A383"/>
    <mergeCell ref="D382:I382"/>
    <mergeCell ref="A397:A398"/>
    <mergeCell ref="D397:I397"/>
    <mergeCell ref="A350:A351"/>
    <mergeCell ref="D350:I350"/>
    <mergeCell ref="A365:A366"/>
    <mergeCell ref="D365:I365"/>
    <mergeCell ref="B350:B351"/>
    <mergeCell ref="B365:B366"/>
    <mergeCell ref="B382:B383"/>
    <mergeCell ref="B397:B398"/>
    <mergeCell ref="C350:C351"/>
    <mergeCell ref="C365:C366"/>
    <mergeCell ref="C382:C383"/>
    <mergeCell ref="C397:C398"/>
    <mergeCell ref="A444:A445"/>
    <mergeCell ref="D444:I444"/>
    <mergeCell ref="A459:A460"/>
    <mergeCell ref="D459:I459"/>
    <mergeCell ref="A412:A413"/>
    <mergeCell ref="D412:I412"/>
    <mergeCell ref="A429:A430"/>
    <mergeCell ref="D429:I429"/>
    <mergeCell ref="B412:B413"/>
    <mergeCell ref="B429:B430"/>
    <mergeCell ref="B444:B445"/>
    <mergeCell ref="B459:B460"/>
    <mergeCell ref="A425:I425"/>
    <mergeCell ref="C412:C413"/>
    <mergeCell ref="C429:C430"/>
    <mergeCell ref="C444:C445"/>
    <mergeCell ref="C459:C460"/>
    <mergeCell ref="A506:A507"/>
    <mergeCell ref="D506:I506"/>
    <mergeCell ref="A523:A524"/>
    <mergeCell ref="D523:I523"/>
    <mergeCell ref="A476:A477"/>
    <mergeCell ref="D476:I476"/>
    <mergeCell ref="A491:A492"/>
    <mergeCell ref="D491:I491"/>
    <mergeCell ref="B476:B477"/>
    <mergeCell ref="B491:B492"/>
    <mergeCell ref="B506:B507"/>
    <mergeCell ref="B523:B524"/>
    <mergeCell ref="C476:C477"/>
    <mergeCell ref="C491:C492"/>
    <mergeCell ref="C506:C507"/>
    <mergeCell ref="C523:C524"/>
  </mergeCells>
  <pageMargins left="0.7" right="0.7" top="0.75" bottom="0.75" header="0.3" footer="0.3"/>
  <pageSetup paperSize="9" scale="89" orientation="portrait" r:id="rId1"/>
  <rowBreaks count="3" manualBreakCount="3">
    <brk id="112" max="9" man="1"/>
    <brk id="282" max="9" man="1"/>
    <brk id="329" max="9" man="1"/>
  </rowBreaks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view="pageBreakPreview" zoomScaleNormal="100" zoomScaleSheetLayoutView="100" workbookViewId="0"/>
  </sheetViews>
  <sheetFormatPr defaultRowHeight="14.5"/>
  <sheetData/>
  <pageMargins left="0.7" right="0.7" top="0.75" bottom="0.75" header="0.3" footer="0.3"/>
  <pageSetup paperSize="9" orientation="portrait" r:id="rId1"/>
  <rowBreaks count="1" manualBreakCount="1">
    <brk id="41" max="8" man="1"/>
  </rowBreaks>
  <customProperties>
    <customPr name="EpmWorksheetKeyString_GUID" r:id="rId2"/>
    <customPr name="FPMExcelClientCellBasedFunctionStatus" r:id="rId3"/>
  </customProperties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theme="0"/>
  </sheetPr>
  <dimension ref="A2:K62"/>
  <sheetViews>
    <sheetView showGridLines="0" view="pageBreakPreview" zoomScale="90" zoomScaleNormal="100" zoomScaleSheetLayoutView="90" workbookViewId="0">
      <selection activeCell="C13" sqref="C13"/>
    </sheetView>
  </sheetViews>
  <sheetFormatPr defaultRowHeight="14.5"/>
  <cols>
    <col min="1" max="1" width="12.54296875" customWidth="1"/>
    <col min="2" max="2" width="22.7265625" customWidth="1"/>
    <col min="3" max="3" width="18.81640625" customWidth="1"/>
    <col min="4" max="4" width="18" customWidth="1"/>
    <col min="5" max="5" width="22.453125" bestFit="1" customWidth="1"/>
    <col min="6" max="6" width="20.26953125" bestFit="1" customWidth="1"/>
    <col min="7" max="7" width="19" customWidth="1"/>
    <col min="8" max="8" width="17.26953125" customWidth="1"/>
    <col min="9" max="9" width="17" customWidth="1"/>
    <col min="10" max="10" width="16.54296875" customWidth="1"/>
    <col min="11" max="11" width="18" customWidth="1"/>
  </cols>
  <sheetData>
    <row r="2" spans="1:10" ht="20">
      <c r="A2" s="560" t="s">
        <v>213</v>
      </c>
      <c r="B2" s="560"/>
      <c r="C2" s="560"/>
      <c r="D2" s="560"/>
      <c r="E2" s="560"/>
      <c r="F2" s="560"/>
      <c r="G2" s="560"/>
      <c r="H2" s="560"/>
      <c r="I2" s="560"/>
      <c r="J2" s="560"/>
    </row>
    <row r="3" spans="1:10" ht="15" thickBot="1"/>
    <row r="4" spans="1:10" ht="20.25" customHeight="1" thickBot="1">
      <c r="A4" s="573" t="s">
        <v>0</v>
      </c>
      <c r="B4" s="573" t="s">
        <v>7</v>
      </c>
      <c r="C4" s="573"/>
      <c r="D4" s="573"/>
      <c r="E4" s="573" t="s">
        <v>8</v>
      </c>
      <c r="F4" s="573"/>
      <c r="G4" s="573"/>
      <c r="H4" s="573" t="s">
        <v>212</v>
      </c>
      <c r="I4" s="573"/>
      <c r="J4" s="573"/>
    </row>
    <row r="5" spans="1:10" ht="20.25" customHeight="1" thickBot="1">
      <c r="A5" s="573"/>
      <c r="B5" s="137" t="s">
        <v>211</v>
      </c>
      <c r="C5" s="137" t="s">
        <v>214</v>
      </c>
      <c r="D5" s="137" t="s">
        <v>205</v>
      </c>
      <c r="E5" s="137" t="s">
        <v>211</v>
      </c>
      <c r="F5" s="137" t="s">
        <v>214</v>
      </c>
      <c r="G5" s="137" t="s">
        <v>205</v>
      </c>
      <c r="H5" s="137" t="s">
        <v>211</v>
      </c>
      <c r="I5" s="137" t="s">
        <v>214</v>
      </c>
      <c r="J5" s="137" t="s">
        <v>205</v>
      </c>
    </row>
    <row r="6" spans="1:10" ht="15" thickBot="1">
      <c r="A6" s="115" t="s">
        <v>606</v>
      </c>
      <c r="B6" s="154">
        <v>46096191</v>
      </c>
      <c r="C6" s="155">
        <v>1632627.0793409999</v>
      </c>
      <c r="D6" s="155">
        <v>704158.02268505003</v>
      </c>
      <c r="E6" s="154">
        <v>44784815</v>
      </c>
      <c r="F6" s="155">
        <v>1622276.7574640005</v>
      </c>
      <c r="G6" s="155">
        <v>683758.09252211708</v>
      </c>
      <c r="H6" s="154">
        <v>90881006</v>
      </c>
      <c r="I6" s="155">
        <v>3254903.836805</v>
      </c>
      <c r="J6" s="155">
        <v>1387916.1152071671</v>
      </c>
    </row>
    <row r="7" spans="1:10" ht="15" thickBot="1">
      <c r="A7" s="115" t="s">
        <v>635</v>
      </c>
      <c r="B7" s="154">
        <v>53268449</v>
      </c>
      <c r="C7" s="155">
        <v>799700.27089499997</v>
      </c>
      <c r="D7" s="155">
        <v>597594.45827218506</v>
      </c>
      <c r="E7" s="154">
        <v>48860380</v>
      </c>
      <c r="F7" s="155">
        <v>788295.09066599992</v>
      </c>
      <c r="G7" s="155">
        <v>580371.71881013399</v>
      </c>
      <c r="H7" s="154">
        <v>102128829</v>
      </c>
      <c r="I7" s="155">
        <v>1587995.3615610001</v>
      </c>
      <c r="J7" s="155">
        <v>1177966.177082319</v>
      </c>
    </row>
    <row r="8" spans="1:10" ht="15" thickBot="1">
      <c r="A8" s="115" t="s">
        <v>744</v>
      </c>
      <c r="B8" s="154">
        <v>89200420</v>
      </c>
      <c r="C8" s="154">
        <v>1619073.5027690001</v>
      </c>
      <c r="D8" s="154">
        <v>965566.13579441025</v>
      </c>
      <c r="E8" s="154">
        <v>84624477</v>
      </c>
      <c r="F8" s="154">
        <v>1553959.448076</v>
      </c>
      <c r="G8" s="154">
        <v>934970.40831352281</v>
      </c>
      <c r="H8" s="154">
        <v>173824897</v>
      </c>
      <c r="I8" s="154">
        <v>3173032.9508450003</v>
      </c>
      <c r="J8" s="154">
        <v>1900536.5441079331</v>
      </c>
    </row>
    <row r="9" spans="1:10" ht="15" thickBot="1">
      <c r="A9" s="272" t="s">
        <v>745</v>
      </c>
      <c r="B9" s="280">
        <v>12545142</v>
      </c>
      <c r="C9" s="280">
        <v>183234.69992100017</v>
      </c>
      <c r="D9" s="280">
        <v>124328.748317719</v>
      </c>
      <c r="E9" s="280">
        <v>11875251</v>
      </c>
      <c r="F9" s="280">
        <v>174733.16674000002</v>
      </c>
      <c r="G9" s="280">
        <v>120720.73464157399</v>
      </c>
      <c r="H9" s="280">
        <v>24420393</v>
      </c>
      <c r="I9" s="280">
        <v>357967.86666100007</v>
      </c>
      <c r="J9" s="280">
        <v>245049.482959293</v>
      </c>
    </row>
    <row r="10" spans="1:10" ht="15" thickBot="1">
      <c r="A10" s="272" t="s">
        <v>746</v>
      </c>
      <c r="B10" s="280">
        <v>11471367</v>
      </c>
      <c r="C10" s="280">
        <v>181979.17029200008</v>
      </c>
      <c r="D10" s="280">
        <v>124756.51136470104</v>
      </c>
      <c r="E10" s="280">
        <v>10636940</v>
      </c>
      <c r="F10" s="280">
        <v>171451.84653999991</v>
      </c>
      <c r="G10" s="280">
        <v>116958.05665872098</v>
      </c>
      <c r="H10" s="280">
        <v>22108307</v>
      </c>
      <c r="I10" s="280">
        <v>353431.01683199999</v>
      </c>
      <c r="J10" s="280">
        <v>241714.56802342203</v>
      </c>
    </row>
    <row r="11" spans="1:10" ht="15" thickBot="1">
      <c r="A11" s="272" t="s">
        <v>747</v>
      </c>
      <c r="B11" s="280">
        <v>12514682</v>
      </c>
      <c r="C11" s="280">
        <v>218745.06100700001</v>
      </c>
      <c r="D11" s="280">
        <v>127773.97114367202</v>
      </c>
      <c r="E11" s="280">
        <v>11368943</v>
      </c>
      <c r="F11" s="280">
        <v>208830.41537800006</v>
      </c>
      <c r="G11" s="280">
        <v>112977.99186087797</v>
      </c>
      <c r="H11" s="280">
        <v>23883625</v>
      </c>
      <c r="I11" s="280">
        <v>427575.47638499993</v>
      </c>
      <c r="J11" s="280">
        <v>240751.96300454997</v>
      </c>
    </row>
    <row r="12" spans="1:10" ht="15" thickBot="1">
      <c r="A12" s="272" t="s">
        <v>748</v>
      </c>
      <c r="B12" s="280">
        <v>11379461</v>
      </c>
      <c r="C12" s="280">
        <v>196020.21353300003</v>
      </c>
      <c r="D12" s="280">
        <v>119157.48507267101</v>
      </c>
      <c r="E12" s="280">
        <v>10905518</v>
      </c>
      <c r="F12" s="280">
        <v>192753.42954399998</v>
      </c>
      <c r="G12" s="280">
        <v>115057.87579229605</v>
      </c>
      <c r="H12" s="280">
        <v>22284979</v>
      </c>
      <c r="I12" s="280">
        <v>388773.64307699999</v>
      </c>
      <c r="J12" s="280">
        <v>234215.36086496708</v>
      </c>
    </row>
    <row r="13" spans="1:10" ht="15" thickBot="1">
      <c r="A13" s="272" t="s">
        <v>749</v>
      </c>
      <c r="B13" s="280">
        <v>18030361</v>
      </c>
      <c r="C13" s="280">
        <v>370464.76427300001</v>
      </c>
      <c r="D13" s="280">
        <v>195928.91489564901</v>
      </c>
      <c r="E13" s="280">
        <v>17430166</v>
      </c>
      <c r="F13" s="280">
        <v>351467.4142590001</v>
      </c>
      <c r="G13" s="280">
        <v>199067.61025870199</v>
      </c>
      <c r="H13" s="280">
        <v>35460527</v>
      </c>
      <c r="I13" s="280">
        <v>721932.17853200005</v>
      </c>
      <c r="J13" s="280">
        <v>394996.52515435102</v>
      </c>
    </row>
    <row r="14" spans="1:10" ht="15" thickBot="1">
      <c r="A14" s="272" t="s">
        <v>750</v>
      </c>
      <c r="B14" s="280">
        <v>23259407</v>
      </c>
      <c r="C14" s="280">
        <v>468629.59374299995</v>
      </c>
      <c r="D14" s="280">
        <v>273620.50499999808</v>
      </c>
      <c r="E14" s="280">
        <v>22407659</v>
      </c>
      <c r="F14" s="280">
        <v>454723.17561499996</v>
      </c>
      <c r="G14" s="280">
        <v>270188.1391013519</v>
      </c>
      <c r="H14" s="280">
        <v>45667066</v>
      </c>
      <c r="I14" s="280">
        <v>923352.76935800002</v>
      </c>
      <c r="J14" s="280">
        <v>543808.64410134999</v>
      </c>
    </row>
    <row r="15" spans="1:10" hidden="1">
      <c r="A15" s="3"/>
    </row>
    <row r="16" spans="1:10">
      <c r="A16" s="133" t="s">
        <v>1034</v>
      </c>
    </row>
    <row r="17" spans="1:11" ht="17">
      <c r="A17" s="593" t="s">
        <v>704</v>
      </c>
      <c r="B17" s="593"/>
      <c r="C17" s="593"/>
      <c r="D17" s="593"/>
      <c r="E17" s="593"/>
      <c r="F17" s="593"/>
      <c r="G17" s="593"/>
      <c r="H17" s="593"/>
      <c r="I17" s="593"/>
      <c r="J17" s="593"/>
      <c r="K17" s="593"/>
    </row>
    <row r="18" spans="1:11" ht="15" thickBot="1"/>
    <row r="19" spans="1:11" s="25" customFormat="1" ht="20.25" customHeight="1" thickBot="1">
      <c r="A19" s="573" t="s">
        <v>0</v>
      </c>
      <c r="B19" s="573" t="s">
        <v>754</v>
      </c>
      <c r="C19" s="573"/>
      <c r="D19" s="573"/>
      <c r="E19" s="573"/>
      <c r="F19" s="573"/>
      <c r="G19" s="573"/>
      <c r="H19" s="573"/>
      <c r="I19" s="573"/>
      <c r="J19" s="573"/>
      <c r="K19" s="573" t="s">
        <v>212</v>
      </c>
    </row>
    <row r="20" spans="1:11" s="25" customFormat="1" ht="20.25" customHeight="1" thickBot="1">
      <c r="A20" s="573"/>
      <c r="B20" s="278" t="s">
        <v>115</v>
      </c>
      <c r="C20" s="278" t="s">
        <v>185</v>
      </c>
      <c r="D20" s="278" t="s">
        <v>184</v>
      </c>
      <c r="E20" s="278" t="s">
        <v>179</v>
      </c>
      <c r="F20" s="278" t="s">
        <v>182</v>
      </c>
      <c r="G20" s="278" t="s">
        <v>180</v>
      </c>
      <c r="H20" s="278" t="s">
        <v>186</v>
      </c>
      <c r="I20" s="278" t="s">
        <v>183</v>
      </c>
      <c r="J20" s="278" t="s">
        <v>181</v>
      </c>
      <c r="K20" s="573"/>
    </row>
    <row r="21" spans="1:11" ht="15" thickBot="1">
      <c r="A21" s="114" t="s">
        <v>606</v>
      </c>
      <c r="B21" s="287">
        <v>427183.38943796902</v>
      </c>
      <c r="C21" s="287">
        <v>867.99364073900006</v>
      </c>
      <c r="D21" s="287">
        <v>120.245593728</v>
      </c>
      <c r="E21" s="287">
        <v>801389.39634501806</v>
      </c>
      <c r="F21" s="287">
        <v>83221.873425051002</v>
      </c>
      <c r="G21" s="287">
        <v>39567.666564406005</v>
      </c>
      <c r="H21" s="287">
        <v>2108.056133819</v>
      </c>
      <c r="I21" s="287">
        <v>19833.760364504997</v>
      </c>
      <c r="J21" s="287">
        <v>13623.733701932</v>
      </c>
      <c r="K21" s="287">
        <v>1387916.1152071671</v>
      </c>
    </row>
    <row r="22" spans="1:11" ht="15" thickBot="1">
      <c r="A22" s="114" t="s">
        <v>635</v>
      </c>
      <c r="B22" s="287">
        <v>298254.79639619304</v>
      </c>
      <c r="C22" s="287">
        <v>854.70762810799999</v>
      </c>
      <c r="D22" s="287">
        <v>671.04051815299999</v>
      </c>
      <c r="E22" s="287">
        <v>732069.07257669501</v>
      </c>
      <c r="F22" s="287">
        <v>88887.752370055008</v>
      </c>
      <c r="G22" s="287">
        <v>28756.677404143</v>
      </c>
      <c r="H22" s="287">
        <v>2034.3539538229998</v>
      </c>
      <c r="I22" s="287">
        <v>13319.887444526001</v>
      </c>
      <c r="J22" s="287">
        <v>13117.888790623001</v>
      </c>
      <c r="K22" s="287">
        <v>1177966.177082319</v>
      </c>
    </row>
    <row r="23" spans="1:11" ht="15" thickBot="1">
      <c r="A23" s="114" t="s">
        <v>744</v>
      </c>
      <c r="B23" s="287">
        <v>298846.39517778496</v>
      </c>
      <c r="C23" s="287">
        <v>883.42516940000007</v>
      </c>
      <c r="D23" s="287">
        <v>52.484957840000007</v>
      </c>
      <c r="E23" s="287">
        <v>1429259.66199983</v>
      </c>
      <c r="F23" s="287">
        <v>92523.077983394993</v>
      </c>
      <c r="G23" s="287">
        <v>52060.787305535996</v>
      </c>
      <c r="H23" s="287">
        <v>2956.1442772810001</v>
      </c>
      <c r="I23" s="287">
        <v>6015.65364365</v>
      </c>
      <c r="J23" s="287">
        <v>17938.913593216002</v>
      </c>
      <c r="K23" s="287">
        <v>1900536.5441079331</v>
      </c>
    </row>
    <row r="24" spans="1:11" ht="15" thickBot="1">
      <c r="A24" s="241" t="s">
        <v>745</v>
      </c>
      <c r="B24" s="288">
        <v>44902.570465502999</v>
      </c>
      <c r="C24" s="288">
        <v>53.983595100000002</v>
      </c>
      <c r="D24" s="288">
        <v>3.5691126</v>
      </c>
      <c r="E24" s="288">
        <v>182484.76333764801</v>
      </c>
      <c r="F24" s="288">
        <v>10026.157739824999</v>
      </c>
      <c r="G24" s="288">
        <v>4274.8601396920003</v>
      </c>
      <c r="H24" s="288">
        <v>416.57648777000003</v>
      </c>
      <c r="I24" s="288">
        <v>878.49915688199997</v>
      </c>
      <c r="J24" s="288">
        <v>2008.502924273</v>
      </c>
      <c r="K24" s="288">
        <v>245049.482959293</v>
      </c>
    </row>
    <row r="25" spans="1:11" ht="15" thickBot="1">
      <c r="A25" s="241" t="s">
        <v>746</v>
      </c>
      <c r="B25" s="288">
        <v>41843.175084297</v>
      </c>
      <c r="C25" s="288">
        <v>88.133826799999994</v>
      </c>
      <c r="D25" s="288">
        <v>8.8561983000000009</v>
      </c>
      <c r="E25" s="288">
        <v>180370.974531196</v>
      </c>
      <c r="F25" s="288">
        <v>12704.627273890001</v>
      </c>
      <c r="G25" s="288">
        <v>4612.4036025839996</v>
      </c>
      <c r="H25" s="288">
        <v>294.19867904500001</v>
      </c>
      <c r="I25" s="288">
        <v>703.92966409999997</v>
      </c>
      <c r="J25" s="288">
        <v>1088.26916321</v>
      </c>
      <c r="K25" s="288">
        <v>241714.56802342198</v>
      </c>
    </row>
    <row r="26" spans="1:11" ht="15" thickBot="1">
      <c r="A26" s="241" t="s">
        <v>747</v>
      </c>
      <c r="B26" s="288">
        <v>48830.042576904998</v>
      </c>
      <c r="C26" s="288">
        <v>155.3196441</v>
      </c>
      <c r="D26" s="288">
        <v>0.89994940000000001</v>
      </c>
      <c r="E26" s="288">
        <v>175346.89042192101</v>
      </c>
      <c r="F26" s="288">
        <v>9939.7911947699995</v>
      </c>
      <c r="G26" s="288">
        <v>4280.7180405689996</v>
      </c>
      <c r="H26" s="288">
        <v>375.85650354799998</v>
      </c>
      <c r="I26" s="288">
        <v>685.64144433199999</v>
      </c>
      <c r="J26" s="288">
        <v>1136.803229005</v>
      </c>
      <c r="K26" s="288">
        <v>240751.96300454997</v>
      </c>
    </row>
    <row r="27" spans="1:11" ht="15" thickBot="1">
      <c r="A27" s="241" t="s">
        <v>748</v>
      </c>
      <c r="B27" s="288">
        <v>48075.897448821997</v>
      </c>
      <c r="C27" s="288">
        <v>45.187271699999997</v>
      </c>
      <c r="D27" s="288">
        <v>0.35539320000000002</v>
      </c>
      <c r="E27" s="288">
        <v>168981.369217431</v>
      </c>
      <c r="F27" s="288">
        <v>7200.2578903249996</v>
      </c>
      <c r="G27" s="288">
        <v>4320.3148815799996</v>
      </c>
      <c r="H27" s="288">
        <v>272.42781414799998</v>
      </c>
      <c r="I27" s="288">
        <v>292.92982189999998</v>
      </c>
      <c r="J27" s="288">
        <v>5026.6211258610001</v>
      </c>
      <c r="K27" s="288">
        <v>234215.36086496702</v>
      </c>
    </row>
    <row r="28" spans="1:11" ht="15" thickBot="1">
      <c r="A28" s="241" t="s">
        <v>749</v>
      </c>
      <c r="B28" s="288">
        <v>64406.879268714001</v>
      </c>
      <c r="C28" s="288">
        <v>243.07839770000001</v>
      </c>
      <c r="D28" s="288">
        <v>2.1878200400000001</v>
      </c>
      <c r="E28" s="288">
        <v>299520.83659375401</v>
      </c>
      <c r="F28" s="288">
        <v>19565.696317698999</v>
      </c>
      <c r="G28" s="288">
        <v>8073.6844163610003</v>
      </c>
      <c r="H28" s="288">
        <v>530.51499782400003</v>
      </c>
      <c r="I28" s="288">
        <v>734.80374320400006</v>
      </c>
      <c r="J28" s="288">
        <v>1918.8435990549999</v>
      </c>
      <c r="K28" s="288">
        <v>394996.52515435097</v>
      </c>
    </row>
    <row r="29" spans="1:11" ht="15" thickBot="1">
      <c r="A29" s="241" t="s">
        <v>750</v>
      </c>
      <c r="B29" s="288">
        <v>50787.830333544</v>
      </c>
      <c r="C29" s="288">
        <v>297.72243400000002</v>
      </c>
      <c r="D29" s="288">
        <v>36.616484300000003</v>
      </c>
      <c r="E29" s="288">
        <v>422554.82789787999</v>
      </c>
      <c r="F29" s="288">
        <v>33086.547566886002</v>
      </c>
      <c r="G29" s="288">
        <v>26498.806224749998</v>
      </c>
      <c r="H29" s="288">
        <v>1066.569794946</v>
      </c>
      <c r="I29" s="288">
        <v>2719.8498132320001</v>
      </c>
      <c r="J29" s="288">
        <v>6759.8735518120002</v>
      </c>
      <c r="K29" s="288">
        <v>543808.64410134999</v>
      </c>
    </row>
    <row r="30" spans="1:11">
      <c r="A30" s="15"/>
      <c r="B30" s="253"/>
      <c r="C30" s="253"/>
      <c r="D30" s="253"/>
      <c r="E30" s="253"/>
      <c r="F30" s="253"/>
      <c r="G30" s="253"/>
      <c r="H30" s="253"/>
      <c r="I30" s="253"/>
      <c r="J30" s="253"/>
      <c r="K30" s="253"/>
    </row>
    <row r="31" spans="1:11">
      <c r="A31" s="134" t="s">
        <v>1033</v>
      </c>
    </row>
    <row r="33" spans="1:11" ht="17">
      <c r="A33" s="593" t="s">
        <v>705</v>
      </c>
      <c r="B33" s="593"/>
      <c r="C33" s="593"/>
      <c r="D33" s="593"/>
      <c r="E33" s="593"/>
      <c r="F33" s="593"/>
      <c r="G33" s="593"/>
      <c r="H33" s="593"/>
      <c r="I33" s="593"/>
      <c r="J33" s="593"/>
      <c r="K33" s="593"/>
    </row>
    <row r="34" spans="1:11" ht="15" thickBot="1"/>
    <row r="35" spans="1:11" s="25" customFormat="1" ht="20.25" customHeight="1" thickBot="1">
      <c r="A35" s="573" t="s">
        <v>0</v>
      </c>
      <c r="B35" s="573" t="s">
        <v>755</v>
      </c>
      <c r="C35" s="573"/>
      <c r="D35" s="573"/>
      <c r="E35" s="573"/>
      <c r="F35" s="573"/>
      <c r="G35" s="573"/>
      <c r="H35" s="573"/>
      <c r="I35" s="573"/>
      <c r="J35" s="573"/>
      <c r="K35" s="573" t="s">
        <v>212</v>
      </c>
    </row>
    <row r="36" spans="1:11" s="25" customFormat="1" ht="20.25" customHeight="1" thickBot="1">
      <c r="A36" s="573"/>
      <c r="B36" s="278" t="s">
        <v>115</v>
      </c>
      <c r="C36" s="278" t="s">
        <v>185</v>
      </c>
      <c r="D36" s="278" t="s">
        <v>184</v>
      </c>
      <c r="E36" s="278" t="s">
        <v>179</v>
      </c>
      <c r="F36" s="278" t="s">
        <v>182</v>
      </c>
      <c r="G36" s="278" t="s">
        <v>180</v>
      </c>
      <c r="H36" s="278" t="s">
        <v>186</v>
      </c>
      <c r="I36" s="278" t="s">
        <v>183</v>
      </c>
      <c r="J36" s="278" t="s">
        <v>181</v>
      </c>
      <c r="K36" s="573"/>
    </row>
    <row r="37" spans="1:11" ht="15" thickBot="1">
      <c r="A37" s="114" t="s">
        <v>606</v>
      </c>
      <c r="B37" s="289">
        <v>755213.76801699994</v>
      </c>
      <c r="C37" s="289">
        <v>643.91953999999998</v>
      </c>
      <c r="D37" s="289">
        <v>703.99493899999993</v>
      </c>
      <c r="E37" s="289">
        <v>2374922.6691269996</v>
      </c>
      <c r="F37" s="289">
        <v>49013.380671999999</v>
      </c>
      <c r="G37" s="289">
        <v>52727.982644000003</v>
      </c>
      <c r="H37" s="289">
        <v>3188.0448540000002</v>
      </c>
      <c r="I37" s="289">
        <v>5886.6658670000006</v>
      </c>
      <c r="J37" s="289">
        <v>12603.411145000002</v>
      </c>
      <c r="K37" s="289">
        <v>3254903.8368050004</v>
      </c>
    </row>
    <row r="38" spans="1:11" ht="15" thickBot="1">
      <c r="A38" s="114" t="s">
        <v>635</v>
      </c>
      <c r="B38" s="289">
        <v>392779.75956600002</v>
      </c>
      <c r="C38" s="289">
        <v>1385.5955569999999</v>
      </c>
      <c r="D38" s="289">
        <v>9351.543549</v>
      </c>
      <c r="E38" s="289">
        <v>1067756.0078360001</v>
      </c>
      <c r="F38" s="289">
        <v>55976.647023999998</v>
      </c>
      <c r="G38" s="289">
        <v>38896.722628000003</v>
      </c>
      <c r="H38" s="289">
        <v>2492.8685049999999</v>
      </c>
      <c r="I38" s="289">
        <v>3915.1064300000003</v>
      </c>
      <c r="J38" s="289">
        <v>15441.110466</v>
      </c>
      <c r="K38" s="289">
        <v>1587995.3615610001</v>
      </c>
    </row>
    <row r="39" spans="1:11" ht="15" thickBot="1">
      <c r="A39" s="114" t="s">
        <v>744</v>
      </c>
      <c r="B39" s="289">
        <v>430911.883386</v>
      </c>
      <c r="C39" s="289">
        <v>851.84815200000003</v>
      </c>
      <c r="D39" s="289">
        <v>46.703242000000003</v>
      </c>
      <c r="E39" s="289">
        <v>2596214.2586249998</v>
      </c>
      <c r="F39" s="289">
        <v>64094.141426000002</v>
      </c>
      <c r="G39" s="289">
        <v>48831.657206000003</v>
      </c>
      <c r="H39" s="289">
        <v>3909.2044810000002</v>
      </c>
      <c r="I39" s="289">
        <v>5265.5552480000006</v>
      </c>
      <c r="J39" s="289">
        <v>22907.699078999998</v>
      </c>
      <c r="K39" s="289">
        <v>3173032.9508449999</v>
      </c>
    </row>
    <row r="40" spans="1:11" ht="15" thickBot="1">
      <c r="A40" s="241" t="s">
        <v>745</v>
      </c>
      <c r="B40" s="174">
        <v>56664.732607999998</v>
      </c>
      <c r="C40" s="174">
        <v>92.52946</v>
      </c>
      <c r="D40" s="174">
        <v>2.2473000000000001</v>
      </c>
      <c r="E40" s="174">
        <v>283889.35473700002</v>
      </c>
      <c r="F40" s="174">
        <v>8378.1637989999999</v>
      </c>
      <c r="G40" s="174">
        <v>3926.7434440000002</v>
      </c>
      <c r="H40" s="174">
        <v>566.44529499999999</v>
      </c>
      <c r="I40" s="174">
        <v>1421.5541430000001</v>
      </c>
      <c r="J40" s="174">
        <v>3026.095875</v>
      </c>
      <c r="K40" s="290">
        <v>357967.86666100001</v>
      </c>
    </row>
    <row r="41" spans="1:11" ht="15" thickBot="1">
      <c r="A41" s="241" t="s">
        <v>746</v>
      </c>
      <c r="B41" s="174">
        <v>46302.768742</v>
      </c>
      <c r="C41" s="174">
        <v>59.038899999999998</v>
      </c>
      <c r="D41" s="174">
        <v>32.994999999999997</v>
      </c>
      <c r="E41" s="174">
        <v>290602.55479600001</v>
      </c>
      <c r="F41" s="174">
        <v>7764.2189179999996</v>
      </c>
      <c r="G41" s="174">
        <v>6329.4172639999997</v>
      </c>
      <c r="H41" s="174">
        <v>630.49522100000002</v>
      </c>
      <c r="I41" s="174">
        <v>362.92239999999998</v>
      </c>
      <c r="J41" s="174">
        <v>1346.605591</v>
      </c>
      <c r="K41" s="290">
        <v>353431.01683199999</v>
      </c>
    </row>
    <row r="42" spans="1:11" ht="15" thickBot="1">
      <c r="A42" s="241" t="s">
        <v>747</v>
      </c>
      <c r="B42" s="174">
        <v>63312.007689999999</v>
      </c>
      <c r="C42" s="174">
        <v>104.5329</v>
      </c>
      <c r="D42" s="174">
        <v>0.37190000000000001</v>
      </c>
      <c r="E42" s="174">
        <v>351621.23025000002</v>
      </c>
      <c r="F42" s="174">
        <v>5767.135937</v>
      </c>
      <c r="G42" s="174">
        <v>4210.26811</v>
      </c>
      <c r="H42" s="174">
        <v>211.13576</v>
      </c>
      <c r="I42" s="174">
        <v>1013.437076</v>
      </c>
      <c r="J42" s="174">
        <v>1335.3567619999999</v>
      </c>
      <c r="K42" s="290">
        <v>427575.47638499999</v>
      </c>
    </row>
    <row r="43" spans="1:11" ht="15" thickBot="1">
      <c r="A43" s="241" t="s">
        <v>748</v>
      </c>
      <c r="B43" s="174">
        <v>65757.557818999994</v>
      </c>
      <c r="C43" s="174">
        <v>55.388100000000001</v>
      </c>
      <c r="D43" s="174">
        <v>0.35730000000000001</v>
      </c>
      <c r="E43" s="174">
        <v>307907.91153400001</v>
      </c>
      <c r="F43" s="174">
        <v>5891.0890170000002</v>
      </c>
      <c r="G43" s="174">
        <v>4122.7388179999998</v>
      </c>
      <c r="H43" s="174">
        <v>297.47946999999999</v>
      </c>
      <c r="I43" s="174">
        <v>227.66130000000001</v>
      </c>
      <c r="J43" s="174">
        <v>4513.4597190000004</v>
      </c>
      <c r="K43" s="290">
        <v>388773.64307699999</v>
      </c>
    </row>
    <row r="44" spans="1:11" ht="15" thickBot="1">
      <c r="A44" s="241" t="s">
        <v>749</v>
      </c>
      <c r="B44" s="174">
        <v>98616.414395</v>
      </c>
      <c r="C44" s="174">
        <v>281.5573</v>
      </c>
      <c r="D44" s="174">
        <v>3.245142</v>
      </c>
      <c r="E44" s="174">
        <v>596653.05572800001</v>
      </c>
      <c r="F44" s="174">
        <v>14701.942105</v>
      </c>
      <c r="G44" s="174">
        <v>7153.0715090000003</v>
      </c>
      <c r="H44" s="174">
        <v>786.18019700000002</v>
      </c>
      <c r="I44" s="174">
        <v>644.84160999999995</v>
      </c>
      <c r="J44" s="174">
        <v>3091.8705460000001</v>
      </c>
      <c r="K44" s="290">
        <v>721932.17853200005</v>
      </c>
    </row>
    <row r="45" spans="1:11" ht="15" thickBot="1">
      <c r="A45" s="241" t="s">
        <v>750</v>
      </c>
      <c r="B45" s="174">
        <v>100258.402132</v>
      </c>
      <c r="C45" s="174">
        <v>258.801492</v>
      </c>
      <c r="D45" s="174">
        <v>7.4866000000000001</v>
      </c>
      <c r="E45" s="174">
        <v>765540.15157999995</v>
      </c>
      <c r="F45" s="174">
        <v>21591.591649999998</v>
      </c>
      <c r="G45" s="174">
        <v>23089.418061</v>
      </c>
      <c r="H45" s="174">
        <v>1417.4685380000001</v>
      </c>
      <c r="I45" s="174">
        <v>1595.138719</v>
      </c>
      <c r="J45" s="174">
        <v>9594.3105859999996</v>
      </c>
      <c r="K45" s="290">
        <v>923352.7693579999</v>
      </c>
    </row>
    <row r="48" spans="1:11" ht="17">
      <c r="A48" s="593" t="s">
        <v>706</v>
      </c>
      <c r="B48" s="593"/>
      <c r="C48" s="593"/>
      <c r="D48" s="593"/>
      <c r="E48" s="593"/>
      <c r="F48" s="593"/>
      <c r="G48" s="593"/>
      <c r="H48" s="593"/>
      <c r="I48" s="593"/>
      <c r="J48" s="593"/>
      <c r="K48" s="593"/>
    </row>
    <row r="49" spans="1:11" ht="15" thickBot="1"/>
    <row r="50" spans="1:11" ht="20.25" customHeight="1" thickBot="1">
      <c r="A50" s="573" t="s">
        <v>0</v>
      </c>
      <c r="B50" s="573" t="s">
        <v>706</v>
      </c>
      <c r="C50" s="573"/>
      <c r="D50" s="573"/>
      <c r="E50" s="573"/>
      <c r="F50" s="573"/>
      <c r="G50" s="573"/>
      <c r="H50" s="573"/>
      <c r="I50" s="573"/>
      <c r="J50" s="573"/>
      <c r="K50" s="573" t="s">
        <v>212</v>
      </c>
    </row>
    <row r="51" spans="1:11" ht="20.25" customHeight="1" thickBot="1">
      <c r="A51" s="573"/>
      <c r="B51" s="278" t="s">
        <v>115</v>
      </c>
      <c r="C51" s="278" t="s">
        <v>185</v>
      </c>
      <c r="D51" s="278" t="s">
        <v>184</v>
      </c>
      <c r="E51" s="278" t="s">
        <v>179</v>
      </c>
      <c r="F51" s="278" t="s">
        <v>182</v>
      </c>
      <c r="G51" s="278" t="s">
        <v>180</v>
      </c>
      <c r="H51" s="278" t="s">
        <v>186</v>
      </c>
      <c r="I51" s="278" t="s">
        <v>183</v>
      </c>
      <c r="J51" s="278" t="s">
        <v>181</v>
      </c>
      <c r="K51" s="573"/>
    </row>
    <row r="52" spans="1:11" ht="15" thickBot="1">
      <c r="A52" s="115" t="s">
        <v>606</v>
      </c>
      <c r="B52" s="291">
        <v>8760987</v>
      </c>
      <c r="C52" s="291">
        <v>24580</v>
      </c>
      <c r="D52" s="291">
        <v>1047</v>
      </c>
      <c r="E52" s="291">
        <v>79150272</v>
      </c>
      <c r="F52" s="291">
        <v>1436264</v>
      </c>
      <c r="G52" s="291">
        <v>793574</v>
      </c>
      <c r="H52" s="291">
        <v>74495</v>
      </c>
      <c r="I52" s="291">
        <v>325063</v>
      </c>
      <c r="J52" s="291">
        <v>314724</v>
      </c>
      <c r="K52" s="291">
        <v>90881006</v>
      </c>
    </row>
    <row r="53" spans="1:11" ht="15" thickBot="1">
      <c r="A53" s="115" t="s">
        <v>635</v>
      </c>
      <c r="B53" s="291">
        <v>10845277</v>
      </c>
      <c r="C53" s="291">
        <v>25391</v>
      </c>
      <c r="D53" s="291">
        <v>10128</v>
      </c>
      <c r="E53" s="291">
        <v>87211700</v>
      </c>
      <c r="F53" s="291">
        <v>2136986</v>
      </c>
      <c r="G53" s="291">
        <v>1068282</v>
      </c>
      <c r="H53" s="291">
        <v>72645</v>
      </c>
      <c r="I53" s="291">
        <v>176086</v>
      </c>
      <c r="J53" s="291">
        <v>582334</v>
      </c>
      <c r="K53" s="291">
        <v>102128829</v>
      </c>
    </row>
    <row r="54" spans="1:11" ht="15" thickBot="1">
      <c r="A54" s="114" t="s">
        <v>744</v>
      </c>
      <c r="B54" s="291">
        <v>10073572</v>
      </c>
      <c r="C54" s="291">
        <v>50866</v>
      </c>
      <c r="D54" s="291">
        <v>2656</v>
      </c>
      <c r="E54" s="291">
        <v>157880873</v>
      </c>
      <c r="F54" s="291">
        <v>2737944</v>
      </c>
      <c r="G54" s="291">
        <v>2264107</v>
      </c>
      <c r="H54" s="291">
        <v>105403</v>
      </c>
      <c r="I54" s="291">
        <v>229669</v>
      </c>
      <c r="J54" s="291">
        <v>479807</v>
      </c>
      <c r="K54" s="291">
        <v>173824897</v>
      </c>
    </row>
    <row r="55" spans="1:11" ht="15" thickBot="1">
      <c r="A55" s="241" t="s">
        <v>745</v>
      </c>
      <c r="B55" s="292">
        <v>1862360</v>
      </c>
      <c r="C55" s="292">
        <v>3687</v>
      </c>
      <c r="D55" s="292">
        <v>212</v>
      </c>
      <c r="E55" s="292">
        <v>21952502</v>
      </c>
      <c r="F55" s="292">
        <v>320280</v>
      </c>
      <c r="G55" s="292">
        <v>174101</v>
      </c>
      <c r="H55" s="292">
        <v>13806</v>
      </c>
      <c r="I55" s="292">
        <v>14284</v>
      </c>
      <c r="J55" s="292">
        <v>79161</v>
      </c>
      <c r="K55" s="292">
        <v>24420393</v>
      </c>
    </row>
    <row r="56" spans="1:11" ht="15" thickBot="1">
      <c r="A56" s="241" t="s">
        <v>746</v>
      </c>
      <c r="B56" s="292">
        <v>1463835</v>
      </c>
      <c r="C56" s="292">
        <v>3824</v>
      </c>
      <c r="D56" s="292">
        <v>910</v>
      </c>
      <c r="E56" s="292">
        <v>20065074</v>
      </c>
      <c r="F56" s="292">
        <v>331771</v>
      </c>
      <c r="G56" s="292">
        <v>170075</v>
      </c>
      <c r="H56" s="292">
        <v>11294</v>
      </c>
      <c r="I56" s="292">
        <v>20974</v>
      </c>
      <c r="J56" s="292">
        <v>40550</v>
      </c>
      <c r="K56" s="292">
        <v>22108307</v>
      </c>
    </row>
    <row r="57" spans="1:11" ht="15" thickBot="1">
      <c r="A57" s="241" t="s">
        <v>747</v>
      </c>
      <c r="B57" s="292">
        <v>1682530</v>
      </c>
      <c r="C57" s="292">
        <v>6488</v>
      </c>
      <c r="D57" s="292">
        <v>73</v>
      </c>
      <c r="E57" s="292">
        <v>21585964</v>
      </c>
      <c r="F57" s="292">
        <v>339464</v>
      </c>
      <c r="G57" s="292">
        <v>181671</v>
      </c>
      <c r="H57" s="292">
        <v>13446</v>
      </c>
      <c r="I57" s="292">
        <v>13332</v>
      </c>
      <c r="J57" s="292">
        <v>60657</v>
      </c>
      <c r="K57" s="292">
        <v>23883625</v>
      </c>
    </row>
    <row r="58" spans="1:11" ht="15" thickBot="1">
      <c r="A58" s="241" t="s">
        <v>748</v>
      </c>
      <c r="B58" s="292">
        <v>1441960</v>
      </c>
      <c r="C58" s="292">
        <v>2652</v>
      </c>
      <c r="D58" s="292">
        <v>180</v>
      </c>
      <c r="E58" s="292">
        <v>20329900</v>
      </c>
      <c r="F58" s="292">
        <v>251793</v>
      </c>
      <c r="G58" s="292">
        <v>186040</v>
      </c>
      <c r="H58" s="292">
        <v>11935</v>
      </c>
      <c r="I58" s="292">
        <v>12886</v>
      </c>
      <c r="J58" s="292">
        <v>47633</v>
      </c>
      <c r="K58" s="292">
        <v>22284979</v>
      </c>
    </row>
    <row r="59" spans="1:11" ht="15" thickBot="1">
      <c r="A59" s="241" t="s">
        <v>749</v>
      </c>
      <c r="B59" s="292">
        <v>2413697</v>
      </c>
      <c r="C59" s="292">
        <v>11406</v>
      </c>
      <c r="D59" s="292">
        <v>201</v>
      </c>
      <c r="E59" s="292">
        <v>32006393</v>
      </c>
      <c r="F59" s="292">
        <v>553573</v>
      </c>
      <c r="G59" s="292">
        <v>306885</v>
      </c>
      <c r="H59" s="292">
        <v>23329</v>
      </c>
      <c r="I59" s="292">
        <v>20578</v>
      </c>
      <c r="J59" s="292">
        <v>124465</v>
      </c>
      <c r="K59" s="292">
        <v>35460527</v>
      </c>
    </row>
    <row r="60" spans="1:11" ht="15" thickBot="1">
      <c r="A60" s="241" t="s">
        <v>750</v>
      </c>
      <c r="B60" s="292">
        <v>1209190</v>
      </c>
      <c r="C60" s="292">
        <v>22809</v>
      </c>
      <c r="D60" s="292">
        <v>1080</v>
      </c>
      <c r="E60" s="292">
        <v>41941040</v>
      </c>
      <c r="F60" s="292">
        <v>941063</v>
      </c>
      <c r="G60" s="292">
        <v>1245335</v>
      </c>
      <c r="H60" s="292">
        <v>31593</v>
      </c>
      <c r="I60" s="292">
        <v>147615</v>
      </c>
      <c r="J60" s="292">
        <v>127341</v>
      </c>
      <c r="K60" s="292">
        <v>45667066</v>
      </c>
    </row>
    <row r="61" spans="1:11">
      <c r="B61" s="10"/>
      <c r="C61" s="10"/>
      <c r="D61" s="10"/>
      <c r="E61" s="10"/>
      <c r="F61" s="10"/>
      <c r="G61" s="10"/>
      <c r="H61" s="10"/>
      <c r="I61" s="10"/>
      <c r="J61" s="10"/>
    </row>
    <row r="62" spans="1:11">
      <c r="A62" s="134" t="s">
        <v>1033</v>
      </c>
    </row>
  </sheetData>
  <mergeCells count="17">
    <mergeCell ref="A2:J2"/>
    <mergeCell ref="A17:K17"/>
    <mergeCell ref="A33:K33"/>
    <mergeCell ref="A48:K48"/>
    <mergeCell ref="K19:K20"/>
    <mergeCell ref="K35:K36"/>
    <mergeCell ref="B4:D4"/>
    <mergeCell ref="E4:G4"/>
    <mergeCell ref="H4:J4"/>
    <mergeCell ref="A4:A5"/>
    <mergeCell ref="A19:A20"/>
    <mergeCell ref="B19:J19"/>
    <mergeCell ref="K50:K51"/>
    <mergeCell ref="A35:A36"/>
    <mergeCell ref="B35:J35"/>
    <mergeCell ref="A50:A51"/>
    <mergeCell ref="B50:J50"/>
  </mergeCells>
  <pageMargins left="0.7" right="0.7" top="0.75" bottom="0.75" header="0.3" footer="0.3"/>
  <pageSetup paperSize="9" scale="64" orientation="landscape" r:id="rId1"/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0"/>
  </sheetPr>
  <dimension ref="A2:G570"/>
  <sheetViews>
    <sheetView showGridLines="0" view="pageBreakPreview" topLeftCell="A586" zoomScaleNormal="80" zoomScaleSheetLayoutView="100" workbookViewId="0">
      <selection activeCell="A569" sqref="A569:A570"/>
    </sheetView>
  </sheetViews>
  <sheetFormatPr defaultRowHeight="14.5"/>
  <cols>
    <col min="1" max="1" width="12.7265625" customWidth="1"/>
    <col min="2" max="2" width="15.1796875" style="10" customWidth="1"/>
    <col min="3" max="3" width="10" style="18" customWidth="1"/>
    <col min="4" max="4" width="14.1796875" style="20" customWidth="1"/>
    <col min="5" max="5" width="9.54296875" style="18" customWidth="1"/>
    <col min="6" max="6" width="15.1796875" style="20" customWidth="1"/>
    <col min="7" max="7" width="9.81640625" style="18" customWidth="1"/>
  </cols>
  <sheetData>
    <row r="2" spans="1:7" ht="17">
      <c r="A2" s="593" t="s">
        <v>707</v>
      </c>
      <c r="B2" s="593"/>
      <c r="C2" s="593"/>
      <c r="D2" s="593"/>
      <c r="E2" s="593"/>
      <c r="F2" s="593"/>
      <c r="G2" s="593"/>
    </row>
    <row r="4" spans="1:7">
      <c r="A4" s="143" t="s">
        <v>116</v>
      </c>
    </row>
    <row r="5" spans="1:7" ht="15" thickBot="1"/>
    <row r="6" spans="1:7" ht="15" thickBot="1">
      <c r="A6" s="573" t="s">
        <v>0</v>
      </c>
      <c r="B6" s="573" t="s">
        <v>215</v>
      </c>
      <c r="C6" s="573"/>
      <c r="D6" s="573"/>
      <c r="E6" s="573"/>
      <c r="F6" s="573"/>
      <c r="G6" s="573"/>
    </row>
    <row r="7" spans="1:7" ht="15" thickBot="1">
      <c r="A7" s="573"/>
      <c r="B7" s="157" t="s">
        <v>211</v>
      </c>
      <c r="C7" s="158" t="s">
        <v>217</v>
      </c>
      <c r="D7" s="159" t="s">
        <v>214</v>
      </c>
      <c r="E7" s="158" t="s">
        <v>217</v>
      </c>
      <c r="F7" s="159" t="s">
        <v>205</v>
      </c>
      <c r="G7" s="158" t="s">
        <v>217</v>
      </c>
    </row>
    <row r="8" spans="1:7" ht="15" thickBot="1">
      <c r="A8" s="115" t="s">
        <v>606</v>
      </c>
      <c r="B8" s="107">
        <v>347445</v>
      </c>
      <c r="C8" s="117">
        <v>0.19025922639744849</v>
      </c>
      <c r="D8" s="116">
        <v>3165.4249199999999</v>
      </c>
      <c r="E8" s="117">
        <v>0.15826729741653811</v>
      </c>
      <c r="F8" s="116">
        <v>1371.4221890220001</v>
      </c>
      <c r="G8" s="117">
        <v>0.13753710144576639</v>
      </c>
    </row>
    <row r="9" spans="1:7" ht="15" thickBot="1">
      <c r="A9" s="115" t="s">
        <v>635</v>
      </c>
      <c r="B9" s="107">
        <v>399973</v>
      </c>
      <c r="C9" s="117">
        <v>0.15118364057620631</v>
      </c>
      <c r="D9" s="116">
        <v>3207.2542010000002</v>
      </c>
      <c r="E9" s="117">
        <v>1.3214428412347327E-2</v>
      </c>
      <c r="F9" s="116">
        <v>1446.4244153139998</v>
      </c>
      <c r="G9" s="117">
        <v>5.4689377853428131E-2</v>
      </c>
    </row>
    <row r="10" spans="1:7" ht="15" thickBot="1">
      <c r="A10" s="115" t="s">
        <v>744</v>
      </c>
      <c r="B10" s="283">
        <v>762522</v>
      </c>
      <c r="C10" s="284">
        <v>0.90643368427368842</v>
      </c>
      <c r="D10" s="285">
        <v>8302.9772040000007</v>
      </c>
      <c r="E10" s="284">
        <v>1.5888117011152996</v>
      </c>
      <c r="F10" s="285">
        <v>4156.0323651879999</v>
      </c>
      <c r="G10" s="117">
        <v>1.8733145826259989</v>
      </c>
    </row>
    <row r="11" spans="1:7" ht="15" thickBot="1">
      <c r="A11" s="281" t="s">
        <v>745</v>
      </c>
      <c r="B11" s="312">
        <v>99164</v>
      </c>
      <c r="C11" s="313">
        <v>0.11091941789991373</v>
      </c>
      <c r="D11" s="314">
        <v>836.92569800000001</v>
      </c>
      <c r="E11" s="313">
        <v>3.8792122707726549E-2</v>
      </c>
      <c r="F11" s="314">
        <v>457.23029930000001</v>
      </c>
      <c r="G11" s="282">
        <v>1.4417308447033629E-4</v>
      </c>
    </row>
    <row r="12" spans="1:7" ht="15" thickBot="1">
      <c r="A12" s="281" t="s">
        <v>746</v>
      </c>
      <c r="B12" s="312">
        <v>94188</v>
      </c>
      <c r="C12" s="313">
        <v>-5.01795006252269E-2</v>
      </c>
      <c r="D12" s="314">
        <v>853.78178200000002</v>
      </c>
      <c r="E12" s="313">
        <v>2.0140478468137574E-2</v>
      </c>
      <c r="F12" s="314">
        <v>479.412114175</v>
      </c>
      <c r="G12" s="282">
        <v>4.8513440401826813E-2</v>
      </c>
    </row>
    <row r="13" spans="1:7" ht="15" thickBot="1">
      <c r="A13" s="281" t="s">
        <v>747</v>
      </c>
      <c r="B13" s="312">
        <v>99242</v>
      </c>
      <c r="C13" s="313">
        <v>5.3658640166475556E-2</v>
      </c>
      <c r="D13" s="314">
        <v>1052.875845</v>
      </c>
      <c r="E13" s="313">
        <v>0.23319080729693994</v>
      </c>
      <c r="F13" s="314">
        <v>451.09660965</v>
      </c>
      <c r="G13" s="282">
        <v>-5.9062972519430275E-2</v>
      </c>
    </row>
    <row r="14" spans="1:7" ht="15" thickBot="1">
      <c r="A14" s="281" t="s">
        <v>748</v>
      </c>
      <c r="B14" s="312">
        <v>98545</v>
      </c>
      <c r="C14" s="313">
        <v>-7.0232361298643723E-3</v>
      </c>
      <c r="D14" s="314">
        <v>1015.759779</v>
      </c>
      <c r="E14" s="313">
        <v>-3.5252082357345796E-2</v>
      </c>
      <c r="F14" s="314">
        <v>495.00766062500003</v>
      </c>
      <c r="G14" s="282">
        <v>9.7342897365311695E-2</v>
      </c>
    </row>
    <row r="15" spans="1:7" ht="15" thickBot="1">
      <c r="A15" s="281" t="s">
        <v>749</v>
      </c>
      <c r="B15" s="312">
        <v>153963</v>
      </c>
      <c r="C15" s="313">
        <v>0.56236237252016841</v>
      </c>
      <c r="D15" s="314">
        <v>1837.1693</v>
      </c>
      <c r="E15" s="313">
        <v>0.80866513715345689</v>
      </c>
      <c r="F15" s="314">
        <v>841.60889980000002</v>
      </c>
      <c r="G15" s="282">
        <v>0.70019368738127996</v>
      </c>
    </row>
    <row r="16" spans="1:7" ht="15" thickBot="1">
      <c r="A16" s="281" t="s">
        <v>750</v>
      </c>
      <c r="B16" s="315">
        <v>217420</v>
      </c>
      <c r="C16" s="316">
        <v>0.41215746640426598</v>
      </c>
      <c r="D16" s="317">
        <v>2706.4648000000002</v>
      </c>
      <c r="E16" s="316">
        <v>0.47317114432513113</v>
      </c>
      <c r="F16" s="317">
        <v>1431.676781638</v>
      </c>
      <c r="G16" s="282">
        <v>0.7011188712218035</v>
      </c>
    </row>
    <row r="17" spans="1:7">
      <c r="A17" s="3"/>
      <c r="C17" s="10"/>
      <c r="D17" s="10"/>
      <c r="E17" s="10"/>
      <c r="F17" s="10"/>
      <c r="G17" s="10"/>
    </row>
    <row r="19" spans="1:7">
      <c r="A19" s="143" t="s">
        <v>118</v>
      </c>
    </row>
    <row r="20" spans="1:7" ht="15" thickBot="1"/>
    <row r="21" spans="1:7" ht="15" thickBot="1">
      <c r="A21" s="573" t="s">
        <v>0</v>
      </c>
      <c r="B21" s="573" t="s">
        <v>215</v>
      </c>
      <c r="C21" s="573"/>
      <c r="D21" s="573"/>
      <c r="E21" s="573"/>
      <c r="F21" s="573"/>
      <c r="G21" s="573"/>
    </row>
    <row r="22" spans="1:7" ht="15" thickBot="1">
      <c r="A22" s="573"/>
      <c r="B22" s="157" t="s">
        <v>211</v>
      </c>
      <c r="C22" s="158" t="s">
        <v>217</v>
      </c>
      <c r="D22" s="159" t="s">
        <v>214</v>
      </c>
      <c r="E22" s="158" t="s">
        <v>217</v>
      </c>
      <c r="F22" s="159" t="s">
        <v>205</v>
      </c>
      <c r="G22" s="158" t="s">
        <v>217</v>
      </c>
    </row>
    <row r="23" spans="1:7" ht="15" thickBot="1">
      <c r="A23" s="115" t="s">
        <v>606</v>
      </c>
      <c r="B23" s="107">
        <v>941071</v>
      </c>
      <c r="C23" s="117">
        <v>0.10157873235529262</v>
      </c>
      <c r="D23" s="116">
        <v>8650.5455320000001</v>
      </c>
      <c r="E23" s="117">
        <v>-0.10888817034643364</v>
      </c>
      <c r="F23" s="116">
        <v>5868.0604667959997</v>
      </c>
      <c r="G23" s="117">
        <v>-0.20537784424044617</v>
      </c>
    </row>
    <row r="24" spans="1:7" ht="15" thickBot="1">
      <c r="A24" s="115" t="s">
        <v>635</v>
      </c>
      <c r="B24" s="107">
        <v>1397720</v>
      </c>
      <c r="C24" s="117">
        <v>0.48524394014904293</v>
      </c>
      <c r="D24" s="116">
        <v>11607.845606999999</v>
      </c>
      <c r="E24" s="117">
        <v>0.34186284137345885</v>
      </c>
      <c r="F24" s="116">
        <v>7747.5527104440007</v>
      </c>
      <c r="G24" s="117">
        <v>0.32029190126498752</v>
      </c>
    </row>
    <row r="25" spans="1:7" ht="15" thickBot="1">
      <c r="A25" s="115" t="s">
        <v>744</v>
      </c>
      <c r="B25" s="107">
        <v>2730319</v>
      </c>
      <c r="C25" s="284">
        <v>0.95340912342958528</v>
      </c>
      <c r="D25" s="116">
        <v>35200.114921</v>
      </c>
      <c r="E25" s="284">
        <v>2.0324416875232139</v>
      </c>
      <c r="F25" s="116">
        <v>17344.448409758999</v>
      </c>
      <c r="G25" s="117">
        <v>1.2387002783960426</v>
      </c>
    </row>
    <row r="26" spans="1:7" ht="15" thickBot="1">
      <c r="A26" s="277" t="s">
        <v>745</v>
      </c>
      <c r="B26" s="312">
        <v>405693</v>
      </c>
      <c r="C26" s="313">
        <v>-1.1608983135911591E-2</v>
      </c>
      <c r="D26" s="314">
        <v>3425.7725529999998</v>
      </c>
      <c r="E26" s="313">
        <v>-9.9306309439982768E-2</v>
      </c>
      <c r="F26" s="314">
        <v>2055.5602033619998</v>
      </c>
      <c r="G26" s="282">
        <v>-0.14996499111984843</v>
      </c>
    </row>
    <row r="27" spans="1:7" ht="15" thickBot="1">
      <c r="A27" s="277" t="s">
        <v>746</v>
      </c>
      <c r="B27" s="312">
        <v>367267</v>
      </c>
      <c r="C27" s="313">
        <v>-9.4716941135291957E-2</v>
      </c>
      <c r="D27" s="314">
        <v>3930.8042209999999</v>
      </c>
      <c r="E27" s="313">
        <v>0.14742124883852442</v>
      </c>
      <c r="F27" s="314">
        <v>2167.10666391</v>
      </c>
      <c r="G27" s="282">
        <v>5.4265722972043726E-2</v>
      </c>
    </row>
    <row r="28" spans="1:7" ht="15" thickBot="1">
      <c r="A28" s="277" t="s">
        <v>747</v>
      </c>
      <c r="B28" s="312">
        <v>366327</v>
      </c>
      <c r="C28" s="313">
        <v>-2.5594458527447334E-3</v>
      </c>
      <c r="D28" s="314">
        <v>4808.7605759999997</v>
      </c>
      <c r="E28" s="313">
        <v>0.22335285749150005</v>
      </c>
      <c r="F28" s="314">
        <v>1988.8683441000001</v>
      </c>
      <c r="G28" s="282">
        <v>-8.2247137521331601E-2</v>
      </c>
    </row>
    <row r="29" spans="1:7" ht="15" thickBot="1">
      <c r="A29" s="277" t="s">
        <v>748</v>
      </c>
      <c r="B29" s="312">
        <v>320327</v>
      </c>
      <c r="C29" s="313">
        <v>-0.12557086974206105</v>
      </c>
      <c r="D29" s="314">
        <v>3788.1446799999999</v>
      </c>
      <c r="E29" s="313">
        <v>-0.2122409464704445</v>
      </c>
      <c r="F29" s="314">
        <v>1756.5153726250001</v>
      </c>
      <c r="G29" s="282">
        <v>-0.11682672317867478</v>
      </c>
    </row>
    <row r="30" spans="1:7" ht="15" thickBot="1">
      <c r="A30" s="277" t="s">
        <v>749</v>
      </c>
      <c r="B30" s="312">
        <v>526739</v>
      </c>
      <c r="C30" s="313">
        <v>0.64437902518364043</v>
      </c>
      <c r="D30" s="314">
        <v>7318.8528649999998</v>
      </c>
      <c r="E30" s="313">
        <v>0.93204153569974002</v>
      </c>
      <c r="F30" s="314">
        <v>3563.8053058820001</v>
      </c>
      <c r="G30" s="282">
        <v>1.0289064140418656</v>
      </c>
    </row>
    <row r="31" spans="1:7" ht="15" thickBot="1">
      <c r="A31" s="277" t="s">
        <v>750</v>
      </c>
      <c r="B31" s="315">
        <v>743966</v>
      </c>
      <c r="C31" s="316">
        <v>0.41239968940974564</v>
      </c>
      <c r="D31" s="317">
        <v>11927.780026</v>
      </c>
      <c r="E31" s="316">
        <v>0.62973354513528679</v>
      </c>
      <c r="F31" s="317">
        <v>5812.5925198799996</v>
      </c>
      <c r="G31" s="282">
        <v>0.63100731408823441</v>
      </c>
    </row>
    <row r="32" spans="1:7">
      <c r="C32" s="10"/>
      <c r="D32" s="10"/>
      <c r="E32" s="10"/>
      <c r="F32" s="10"/>
      <c r="G32" s="10"/>
    </row>
    <row r="34" spans="1:7">
      <c r="A34" s="143" t="s">
        <v>119</v>
      </c>
    </row>
    <row r="35" spans="1:7" ht="15" thickBot="1"/>
    <row r="36" spans="1:7" ht="15" thickBot="1">
      <c r="A36" s="573" t="s">
        <v>0</v>
      </c>
      <c r="B36" s="573" t="s">
        <v>215</v>
      </c>
      <c r="C36" s="573"/>
      <c r="D36" s="573"/>
      <c r="E36" s="573"/>
      <c r="F36" s="573"/>
      <c r="G36" s="573"/>
    </row>
    <row r="37" spans="1:7" ht="15" thickBot="1">
      <c r="A37" s="573"/>
      <c r="B37" s="157" t="s">
        <v>211</v>
      </c>
      <c r="C37" s="158" t="s">
        <v>217</v>
      </c>
      <c r="D37" s="159" t="s">
        <v>214</v>
      </c>
      <c r="E37" s="158" t="s">
        <v>217</v>
      </c>
      <c r="F37" s="159" t="s">
        <v>205</v>
      </c>
      <c r="G37" s="158" t="s">
        <v>217</v>
      </c>
    </row>
    <row r="38" spans="1:7" ht="15" thickBot="1">
      <c r="A38" s="115" t="s">
        <v>606</v>
      </c>
      <c r="B38" s="107">
        <v>5698743</v>
      </c>
      <c r="C38" s="117">
        <v>0.2254952791896184</v>
      </c>
      <c r="D38" s="116">
        <v>86573.676671000008</v>
      </c>
      <c r="E38" s="117">
        <v>0.21119646413533566</v>
      </c>
      <c r="F38" s="116">
        <v>52197.098052239002</v>
      </c>
      <c r="G38" s="117">
        <v>9.3524128069532711E-2</v>
      </c>
    </row>
    <row r="39" spans="1:7" ht="15" thickBot="1">
      <c r="A39" s="115" t="s">
        <v>635</v>
      </c>
      <c r="B39" s="107">
        <v>6226814</v>
      </c>
      <c r="C39" s="117">
        <v>9.2664470041902217E-2</v>
      </c>
      <c r="D39" s="116">
        <v>89672.475835999998</v>
      </c>
      <c r="E39" s="117">
        <v>3.5793780328588133E-2</v>
      </c>
      <c r="F39" s="116">
        <v>54762.112997352</v>
      </c>
      <c r="G39" s="117">
        <v>4.9140949225681553E-2</v>
      </c>
    </row>
    <row r="40" spans="1:7" ht="15" thickBot="1">
      <c r="A40" s="115" t="s">
        <v>744</v>
      </c>
      <c r="B40" s="107">
        <v>10837359</v>
      </c>
      <c r="C40" s="284">
        <v>0.74043403255661722</v>
      </c>
      <c r="D40" s="116">
        <v>185548.977606</v>
      </c>
      <c r="E40" s="284">
        <v>1.069185398040603</v>
      </c>
      <c r="F40" s="116">
        <v>91521.592453175996</v>
      </c>
      <c r="G40" s="117">
        <v>0.67125750713091525</v>
      </c>
    </row>
    <row r="41" spans="1:7" ht="15" thickBot="1">
      <c r="A41" s="277" t="s">
        <v>745</v>
      </c>
      <c r="B41" s="312">
        <v>1580156</v>
      </c>
      <c r="C41" s="313">
        <v>0.1101255231301325</v>
      </c>
      <c r="D41" s="314">
        <v>23709.786121000001</v>
      </c>
      <c r="E41" s="313">
        <v>0.30573786119924051</v>
      </c>
      <c r="F41" s="314">
        <v>12893.041924200999</v>
      </c>
      <c r="G41" s="282">
        <v>0.10016797923729366</v>
      </c>
    </row>
    <row r="42" spans="1:7" ht="15" thickBot="1">
      <c r="A42" s="277" t="s">
        <v>746</v>
      </c>
      <c r="B42" s="312">
        <v>1444863</v>
      </c>
      <c r="C42" s="313">
        <v>-8.5620027389700759E-2</v>
      </c>
      <c r="D42" s="314">
        <v>25047.434619</v>
      </c>
      <c r="E42" s="313">
        <v>5.6417569149442036E-2</v>
      </c>
      <c r="F42" s="314">
        <v>11669.366377005999</v>
      </c>
      <c r="G42" s="282">
        <v>-9.490976252067318E-2</v>
      </c>
    </row>
    <row r="43" spans="1:7" ht="15" thickBot="1">
      <c r="A43" s="277" t="s">
        <v>747</v>
      </c>
      <c r="B43" s="312">
        <v>1551505</v>
      </c>
      <c r="C43" s="313">
        <v>7.3807689725600284E-2</v>
      </c>
      <c r="D43" s="314">
        <v>29216.438939</v>
      </c>
      <c r="E43" s="313">
        <v>0.1664443638007366</v>
      </c>
      <c r="F43" s="314">
        <v>11695.457871807999</v>
      </c>
      <c r="G43" s="282">
        <v>2.2358964453641755E-3</v>
      </c>
    </row>
    <row r="44" spans="1:7" ht="15" thickBot="1">
      <c r="A44" s="277" t="s">
        <v>748</v>
      </c>
      <c r="B44" s="312">
        <v>1393922</v>
      </c>
      <c r="C44" s="313">
        <v>-0.10156783252390421</v>
      </c>
      <c r="D44" s="314">
        <v>24837.166825</v>
      </c>
      <c r="E44" s="313">
        <v>-0.149890687333365</v>
      </c>
      <c r="F44" s="314">
        <v>12024.988664775001</v>
      </c>
      <c r="G44" s="282">
        <v>2.8175963402111721E-2</v>
      </c>
    </row>
    <row r="45" spans="1:7" ht="15" thickBot="1">
      <c r="A45" s="277" t="s">
        <v>749</v>
      </c>
      <c r="B45" s="312">
        <v>2108742</v>
      </c>
      <c r="C45" s="313">
        <v>0.51281205117646467</v>
      </c>
      <c r="D45" s="314">
        <v>39069.505462000001</v>
      </c>
      <c r="E45" s="313">
        <v>0.57302585022194863</v>
      </c>
      <c r="F45" s="314">
        <v>19028.449310983</v>
      </c>
      <c r="G45" s="282">
        <v>0.58240891874795298</v>
      </c>
    </row>
    <row r="46" spans="1:7" ht="15" thickBot="1">
      <c r="A46" s="277" t="s">
        <v>750</v>
      </c>
      <c r="B46" s="315">
        <v>2758171</v>
      </c>
      <c r="C46" s="316">
        <v>0.30796987018800781</v>
      </c>
      <c r="D46" s="317">
        <v>43668.645640000002</v>
      </c>
      <c r="E46" s="316">
        <v>0.11771687723237866</v>
      </c>
      <c r="F46" s="317">
        <v>24210.288304402999</v>
      </c>
      <c r="G46" s="282">
        <v>0.27232061366288535</v>
      </c>
    </row>
    <row r="47" spans="1:7">
      <c r="B47" s="20"/>
      <c r="C47" s="20"/>
      <c r="E47" s="20"/>
      <c r="G47" s="20"/>
    </row>
    <row r="48" spans="1:7">
      <c r="A48" s="133" t="s">
        <v>1035</v>
      </c>
    </row>
    <row r="49" spans="1:7">
      <c r="A49" s="133" t="s">
        <v>1033</v>
      </c>
    </row>
    <row r="52" spans="1:7" ht="17">
      <c r="A52" s="593" t="s">
        <v>707</v>
      </c>
      <c r="B52" s="593"/>
      <c r="C52" s="593"/>
      <c r="D52" s="593"/>
      <c r="E52" s="593"/>
      <c r="F52" s="593"/>
      <c r="G52" s="593"/>
    </row>
    <row r="54" spans="1:7">
      <c r="A54" s="143" t="s">
        <v>120</v>
      </c>
    </row>
    <row r="55" spans="1:7" ht="15" thickBot="1"/>
    <row r="56" spans="1:7" ht="15" thickBot="1">
      <c r="A56" s="573" t="s">
        <v>0</v>
      </c>
      <c r="B56" s="573" t="s">
        <v>215</v>
      </c>
      <c r="C56" s="573"/>
      <c r="D56" s="573"/>
      <c r="E56" s="573"/>
      <c r="F56" s="573"/>
      <c r="G56" s="573"/>
    </row>
    <row r="57" spans="1:7" ht="15" thickBot="1">
      <c r="A57" s="573"/>
      <c r="B57" s="157" t="s">
        <v>211</v>
      </c>
      <c r="C57" s="158" t="s">
        <v>217</v>
      </c>
      <c r="D57" s="159" t="s">
        <v>214</v>
      </c>
      <c r="E57" s="158" t="s">
        <v>217</v>
      </c>
      <c r="F57" s="159" t="s">
        <v>205</v>
      </c>
      <c r="G57" s="158" t="s">
        <v>217</v>
      </c>
    </row>
    <row r="58" spans="1:7" ht="15" thickBot="1">
      <c r="A58" s="115" t="s">
        <v>606</v>
      </c>
      <c r="B58" s="107">
        <v>130171</v>
      </c>
      <c r="C58" s="117">
        <v>0.29153272214946224</v>
      </c>
      <c r="D58" s="116">
        <v>614.34011099999998</v>
      </c>
      <c r="E58" s="117">
        <v>-0.26118410766774541</v>
      </c>
      <c r="F58" s="116">
        <v>315.12943755000003</v>
      </c>
      <c r="G58" s="117">
        <v>0.14276697431474122</v>
      </c>
    </row>
    <row r="59" spans="1:7" ht="15" thickBot="1">
      <c r="A59" s="115" t="s">
        <v>635</v>
      </c>
      <c r="B59" s="107">
        <v>191296</v>
      </c>
      <c r="C59" s="117">
        <v>0.46957463643976</v>
      </c>
      <c r="D59" s="116">
        <v>1001.1765089999999</v>
      </c>
      <c r="E59" s="117">
        <v>0.6296779114264931</v>
      </c>
      <c r="F59" s="116">
        <v>774.24544934999994</v>
      </c>
      <c r="G59" s="117">
        <v>1.4569124844998151</v>
      </c>
    </row>
    <row r="60" spans="1:7" ht="15" thickBot="1">
      <c r="A60" s="115" t="s">
        <v>744</v>
      </c>
      <c r="B60" s="107">
        <v>321077</v>
      </c>
      <c r="C60" s="284">
        <v>0.67843028604884581</v>
      </c>
      <c r="D60" s="116">
        <v>2423.8868979999997</v>
      </c>
      <c r="E60" s="284">
        <v>1.4210385243867123</v>
      </c>
      <c r="F60" s="116">
        <v>1360.0604667499999</v>
      </c>
      <c r="G60" s="117">
        <v>0.75662700748426426</v>
      </c>
    </row>
    <row r="61" spans="1:7" ht="15" thickBot="1">
      <c r="A61" s="277" t="s">
        <v>745</v>
      </c>
      <c r="B61" s="312">
        <v>45494</v>
      </c>
      <c r="C61" s="313">
        <v>0.11751412429378531</v>
      </c>
      <c r="D61" s="314">
        <v>289.30375500000002</v>
      </c>
      <c r="E61" s="313">
        <v>0.26428466902160574</v>
      </c>
      <c r="F61" s="314">
        <v>167.83698307500001</v>
      </c>
      <c r="G61" s="282">
        <v>-1.5423835616986124E-2</v>
      </c>
    </row>
    <row r="62" spans="1:7" ht="15" thickBot="1">
      <c r="A62" s="277" t="s">
        <v>746</v>
      </c>
      <c r="B62" s="312">
        <v>44264</v>
      </c>
      <c r="C62" s="313">
        <v>-2.7036532289972305E-2</v>
      </c>
      <c r="D62" s="314">
        <v>308.42539900000003</v>
      </c>
      <c r="E62" s="313">
        <v>6.6095388219209253E-2</v>
      </c>
      <c r="F62" s="314">
        <v>201.11091335</v>
      </c>
      <c r="G62" s="282">
        <v>0.19825147989064565</v>
      </c>
    </row>
    <row r="63" spans="1:7" ht="15" thickBot="1">
      <c r="A63" s="277" t="s">
        <v>747</v>
      </c>
      <c r="B63" s="312">
        <v>47184</v>
      </c>
      <c r="C63" s="313">
        <v>6.5967829387312493E-2</v>
      </c>
      <c r="D63" s="314">
        <v>360.221429</v>
      </c>
      <c r="E63" s="313">
        <v>0.16793697979458549</v>
      </c>
      <c r="F63" s="314">
        <v>209.18719092500001</v>
      </c>
      <c r="G63" s="282">
        <v>4.015832577392054E-2</v>
      </c>
    </row>
    <row r="64" spans="1:7" ht="15" thickBot="1">
      <c r="A64" s="277" t="s">
        <v>748</v>
      </c>
      <c r="B64" s="312">
        <v>41053</v>
      </c>
      <c r="C64" s="313">
        <v>-0.12993811461512378</v>
      </c>
      <c r="D64" s="314">
        <v>305.37409500000001</v>
      </c>
      <c r="E64" s="313">
        <v>-0.15226005335734757</v>
      </c>
      <c r="F64" s="314">
        <v>174.2589807</v>
      </c>
      <c r="G64" s="282">
        <v>-0.16697107538254025</v>
      </c>
    </row>
    <row r="65" spans="1:7" ht="15" thickBot="1">
      <c r="A65" s="277" t="s">
        <v>749</v>
      </c>
      <c r="B65" s="312">
        <v>59138</v>
      </c>
      <c r="C65" s="313">
        <v>0.4405280978247631</v>
      </c>
      <c r="D65" s="314">
        <v>499.62562000000003</v>
      </c>
      <c r="E65" s="313">
        <v>0.63611003087868345</v>
      </c>
      <c r="F65" s="314">
        <v>233.4744144</v>
      </c>
      <c r="G65" s="282">
        <v>0.3398128088557103</v>
      </c>
    </row>
    <row r="66" spans="1:7" ht="15" thickBot="1">
      <c r="A66" s="277" t="s">
        <v>750</v>
      </c>
      <c r="B66" s="315">
        <v>83944</v>
      </c>
      <c r="C66" s="316">
        <v>0.41945956914335958</v>
      </c>
      <c r="D66" s="317">
        <v>660.9366</v>
      </c>
      <c r="E66" s="316">
        <v>0.32286370742957488</v>
      </c>
      <c r="F66" s="317">
        <v>374.1919843</v>
      </c>
      <c r="G66" s="282">
        <v>0.6027108805974587</v>
      </c>
    </row>
    <row r="67" spans="1:7">
      <c r="A67" s="3"/>
      <c r="B67" s="20"/>
      <c r="C67" s="20"/>
      <c r="E67" s="20"/>
      <c r="G67" s="20"/>
    </row>
    <row r="69" spans="1:7">
      <c r="A69" s="143" t="s">
        <v>121</v>
      </c>
    </row>
    <row r="70" spans="1:7" ht="15" thickBot="1"/>
    <row r="71" spans="1:7" ht="15" thickBot="1">
      <c r="A71" s="573" t="s">
        <v>0</v>
      </c>
      <c r="B71" s="573" t="s">
        <v>215</v>
      </c>
      <c r="C71" s="573"/>
      <c r="D71" s="573"/>
      <c r="E71" s="573"/>
      <c r="F71" s="573"/>
      <c r="G71" s="573"/>
    </row>
    <row r="72" spans="1:7" ht="15" thickBot="1">
      <c r="A72" s="573"/>
      <c r="B72" s="157" t="s">
        <v>211</v>
      </c>
      <c r="C72" s="158" t="s">
        <v>217</v>
      </c>
      <c r="D72" s="159" t="s">
        <v>214</v>
      </c>
      <c r="E72" s="158" t="s">
        <v>217</v>
      </c>
      <c r="F72" s="159" t="s">
        <v>205</v>
      </c>
      <c r="G72" s="158" t="s">
        <v>217</v>
      </c>
    </row>
    <row r="73" spans="1:7" ht="15" thickBot="1">
      <c r="A73" s="115" t="s">
        <v>606</v>
      </c>
      <c r="B73" s="107">
        <v>1585165</v>
      </c>
      <c r="C73" s="117">
        <v>5.7440247939883411E-4</v>
      </c>
      <c r="D73" s="116">
        <v>239098.32039499996</v>
      </c>
      <c r="E73" s="117">
        <v>0.29119587067798725</v>
      </c>
      <c r="F73" s="116">
        <v>28800.095093919997</v>
      </c>
      <c r="G73" s="117">
        <v>-2.3656402703761559E-2</v>
      </c>
    </row>
    <row r="74" spans="1:7" ht="15" thickBot="1">
      <c r="A74" s="115" t="s">
        <v>635</v>
      </c>
      <c r="B74" s="107">
        <v>1554901</v>
      </c>
      <c r="C74" s="117">
        <v>-1.9092018811921789E-2</v>
      </c>
      <c r="D74" s="116">
        <v>13690.718736999999</v>
      </c>
      <c r="E74" s="117">
        <v>-0.94274021367284233</v>
      </c>
      <c r="F74" s="116">
        <v>7765.1776414250007</v>
      </c>
      <c r="G74" s="117">
        <v>-0.7303766666012047</v>
      </c>
    </row>
    <row r="75" spans="1:7" ht="15" thickBot="1">
      <c r="A75" s="115" t="s">
        <v>744</v>
      </c>
      <c r="B75" s="107">
        <v>3002492</v>
      </c>
      <c r="C75" s="284">
        <v>0.9309859598778315</v>
      </c>
      <c r="D75" s="116">
        <v>36653.217022000004</v>
      </c>
      <c r="E75" s="284">
        <v>1.6772310297298314</v>
      </c>
      <c r="F75" s="116">
        <v>18972.265258547999</v>
      </c>
      <c r="G75" s="117">
        <v>1.4432493543143678</v>
      </c>
    </row>
    <row r="76" spans="1:7" ht="15" thickBot="1">
      <c r="A76" s="277" t="s">
        <v>745</v>
      </c>
      <c r="B76" s="312">
        <v>391227</v>
      </c>
      <c r="C76" s="313">
        <v>9.451883102713167E-2</v>
      </c>
      <c r="D76" s="314">
        <v>3612.69065</v>
      </c>
      <c r="E76" s="313">
        <v>9.4616903619909265E-2</v>
      </c>
      <c r="F76" s="314">
        <v>2147.5683687219998</v>
      </c>
      <c r="G76" s="282">
        <v>5.8891528954369388E-2</v>
      </c>
    </row>
    <row r="77" spans="1:7" ht="15" thickBot="1">
      <c r="A77" s="277" t="s">
        <v>746</v>
      </c>
      <c r="B77" s="312">
        <v>368595</v>
      </c>
      <c r="C77" s="313">
        <v>-5.7848768106495717E-2</v>
      </c>
      <c r="D77" s="314">
        <v>3885.607986</v>
      </c>
      <c r="E77" s="313">
        <v>7.5544064643342762E-2</v>
      </c>
      <c r="F77" s="314">
        <v>2239.2347524249999</v>
      </c>
      <c r="G77" s="282">
        <v>4.2683802312449767E-2</v>
      </c>
    </row>
    <row r="78" spans="1:7" ht="15" thickBot="1">
      <c r="A78" s="277" t="s">
        <v>747</v>
      </c>
      <c r="B78" s="312">
        <v>384570</v>
      </c>
      <c r="C78" s="313">
        <v>4.3340251495543887E-2</v>
      </c>
      <c r="D78" s="314">
        <v>5014.1663150000004</v>
      </c>
      <c r="E78" s="313">
        <v>0.29044575084934993</v>
      </c>
      <c r="F78" s="314">
        <v>1890.9047442359999</v>
      </c>
      <c r="G78" s="282">
        <v>-0.15555761083636843</v>
      </c>
    </row>
    <row r="79" spans="1:7" ht="15" thickBot="1">
      <c r="A79" s="277" t="s">
        <v>748</v>
      </c>
      <c r="B79" s="312">
        <v>392188</v>
      </c>
      <c r="C79" s="313">
        <v>1.9809137478222431E-2</v>
      </c>
      <c r="D79" s="314">
        <v>4304.0322669999996</v>
      </c>
      <c r="E79" s="313">
        <v>-0.14162554717732787</v>
      </c>
      <c r="F79" s="314">
        <v>2302.3822757200001</v>
      </c>
      <c r="G79" s="282">
        <v>0.21760881014144012</v>
      </c>
    </row>
    <row r="80" spans="1:7" ht="15" thickBot="1">
      <c r="A80" s="277" t="s">
        <v>749</v>
      </c>
      <c r="B80" s="312">
        <v>622449</v>
      </c>
      <c r="C80" s="313">
        <v>0.5871189327567391</v>
      </c>
      <c r="D80" s="314">
        <v>8607.2271689999998</v>
      </c>
      <c r="E80" s="313">
        <v>0.99980544639350877</v>
      </c>
      <c r="F80" s="314">
        <v>4245.6520493090002</v>
      </c>
      <c r="G80" s="282">
        <v>0.84402568334630768</v>
      </c>
    </row>
    <row r="81" spans="1:7" ht="15" thickBot="1">
      <c r="A81" s="277" t="s">
        <v>750</v>
      </c>
      <c r="B81" s="315">
        <v>843463</v>
      </c>
      <c r="C81" s="316">
        <v>0.35507166048945377</v>
      </c>
      <c r="D81" s="317">
        <v>11229.492635000001</v>
      </c>
      <c r="E81" s="316">
        <v>0.30465856361319432</v>
      </c>
      <c r="F81" s="317">
        <v>6146.5230681359999</v>
      </c>
      <c r="G81" s="282">
        <v>0.44772180968913255</v>
      </c>
    </row>
    <row r="82" spans="1:7">
      <c r="B82" s="18"/>
      <c r="D82" s="18"/>
      <c r="F82" s="18"/>
    </row>
    <row r="84" spans="1:7">
      <c r="A84" s="143" t="s">
        <v>122</v>
      </c>
    </row>
    <row r="85" spans="1:7" ht="15" thickBot="1"/>
    <row r="86" spans="1:7" ht="15" thickBot="1">
      <c r="A86" s="573" t="s">
        <v>0</v>
      </c>
      <c r="B86" s="573" t="s">
        <v>215</v>
      </c>
      <c r="C86" s="573"/>
      <c r="D86" s="573"/>
      <c r="E86" s="573"/>
      <c r="F86" s="573"/>
      <c r="G86" s="573"/>
    </row>
    <row r="87" spans="1:7" ht="15" thickBot="1">
      <c r="A87" s="573"/>
      <c r="B87" s="157" t="s">
        <v>211</v>
      </c>
      <c r="C87" s="158" t="s">
        <v>217</v>
      </c>
      <c r="D87" s="159" t="s">
        <v>214</v>
      </c>
      <c r="E87" s="158" t="s">
        <v>217</v>
      </c>
      <c r="F87" s="159" t="s">
        <v>205</v>
      </c>
      <c r="G87" s="158" t="s">
        <v>217</v>
      </c>
    </row>
    <row r="88" spans="1:7" ht="15" thickBot="1">
      <c r="A88" s="115" t="s">
        <v>606</v>
      </c>
      <c r="B88" s="107">
        <v>45033729</v>
      </c>
      <c r="C88" s="117">
        <v>0.23242314803115563</v>
      </c>
      <c r="D88" s="116">
        <v>2240217.1058430001</v>
      </c>
      <c r="E88" s="117">
        <v>0.12091198836511791</v>
      </c>
      <c r="F88" s="116">
        <v>993501.67099597899</v>
      </c>
      <c r="G88" s="117">
        <v>-4.980968495608952E-2</v>
      </c>
    </row>
    <row r="89" spans="1:7" ht="15" thickBot="1">
      <c r="A89" s="115" t="s">
        <v>635</v>
      </c>
      <c r="B89" s="107">
        <v>46250760</v>
      </c>
      <c r="C89" s="117">
        <v>2.70248772869775E-2</v>
      </c>
      <c r="D89" s="116">
        <v>937120.86307100009</v>
      </c>
      <c r="E89" s="117">
        <v>-0.58168301606715977</v>
      </c>
      <c r="F89" s="116">
        <v>757748.61211164307</v>
      </c>
      <c r="G89" s="117">
        <v>-0.23729508038773101</v>
      </c>
    </row>
    <row r="90" spans="1:7" ht="15" thickBot="1">
      <c r="A90" s="115" t="s">
        <v>744</v>
      </c>
      <c r="B90" s="107">
        <v>70316120</v>
      </c>
      <c r="C90" s="284">
        <v>0.5203235579263995</v>
      </c>
      <c r="D90" s="116">
        <v>1679052.653648</v>
      </c>
      <c r="E90" s="284">
        <v>0.79171408920045372</v>
      </c>
      <c r="F90" s="116">
        <v>1072680.545510808</v>
      </c>
      <c r="G90" s="117">
        <v>0.41561532197536294</v>
      </c>
    </row>
    <row r="91" spans="1:7" ht="15" thickBot="1">
      <c r="A91" s="277" t="s">
        <v>745</v>
      </c>
      <c r="B91" s="312">
        <v>9797453</v>
      </c>
      <c r="C91" s="313">
        <v>3.2716858931939548E-2</v>
      </c>
      <c r="D91" s="314">
        <v>183197.97507499999</v>
      </c>
      <c r="E91" s="313">
        <v>5.341333349904339E-2</v>
      </c>
      <c r="F91" s="314">
        <v>136485.02382531899</v>
      </c>
      <c r="G91" s="282">
        <v>-8.5507116259794708E-2</v>
      </c>
    </row>
    <row r="92" spans="1:7" ht="15" thickBot="1">
      <c r="A92" s="277" t="s">
        <v>746</v>
      </c>
      <c r="B92" s="312">
        <v>9028543</v>
      </c>
      <c r="C92" s="313">
        <v>-7.8480601029675773E-2</v>
      </c>
      <c r="D92" s="314">
        <v>182765.14379599999</v>
      </c>
      <c r="E92" s="313">
        <v>-2.3626422662303297E-3</v>
      </c>
      <c r="F92" s="314">
        <v>139052.11386288301</v>
      </c>
      <c r="G92" s="282">
        <v>1.8808584016144672E-2</v>
      </c>
    </row>
    <row r="93" spans="1:7" ht="15" thickBot="1">
      <c r="A93" s="277" t="s">
        <v>747</v>
      </c>
      <c r="B93" s="312">
        <v>9845148</v>
      </c>
      <c r="C93" s="313">
        <v>9.0447041122803537E-2</v>
      </c>
      <c r="D93" s="314">
        <v>227463.342776</v>
      </c>
      <c r="E93" s="313">
        <v>0.24456632184685909</v>
      </c>
      <c r="F93" s="314">
        <v>143694.212905919</v>
      </c>
      <c r="G93" s="282">
        <v>3.3383879712993746E-2</v>
      </c>
    </row>
    <row r="94" spans="1:7" ht="15" thickBot="1">
      <c r="A94" s="277" t="s">
        <v>748</v>
      </c>
      <c r="B94" s="312">
        <v>9001969</v>
      </c>
      <c r="C94" s="313">
        <v>-8.5644116269252626E-2</v>
      </c>
      <c r="D94" s="314">
        <v>209266.10372000001</v>
      </c>
      <c r="E94" s="313">
        <v>-8.0000754556395312E-2</v>
      </c>
      <c r="F94" s="314">
        <v>132116.87014795499</v>
      </c>
      <c r="G94" s="282">
        <v>-8.0569304245704396E-2</v>
      </c>
    </row>
    <row r="95" spans="1:7" ht="15" thickBot="1">
      <c r="A95" s="277" t="s">
        <v>749</v>
      </c>
      <c r="B95" s="312">
        <v>14606071</v>
      </c>
      <c r="C95" s="313">
        <v>0.62254180168805295</v>
      </c>
      <c r="D95" s="314">
        <v>385741.61975200003</v>
      </c>
      <c r="E95" s="313">
        <v>0.84330674148798546</v>
      </c>
      <c r="F95" s="314">
        <v>223635.96855197899</v>
      </c>
      <c r="G95" s="282">
        <v>0.69271318872096821</v>
      </c>
    </row>
    <row r="96" spans="1:7" ht="15" thickBot="1">
      <c r="A96" s="277" t="s">
        <v>750</v>
      </c>
      <c r="B96" s="315">
        <v>18036936</v>
      </c>
      <c r="C96" s="316">
        <v>0.23489307973376275</v>
      </c>
      <c r="D96" s="317">
        <v>490618.46852900001</v>
      </c>
      <c r="E96" s="316">
        <v>0.27188367395882018</v>
      </c>
      <c r="F96" s="317">
        <v>297696.35621675302</v>
      </c>
      <c r="G96" s="282">
        <v>0.33116492013475196</v>
      </c>
    </row>
    <row r="97" spans="1:7">
      <c r="B97" s="20"/>
      <c r="C97" s="20"/>
      <c r="E97" s="20"/>
      <c r="G97" s="20"/>
    </row>
    <row r="98" spans="1:7">
      <c r="A98" s="133" t="s">
        <v>1035</v>
      </c>
    </row>
    <row r="99" spans="1:7">
      <c r="A99" s="133" t="s">
        <v>1033</v>
      </c>
    </row>
    <row r="102" spans="1:7" ht="17">
      <c r="A102" s="593" t="s">
        <v>707</v>
      </c>
      <c r="B102" s="593"/>
      <c r="C102" s="593"/>
      <c r="D102" s="593"/>
      <c r="E102" s="593"/>
      <c r="F102" s="593"/>
      <c r="G102" s="593"/>
    </row>
    <row r="104" spans="1:7">
      <c r="A104" s="143" t="s">
        <v>123</v>
      </c>
    </row>
    <row r="105" spans="1:7" ht="15" thickBot="1"/>
    <row r="106" spans="1:7" ht="15" thickBot="1">
      <c r="A106" s="573" t="s">
        <v>0</v>
      </c>
      <c r="B106" s="573" t="s">
        <v>215</v>
      </c>
      <c r="C106" s="573"/>
      <c r="D106" s="573"/>
      <c r="E106" s="573"/>
      <c r="F106" s="573"/>
      <c r="G106" s="573"/>
    </row>
    <row r="107" spans="1:7" ht="15" thickBot="1">
      <c r="A107" s="573"/>
      <c r="B107" s="157" t="s">
        <v>211</v>
      </c>
      <c r="C107" s="158" t="s">
        <v>217</v>
      </c>
      <c r="D107" s="159" t="s">
        <v>214</v>
      </c>
      <c r="E107" s="158" t="s">
        <v>217</v>
      </c>
      <c r="F107" s="159" t="s">
        <v>205</v>
      </c>
      <c r="G107" s="158" t="s">
        <v>217</v>
      </c>
    </row>
    <row r="108" spans="1:7" ht="15" thickBot="1">
      <c r="A108" s="115" t="s">
        <v>606</v>
      </c>
      <c r="B108" s="107">
        <v>24602</v>
      </c>
      <c r="C108" s="117">
        <v>-2.7281353787758974E-2</v>
      </c>
      <c r="D108" s="116">
        <v>117.575033</v>
      </c>
      <c r="E108" s="117">
        <v>-0.19372411208802756</v>
      </c>
      <c r="F108" s="116">
        <v>60.762645750000004</v>
      </c>
      <c r="G108" s="117">
        <v>-0.12651434874671957</v>
      </c>
    </row>
    <row r="109" spans="1:7" ht="15" thickBot="1">
      <c r="A109" s="115" t="s">
        <v>635</v>
      </c>
      <c r="B109" s="107">
        <v>33061</v>
      </c>
      <c r="C109" s="117">
        <v>0.34383383464758965</v>
      </c>
      <c r="D109" s="116">
        <v>163.48485299999999</v>
      </c>
      <c r="E109" s="117">
        <v>0.39047252489395412</v>
      </c>
      <c r="F109" s="116">
        <v>114.03996935000001</v>
      </c>
      <c r="G109" s="117">
        <v>0.8768104637708275</v>
      </c>
    </row>
    <row r="110" spans="1:7" ht="15" thickBot="1">
      <c r="A110" s="115" t="s">
        <v>744</v>
      </c>
      <c r="B110" s="107">
        <v>74998</v>
      </c>
      <c r="C110" s="284">
        <v>1.2684734279059919</v>
      </c>
      <c r="D110" s="116">
        <v>572.11931299999992</v>
      </c>
      <c r="E110" s="284">
        <v>2.4995248948231308</v>
      </c>
      <c r="F110" s="116">
        <v>352.59751295000001</v>
      </c>
      <c r="G110" s="117">
        <v>2.0918766022099073</v>
      </c>
    </row>
    <row r="111" spans="1:7" ht="15" thickBot="1">
      <c r="A111" s="277" t="s">
        <v>745</v>
      </c>
      <c r="B111" s="312">
        <v>8817</v>
      </c>
      <c r="C111" s="313">
        <v>-7.3357856016815548E-2</v>
      </c>
      <c r="D111" s="314">
        <v>60.201000000000001</v>
      </c>
      <c r="E111" s="313">
        <v>0.13722491279122162</v>
      </c>
      <c r="F111" s="314">
        <v>48.458116500000003</v>
      </c>
      <c r="G111" s="282">
        <v>-0.13878916802834992</v>
      </c>
    </row>
    <row r="112" spans="1:7" ht="15" thickBot="1">
      <c r="A112" s="277" t="s">
        <v>746</v>
      </c>
      <c r="B112" s="312">
        <v>9226</v>
      </c>
      <c r="C112" s="313">
        <v>4.638766020188273E-2</v>
      </c>
      <c r="D112" s="314">
        <v>65.866313000000005</v>
      </c>
      <c r="E112" s="313">
        <v>9.4106626135778554E-2</v>
      </c>
      <c r="F112" s="314">
        <v>53.726034249999998</v>
      </c>
      <c r="G112" s="282">
        <v>0.10871074095502649</v>
      </c>
    </row>
    <row r="113" spans="1:7" ht="15" thickBot="1">
      <c r="A113" s="277" t="s">
        <v>747</v>
      </c>
      <c r="B113" s="312">
        <v>10575</v>
      </c>
      <c r="C113" s="313">
        <v>0.14621721222631692</v>
      </c>
      <c r="D113" s="314">
        <v>92.916700000000006</v>
      </c>
      <c r="E113" s="313">
        <v>0.41068621831010943</v>
      </c>
      <c r="F113" s="314">
        <v>61.0641295</v>
      </c>
      <c r="G113" s="282">
        <v>0.1365836014594731</v>
      </c>
    </row>
    <row r="114" spans="1:7" ht="15" thickBot="1">
      <c r="A114" s="277" t="s">
        <v>748</v>
      </c>
      <c r="B114" s="312">
        <v>9414</v>
      </c>
      <c r="C114" s="313">
        <v>-0.10978723404255319</v>
      </c>
      <c r="D114" s="314">
        <v>65.486000000000004</v>
      </c>
      <c r="E114" s="313">
        <v>-0.29521819005625471</v>
      </c>
      <c r="F114" s="314">
        <v>39.2209571</v>
      </c>
      <c r="G114" s="282">
        <v>-0.35770873307872175</v>
      </c>
    </row>
    <row r="115" spans="1:7" ht="15" thickBot="1">
      <c r="A115" s="277" t="s">
        <v>749</v>
      </c>
      <c r="B115" s="312">
        <v>14674</v>
      </c>
      <c r="C115" s="313">
        <v>0.55874229870405778</v>
      </c>
      <c r="D115" s="314">
        <v>113.8866</v>
      </c>
      <c r="E115" s="313">
        <v>0.73909843325290892</v>
      </c>
      <c r="F115" s="314">
        <v>55.1839412</v>
      </c>
      <c r="G115" s="282">
        <v>0.40700139110067768</v>
      </c>
    </row>
    <row r="116" spans="1:7" ht="15" thickBot="1">
      <c r="A116" s="277" t="s">
        <v>750</v>
      </c>
      <c r="B116" s="315">
        <v>22292</v>
      </c>
      <c r="C116" s="316">
        <v>0.51914951615101546</v>
      </c>
      <c r="D116" s="317">
        <v>173.7627</v>
      </c>
      <c r="E116" s="316">
        <v>0.52575193218517358</v>
      </c>
      <c r="F116" s="317">
        <v>94.944334400000002</v>
      </c>
      <c r="G116" s="282">
        <v>0.72050658824636471</v>
      </c>
    </row>
    <row r="117" spans="1:7">
      <c r="A117" s="3"/>
      <c r="B117" s="18"/>
      <c r="D117" s="18"/>
      <c r="F117" s="18"/>
    </row>
    <row r="119" spans="1:7">
      <c r="A119" s="143" t="s">
        <v>124</v>
      </c>
    </row>
    <row r="120" spans="1:7" ht="15" thickBot="1"/>
    <row r="121" spans="1:7" ht="15" thickBot="1">
      <c r="A121" s="573" t="s">
        <v>0</v>
      </c>
      <c r="B121" s="573" t="s">
        <v>215</v>
      </c>
      <c r="C121" s="573"/>
      <c r="D121" s="573"/>
      <c r="E121" s="573"/>
      <c r="F121" s="573"/>
      <c r="G121" s="573"/>
    </row>
    <row r="122" spans="1:7" ht="15" thickBot="1">
      <c r="A122" s="573"/>
      <c r="B122" s="157" t="s">
        <v>211</v>
      </c>
      <c r="C122" s="158" t="s">
        <v>217</v>
      </c>
      <c r="D122" s="159" t="s">
        <v>214</v>
      </c>
      <c r="E122" s="158" t="s">
        <v>217</v>
      </c>
      <c r="F122" s="159" t="s">
        <v>205</v>
      </c>
      <c r="G122" s="158" t="s">
        <v>217</v>
      </c>
    </row>
    <row r="123" spans="1:7" ht="15" thickBot="1">
      <c r="A123" s="115" t="s">
        <v>606</v>
      </c>
      <c r="B123" s="107">
        <v>357293</v>
      </c>
      <c r="C123" s="117">
        <v>0.16298743571382071</v>
      </c>
      <c r="D123" s="116">
        <v>3201.0812329999999</v>
      </c>
      <c r="E123" s="117">
        <v>-0.14635979907787655</v>
      </c>
      <c r="F123" s="116">
        <v>1830.891049375</v>
      </c>
      <c r="G123" s="117">
        <v>-9.2583401884334088E-2</v>
      </c>
    </row>
    <row r="124" spans="1:7" ht="15" thickBot="1">
      <c r="A124" s="115" t="s">
        <v>635</v>
      </c>
      <c r="B124" s="107">
        <v>466319</v>
      </c>
      <c r="C124" s="117">
        <v>0.30514451724495023</v>
      </c>
      <c r="D124" s="116">
        <v>3711.0436949999998</v>
      </c>
      <c r="E124" s="117">
        <v>0.15930944105472503</v>
      </c>
      <c r="F124" s="116">
        <v>2477.5604746250001</v>
      </c>
      <c r="G124" s="117">
        <v>0.35319929357388563</v>
      </c>
    </row>
    <row r="125" spans="1:7" ht="15" thickBot="1">
      <c r="A125" s="115" t="s">
        <v>744</v>
      </c>
      <c r="B125" s="107">
        <v>1101511</v>
      </c>
      <c r="C125" s="284">
        <v>1.362140508964893</v>
      </c>
      <c r="D125" s="116">
        <v>15436.318432</v>
      </c>
      <c r="E125" s="284">
        <v>3.1595625653230148</v>
      </c>
      <c r="F125" s="116">
        <v>8065.4127240750004</v>
      </c>
      <c r="G125" s="117">
        <v>2.2553848056103534</v>
      </c>
    </row>
    <row r="126" spans="1:7" ht="15" thickBot="1">
      <c r="A126" s="277" t="s">
        <v>745</v>
      </c>
      <c r="B126" s="312">
        <v>132151</v>
      </c>
      <c r="C126" s="313">
        <v>0.19141896338769732</v>
      </c>
      <c r="D126" s="314">
        <v>1278.8756900000001</v>
      </c>
      <c r="E126" s="313">
        <v>0.24085249877315168</v>
      </c>
      <c r="F126" s="314">
        <v>825.24979470000005</v>
      </c>
      <c r="G126" s="282">
        <v>0.13691241957255249</v>
      </c>
    </row>
    <row r="127" spans="1:7" ht="15" thickBot="1">
      <c r="A127" s="277" t="s">
        <v>746</v>
      </c>
      <c r="B127" s="312">
        <v>130133</v>
      </c>
      <c r="C127" s="313">
        <v>-1.52704103639019E-2</v>
      </c>
      <c r="D127" s="314">
        <v>1638.434111</v>
      </c>
      <c r="E127" s="313">
        <v>0.28115197107234086</v>
      </c>
      <c r="F127" s="314">
        <v>921.081472125</v>
      </c>
      <c r="G127" s="282">
        <v>0.11612444867052318</v>
      </c>
    </row>
    <row r="128" spans="1:7" ht="15" thickBot="1">
      <c r="A128" s="277" t="s">
        <v>747</v>
      </c>
      <c r="B128" s="312">
        <v>135222</v>
      </c>
      <c r="C128" s="313">
        <v>3.9106145251396648E-2</v>
      </c>
      <c r="D128" s="314">
        <v>2147.8111680000002</v>
      </c>
      <c r="E128" s="313">
        <v>0.31089260995006235</v>
      </c>
      <c r="F128" s="314">
        <v>844.11393940000005</v>
      </c>
      <c r="G128" s="282">
        <v>-8.3562133268656927E-2</v>
      </c>
    </row>
    <row r="129" spans="1:7" ht="15" thickBot="1">
      <c r="A129" s="277" t="s">
        <v>748</v>
      </c>
      <c r="B129" s="312">
        <v>131442</v>
      </c>
      <c r="C129" s="313">
        <v>-2.7954031148777567E-2</v>
      </c>
      <c r="D129" s="314">
        <v>1671.4536000000001</v>
      </c>
      <c r="E129" s="313">
        <v>-0.22178745277853035</v>
      </c>
      <c r="F129" s="314">
        <v>812.56921379999994</v>
      </c>
      <c r="G129" s="282">
        <v>-3.737022234512824E-2</v>
      </c>
    </row>
    <row r="130" spans="1:7" ht="15" thickBot="1">
      <c r="A130" s="277" t="s">
        <v>749</v>
      </c>
      <c r="B130" s="312">
        <v>237843</v>
      </c>
      <c r="C130" s="313">
        <v>0.80949011731410048</v>
      </c>
      <c r="D130" s="314">
        <v>3783.6423500000001</v>
      </c>
      <c r="E130" s="313">
        <v>1.2636837480860972</v>
      </c>
      <c r="F130" s="314">
        <v>1831.904395</v>
      </c>
      <c r="G130" s="282">
        <v>1.2544595142031705</v>
      </c>
    </row>
    <row r="131" spans="1:7" ht="15" thickBot="1">
      <c r="A131" s="277" t="s">
        <v>750</v>
      </c>
      <c r="B131" s="315">
        <v>334720</v>
      </c>
      <c r="C131" s="316">
        <v>0.40731490941503429</v>
      </c>
      <c r="D131" s="317">
        <v>4916.1015129999996</v>
      </c>
      <c r="E131" s="316">
        <v>0.29930396645444024</v>
      </c>
      <c r="F131" s="317">
        <v>2830.4939090500002</v>
      </c>
      <c r="G131" s="282">
        <v>0.54511005966007309</v>
      </c>
    </row>
    <row r="132" spans="1:7">
      <c r="B132" s="18"/>
      <c r="D132" s="18"/>
      <c r="F132" s="18"/>
    </row>
    <row r="134" spans="1:7">
      <c r="A134" s="143" t="s">
        <v>125</v>
      </c>
    </row>
    <row r="135" spans="1:7" ht="15" thickBot="1"/>
    <row r="136" spans="1:7" ht="15" thickBot="1">
      <c r="A136" s="573" t="s">
        <v>0</v>
      </c>
      <c r="B136" s="573" t="s">
        <v>215</v>
      </c>
      <c r="C136" s="573"/>
      <c r="D136" s="573"/>
      <c r="E136" s="573"/>
      <c r="F136" s="573"/>
      <c r="G136" s="573"/>
    </row>
    <row r="137" spans="1:7" ht="15" thickBot="1">
      <c r="A137" s="573"/>
      <c r="B137" s="157" t="s">
        <v>211</v>
      </c>
      <c r="C137" s="158" t="s">
        <v>217</v>
      </c>
      <c r="D137" s="159" t="s">
        <v>214</v>
      </c>
      <c r="E137" s="158" t="s">
        <v>217</v>
      </c>
      <c r="F137" s="159" t="s">
        <v>205</v>
      </c>
      <c r="G137" s="158" t="s">
        <v>217</v>
      </c>
    </row>
    <row r="138" spans="1:7" ht="15" thickBot="1">
      <c r="A138" s="115" t="s">
        <v>606</v>
      </c>
      <c r="B138" s="107">
        <v>10483636</v>
      </c>
      <c r="C138" s="117">
        <v>0.2411577169150548</v>
      </c>
      <c r="D138" s="116">
        <v>180705.978898</v>
      </c>
      <c r="E138" s="117">
        <v>0.21376133808191558</v>
      </c>
      <c r="F138" s="116">
        <v>81787.432688876012</v>
      </c>
      <c r="G138" s="117">
        <v>0.10417630392465531</v>
      </c>
    </row>
    <row r="139" spans="1:7" ht="15" thickBot="1">
      <c r="A139" s="115" t="s">
        <v>635</v>
      </c>
      <c r="B139" s="107">
        <v>12462405</v>
      </c>
      <c r="C139" s="117">
        <v>0.18874835028610304</v>
      </c>
      <c r="D139" s="116">
        <v>136180.19656899999</v>
      </c>
      <c r="E139" s="117">
        <v>-0.2463990544227245</v>
      </c>
      <c r="F139" s="116">
        <v>87977.268384011986</v>
      </c>
      <c r="G139" s="117">
        <v>7.568199039432448E-2</v>
      </c>
    </row>
    <row r="140" spans="1:7" ht="15" thickBot="1">
      <c r="A140" s="115" t="s">
        <v>744</v>
      </c>
      <c r="B140" s="107">
        <v>21888595</v>
      </c>
      <c r="C140" s="284">
        <v>0.75637005858820994</v>
      </c>
      <c r="D140" s="116">
        <v>297477.71180500003</v>
      </c>
      <c r="E140" s="284">
        <v>1.184441785955813</v>
      </c>
      <c r="F140" s="116">
        <v>170178.58471944602</v>
      </c>
      <c r="G140" s="117">
        <v>0.93434722224647282</v>
      </c>
    </row>
    <row r="141" spans="1:7" ht="15" thickBot="1">
      <c r="A141" s="277" t="s">
        <v>745</v>
      </c>
      <c r="B141" s="312">
        <v>2989640</v>
      </c>
      <c r="C141" s="313">
        <v>3.2290410317517594E-2</v>
      </c>
      <c r="D141" s="314">
        <v>36318.433783</v>
      </c>
      <c r="E141" s="313">
        <v>0.12893539280392255</v>
      </c>
      <c r="F141" s="314">
        <v>22861.403212623001</v>
      </c>
      <c r="G141" s="282">
        <v>6.196131161667142E-2</v>
      </c>
    </row>
    <row r="142" spans="1:7" ht="15" thickBot="1">
      <c r="A142" s="277" t="s">
        <v>746</v>
      </c>
      <c r="B142" s="312">
        <v>2717783</v>
      </c>
      <c r="C142" s="313">
        <v>-9.0933022036097988E-2</v>
      </c>
      <c r="D142" s="314">
        <v>33786.880598999996</v>
      </c>
      <c r="E142" s="313">
        <v>-6.970436002625692E-2</v>
      </c>
      <c r="F142" s="314">
        <v>22018.460732306001</v>
      </c>
      <c r="G142" s="282">
        <v>-3.6871860947344078E-2</v>
      </c>
    </row>
    <row r="143" spans="1:7" ht="15" thickBot="1">
      <c r="A143" s="277" t="s">
        <v>747</v>
      </c>
      <c r="B143" s="312">
        <v>2978080</v>
      </c>
      <c r="C143" s="313">
        <v>9.5775490537691937E-2</v>
      </c>
      <c r="D143" s="314">
        <v>40216.388935000003</v>
      </c>
      <c r="E143" s="313">
        <v>0.19029600312348169</v>
      </c>
      <c r="F143" s="314">
        <v>19351.971548353999</v>
      </c>
      <c r="G143" s="282">
        <v>-0.12110243383360886</v>
      </c>
    </row>
    <row r="144" spans="1:7" ht="15" thickBot="1">
      <c r="A144" s="277" t="s">
        <v>748</v>
      </c>
      <c r="B144" s="312">
        <v>2865894</v>
      </c>
      <c r="C144" s="313">
        <v>-3.767057970235857E-2</v>
      </c>
      <c r="D144" s="314">
        <v>35931.814924999999</v>
      </c>
      <c r="E144" s="313">
        <v>-0.10653800909188973</v>
      </c>
      <c r="F144" s="314">
        <v>20243.565301936</v>
      </c>
      <c r="G144" s="282">
        <v>4.6072502295397215E-2</v>
      </c>
    </row>
    <row r="145" spans="1:7" ht="15" thickBot="1">
      <c r="A145" s="277" t="s">
        <v>749</v>
      </c>
      <c r="B145" s="312">
        <v>4482956</v>
      </c>
      <c r="C145" s="313">
        <v>0.56424347864924518</v>
      </c>
      <c r="D145" s="314">
        <v>65488.879895999999</v>
      </c>
      <c r="E145" s="313">
        <v>0.82258758798279663</v>
      </c>
      <c r="F145" s="314">
        <v>34822.267774833999</v>
      </c>
      <c r="G145" s="282">
        <v>0.72016476620863623</v>
      </c>
    </row>
    <row r="146" spans="1:7" ht="15" thickBot="1">
      <c r="A146" s="277" t="s">
        <v>750</v>
      </c>
      <c r="B146" s="315">
        <v>5854242</v>
      </c>
      <c r="C146" s="316">
        <v>0.30588879301960581</v>
      </c>
      <c r="D146" s="317">
        <v>85735.313666999995</v>
      </c>
      <c r="E146" s="316">
        <v>0.30915834570926337</v>
      </c>
      <c r="F146" s="317">
        <v>50880.916149393001</v>
      </c>
      <c r="G146" s="282">
        <v>0.4611603264438901</v>
      </c>
    </row>
    <row r="147" spans="1:7">
      <c r="B147" s="18"/>
      <c r="D147" s="18"/>
      <c r="F147" s="18"/>
    </row>
    <row r="148" spans="1:7">
      <c r="A148" s="133" t="s">
        <v>1035</v>
      </c>
    </row>
    <row r="149" spans="1:7">
      <c r="A149" s="133" t="s">
        <v>1033</v>
      </c>
    </row>
    <row r="152" spans="1:7" ht="17">
      <c r="A152" s="593" t="s">
        <v>707</v>
      </c>
      <c r="B152" s="593"/>
      <c r="C152" s="593"/>
      <c r="D152" s="593"/>
      <c r="E152" s="593"/>
      <c r="F152" s="593"/>
      <c r="G152" s="593"/>
    </row>
    <row r="154" spans="1:7">
      <c r="A154" s="143" t="s">
        <v>126</v>
      </c>
    </row>
    <row r="155" spans="1:7" ht="15" thickBot="1"/>
    <row r="156" spans="1:7" ht="15" thickBot="1">
      <c r="A156" s="573" t="s">
        <v>0</v>
      </c>
      <c r="B156" s="573" t="s">
        <v>215</v>
      </c>
      <c r="C156" s="573"/>
      <c r="D156" s="573"/>
      <c r="E156" s="573"/>
      <c r="F156" s="573"/>
      <c r="G156" s="573"/>
    </row>
    <row r="157" spans="1:7" ht="15" thickBot="1">
      <c r="A157" s="573"/>
      <c r="B157" s="157" t="s">
        <v>211</v>
      </c>
      <c r="C157" s="158" t="s">
        <v>217</v>
      </c>
      <c r="D157" s="159" t="s">
        <v>214</v>
      </c>
      <c r="E157" s="158" t="s">
        <v>217</v>
      </c>
      <c r="F157" s="159" t="s">
        <v>205</v>
      </c>
      <c r="G157" s="158" t="s">
        <v>217</v>
      </c>
    </row>
    <row r="158" spans="1:7" ht="15" thickBot="1">
      <c r="A158" s="115" t="s">
        <v>606</v>
      </c>
      <c r="B158" s="107">
        <v>6001110</v>
      </c>
      <c r="C158" s="117">
        <v>0.33541931754002513</v>
      </c>
      <c r="D158" s="116">
        <v>104186.55666199999</v>
      </c>
      <c r="E158" s="117">
        <v>0.15010456949134951</v>
      </c>
      <c r="F158" s="116">
        <v>40794.552240456003</v>
      </c>
      <c r="G158" s="117">
        <v>3.7593821099912231E-2</v>
      </c>
    </row>
    <row r="159" spans="1:7" ht="15" thickBot="1">
      <c r="A159" s="115" t="s">
        <v>635</v>
      </c>
      <c r="B159" s="107">
        <v>7244707</v>
      </c>
      <c r="C159" s="117">
        <v>0.20722782951820579</v>
      </c>
      <c r="D159" s="116">
        <v>68546.512604000003</v>
      </c>
      <c r="E159" s="117">
        <v>-0.34207910501949618</v>
      </c>
      <c r="F159" s="116">
        <v>41678.547239433996</v>
      </c>
      <c r="G159" s="117">
        <v>2.1669437472127313E-2</v>
      </c>
    </row>
    <row r="160" spans="1:7" ht="15" thickBot="1">
      <c r="A160" s="115" t="s">
        <v>744</v>
      </c>
      <c r="B160" s="107">
        <v>12490215</v>
      </c>
      <c r="C160" s="284">
        <v>0.72404694903465383</v>
      </c>
      <c r="D160" s="116">
        <v>144758.23850800001</v>
      </c>
      <c r="E160" s="284">
        <v>1.1118249931150064</v>
      </c>
      <c r="F160" s="116">
        <v>75121.110288943004</v>
      </c>
      <c r="G160" s="117">
        <v>0.80239272394474093</v>
      </c>
    </row>
    <row r="161" spans="1:7" ht="15" thickBot="1">
      <c r="A161" s="277" t="s">
        <v>745</v>
      </c>
      <c r="B161" s="312">
        <v>1962377</v>
      </c>
      <c r="C161" s="313">
        <v>0.18388857417096965</v>
      </c>
      <c r="D161" s="314">
        <v>17101.993509</v>
      </c>
      <c r="E161" s="313">
        <v>7.286583869249455E-2</v>
      </c>
      <c r="F161" s="314">
        <v>11371.392726401</v>
      </c>
      <c r="G161" s="282">
        <v>-5.9785250338579565E-3</v>
      </c>
    </row>
    <row r="162" spans="1:7" ht="15" thickBot="1">
      <c r="A162" s="277" t="s">
        <v>746</v>
      </c>
      <c r="B162" s="312">
        <v>1601219</v>
      </c>
      <c r="C162" s="313">
        <v>-0.18404108894468291</v>
      </c>
      <c r="D162" s="314">
        <v>16674.849979999999</v>
      </c>
      <c r="E162" s="313">
        <v>-2.4976242025540163E-2</v>
      </c>
      <c r="F162" s="314">
        <v>10539.913161892</v>
      </c>
      <c r="G162" s="282">
        <v>-7.3120292695419004E-2</v>
      </c>
    </row>
    <row r="163" spans="1:7" ht="15" thickBot="1">
      <c r="A163" s="277" t="s">
        <v>747</v>
      </c>
      <c r="B163" s="312">
        <v>1731648</v>
      </c>
      <c r="C163" s="313">
        <v>8.1456065659975305E-2</v>
      </c>
      <c r="D163" s="314">
        <v>19870.206597</v>
      </c>
      <c r="E163" s="313">
        <v>0.19162730824160623</v>
      </c>
      <c r="F163" s="314">
        <v>9399.8661962030001</v>
      </c>
      <c r="G163" s="282">
        <v>-0.10816473989661907</v>
      </c>
    </row>
    <row r="164" spans="1:7" ht="15" thickBot="1">
      <c r="A164" s="277" t="s">
        <v>748</v>
      </c>
      <c r="B164" s="312">
        <v>1659875</v>
      </c>
      <c r="C164" s="313">
        <v>-4.1447800014783605E-2</v>
      </c>
      <c r="D164" s="314">
        <v>16979.389888000002</v>
      </c>
      <c r="E164" s="313">
        <v>-0.14548498501452187</v>
      </c>
      <c r="F164" s="314">
        <v>8267.4973479939999</v>
      </c>
      <c r="G164" s="282">
        <v>-0.12046648585981058</v>
      </c>
    </row>
    <row r="165" spans="1:7" ht="15" thickBot="1">
      <c r="A165" s="277" t="s">
        <v>749</v>
      </c>
      <c r="B165" s="312">
        <v>2473053</v>
      </c>
      <c r="C165" s="313">
        <v>0.48990315535808421</v>
      </c>
      <c r="D165" s="314">
        <v>33076.393977</v>
      </c>
      <c r="E165" s="313">
        <v>0.94803194903819132</v>
      </c>
      <c r="F165" s="314">
        <v>14597.518603762001</v>
      </c>
      <c r="G165" s="282">
        <v>0.76565144073543578</v>
      </c>
    </row>
    <row r="166" spans="1:7" ht="15" thickBot="1">
      <c r="A166" s="277" t="s">
        <v>750</v>
      </c>
      <c r="B166" s="315">
        <v>3062043</v>
      </c>
      <c r="C166" s="316">
        <v>0.23816311255763625</v>
      </c>
      <c r="D166" s="317">
        <v>41055.404557000002</v>
      </c>
      <c r="E166" s="316">
        <v>0.24122975997771362</v>
      </c>
      <c r="F166" s="317">
        <v>20944.922252691002</v>
      </c>
      <c r="G166" s="282">
        <v>0.43482757729064853</v>
      </c>
    </row>
    <row r="167" spans="1:7">
      <c r="A167" s="3"/>
      <c r="B167" s="18"/>
      <c r="D167" s="18"/>
      <c r="F167" s="18"/>
    </row>
    <row r="169" spans="1:7">
      <c r="A169" s="143" t="s">
        <v>127</v>
      </c>
    </row>
    <row r="170" spans="1:7" ht="15" thickBot="1"/>
    <row r="171" spans="1:7" ht="15" thickBot="1">
      <c r="A171" s="573" t="s">
        <v>0</v>
      </c>
      <c r="B171" s="573" t="s">
        <v>215</v>
      </c>
      <c r="C171" s="573"/>
      <c r="D171" s="573"/>
      <c r="E171" s="573"/>
      <c r="F171" s="573"/>
      <c r="G171" s="573"/>
    </row>
    <row r="172" spans="1:7" ht="15" thickBot="1">
      <c r="A172" s="573"/>
      <c r="B172" s="157" t="s">
        <v>211</v>
      </c>
      <c r="C172" s="158" t="s">
        <v>217</v>
      </c>
      <c r="D172" s="159" t="s">
        <v>214</v>
      </c>
      <c r="E172" s="158" t="s">
        <v>217</v>
      </c>
      <c r="F172" s="159" t="s">
        <v>205</v>
      </c>
      <c r="G172" s="158" t="s">
        <v>217</v>
      </c>
    </row>
    <row r="173" spans="1:7" ht="15" thickBot="1">
      <c r="A173" s="115" t="s">
        <v>606</v>
      </c>
      <c r="B173" s="107">
        <v>8684104</v>
      </c>
      <c r="C173" s="117">
        <v>0.21869435668752624</v>
      </c>
      <c r="D173" s="116">
        <v>189288.468199</v>
      </c>
      <c r="E173" s="117">
        <v>0.13622090842951814</v>
      </c>
      <c r="F173" s="116">
        <v>90962.773075461999</v>
      </c>
      <c r="G173" s="117">
        <v>-1.8376919730833485E-3</v>
      </c>
    </row>
    <row r="174" spans="1:7" ht="15" thickBot="1">
      <c r="A174" s="115" t="s">
        <v>635</v>
      </c>
      <c r="B174" s="107">
        <v>10845051</v>
      </c>
      <c r="C174" s="117">
        <v>0.24883937364177122</v>
      </c>
      <c r="D174" s="116">
        <v>171445.04331000001</v>
      </c>
      <c r="E174" s="117">
        <v>-9.4265778886440652E-2</v>
      </c>
      <c r="F174" s="116">
        <v>99996.970428041997</v>
      </c>
      <c r="G174" s="117">
        <v>9.9317523500358759E-2</v>
      </c>
    </row>
    <row r="175" spans="1:7" ht="15" thickBot="1">
      <c r="A175" s="115" t="s">
        <v>744</v>
      </c>
      <c r="B175" s="107">
        <v>19431667</v>
      </c>
      <c r="C175" s="284">
        <v>0.79175432185611672</v>
      </c>
      <c r="D175" s="116">
        <v>312308.981486</v>
      </c>
      <c r="E175" s="284">
        <v>0.82162735916077501</v>
      </c>
      <c r="F175" s="116">
        <v>173350.28404394101</v>
      </c>
      <c r="G175" s="117">
        <v>0.73355535974646535</v>
      </c>
    </row>
    <row r="176" spans="1:7" ht="15" thickBot="1">
      <c r="A176" s="277" t="s">
        <v>745</v>
      </c>
      <c r="B176" s="312">
        <v>2951329</v>
      </c>
      <c r="C176" s="313">
        <v>3.2074585989361271E-3</v>
      </c>
      <c r="D176" s="314">
        <v>40141.855834000002</v>
      </c>
      <c r="E176" s="313">
        <v>0.12397406768772094</v>
      </c>
      <c r="F176" s="314">
        <v>23653.00620544</v>
      </c>
      <c r="G176" s="282">
        <v>-5.523313673738027E-2</v>
      </c>
    </row>
    <row r="177" spans="1:7" ht="15" thickBot="1">
      <c r="A177" s="277" t="s">
        <v>746</v>
      </c>
      <c r="B177" s="312">
        <v>2486735</v>
      </c>
      <c r="C177" s="313">
        <v>-0.15741857312417559</v>
      </c>
      <c r="D177" s="314">
        <v>34025.893198999998</v>
      </c>
      <c r="E177" s="313">
        <v>-0.15235874146655187</v>
      </c>
      <c r="F177" s="314">
        <v>20675.797623085</v>
      </c>
      <c r="G177" s="282">
        <v>-0.12587019833742177</v>
      </c>
    </row>
    <row r="178" spans="1:7" ht="15" thickBot="1">
      <c r="A178" s="277" t="s">
        <v>747</v>
      </c>
      <c r="B178" s="312">
        <v>2677066</v>
      </c>
      <c r="C178" s="313">
        <v>7.6538513351844889E-2</v>
      </c>
      <c r="D178" s="314">
        <v>37406.517823000002</v>
      </c>
      <c r="E178" s="313">
        <v>9.9354471144327175E-2</v>
      </c>
      <c r="F178" s="314">
        <v>21181.802444045999</v>
      </c>
      <c r="G178" s="282">
        <v>2.4473291438876998E-2</v>
      </c>
    </row>
    <row r="179" spans="1:7" ht="15" thickBot="1">
      <c r="A179" s="277" t="s">
        <v>748</v>
      </c>
      <c r="B179" s="312">
        <v>2460328</v>
      </c>
      <c r="C179" s="313">
        <v>-8.0961022253467047E-2</v>
      </c>
      <c r="D179" s="314">
        <v>33336.303870000003</v>
      </c>
      <c r="E179" s="313">
        <v>-0.10881028734776702</v>
      </c>
      <c r="F179" s="314">
        <v>20298.945608164999</v>
      </c>
      <c r="G179" s="282">
        <v>-4.1679967425489954E-2</v>
      </c>
    </row>
    <row r="180" spans="1:7" ht="15" thickBot="1">
      <c r="A180" s="277" t="s">
        <v>749</v>
      </c>
      <c r="B180" s="312">
        <v>3858883</v>
      </c>
      <c r="C180" s="313">
        <v>0.56844250034954691</v>
      </c>
      <c r="D180" s="314">
        <v>72789.199626000001</v>
      </c>
      <c r="E180" s="313">
        <v>1.1834814054327252</v>
      </c>
      <c r="F180" s="314">
        <v>36691.682139917</v>
      </c>
      <c r="G180" s="282">
        <v>0.80756591244612363</v>
      </c>
    </row>
    <row r="181" spans="1:7" ht="15" thickBot="1">
      <c r="A181" s="277" t="s">
        <v>750</v>
      </c>
      <c r="B181" s="315">
        <v>4997326</v>
      </c>
      <c r="C181" s="316">
        <v>0.29501879170734124</v>
      </c>
      <c r="D181" s="317">
        <v>94609.211133999997</v>
      </c>
      <c r="E181" s="316">
        <v>0.29976990570186152</v>
      </c>
      <c r="F181" s="317">
        <v>50849.050023288</v>
      </c>
      <c r="G181" s="282">
        <v>0.38584679299751029</v>
      </c>
    </row>
    <row r="182" spans="1:7">
      <c r="B182" s="20"/>
      <c r="C182" s="20"/>
      <c r="E182" s="20"/>
      <c r="G182" s="20"/>
    </row>
    <row r="184" spans="1:7">
      <c r="A184" s="143" t="s">
        <v>128</v>
      </c>
    </row>
    <row r="185" spans="1:7" ht="15" thickBot="1"/>
    <row r="186" spans="1:7" ht="15" thickBot="1">
      <c r="A186" s="573" t="s">
        <v>0</v>
      </c>
      <c r="B186" s="573" t="s">
        <v>215</v>
      </c>
      <c r="C186" s="573"/>
      <c r="D186" s="573"/>
      <c r="E186" s="573"/>
      <c r="F186" s="573"/>
      <c r="G186" s="573"/>
    </row>
    <row r="187" spans="1:7" ht="15" thickBot="1">
      <c r="A187" s="573"/>
      <c r="B187" s="157" t="s">
        <v>211</v>
      </c>
      <c r="C187" s="158" t="s">
        <v>217</v>
      </c>
      <c r="D187" s="159" t="s">
        <v>214</v>
      </c>
      <c r="E187" s="158" t="s">
        <v>217</v>
      </c>
      <c r="F187" s="159" t="s">
        <v>205</v>
      </c>
      <c r="G187" s="158" t="s">
        <v>217</v>
      </c>
    </row>
    <row r="188" spans="1:7" ht="15" thickBot="1">
      <c r="A188" s="115" t="s">
        <v>606</v>
      </c>
      <c r="B188" s="107">
        <v>752738</v>
      </c>
      <c r="C188" s="117">
        <v>0.17896975743612475</v>
      </c>
      <c r="D188" s="116">
        <v>7366.5391599999994</v>
      </c>
      <c r="E188" s="117">
        <v>2.3253294800899625E-2</v>
      </c>
      <c r="F188" s="116">
        <v>4206.3930112239996</v>
      </c>
      <c r="G188" s="117">
        <v>4.681624860952938E-3</v>
      </c>
    </row>
    <row r="189" spans="1:7" ht="15" thickBot="1">
      <c r="A189" s="115" t="s">
        <v>635</v>
      </c>
      <c r="B189" s="107">
        <v>1019074</v>
      </c>
      <c r="C189" s="117">
        <v>0.35382297691892795</v>
      </c>
      <c r="D189" s="116">
        <v>10117.887921000001</v>
      </c>
      <c r="E189" s="117">
        <v>0.37349272178443182</v>
      </c>
      <c r="F189" s="116">
        <v>6791.2544694810003</v>
      </c>
      <c r="G189" s="117">
        <v>0.6145078339945329</v>
      </c>
    </row>
    <row r="190" spans="1:7" ht="15" thickBot="1">
      <c r="A190" s="115" t="s">
        <v>744</v>
      </c>
      <c r="B190" s="107">
        <v>2182956</v>
      </c>
      <c r="C190" s="284">
        <v>1.1420976298090226</v>
      </c>
      <c r="D190" s="116">
        <v>38153.852977999995</v>
      </c>
      <c r="E190" s="284">
        <v>2.7709305811552278</v>
      </c>
      <c r="F190" s="116">
        <v>19464.804822851002</v>
      </c>
      <c r="G190" s="117">
        <v>1.8661574839115898</v>
      </c>
    </row>
    <row r="191" spans="1:7" ht="15" thickBot="1">
      <c r="A191" s="277" t="s">
        <v>745</v>
      </c>
      <c r="B191" s="312">
        <v>281874</v>
      </c>
      <c r="C191" s="313">
        <v>9.6956724782067252E-2</v>
      </c>
      <c r="D191" s="314">
        <v>3413.8575099999998</v>
      </c>
      <c r="E191" s="313">
        <v>0.1695755325867172</v>
      </c>
      <c r="F191" s="314">
        <v>2185.7359355250001</v>
      </c>
      <c r="G191" s="282">
        <v>2.7648708515267774E-2</v>
      </c>
    </row>
    <row r="192" spans="1:7" ht="15" thickBot="1">
      <c r="A192" s="277" t="s">
        <v>746</v>
      </c>
      <c r="B192" s="312">
        <v>253653</v>
      </c>
      <c r="C192" s="313">
        <v>-0.1001192021967262</v>
      </c>
      <c r="D192" s="314">
        <v>4383.6988860000001</v>
      </c>
      <c r="E192" s="313">
        <v>0.28408958873037449</v>
      </c>
      <c r="F192" s="314">
        <v>2253.393430651</v>
      </c>
      <c r="G192" s="282">
        <v>3.0954102929981363E-2</v>
      </c>
    </row>
    <row r="193" spans="1:7" ht="15" thickBot="1">
      <c r="A193" s="277" t="s">
        <v>747</v>
      </c>
      <c r="B193" s="312">
        <v>267920</v>
      </c>
      <c r="C193" s="313">
        <v>5.6246131526140039E-2</v>
      </c>
      <c r="D193" s="314">
        <v>4887.5351629999996</v>
      </c>
      <c r="E193" s="313">
        <v>0.11493405229293374</v>
      </c>
      <c r="F193" s="314">
        <v>2071.8558160500002</v>
      </c>
      <c r="G193" s="282">
        <v>-8.0561881530183607E-2</v>
      </c>
    </row>
    <row r="194" spans="1:7" ht="15" thickBot="1">
      <c r="A194" s="277" t="s">
        <v>748</v>
      </c>
      <c r="B194" s="312">
        <v>266531</v>
      </c>
      <c r="C194" s="313">
        <v>-5.1843833980292622E-3</v>
      </c>
      <c r="D194" s="314">
        <v>4255.3505379999997</v>
      </c>
      <c r="E194" s="313">
        <v>-0.12934630727279739</v>
      </c>
      <c r="F194" s="314">
        <v>2086.4652992749998</v>
      </c>
      <c r="G194" s="282">
        <v>7.0513995770481019E-3</v>
      </c>
    </row>
    <row r="195" spans="1:7" ht="15" thickBot="1">
      <c r="A195" s="277" t="s">
        <v>749</v>
      </c>
      <c r="B195" s="312">
        <v>460743</v>
      </c>
      <c r="C195" s="313">
        <v>0.72866570867929059</v>
      </c>
      <c r="D195" s="314">
        <v>8685.4489479999993</v>
      </c>
      <c r="E195" s="313">
        <v>1.0410654470036047</v>
      </c>
      <c r="F195" s="314">
        <v>4201.9681981000003</v>
      </c>
      <c r="G195" s="282">
        <v>1.0139171255616333</v>
      </c>
    </row>
    <row r="196" spans="1:7" ht="15" thickBot="1">
      <c r="A196" s="277" t="s">
        <v>750</v>
      </c>
      <c r="B196" s="315">
        <v>652235</v>
      </c>
      <c r="C196" s="316">
        <v>0.4156156469007668</v>
      </c>
      <c r="D196" s="317">
        <v>12527.961933</v>
      </c>
      <c r="E196" s="316">
        <v>0.4424081021033251</v>
      </c>
      <c r="F196" s="317">
        <v>6665.3861432499998</v>
      </c>
      <c r="G196" s="282">
        <v>0.58625335295585546</v>
      </c>
    </row>
    <row r="197" spans="1:7">
      <c r="B197" s="18"/>
      <c r="D197" s="18"/>
      <c r="F197" s="18"/>
    </row>
    <row r="198" spans="1:7">
      <c r="A198" s="133" t="s">
        <v>1035</v>
      </c>
    </row>
    <row r="199" spans="1:7">
      <c r="A199" s="133" t="s">
        <v>1033</v>
      </c>
    </row>
    <row r="202" spans="1:7" ht="17">
      <c r="A202" s="593" t="s">
        <v>707</v>
      </c>
      <c r="B202" s="593"/>
      <c r="C202" s="593"/>
      <c r="D202" s="593"/>
      <c r="E202" s="593"/>
      <c r="F202" s="593"/>
      <c r="G202" s="593"/>
    </row>
    <row r="204" spans="1:7">
      <c r="A204" s="143" t="s">
        <v>129</v>
      </c>
    </row>
    <row r="205" spans="1:7" ht="15" thickBot="1"/>
    <row r="206" spans="1:7" ht="15" thickBot="1">
      <c r="A206" s="573" t="s">
        <v>0</v>
      </c>
      <c r="B206" s="573" t="s">
        <v>215</v>
      </c>
      <c r="C206" s="573"/>
      <c r="D206" s="573"/>
      <c r="E206" s="573"/>
      <c r="F206" s="573"/>
      <c r="G206" s="573"/>
    </row>
    <row r="207" spans="1:7" ht="15" thickBot="1">
      <c r="A207" s="573"/>
      <c r="B207" s="157" t="s">
        <v>211</v>
      </c>
      <c r="C207" s="158" t="s">
        <v>217</v>
      </c>
      <c r="D207" s="159" t="s">
        <v>214</v>
      </c>
      <c r="E207" s="158" t="s">
        <v>217</v>
      </c>
      <c r="F207" s="159" t="s">
        <v>205</v>
      </c>
      <c r="G207" s="158" t="s">
        <v>217</v>
      </c>
    </row>
    <row r="208" spans="1:7" ht="15" thickBot="1">
      <c r="A208" s="115" t="s">
        <v>606</v>
      </c>
      <c r="B208" s="107">
        <v>325053</v>
      </c>
      <c r="C208" s="117">
        <v>0.11942102653111827</v>
      </c>
      <c r="D208" s="116">
        <v>2859.9411920000002</v>
      </c>
      <c r="E208" s="117">
        <v>-6.2710240669136899E-2</v>
      </c>
      <c r="F208" s="116">
        <v>2674.0902234509999</v>
      </c>
      <c r="G208" s="117">
        <v>0.48984482768270465</v>
      </c>
    </row>
    <row r="209" spans="1:7" ht="15" thickBot="1">
      <c r="A209" s="115" t="s">
        <v>635</v>
      </c>
      <c r="B209" s="107">
        <v>438246</v>
      </c>
      <c r="C209" s="117">
        <v>0.34822936567267493</v>
      </c>
      <c r="D209" s="116">
        <v>4397.3562549999997</v>
      </c>
      <c r="E209" s="117">
        <v>0.53756876795248432</v>
      </c>
      <c r="F209" s="116">
        <v>3153.8533626450003</v>
      </c>
      <c r="G209" s="117">
        <v>0.17941172477525852</v>
      </c>
    </row>
    <row r="210" spans="1:7" ht="15" thickBot="1">
      <c r="A210" s="115" t="s">
        <v>744</v>
      </c>
      <c r="B210" s="107">
        <v>870258</v>
      </c>
      <c r="C210" s="284">
        <v>0.98577511260798734</v>
      </c>
      <c r="D210" s="116">
        <v>10645.529832</v>
      </c>
      <c r="E210" s="284">
        <v>1.4208931946088141</v>
      </c>
      <c r="F210" s="116">
        <v>5833.4716756979997</v>
      </c>
      <c r="G210" s="117">
        <v>0.84963313284981634</v>
      </c>
    </row>
    <row r="211" spans="1:7" ht="15" thickBot="1">
      <c r="A211" s="277" t="s">
        <v>745</v>
      </c>
      <c r="B211" s="312">
        <v>112438</v>
      </c>
      <c r="C211" s="313">
        <v>4.3508120649651975E-2</v>
      </c>
      <c r="D211" s="314">
        <v>1060.9535920000001</v>
      </c>
      <c r="E211" s="313">
        <v>6.5760972239769677E-2</v>
      </c>
      <c r="F211" s="314">
        <v>649.15496497000004</v>
      </c>
      <c r="G211" s="282">
        <v>-4.6600021183307777E-2</v>
      </c>
    </row>
    <row r="212" spans="1:7" ht="15" thickBot="1">
      <c r="A212" s="277" t="s">
        <v>746</v>
      </c>
      <c r="B212" s="312">
        <v>104640</v>
      </c>
      <c r="C212" s="313">
        <v>-6.9353777192764018E-2</v>
      </c>
      <c r="D212" s="314">
        <v>1030.691495</v>
      </c>
      <c r="E212" s="313">
        <v>-2.8523487952901938E-2</v>
      </c>
      <c r="F212" s="314">
        <v>641.87513401700005</v>
      </c>
      <c r="G212" s="282">
        <v>-1.1214319146948858E-2</v>
      </c>
    </row>
    <row r="213" spans="1:7" ht="15" thickBot="1">
      <c r="A213" s="277" t="s">
        <v>747</v>
      </c>
      <c r="B213" s="312">
        <v>107042</v>
      </c>
      <c r="C213" s="313">
        <v>2.2954892966360857E-2</v>
      </c>
      <c r="D213" s="314">
        <v>1095.3573080000001</v>
      </c>
      <c r="E213" s="313">
        <v>6.2740221796435861E-2</v>
      </c>
      <c r="F213" s="314">
        <v>567.76519834800001</v>
      </c>
      <c r="G213" s="282">
        <v>-0.11545849300190719</v>
      </c>
    </row>
    <row r="214" spans="1:7" ht="15" thickBot="1">
      <c r="A214" s="277" t="s">
        <v>748</v>
      </c>
      <c r="B214" s="312">
        <v>103634</v>
      </c>
      <c r="C214" s="313">
        <v>-3.1837970142560866E-2</v>
      </c>
      <c r="D214" s="314">
        <v>1135.5590689999999</v>
      </c>
      <c r="E214" s="313">
        <v>3.6701960818067418E-2</v>
      </c>
      <c r="F214" s="314">
        <v>611.57614138600002</v>
      </c>
      <c r="G214" s="282">
        <v>7.7163840202736395E-2</v>
      </c>
    </row>
    <row r="215" spans="1:7" ht="15" thickBot="1">
      <c r="A215" s="277" t="s">
        <v>749</v>
      </c>
      <c r="B215" s="312">
        <v>186448</v>
      </c>
      <c r="C215" s="313">
        <v>0.79910068124360734</v>
      </c>
      <c r="D215" s="314">
        <v>2675.0736609999999</v>
      </c>
      <c r="E215" s="313">
        <v>1.355732725868442</v>
      </c>
      <c r="F215" s="314">
        <v>1312.9383046299999</v>
      </c>
      <c r="G215" s="282">
        <v>1.1468108642278294</v>
      </c>
    </row>
    <row r="216" spans="1:7" ht="15" thickBot="1">
      <c r="A216" s="277" t="s">
        <v>750</v>
      </c>
      <c r="B216" s="315">
        <v>256056</v>
      </c>
      <c r="C216" s="316">
        <v>0.37333733802454305</v>
      </c>
      <c r="D216" s="317">
        <v>3647.8947069999999</v>
      </c>
      <c r="E216" s="316">
        <v>0.36366140498588689</v>
      </c>
      <c r="F216" s="317">
        <v>2050.1619323469999</v>
      </c>
      <c r="G216" s="282">
        <v>0.56150667942067356</v>
      </c>
    </row>
    <row r="217" spans="1:7">
      <c r="A217" s="3"/>
      <c r="B217" s="20"/>
      <c r="C217" s="20"/>
      <c r="E217" s="20"/>
      <c r="G217" s="20"/>
    </row>
    <row r="219" spans="1:7">
      <c r="A219" s="143" t="s">
        <v>130</v>
      </c>
    </row>
    <row r="220" spans="1:7" ht="15" thickBot="1"/>
    <row r="221" spans="1:7" ht="15" thickBot="1">
      <c r="A221" s="573" t="s">
        <v>0</v>
      </c>
      <c r="B221" s="573" t="s">
        <v>215</v>
      </c>
      <c r="C221" s="573"/>
      <c r="D221" s="573"/>
      <c r="E221" s="573"/>
      <c r="F221" s="573"/>
      <c r="G221" s="573"/>
    </row>
    <row r="222" spans="1:7" ht="15" thickBot="1">
      <c r="A222" s="573"/>
      <c r="B222" s="157" t="s">
        <v>211</v>
      </c>
      <c r="C222" s="158" t="s">
        <v>217</v>
      </c>
      <c r="D222" s="159" t="s">
        <v>214</v>
      </c>
      <c r="E222" s="158" t="s">
        <v>217</v>
      </c>
      <c r="F222" s="159" t="s">
        <v>205</v>
      </c>
      <c r="G222" s="158" t="s">
        <v>217</v>
      </c>
    </row>
    <row r="223" spans="1:7" ht="15" thickBot="1">
      <c r="A223" s="115" t="s">
        <v>606</v>
      </c>
      <c r="B223" s="107">
        <v>151018</v>
      </c>
      <c r="C223" s="117">
        <v>-5.8344505066250975E-2</v>
      </c>
      <c r="D223" s="116">
        <v>1738.920069</v>
      </c>
      <c r="E223" s="117">
        <v>-0.56406383391176285</v>
      </c>
      <c r="F223" s="116">
        <v>1083.8317338250001</v>
      </c>
      <c r="G223" s="117">
        <v>-0.68920704081155304</v>
      </c>
    </row>
    <row r="224" spans="1:7" ht="15" thickBot="1">
      <c r="A224" s="115" t="s">
        <v>635</v>
      </c>
      <c r="B224" s="107">
        <v>209274</v>
      </c>
      <c r="C224" s="117">
        <v>0.38575534042299592</v>
      </c>
      <c r="D224" s="116">
        <v>2033.7306600000002</v>
      </c>
      <c r="E224" s="117">
        <v>0.16953659702687585</v>
      </c>
      <c r="F224" s="116">
        <v>1499.8210979750002</v>
      </c>
      <c r="G224" s="117">
        <v>0.3838136042408658</v>
      </c>
    </row>
    <row r="225" spans="1:7" ht="15" thickBot="1">
      <c r="A225" s="115" t="s">
        <v>744</v>
      </c>
      <c r="B225" s="107">
        <v>453769</v>
      </c>
      <c r="C225" s="284">
        <v>1.1683008878312642</v>
      </c>
      <c r="D225" s="116">
        <v>4147.425655</v>
      </c>
      <c r="E225" s="284">
        <v>1.0393190389331102</v>
      </c>
      <c r="F225" s="116">
        <v>2085.1492106000001</v>
      </c>
      <c r="G225" s="117">
        <v>0.3902652879168636</v>
      </c>
    </row>
    <row r="226" spans="1:7" ht="15" thickBot="1">
      <c r="A226" s="277" t="s">
        <v>745</v>
      </c>
      <c r="B226" s="312">
        <v>76068</v>
      </c>
      <c r="C226" s="313">
        <v>0.23675738952297337</v>
      </c>
      <c r="D226" s="314">
        <v>471.58935600000001</v>
      </c>
      <c r="E226" s="313">
        <v>0.4253788791537117</v>
      </c>
      <c r="F226" s="314">
        <v>264.44843535000001</v>
      </c>
      <c r="G226" s="282">
        <v>-7.5669918170019647E-3</v>
      </c>
    </row>
    <row r="227" spans="1:7" ht="15" thickBot="1">
      <c r="A227" s="277" t="s">
        <v>746</v>
      </c>
      <c r="B227" s="312">
        <v>59911</v>
      </c>
      <c r="C227" s="313">
        <v>-0.21240206131356154</v>
      </c>
      <c r="D227" s="314">
        <v>453.09992899999997</v>
      </c>
      <c r="E227" s="313">
        <v>-3.9206624926454096E-2</v>
      </c>
      <c r="F227" s="314">
        <v>251.15479135000001</v>
      </c>
      <c r="G227" s="282">
        <v>-5.0269323705416279E-2</v>
      </c>
    </row>
    <row r="228" spans="1:7" ht="15" thickBot="1">
      <c r="A228" s="277" t="s">
        <v>747</v>
      </c>
      <c r="B228" s="312">
        <v>60391</v>
      </c>
      <c r="C228" s="313">
        <v>8.0118842950376388E-3</v>
      </c>
      <c r="D228" s="314">
        <v>552.89200000000005</v>
      </c>
      <c r="E228" s="313">
        <v>0.22024296322500655</v>
      </c>
      <c r="F228" s="314">
        <v>243.35206249999999</v>
      </c>
      <c r="G228" s="282">
        <v>-3.1067409895144817E-2</v>
      </c>
    </row>
    <row r="229" spans="1:7" ht="15" thickBot="1">
      <c r="A229" s="277" t="s">
        <v>748</v>
      </c>
      <c r="B229" s="312">
        <v>55956</v>
      </c>
      <c r="C229" s="313">
        <v>-7.3438095080392771E-2</v>
      </c>
      <c r="D229" s="314">
        <v>523.38440000000003</v>
      </c>
      <c r="E229" s="313">
        <v>-5.3369554994465503E-2</v>
      </c>
      <c r="F229" s="314">
        <v>252.07491400000001</v>
      </c>
      <c r="G229" s="282">
        <v>3.5844576003953202E-2</v>
      </c>
    </row>
    <row r="230" spans="1:7" ht="15" thickBot="1">
      <c r="A230" s="277" t="s">
        <v>749</v>
      </c>
      <c r="B230" s="312">
        <v>85212</v>
      </c>
      <c r="C230" s="313">
        <v>0.52283937379369505</v>
      </c>
      <c r="D230" s="314">
        <v>933.61929999999995</v>
      </c>
      <c r="E230" s="313">
        <v>0.78381185988730251</v>
      </c>
      <c r="F230" s="314">
        <v>411.53200379999998</v>
      </c>
      <c r="G230" s="282">
        <v>0.63257817793007354</v>
      </c>
    </row>
    <row r="231" spans="1:7" ht="15" thickBot="1">
      <c r="A231" s="277" t="s">
        <v>750</v>
      </c>
      <c r="B231" s="315">
        <v>116231</v>
      </c>
      <c r="C231" s="316">
        <v>0.36402149931934469</v>
      </c>
      <c r="D231" s="317">
        <v>1212.84067</v>
      </c>
      <c r="E231" s="316">
        <v>0.29907411939748901</v>
      </c>
      <c r="F231" s="317">
        <v>662.5870036</v>
      </c>
      <c r="G231" s="282">
        <v>0.61004975914828241</v>
      </c>
    </row>
    <row r="232" spans="1:7">
      <c r="B232" s="18"/>
      <c r="D232" s="18"/>
      <c r="F232" s="18"/>
    </row>
    <row r="234" spans="1:7">
      <c r="A234" s="143" t="s">
        <v>131</v>
      </c>
    </row>
    <row r="235" spans="1:7" ht="15" thickBot="1"/>
    <row r="236" spans="1:7" ht="15" thickBot="1">
      <c r="A236" s="573" t="s">
        <v>0</v>
      </c>
      <c r="B236" s="573" t="s">
        <v>215</v>
      </c>
      <c r="C236" s="573"/>
      <c r="D236" s="573"/>
      <c r="E236" s="573"/>
      <c r="F236" s="573"/>
      <c r="G236" s="573"/>
    </row>
    <row r="237" spans="1:7" ht="15" thickBot="1">
      <c r="A237" s="573"/>
      <c r="B237" s="157" t="s">
        <v>211</v>
      </c>
      <c r="C237" s="158" t="s">
        <v>217</v>
      </c>
      <c r="D237" s="159" t="s">
        <v>214</v>
      </c>
      <c r="E237" s="158" t="s">
        <v>217</v>
      </c>
      <c r="F237" s="159" t="s">
        <v>205</v>
      </c>
      <c r="G237" s="158" t="s">
        <v>217</v>
      </c>
    </row>
    <row r="238" spans="1:7" ht="15" thickBot="1">
      <c r="A238" s="115" t="s">
        <v>606</v>
      </c>
      <c r="B238" s="107">
        <v>612517</v>
      </c>
      <c r="C238" s="117">
        <v>0.20245195233514596</v>
      </c>
      <c r="D238" s="116">
        <v>5842.5608050000001</v>
      </c>
      <c r="E238" s="117">
        <v>6.3351565181758218E-2</v>
      </c>
      <c r="F238" s="116">
        <v>3540.1638657620006</v>
      </c>
      <c r="G238" s="117">
        <v>5.0765503835209183E-2</v>
      </c>
    </row>
    <row r="239" spans="1:7" ht="15" thickBot="1">
      <c r="A239" s="115" t="s">
        <v>635</v>
      </c>
      <c r="B239" s="107">
        <v>785494</v>
      </c>
      <c r="C239" s="117">
        <v>0.28240359043095947</v>
      </c>
      <c r="D239" s="116">
        <v>5946.1761819999992</v>
      </c>
      <c r="E239" s="117">
        <v>1.7734582567172644E-2</v>
      </c>
      <c r="F239" s="116">
        <v>4336.8821927170002</v>
      </c>
      <c r="G239" s="117">
        <v>0.22505125671167497</v>
      </c>
    </row>
    <row r="240" spans="1:7" ht="15" thickBot="1">
      <c r="A240" s="115" t="s">
        <v>744</v>
      </c>
      <c r="B240" s="107">
        <v>1553055</v>
      </c>
      <c r="C240" s="284">
        <v>0.97716978105497942</v>
      </c>
      <c r="D240" s="116">
        <v>17623.936839999998</v>
      </c>
      <c r="E240" s="284">
        <v>1.9639109741400529</v>
      </c>
      <c r="F240" s="116">
        <v>9349.107326573001</v>
      </c>
      <c r="G240" s="117">
        <v>1.1557208407166595</v>
      </c>
    </row>
    <row r="241" spans="1:7" ht="15" thickBot="1">
      <c r="A241" s="277" t="s">
        <v>745</v>
      </c>
      <c r="B241" s="312">
        <v>202510</v>
      </c>
      <c r="C241" s="313">
        <v>0.1588024582565605</v>
      </c>
      <c r="D241" s="314">
        <v>1823.207746</v>
      </c>
      <c r="E241" s="313">
        <v>0.20115495960971863</v>
      </c>
      <c r="F241" s="314">
        <v>1181.8849255299999</v>
      </c>
      <c r="G241" s="282">
        <v>9.2842983154054023E-2</v>
      </c>
    </row>
    <row r="242" spans="1:7" ht="15" thickBot="1">
      <c r="A242" s="277" t="s">
        <v>746</v>
      </c>
      <c r="B242" s="312">
        <v>186212</v>
      </c>
      <c r="C242" s="313">
        <v>-8.0479976297466796E-2</v>
      </c>
      <c r="D242" s="314">
        <v>1946.4670410000001</v>
      </c>
      <c r="E242" s="313">
        <v>6.7605732407852587E-2</v>
      </c>
      <c r="F242" s="314">
        <v>1185.3863181500001</v>
      </c>
      <c r="G242" s="282">
        <v>2.9625495209950406E-3</v>
      </c>
    </row>
    <row r="243" spans="1:7" ht="15" thickBot="1">
      <c r="A243" s="277" t="s">
        <v>747</v>
      </c>
      <c r="B243" s="312">
        <v>203749</v>
      </c>
      <c r="C243" s="313">
        <v>9.4177604021223119E-2</v>
      </c>
      <c r="D243" s="314">
        <v>2362.6981679999999</v>
      </c>
      <c r="E243" s="313">
        <v>0.21383928843005762</v>
      </c>
      <c r="F243" s="314">
        <v>1065.7436775000001</v>
      </c>
      <c r="G243" s="282">
        <v>-0.10093134939900687</v>
      </c>
    </row>
    <row r="244" spans="1:7" ht="15" thickBot="1">
      <c r="A244" s="277" t="s">
        <v>748</v>
      </c>
      <c r="B244" s="312">
        <v>190489</v>
      </c>
      <c r="C244" s="313">
        <v>-6.5080074012633188E-2</v>
      </c>
      <c r="D244" s="314">
        <v>1957.0286550000001</v>
      </c>
      <c r="E244" s="313">
        <v>-0.17169756107416589</v>
      </c>
      <c r="F244" s="314">
        <v>944.68788700000005</v>
      </c>
      <c r="G244" s="282">
        <v>-0.11358809163566447</v>
      </c>
    </row>
    <row r="245" spans="1:7" ht="15" thickBot="1">
      <c r="A245" s="277" t="s">
        <v>749</v>
      </c>
      <c r="B245" s="312">
        <v>317653</v>
      </c>
      <c r="C245" s="313">
        <v>0.66756610617935941</v>
      </c>
      <c r="D245" s="314">
        <v>4100.9778050000004</v>
      </c>
      <c r="E245" s="313">
        <v>1.0955123955504884</v>
      </c>
      <c r="F245" s="314">
        <v>1994.072974943</v>
      </c>
      <c r="G245" s="282">
        <v>1.1108272926791534</v>
      </c>
    </row>
    <row r="246" spans="1:7" ht="15" thickBot="1">
      <c r="A246" s="277" t="s">
        <v>750</v>
      </c>
      <c r="B246" s="315">
        <v>452442</v>
      </c>
      <c r="C246" s="316">
        <v>0.42432780423921701</v>
      </c>
      <c r="D246" s="317">
        <v>5433.557425</v>
      </c>
      <c r="E246" s="316">
        <v>0.32494192442965425</v>
      </c>
      <c r="F246" s="317">
        <v>2977.33154345</v>
      </c>
      <c r="G246" s="282">
        <v>0.4930905643185432</v>
      </c>
    </row>
    <row r="247" spans="1:7">
      <c r="B247" s="18"/>
      <c r="D247" s="18"/>
      <c r="F247" s="18"/>
    </row>
    <row r="248" spans="1:7">
      <c r="A248" s="133" t="s">
        <v>1035</v>
      </c>
    </row>
    <row r="249" spans="1:7">
      <c r="A249" s="133" t="s">
        <v>1033</v>
      </c>
    </row>
    <row r="252" spans="1:7" ht="17">
      <c r="A252" s="593" t="s">
        <v>707</v>
      </c>
      <c r="B252" s="593"/>
      <c r="C252" s="593"/>
      <c r="D252" s="593"/>
      <c r="E252" s="593"/>
      <c r="F252" s="593"/>
      <c r="G252" s="593"/>
    </row>
    <row r="254" spans="1:7">
      <c r="A254" s="143" t="s">
        <v>132</v>
      </c>
    </row>
    <row r="255" spans="1:7" ht="15" thickBot="1"/>
    <row r="256" spans="1:7" ht="15" thickBot="1">
      <c r="A256" s="573" t="s">
        <v>0</v>
      </c>
      <c r="B256" s="573" t="s">
        <v>215</v>
      </c>
      <c r="C256" s="573"/>
      <c r="D256" s="573"/>
      <c r="E256" s="573"/>
      <c r="F256" s="573"/>
      <c r="G256" s="573"/>
    </row>
    <row r="257" spans="1:7" ht="15" thickBot="1">
      <c r="A257" s="573"/>
      <c r="B257" s="157" t="s">
        <v>211</v>
      </c>
      <c r="C257" s="158" t="s">
        <v>217</v>
      </c>
      <c r="D257" s="159" t="s">
        <v>214</v>
      </c>
      <c r="E257" s="158" t="s">
        <v>217</v>
      </c>
      <c r="F257" s="159" t="s">
        <v>205</v>
      </c>
      <c r="G257" s="158" t="s">
        <v>217</v>
      </c>
    </row>
    <row r="258" spans="1:7" ht="15" thickBot="1">
      <c r="A258" s="115" t="s">
        <v>606</v>
      </c>
      <c r="B258" s="107">
        <v>58639</v>
      </c>
      <c r="C258" s="117">
        <v>0.41787363686921197</v>
      </c>
      <c r="D258" s="116">
        <v>665.57157000000007</v>
      </c>
      <c r="E258" s="117">
        <v>5.9008231623547167E-2</v>
      </c>
      <c r="F258" s="116">
        <v>315.81869328499999</v>
      </c>
      <c r="G258" s="117">
        <v>1.4564868454877138E-2</v>
      </c>
    </row>
    <row r="259" spans="1:7" ht="15" thickBot="1">
      <c r="A259" s="115" t="s">
        <v>635</v>
      </c>
      <c r="B259" s="107">
        <v>78366</v>
      </c>
      <c r="C259" s="117">
        <v>0.33641433175872715</v>
      </c>
      <c r="D259" s="116">
        <v>704.83563000000004</v>
      </c>
      <c r="E259" s="117">
        <v>5.8992994547528481E-2</v>
      </c>
      <c r="F259" s="116">
        <v>478.30187769999998</v>
      </c>
      <c r="G259" s="117">
        <v>0.51448247956739057</v>
      </c>
    </row>
    <row r="260" spans="1:7" ht="15" thickBot="1">
      <c r="A260" s="115" t="s">
        <v>744</v>
      </c>
      <c r="B260" s="107">
        <v>325391</v>
      </c>
      <c r="C260" s="284">
        <v>3.1521961054538958</v>
      </c>
      <c r="D260" s="116">
        <v>3555.6031300000004</v>
      </c>
      <c r="E260" s="284">
        <v>4.0445848346230742</v>
      </c>
      <c r="F260" s="116">
        <v>2103.570376875</v>
      </c>
      <c r="G260" s="117">
        <v>3.3979973212532508</v>
      </c>
    </row>
    <row r="261" spans="1:7" ht="15" thickBot="1">
      <c r="A261" s="277" t="s">
        <v>745</v>
      </c>
      <c r="B261" s="312">
        <v>18634</v>
      </c>
      <c r="C261" s="313">
        <v>-1.791925793190682E-2</v>
      </c>
      <c r="D261" s="314">
        <v>188.71960000000001</v>
      </c>
      <c r="E261" s="313">
        <v>9.1550637495380754E-2</v>
      </c>
      <c r="F261" s="314">
        <v>121.8946708</v>
      </c>
      <c r="G261" s="282">
        <v>-3.7170814797103428E-2</v>
      </c>
    </row>
    <row r="262" spans="1:7" ht="15" thickBot="1">
      <c r="A262" s="277" t="s">
        <v>746</v>
      </c>
      <c r="B262" s="312">
        <v>18997</v>
      </c>
      <c r="C262" s="313">
        <f>(B262-B261)/B261</f>
        <v>1.948051948051948E-2</v>
      </c>
      <c r="D262" s="314">
        <v>230.61670000000001</v>
      </c>
      <c r="E262" s="313">
        <f>(D262-D261)/D261</f>
        <v>0.22200714711137579</v>
      </c>
      <c r="F262" s="314">
        <v>136.81875249999999</v>
      </c>
      <c r="G262" s="282">
        <f>(F262-F261)/F261</f>
        <v>0.12243424262974413</v>
      </c>
    </row>
    <row r="263" spans="1:7" ht="15" thickBot="1">
      <c r="A263" s="277" t="s">
        <v>747</v>
      </c>
      <c r="B263" s="312">
        <v>22203</v>
      </c>
      <c r="C263" s="313">
        <v>-0.88076493459068161</v>
      </c>
      <c r="D263" s="314">
        <v>223.86561599999999</v>
      </c>
      <c r="E263" s="313">
        <v>-0.88498874561729601</v>
      </c>
      <c r="F263" s="314">
        <v>106.1923563</v>
      </c>
      <c r="G263" s="282">
        <v>-0.91041540241013452</v>
      </c>
    </row>
    <row r="264" spans="1:7" ht="15" thickBot="1">
      <c r="A264" s="277" t="s">
        <v>748</v>
      </c>
      <c r="B264" s="312">
        <v>18621</v>
      </c>
      <c r="C264" s="313">
        <v>-0.1613295500608026</v>
      </c>
      <c r="D264" s="314">
        <v>165.956073</v>
      </c>
      <c r="E264" s="313">
        <v>-0.25867993501958775</v>
      </c>
      <c r="F264" s="314">
        <v>86.165036224999994</v>
      </c>
      <c r="G264" s="282">
        <v>-0.18859474234116796</v>
      </c>
    </row>
    <row r="265" spans="1:7" ht="15" thickBot="1">
      <c r="A265" s="277" t="s">
        <v>749</v>
      </c>
      <c r="B265" s="312">
        <v>30538</v>
      </c>
      <c r="C265" s="313">
        <v>0.639976370764191</v>
      </c>
      <c r="D265" s="314">
        <v>350.01889999999997</v>
      </c>
      <c r="E265" s="313">
        <v>1.1091057029289912</v>
      </c>
      <c r="F265" s="314">
        <v>207.0582484</v>
      </c>
      <c r="G265" s="282">
        <v>1.4030425503369539</v>
      </c>
    </row>
    <row r="266" spans="1:7" ht="15" thickBot="1">
      <c r="A266" s="277" t="s">
        <v>750</v>
      </c>
      <c r="B266" s="315">
        <v>49183</v>
      </c>
      <c r="C266" s="316">
        <v>0.61055078918069294</v>
      </c>
      <c r="D266" s="317">
        <v>680.57590000000005</v>
      </c>
      <c r="E266" s="316">
        <v>0.94439757395957791</v>
      </c>
      <c r="F266" s="317">
        <v>396.87374699999998</v>
      </c>
      <c r="G266" s="282">
        <v>0.91672512477411638</v>
      </c>
    </row>
    <row r="267" spans="1:7">
      <c r="A267" s="3"/>
      <c r="B267" s="18"/>
      <c r="D267" s="18"/>
      <c r="F267" s="18"/>
    </row>
    <row r="269" spans="1:7">
      <c r="A269" s="143" t="s">
        <v>133</v>
      </c>
    </row>
    <row r="270" spans="1:7" ht="15" thickBot="1"/>
    <row r="271" spans="1:7" ht="15" thickBot="1">
      <c r="A271" s="573" t="s">
        <v>0</v>
      </c>
      <c r="B271" s="573" t="s">
        <v>215</v>
      </c>
      <c r="C271" s="573"/>
      <c r="D271" s="573"/>
      <c r="E271" s="573"/>
      <c r="F271" s="573"/>
      <c r="G271" s="573"/>
    </row>
    <row r="272" spans="1:7" ht="15" thickBot="1">
      <c r="A272" s="573"/>
      <c r="B272" s="157" t="s">
        <v>211</v>
      </c>
      <c r="C272" s="158" t="s">
        <v>217</v>
      </c>
      <c r="D272" s="159" t="s">
        <v>214</v>
      </c>
      <c r="E272" s="158" t="s">
        <v>217</v>
      </c>
      <c r="F272" s="159" t="s">
        <v>205</v>
      </c>
      <c r="G272" s="158" t="s">
        <v>217</v>
      </c>
    </row>
    <row r="273" spans="1:7" ht="15" thickBot="1">
      <c r="A273" s="115" t="s">
        <v>606</v>
      </c>
      <c r="B273" s="107">
        <v>284901</v>
      </c>
      <c r="C273" s="117">
        <v>0.13072105538886508</v>
      </c>
      <c r="D273" s="116">
        <v>4203.834562</v>
      </c>
      <c r="E273" s="117">
        <v>-1.3448484916108155E-2</v>
      </c>
      <c r="F273" s="116">
        <v>2400.952482575</v>
      </c>
      <c r="G273" s="117">
        <v>4.7529766982113402E-3</v>
      </c>
    </row>
    <row r="274" spans="1:7" ht="15" thickBot="1">
      <c r="A274" s="115" t="s">
        <v>635</v>
      </c>
      <c r="B274" s="107">
        <v>369280</v>
      </c>
      <c r="C274" s="117">
        <v>0.29616954661443801</v>
      </c>
      <c r="D274" s="116">
        <v>3637.8130660000002</v>
      </c>
      <c r="E274" s="117">
        <v>-0.13464409401751329</v>
      </c>
      <c r="F274" s="116">
        <v>2210.7442894000001</v>
      </c>
      <c r="G274" s="117">
        <v>-7.9221973177496338E-2</v>
      </c>
    </row>
    <row r="275" spans="1:7" ht="15" thickBot="1">
      <c r="A275" s="115" t="s">
        <v>744</v>
      </c>
      <c r="B275" s="107">
        <v>670367</v>
      </c>
      <c r="C275" s="284">
        <v>0.81533524696707105</v>
      </c>
      <c r="D275" s="116">
        <v>7785.0410339999999</v>
      </c>
      <c r="E275" s="284">
        <v>1.1400332817431249</v>
      </c>
      <c r="F275" s="116">
        <v>4186.9718473940002</v>
      </c>
      <c r="G275" s="117">
        <v>0.89391955798305001</v>
      </c>
    </row>
    <row r="276" spans="1:7" ht="15" thickBot="1">
      <c r="A276" s="277" t="s">
        <v>745</v>
      </c>
      <c r="B276" s="312">
        <v>94345</v>
      </c>
      <c r="C276" s="313">
        <v>-3.3884940709033938E-2</v>
      </c>
      <c r="D276" s="314">
        <v>987.53554099999997</v>
      </c>
      <c r="E276" s="313">
        <v>-0.17037377843468629</v>
      </c>
      <c r="F276" s="314">
        <v>557.77387507499998</v>
      </c>
      <c r="G276" s="282">
        <v>-8.5408910831598239E-2</v>
      </c>
    </row>
    <row r="277" spans="1:7" ht="15" thickBot="1">
      <c r="A277" s="277" t="s">
        <v>746</v>
      </c>
      <c r="B277" s="312">
        <v>87630</v>
      </c>
      <c r="C277" s="313">
        <v>-7.1174943028247395E-2</v>
      </c>
      <c r="D277" s="314">
        <v>954.62140899999997</v>
      </c>
      <c r="E277" s="313">
        <v>-3.3329567021628842E-2</v>
      </c>
      <c r="F277" s="314">
        <v>511.81689315</v>
      </c>
      <c r="G277" s="282">
        <v>-8.2393571980796818E-2</v>
      </c>
    </row>
    <row r="278" spans="1:7" ht="15" thickBot="1">
      <c r="A278" s="277" t="s">
        <v>747</v>
      </c>
      <c r="B278" s="312">
        <v>93394</v>
      </c>
      <c r="C278" s="313">
        <v>6.577656053862832E-2</v>
      </c>
      <c r="D278" s="314">
        <v>1047.9592</v>
      </c>
      <c r="E278" s="313">
        <v>9.7774667653614339E-2</v>
      </c>
      <c r="F278" s="314">
        <v>495.99193830000002</v>
      </c>
      <c r="G278" s="282">
        <v>-3.091917258260975E-2</v>
      </c>
    </row>
    <row r="279" spans="1:7" ht="15" thickBot="1">
      <c r="A279" s="277" t="s">
        <v>748</v>
      </c>
      <c r="B279" s="312">
        <v>88358</v>
      </c>
      <c r="C279" s="313">
        <v>-5.3922093496370213E-2</v>
      </c>
      <c r="D279" s="314">
        <v>1047.579473</v>
      </c>
      <c r="E279" s="313">
        <v>-3.6234903038210133E-4</v>
      </c>
      <c r="F279" s="314">
        <v>578.8524281</v>
      </c>
      <c r="G279" s="282">
        <v>0.1670601544129976</v>
      </c>
    </row>
    <row r="280" spans="1:7" ht="15" thickBot="1">
      <c r="A280" s="277" t="s">
        <v>749</v>
      </c>
      <c r="B280" s="312">
        <v>126625</v>
      </c>
      <c r="C280" s="313">
        <v>0.43309038230833652</v>
      </c>
      <c r="D280" s="314">
        <v>1539.2472499999999</v>
      </c>
      <c r="E280" s="313">
        <v>0.46933697124857648</v>
      </c>
      <c r="F280" s="314">
        <v>801.78722512499996</v>
      </c>
      <c r="G280" s="282">
        <v>0.38513235187896067</v>
      </c>
    </row>
    <row r="281" spans="1:7" ht="15" thickBot="1">
      <c r="A281" s="277" t="s">
        <v>750</v>
      </c>
      <c r="B281" s="315">
        <v>180015</v>
      </c>
      <c r="C281" s="316">
        <v>0.42163869693978284</v>
      </c>
      <c r="D281" s="317">
        <v>2208.0981609999999</v>
      </c>
      <c r="E281" s="316">
        <v>0.43453117164899924</v>
      </c>
      <c r="F281" s="317">
        <v>1240.7494876440001</v>
      </c>
      <c r="G281" s="282">
        <v>0.54747974121259557</v>
      </c>
    </row>
    <row r="282" spans="1:7">
      <c r="B282" s="20"/>
      <c r="C282" s="20"/>
      <c r="E282" s="20"/>
      <c r="G282" s="20"/>
    </row>
    <row r="284" spans="1:7">
      <c r="A284" s="143" t="s">
        <v>134</v>
      </c>
    </row>
    <row r="285" spans="1:7" ht="15" thickBot="1"/>
    <row r="286" spans="1:7" ht="15" thickBot="1">
      <c r="A286" s="573" t="s">
        <v>0</v>
      </c>
      <c r="B286" s="573" t="s">
        <v>215</v>
      </c>
      <c r="C286" s="573"/>
      <c r="D286" s="573"/>
      <c r="E286" s="573"/>
      <c r="F286" s="573"/>
      <c r="G286" s="573"/>
    </row>
    <row r="287" spans="1:7" ht="15" thickBot="1">
      <c r="A287" s="573"/>
      <c r="B287" s="157" t="s">
        <v>211</v>
      </c>
      <c r="C287" s="158" t="s">
        <v>217</v>
      </c>
      <c r="D287" s="159" t="s">
        <v>214</v>
      </c>
      <c r="E287" s="158" t="s">
        <v>217</v>
      </c>
      <c r="F287" s="159" t="s">
        <v>205</v>
      </c>
      <c r="G287" s="158" t="s">
        <v>217</v>
      </c>
    </row>
    <row r="288" spans="1:7" ht="15" thickBot="1">
      <c r="A288" s="115" t="s">
        <v>606</v>
      </c>
      <c r="B288" s="107">
        <v>849925</v>
      </c>
      <c r="C288" s="117">
        <v>0.31852268989953519</v>
      </c>
      <c r="D288" s="116">
        <v>9763.5871499999994</v>
      </c>
      <c r="E288" s="117">
        <v>6.1310715214614703E-2</v>
      </c>
      <c r="F288" s="116">
        <v>6112.012321571</v>
      </c>
      <c r="G288" s="117">
        <v>0.11272901345635519</v>
      </c>
    </row>
    <row r="289" spans="1:7" ht="15" thickBot="1">
      <c r="A289" s="115" t="s">
        <v>635</v>
      </c>
      <c r="B289" s="107">
        <v>1042541</v>
      </c>
      <c r="C289" s="117">
        <v>0.22662705532841132</v>
      </c>
      <c r="D289" s="116">
        <v>9989.7755500000003</v>
      </c>
      <c r="E289" s="117">
        <v>2.3166526454367842E-2</v>
      </c>
      <c r="F289" s="116">
        <v>6635.0047094220008</v>
      </c>
      <c r="G289" s="117">
        <v>8.5567953782621553E-2</v>
      </c>
    </row>
    <row r="290" spans="1:7" ht="15" thickBot="1">
      <c r="A290" s="115" t="s">
        <v>744</v>
      </c>
      <c r="B290" s="107">
        <v>2171738</v>
      </c>
      <c r="C290" s="284">
        <v>1.0831199924031765</v>
      </c>
      <c r="D290" s="116">
        <v>32793.762895</v>
      </c>
      <c r="E290" s="284">
        <v>2.2827327031386608</v>
      </c>
      <c r="F290" s="116">
        <v>16929.61149675</v>
      </c>
      <c r="G290" s="117">
        <v>1.5515598312551611</v>
      </c>
    </row>
    <row r="291" spans="1:7" ht="15" thickBot="1">
      <c r="A291" s="277" t="s">
        <v>745</v>
      </c>
      <c r="B291" s="312">
        <v>290448</v>
      </c>
      <c r="C291" s="313">
        <v>0.15759686894693631</v>
      </c>
      <c r="D291" s="314">
        <v>3550.843468</v>
      </c>
      <c r="E291" s="313">
        <v>0.41242118566097807</v>
      </c>
      <c r="F291" s="314">
        <v>2328.48730342</v>
      </c>
      <c r="G291" s="282">
        <v>0.27053680073555292</v>
      </c>
    </row>
    <row r="292" spans="1:7" ht="15" thickBot="1">
      <c r="A292" s="277" t="s">
        <v>746</v>
      </c>
      <c r="B292" s="312">
        <v>269877</v>
      </c>
      <c r="C292" s="313">
        <v>-7.0825070236324575E-2</v>
      </c>
      <c r="D292" s="314">
        <v>3318.4089389999999</v>
      </c>
      <c r="E292" s="313">
        <v>-6.545896238307515E-2</v>
      </c>
      <c r="F292" s="314">
        <v>1848.9868445899999</v>
      </c>
      <c r="G292" s="282">
        <v>-0.20592788207422336</v>
      </c>
    </row>
    <row r="293" spans="1:7" ht="15" thickBot="1">
      <c r="A293" s="277" t="s">
        <v>747</v>
      </c>
      <c r="B293" s="312">
        <v>294633</v>
      </c>
      <c r="C293" s="313">
        <v>9.1730677308551667E-2</v>
      </c>
      <c r="D293" s="314">
        <v>4645.3330569999998</v>
      </c>
      <c r="E293" s="313">
        <v>0.39986756978778737</v>
      </c>
      <c r="F293" s="314">
        <v>2007.9047849999999</v>
      </c>
      <c r="G293" s="282">
        <v>8.5948659329287427E-2</v>
      </c>
    </row>
    <row r="294" spans="1:7" ht="15" thickBot="1">
      <c r="A294" s="277" t="s">
        <v>748</v>
      </c>
      <c r="B294" s="312">
        <v>278433</v>
      </c>
      <c r="C294" s="313">
        <v>-5.498365763509179E-2</v>
      </c>
      <c r="D294" s="314">
        <v>4028.3423149999999</v>
      </c>
      <c r="E294" s="313">
        <v>-0.1328194845082773</v>
      </c>
      <c r="F294" s="314">
        <v>2019.8538058500001</v>
      </c>
      <c r="G294" s="282">
        <v>5.95098977763536E-3</v>
      </c>
    </row>
    <row r="295" spans="1:7" ht="15" thickBot="1">
      <c r="A295" s="277" t="s">
        <v>749</v>
      </c>
      <c r="B295" s="312">
        <v>445703</v>
      </c>
      <c r="C295" s="313">
        <v>0.60075493924929879</v>
      </c>
      <c r="D295" s="314">
        <v>7411.489748</v>
      </c>
      <c r="E295" s="313">
        <v>0.83983613319117845</v>
      </c>
      <c r="F295" s="314">
        <v>3708.2873137749998</v>
      </c>
      <c r="G295" s="282">
        <v>0.83591867046757318</v>
      </c>
    </row>
    <row r="296" spans="1:7" ht="15" thickBot="1">
      <c r="A296" s="277" t="s">
        <v>750</v>
      </c>
      <c r="B296" s="315">
        <v>592644</v>
      </c>
      <c r="C296" s="316">
        <v>0.32968366827236972</v>
      </c>
      <c r="D296" s="317">
        <v>9839.3453680000002</v>
      </c>
      <c r="E296" s="316">
        <v>0.32757997414152268</v>
      </c>
      <c r="F296" s="317">
        <v>5016.0914441149998</v>
      </c>
      <c r="G296" s="282">
        <v>0.352670658900124</v>
      </c>
    </row>
    <row r="297" spans="1:7">
      <c r="B297" s="18"/>
      <c r="D297" s="18"/>
      <c r="F297" s="18"/>
    </row>
    <row r="298" spans="1:7">
      <c r="A298" s="133" t="s">
        <v>1035</v>
      </c>
    </row>
    <row r="299" spans="1:7">
      <c r="A299" s="133" t="s">
        <v>1033</v>
      </c>
    </row>
    <row r="302" spans="1:7" ht="17">
      <c r="A302" s="593" t="s">
        <v>707</v>
      </c>
      <c r="B302" s="593"/>
      <c r="C302" s="593"/>
      <c r="D302" s="593"/>
      <c r="E302" s="593"/>
      <c r="F302" s="593"/>
      <c r="G302" s="593"/>
    </row>
    <row r="304" spans="1:7">
      <c r="A304" s="143" t="s">
        <v>135</v>
      </c>
    </row>
    <row r="305" spans="1:7" ht="15" thickBot="1"/>
    <row r="306" spans="1:7" ht="15" thickBot="1">
      <c r="A306" s="573" t="s">
        <v>0</v>
      </c>
      <c r="B306" s="573" t="s">
        <v>215</v>
      </c>
      <c r="C306" s="573"/>
      <c r="D306" s="573"/>
      <c r="E306" s="573"/>
      <c r="F306" s="573"/>
      <c r="G306" s="573"/>
    </row>
    <row r="307" spans="1:7" ht="15" thickBot="1">
      <c r="A307" s="573"/>
      <c r="B307" s="157" t="s">
        <v>211</v>
      </c>
      <c r="C307" s="158" t="s">
        <v>217</v>
      </c>
      <c r="D307" s="159" t="s">
        <v>214</v>
      </c>
      <c r="E307" s="158" t="s">
        <v>217</v>
      </c>
      <c r="F307" s="159" t="s">
        <v>205</v>
      </c>
      <c r="G307" s="158" t="s">
        <v>217</v>
      </c>
    </row>
    <row r="308" spans="1:7" ht="15" thickBot="1">
      <c r="A308" s="115" t="s">
        <v>606</v>
      </c>
      <c r="B308" s="107">
        <v>510910</v>
      </c>
      <c r="C308" s="117">
        <v>0.184460662487481</v>
      </c>
      <c r="D308" s="116">
        <v>29754.12861</v>
      </c>
      <c r="E308" s="117">
        <v>0.32117863569963029</v>
      </c>
      <c r="F308" s="116">
        <v>5316.8480821189996</v>
      </c>
      <c r="G308" s="117">
        <v>0.14098061926454711</v>
      </c>
    </row>
    <row r="309" spans="1:7" ht="15" thickBot="1">
      <c r="A309" s="115" t="s">
        <v>635</v>
      </c>
      <c r="B309" s="107">
        <v>667452</v>
      </c>
      <c r="C309" s="117">
        <v>0.30639838719148188</v>
      </c>
      <c r="D309" s="116">
        <v>5892.7318150000001</v>
      </c>
      <c r="E309" s="117">
        <v>-0.80195246541283272</v>
      </c>
      <c r="F309" s="116">
        <v>4740.0269645380004</v>
      </c>
      <c r="G309" s="117">
        <v>-0.10848929829702986</v>
      </c>
    </row>
    <row r="310" spans="1:7" ht="15" thickBot="1">
      <c r="A310" s="115" t="s">
        <v>744</v>
      </c>
      <c r="B310" s="107">
        <v>1317633</v>
      </c>
      <c r="C310" s="284">
        <v>0.97412398194926375</v>
      </c>
      <c r="D310" s="116">
        <v>16265.029193999999</v>
      </c>
      <c r="E310" s="284">
        <v>1.7601848691972077</v>
      </c>
      <c r="F310" s="116">
        <v>9206.0560786220012</v>
      </c>
      <c r="G310" s="117">
        <v>0.94219487515495481</v>
      </c>
    </row>
    <row r="311" spans="1:7" ht="15" thickBot="1">
      <c r="A311" s="277" t="s">
        <v>745</v>
      </c>
      <c r="B311" s="312">
        <v>170075</v>
      </c>
      <c r="C311" s="313">
        <v>-7.4250473557011906E-2</v>
      </c>
      <c r="D311" s="314">
        <v>1728.5018070000001</v>
      </c>
      <c r="E311" s="313">
        <v>-0.13167434943838044</v>
      </c>
      <c r="F311" s="314">
        <v>1242.772385725</v>
      </c>
      <c r="G311" s="282">
        <v>-0.28785643569516273</v>
      </c>
    </row>
    <row r="312" spans="1:7" ht="15" thickBot="1">
      <c r="A312" s="277" t="s">
        <v>746</v>
      </c>
      <c r="B312" s="312">
        <v>155267</v>
      </c>
      <c r="C312" s="313">
        <v>-8.7067470233720412E-2</v>
      </c>
      <c r="D312" s="314">
        <v>1608.576462</v>
      </c>
      <c r="E312" s="313">
        <v>-6.9381093218608414E-2</v>
      </c>
      <c r="F312" s="314">
        <v>1052.8697123500001</v>
      </c>
      <c r="G312" s="282">
        <v>-0.15280567508282367</v>
      </c>
    </row>
    <row r="313" spans="1:7" ht="15" thickBot="1">
      <c r="A313" s="277" t="s">
        <v>747</v>
      </c>
      <c r="B313" s="312">
        <v>165101</v>
      </c>
      <c r="C313" s="313">
        <v>6.3336059819536675E-2</v>
      </c>
      <c r="D313" s="314">
        <v>2028.6947680000001</v>
      </c>
      <c r="E313" s="313">
        <v>0.26117397333891862</v>
      </c>
      <c r="F313" s="314">
        <v>1078.323065179</v>
      </c>
      <c r="G313" s="282">
        <v>2.4175216107402413E-2</v>
      </c>
    </row>
    <row r="314" spans="1:7" ht="15" thickBot="1">
      <c r="A314" s="277" t="s">
        <v>748</v>
      </c>
      <c r="B314" s="312">
        <v>173316</v>
      </c>
      <c r="C314" s="313">
        <v>4.9757421214892704E-2</v>
      </c>
      <c r="D314" s="314">
        <v>2203.7980779999998</v>
      </c>
      <c r="E314" s="313">
        <v>8.6313285153599678E-2</v>
      </c>
      <c r="F314" s="314">
        <v>1004.0833362</v>
      </c>
      <c r="G314" s="282">
        <v>-6.8847390338141676E-2</v>
      </c>
    </row>
    <row r="315" spans="1:7" ht="15" thickBot="1">
      <c r="A315" s="277" t="s">
        <v>749</v>
      </c>
      <c r="B315" s="312">
        <v>271129</v>
      </c>
      <c r="C315" s="313">
        <v>0.56436220545131432</v>
      </c>
      <c r="D315" s="314">
        <v>3464.6104019999998</v>
      </c>
      <c r="E315" s="313">
        <v>0.57210882275758124</v>
      </c>
      <c r="F315" s="314">
        <v>1842.909582025</v>
      </c>
      <c r="G315" s="282">
        <v>0.83541496565372442</v>
      </c>
    </row>
    <row r="316" spans="1:7" ht="15" thickBot="1">
      <c r="A316" s="277" t="s">
        <v>750</v>
      </c>
      <c r="B316" s="315">
        <v>382745</v>
      </c>
      <c r="C316" s="316">
        <v>0.41167119710543687</v>
      </c>
      <c r="D316" s="317">
        <v>5230.8476769999997</v>
      </c>
      <c r="E316" s="316">
        <v>0.50979390755751708</v>
      </c>
      <c r="F316" s="317">
        <v>2985.0979971430002</v>
      </c>
      <c r="G316" s="282">
        <v>0.61977452733354221</v>
      </c>
    </row>
    <row r="317" spans="1:7">
      <c r="A317" s="3"/>
      <c r="B317" s="20"/>
      <c r="C317" s="20"/>
      <c r="E317" s="20"/>
      <c r="G317" s="20"/>
    </row>
    <row r="319" spans="1:7">
      <c r="A319" s="143" t="s">
        <v>136</v>
      </c>
    </row>
    <row r="320" spans="1:7" ht="15" thickBot="1"/>
    <row r="321" spans="1:7" ht="15" thickBot="1">
      <c r="A321" s="573" t="s">
        <v>0</v>
      </c>
      <c r="B321" s="573" t="s">
        <v>215</v>
      </c>
      <c r="C321" s="573"/>
      <c r="D321" s="573"/>
      <c r="E321" s="573"/>
      <c r="F321" s="573"/>
      <c r="G321" s="573"/>
    </row>
    <row r="322" spans="1:7" ht="15" thickBot="1">
      <c r="A322" s="573"/>
      <c r="B322" s="157" t="s">
        <v>211</v>
      </c>
      <c r="C322" s="158" t="s">
        <v>217</v>
      </c>
      <c r="D322" s="159" t="s">
        <v>214</v>
      </c>
      <c r="E322" s="158" t="s">
        <v>217</v>
      </c>
      <c r="F322" s="159" t="s">
        <v>205</v>
      </c>
      <c r="G322" s="158" t="s">
        <v>217</v>
      </c>
    </row>
    <row r="323" spans="1:7" ht="15" thickBot="1">
      <c r="A323" s="115" t="s">
        <v>606</v>
      </c>
      <c r="B323" s="107">
        <v>45545</v>
      </c>
      <c r="C323" s="117">
        <v>0.12235091177920157</v>
      </c>
      <c r="D323" s="116">
        <v>383.50888200000003</v>
      </c>
      <c r="E323" s="117">
        <v>-6.4901448905670983E-2</v>
      </c>
      <c r="F323" s="116">
        <v>272.91162642999996</v>
      </c>
      <c r="G323" s="117">
        <v>-0.12184637762646074</v>
      </c>
    </row>
    <row r="324" spans="1:7" ht="15" thickBot="1">
      <c r="A324" s="115" t="s">
        <v>635</v>
      </c>
      <c r="B324" s="107">
        <v>78639</v>
      </c>
      <c r="C324" s="117">
        <v>0.72662202217587002</v>
      </c>
      <c r="D324" s="116">
        <v>951.51388599999996</v>
      </c>
      <c r="E324" s="117">
        <v>1.4810739220376123</v>
      </c>
      <c r="F324" s="116">
        <v>414.30069374999999</v>
      </c>
      <c r="G324" s="117">
        <v>0.51807637941092044</v>
      </c>
    </row>
    <row r="325" spans="1:7" ht="15" thickBot="1">
      <c r="A325" s="115" t="s">
        <v>744</v>
      </c>
      <c r="B325" s="107">
        <v>135695</v>
      </c>
      <c r="C325" s="284">
        <v>0.72554330548455603</v>
      </c>
      <c r="D325" s="116">
        <v>1328.7768079999998</v>
      </c>
      <c r="E325" s="284">
        <v>0.39648703770992566</v>
      </c>
      <c r="F325" s="116">
        <v>784.06116422499997</v>
      </c>
      <c r="G325" s="117">
        <v>0.8924930033984525</v>
      </c>
    </row>
    <row r="326" spans="1:7" ht="15" thickBot="1">
      <c r="A326" s="277" t="s">
        <v>745</v>
      </c>
      <c r="B326" s="312">
        <v>18126</v>
      </c>
      <c r="C326" s="313">
        <v>0.13245033112582782</v>
      </c>
      <c r="D326" s="314">
        <v>154.629085</v>
      </c>
      <c r="E326" s="313">
        <v>-2.6516443807200505E-2</v>
      </c>
      <c r="F326" s="314">
        <v>158.76375325000001</v>
      </c>
      <c r="G326" s="282">
        <v>0.16924554844355261</v>
      </c>
    </row>
    <row r="327" spans="1:7" ht="15" thickBot="1">
      <c r="A327" s="277" t="s">
        <v>746</v>
      </c>
      <c r="B327" s="312">
        <v>18839</v>
      </c>
      <c r="C327" s="313">
        <v>3.933576078561183E-2</v>
      </c>
      <c r="D327" s="314">
        <v>177.48121499999999</v>
      </c>
      <c r="E327" s="313">
        <v>0.14778675046806355</v>
      </c>
      <c r="F327" s="314">
        <v>113.79478115000001</v>
      </c>
      <c r="G327" s="282">
        <v>-0.2832445767970026</v>
      </c>
    </row>
    <row r="328" spans="1:7" ht="15" thickBot="1">
      <c r="A328" s="277" t="s">
        <v>747</v>
      </c>
      <c r="B328" s="312">
        <v>16345</v>
      </c>
      <c r="C328" s="313">
        <v>-0.13238494612240564</v>
      </c>
      <c r="D328" s="314">
        <v>185.055657</v>
      </c>
      <c r="E328" s="313">
        <v>4.2677429270472397E-2</v>
      </c>
      <c r="F328" s="314">
        <v>78.603900550000006</v>
      </c>
      <c r="G328" s="282">
        <v>-0.30924863376302558</v>
      </c>
    </row>
    <row r="329" spans="1:7" ht="15" thickBot="1">
      <c r="A329" s="277" t="s">
        <v>748</v>
      </c>
      <c r="B329" s="312">
        <v>17530</v>
      </c>
      <c r="C329" s="313">
        <v>7.2499235240134602E-2</v>
      </c>
      <c r="D329" s="314">
        <v>182.8152</v>
      </c>
      <c r="E329" s="313">
        <v>-1.210693602303653E-2</v>
      </c>
      <c r="F329" s="314">
        <v>80.496371800000006</v>
      </c>
      <c r="G329" s="282">
        <v>2.4076047584893033E-2</v>
      </c>
    </row>
    <row r="330" spans="1:7" ht="15" thickBot="1">
      <c r="A330" s="277" t="s">
        <v>749</v>
      </c>
      <c r="B330" s="312">
        <v>28770</v>
      </c>
      <c r="C330" s="313">
        <v>0.64118653736451792</v>
      </c>
      <c r="D330" s="314">
        <v>301.12605100000002</v>
      </c>
      <c r="E330" s="313">
        <v>0.6471609089397381</v>
      </c>
      <c r="F330" s="314">
        <v>165.429350575</v>
      </c>
      <c r="G330" s="282">
        <v>1.05511561422946</v>
      </c>
    </row>
    <row r="331" spans="1:7" ht="15" thickBot="1">
      <c r="A331" s="277" t="s">
        <v>750</v>
      </c>
      <c r="B331" s="315">
        <v>36085</v>
      </c>
      <c r="C331" s="316">
        <v>0.2542579075425791</v>
      </c>
      <c r="D331" s="317">
        <v>327.6696</v>
      </c>
      <c r="E331" s="316">
        <v>8.8147634227767238E-2</v>
      </c>
      <c r="F331" s="317">
        <v>186.9730069</v>
      </c>
      <c r="G331" s="282">
        <v>0.13022874266336942</v>
      </c>
    </row>
    <row r="332" spans="1:7">
      <c r="B332" s="18"/>
      <c r="D332" s="18"/>
      <c r="F332" s="18"/>
    </row>
    <row r="334" spans="1:7">
      <c r="A334" s="143" t="s">
        <v>137</v>
      </c>
    </row>
    <row r="335" spans="1:7" ht="15" thickBot="1"/>
    <row r="336" spans="1:7" ht="15" thickBot="1">
      <c r="A336" s="573" t="s">
        <v>0</v>
      </c>
      <c r="B336" s="573" t="s">
        <v>215</v>
      </c>
      <c r="C336" s="573"/>
      <c r="D336" s="573"/>
      <c r="E336" s="573"/>
      <c r="F336" s="573"/>
      <c r="G336" s="573"/>
    </row>
    <row r="337" spans="1:7" ht="15" thickBot="1">
      <c r="A337" s="573"/>
      <c r="B337" s="157" t="s">
        <v>211</v>
      </c>
      <c r="C337" s="158" t="s">
        <v>217</v>
      </c>
      <c r="D337" s="159" t="s">
        <v>214</v>
      </c>
      <c r="E337" s="158" t="s">
        <v>217</v>
      </c>
      <c r="F337" s="159" t="s">
        <v>205</v>
      </c>
      <c r="G337" s="158" t="s">
        <v>217</v>
      </c>
    </row>
    <row r="338" spans="1:7" ht="15" thickBot="1">
      <c r="A338" s="115" t="s">
        <v>606</v>
      </c>
      <c r="B338" s="107">
        <v>16620</v>
      </c>
      <c r="C338" s="117">
        <v>-0.26645186917950303</v>
      </c>
      <c r="D338" s="116">
        <v>161.51599999999999</v>
      </c>
      <c r="E338" s="117">
        <v>-0.13917400399720542</v>
      </c>
      <c r="F338" s="116">
        <v>84.792749999999998</v>
      </c>
      <c r="G338" s="117">
        <v>-0.36923187102925087</v>
      </c>
    </row>
    <row r="339" spans="1:7" ht="15" thickBot="1">
      <c r="A339" s="115" t="s">
        <v>635</v>
      </c>
      <c r="B339" s="107">
        <v>28852</v>
      </c>
      <c r="C339" s="117">
        <v>0.73598074608904929</v>
      </c>
      <c r="D339" s="116">
        <v>232.60865000000001</v>
      </c>
      <c r="E339" s="117">
        <v>0.44015856014264854</v>
      </c>
      <c r="F339" s="116">
        <v>187.82768039999999</v>
      </c>
      <c r="G339" s="117">
        <v>1.2151384452090539</v>
      </c>
    </row>
    <row r="340" spans="1:7" ht="15" thickBot="1">
      <c r="A340" s="115" t="s">
        <v>744</v>
      </c>
      <c r="B340" s="107">
        <v>74245</v>
      </c>
      <c r="C340" s="284">
        <v>1.5733051434909191</v>
      </c>
      <c r="D340" s="116">
        <v>808.64575200000002</v>
      </c>
      <c r="E340" s="284">
        <v>2.4764216721949075</v>
      </c>
      <c r="F340" s="116">
        <v>476.34900465000004</v>
      </c>
      <c r="G340" s="117">
        <v>1.536095870616949</v>
      </c>
    </row>
    <row r="341" spans="1:7" ht="15" thickBot="1">
      <c r="A341" s="277" t="s">
        <v>745</v>
      </c>
      <c r="B341" s="312">
        <v>10108</v>
      </c>
      <c r="C341" s="313">
        <v>9.9412660430715685E-2</v>
      </c>
      <c r="D341" s="314">
        <v>70.282403000000002</v>
      </c>
      <c r="E341" s="313">
        <v>4.571774470770563E-3</v>
      </c>
      <c r="F341" s="314">
        <v>64.943286424999997</v>
      </c>
      <c r="G341" s="282">
        <v>-0.13921786948570686</v>
      </c>
    </row>
    <row r="342" spans="1:7" ht="15" thickBot="1">
      <c r="A342" s="277" t="s">
        <v>746</v>
      </c>
      <c r="B342" s="312">
        <v>10570</v>
      </c>
      <c r="C342" s="313">
        <v>4.5706371191135735E-2</v>
      </c>
      <c r="D342" s="314">
        <v>139.4573</v>
      </c>
      <c r="E342" s="313">
        <v>0.98424205842819579</v>
      </c>
      <c r="F342" s="314">
        <v>79.546919500000001</v>
      </c>
      <c r="G342" s="282">
        <v>0.22486747867102577</v>
      </c>
    </row>
    <row r="343" spans="1:7" ht="15" thickBot="1">
      <c r="A343" s="277" t="s">
        <v>747</v>
      </c>
      <c r="B343" s="312">
        <v>11759</v>
      </c>
      <c r="C343" s="313">
        <v>0.11248817407757805</v>
      </c>
      <c r="D343" s="314">
        <v>189.80600000000001</v>
      </c>
      <c r="E343" s="313">
        <v>0.36103309041548926</v>
      </c>
      <c r="F343" s="314">
        <v>97.937660899999997</v>
      </c>
      <c r="G343" s="282">
        <v>0.23119363409163815</v>
      </c>
    </row>
    <row r="344" spans="1:7" ht="15" thickBot="1">
      <c r="A344" s="277" t="s">
        <v>748</v>
      </c>
      <c r="B344" s="312">
        <v>10949</v>
      </c>
      <c r="C344" s="313">
        <v>-6.8883408453099759E-2</v>
      </c>
      <c r="D344" s="314">
        <v>97.204999999999998</v>
      </c>
      <c r="E344" s="313">
        <v>-0.48787182702338183</v>
      </c>
      <c r="F344" s="314">
        <v>59.337249200000002</v>
      </c>
      <c r="G344" s="282">
        <v>-0.39413246493004611</v>
      </c>
    </row>
    <row r="345" spans="1:7" ht="15" thickBot="1">
      <c r="A345" s="277" t="s">
        <v>749</v>
      </c>
      <c r="B345" s="312">
        <v>14191</v>
      </c>
      <c r="C345" s="313">
        <v>0.29610010046579599</v>
      </c>
      <c r="D345" s="314">
        <v>149.07900000000001</v>
      </c>
      <c r="E345" s="313">
        <v>0.53365567614834641</v>
      </c>
      <c r="F345" s="314">
        <v>81.987077900000003</v>
      </c>
      <c r="G345" s="282">
        <v>0.38171349372225366</v>
      </c>
    </row>
    <row r="346" spans="1:7" ht="15" thickBot="1">
      <c r="A346" s="277" t="s">
        <v>750</v>
      </c>
      <c r="B346" s="315">
        <v>16668</v>
      </c>
      <c r="C346" s="316">
        <v>0.17454724825593687</v>
      </c>
      <c r="D346" s="317">
        <v>162.81604899999999</v>
      </c>
      <c r="E346" s="316">
        <v>9.2146103743652591E-2</v>
      </c>
      <c r="F346" s="317">
        <v>92.596810724999997</v>
      </c>
      <c r="G346" s="282">
        <v>0.12940737853763654</v>
      </c>
    </row>
    <row r="347" spans="1:7">
      <c r="B347" s="20"/>
      <c r="C347" s="20"/>
      <c r="E347" s="20"/>
      <c r="G347" s="20"/>
    </row>
    <row r="348" spans="1:7">
      <c r="A348" s="133" t="s">
        <v>1035</v>
      </c>
    </row>
    <row r="349" spans="1:7">
      <c r="A349" s="133" t="s">
        <v>1033</v>
      </c>
    </row>
    <row r="352" spans="1:7" ht="17">
      <c r="A352" s="593" t="s">
        <v>707</v>
      </c>
      <c r="B352" s="593"/>
      <c r="C352" s="593"/>
      <c r="D352" s="593"/>
      <c r="E352" s="593"/>
      <c r="F352" s="593"/>
      <c r="G352" s="593"/>
    </row>
    <row r="354" spans="1:7">
      <c r="A354" s="143" t="s">
        <v>138</v>
      </c>
    </row>
    <row r="355" spans="1:7" ht="15" thickBot="1"/>
    <row r="356" spans="1:7" ht="15" thickBot="1">
      <c r="A356" s="573" t="s">
        <v>0</v>
      </c>
      <c r="B356" s="573" t="s">
        <v>215</v>
      </c>
      <c r="C356" s="573"/>
      <c r="D356" s="573"/>
      <c r="E356" s="573"/>
      <c r="F356" s="573"/>
      <c r="G356" s="573"/>
    </row>
    <row r="357" spans="1:7" ht="15" thickBot="1">
      <c r="A357" s="573"/>
      <c r="B357" s="157" t="s">
        <v>211</v>
      </c>
      <c r="C357" s="158" t="s">
        <v>217</v>
      </c>
      <c r="D357" s="159" t="s">
        <v>214</v>
      </c>
      <c r="E357" s="158" t="s">
        <v>217</v>
      </c>
      <c r="F357" s="159" t="s">
        <v>205</v>
      </c>
      <c r="G357" s="158" t="s">
        <v>217</v>
      </c>
    </row>
    <row r="358" spans="1:7" ht="15" thickBot="1">
      <c r="A358" s="115" t="s">
        <v>606</v>
      </c>
      <c r="B358" s="107">
        <v>171097</v>
      </c>
      <c r="C358" s="117">
        <v>0.19179866538499046</v>
      </c>
      <c r="D358" s="116">
        <v>1060.8296700000001</v>
      </c>
      <c r="E358" s="117">
        <v>-0.13810370463305344</v>
      </c>
      <c r="F358" s="116">
        <v>642.75082974999998</v>
      </c>
      <c r="G358" s="117">
        <v>-0.12793135630774879</v>
      </c>
    </row>
    <row r="359" spans="1:7" ht="15" thickBot="1">
      <c r="A359" s="115" t="s">
        <v>635</v>
      </c>
      <c r="B359" s="107">
        <v>259467</v>
      </c>
      <c r="C359" s="117">
        <v>0.51649064565714187</v>
      </c>
      <c r="D359" s="116">
        <v>1667.7474549999997</v>
      </c>
      <c r="E359" s="117">
        <v>0.57211614848592951</v>
      </c>
      <c r="F359" s="116">
        <v>1328.9489196500001</v>
      </c>
      <c r="G359" s="117">
        <v>1.0675958056201951</v>
      </c>
    </row>
    <row r="360" spans="1:7" ht="15" thickBot="1">
      <c r="A360" s="115" t="s">
        <v>744</v>
      </c>
      <c r="B360" s="107">
        <v>468852</v>
      </c>
      <c r="C360" s="284">
        <v>0.80698123460786919</v>
      </c>
      <c r="D360" s="116">
        <v>4909.9062080000003</v>
      </c>
      <c r="E360" s="284">
        <v>1.9440345978522278</v>
      </c>
      <c r="F360" s="116">
        <v>2951.773514125</v>
      </c>
      <c r="G360" s="117">
        <v>1.2211339130343675</v>
      </c>
    </row>
    <row r="361" spans="1:7" ht="15" thickBot="1">
      <c r="A361" s="277" t="s">
        <v>745</v>
      </c>
      <c r="B361" s="312">
        <v>63683</v>
      </c>
      <c r="C361" s="313">
        <v>-1.9567694060411985E-2</v>
      </c>
      <c r="D361" s="314">
        <v>560.740185</v>
      </c>
      <c r="E361" s="313">
        <v>-1.8073664267199145E-3</v>
      </c>
      <c r="F361" s="314">
        <v>375.998649575</v>
      </c>
      <c r="G361" s="282">
        <v>-0.22143450597884018</v>
      </c>
    </row>
    <row r="362" spans="1:7" ht="15" thickBot="1">
      <c r="A362" s="277" t="s">
        <v>746</v>
      </c>
      <c r="B362" s="312">
        <v>61684</v>
      </c>
      <c r="C362" s="313">
        <v>-3.1389852864971812E-2</v>
      </c>
      <c r="D362" s="314">
        <v>581.64090699999997</v>
      </c>
      <c r="E362" s="313">
        <v>3.7273451340035443E-2</v>
      </c>
      <c r="F362" s="314">
        <v>369.4778101</v>
      </c>
      <c r="G362" s="282">
        <v>-1.7342720465540657E-2</v>
      </c>
    </row>
    <row r="363" spans="1:7" ht="15" thickBot="1">
      <c r="A363" s="277" t="s">
        <v>747</v>
      </c>
      <c r="B363" s="312">
        <v>66902</v>
      </c>
      <c r="C363" s="313">
        <v>8.4592438882043972E-2</v>
      </c>
      <c r="D363" s="314">
        <v>647.31280800000002</v>
      </c>
      <c r="E363" s="313">
        <v>0.11290798190024838</v>
      </c>
      <c r="F363" s="314">
        <v>349.0267063</v>
      </c>
      <c r="G363" s="282">
        <v>-5.5351372236575887E-2</v>
      </c>
    </row>
    <row r="364" spans="1:7" ht="15" thickBot="1">
      <c r="A364" s="277" t="s">
        <v>748</v>
      </c>
      <c r="B364" s="312">
        <v>58936</v>
      </c>
      <c r="C364" s="313">
        <v>-0.11906968401542554</v>
      </c>
      <c r="D364" s="314">
        <v>549.65629999999999</v>
      </c>
      <c r="E364" s="313">
        <v>-0.15086447663800903</v>
      </c>
      <c r="F364" s="314">
        <v>293.77029229999999</v>
      </c>
      <c r="G364" s="282">
        <v>-0.15831571912008729</v>
      </c>
    </row>
    <row r="365" spans="1:7" ht="15" thickBot="1">
      <c r="A365" s="277" t="s">
        <v>749</v>
      </c>
      <c r="B365" s="312">
        <v>91839</v>
      </c>
      <c r="C365" s="313">
        <v>0.55828356182978145</v>
      </c>
      <c r="D365" s="314">
        <v>1081.605442</v>
      </c>
      <c r="E365" s="313">
        <v>0.96778503584876596</v>
      </c>
      <c r="F365" s="314">
        <v>635.03222234999998</v>
      </c>
      <c r="G365" s="282">
        <v>1.1616624927530155</v>
      </c>
    </row>
    <row r="366" spans="1:7" ht="15" thickBot="1">
      <c r="A366" s="277" t="s">
        <v>750</v>
      </c>
      <c r="B366" s="315">
        <v>125808</v>
      </c>
      <c r="C366" s="316">
        <v>0.36987554306993758</v>
      </c>
      <c r="D366" s="317">
        <v>1488.950566</v>
      </c>
      <c r="E366" s="316">
        <v>0.37661157034008336</v>
      </c>
      <c r="F366" s="317">
        <v>928.46783349999998</v>
      </c>
      <c r="G366" s="282">
        <v>0.462079876929886</v>
      </c>
    </row>
    <row r="367" spans="1:7">
      <c r="A367" s="3"/>
      <c r="B367" s="18"/>
      <c r="D367" s="18"/>
      <c r="F367" s="18"/>
    </row>
    <row r="369" spans="1:7">
      <c r="A369" s="143" t="s">
        <v>139</v>
      </c>
    </row>
    <row r="370" spans="1:7" ht="15" thickBot="1"/>
    <row r="371" spans="1:7" ht="15" thickBot="1">
      <c r="A371" s="573" t="s">
        <v>0</v>
      </c>
      <c r="B371" s="573" t="s">
        <v>215</v>
      </c>
      <c r="C371" s="573"/>
      <c r="D371" s="573"/>
      <c r="E371" s="573"/>
      <c r="F371" s="573"/>
      <c r="G371" s="573"/>
    </row>
    <row r="372" spans="1:7" ht="15" thickBot="1">
      <c r="A372" s="573"/>
      <c r="B372" s="157" t="s">
        <v>211</v>
      </c>
      <c r="C372" s="158" t="s">
        <v>217</v>
      </c>
      <c r="D372" s="159" t="s">
        <v>214</v>
      </c>
      <c r="E372" s="158" t="s">
        <v>217</v>
      </c>
      <c r="F372" s="159" t="s">
        <v>205</v>
      </c>
      <c r="G372" s="158" t="s">
        <v>217</v>
      </c>
    </row>
    <row r="373" spans="1:7" ht="15" thickBot="1">
      <c r="A373" s="115" t="s">
        <v>606</v>
      </c>
      <c r="B373" s="107">
        <v>72432</v>
      </c>
      <c r="C373" s="117">
        <v>0.2125554532518624</v>
      </c>
      <c r="D373" s="116">
        <v>767.87814199999991</v>
      </c>
      <c r="E373" s="117">
        <v>-0.13797563220010678</v>
      </c>
      <c r="F373" s="116">
        <v>373.82189683299998</v>
      </c>
      <c r="G373" s="117">
        <v>-7.2097840192333826E-2</v>
      </c>
    </row>
    <row r="374" spans="1:7" ht="15" thickBot="1">
      <c r="A374" s="115" t="s">
        <v>635</v>
      </c>
      <c r="B374" s="107">
        <v>108084</v>
      </c>
      <c r="C374" s="117">
        <v>0.4922133863485752</v>
      </c>
      <c r="D374" s="116">
        <v>866.79925000000003</v>
      </c>
      <c r="E374" s="117">
        <v>0.12882396644648875</v>
      </c>
      <c r="F374" s="116">
        <v>543.94963493399996</v>
      </c>
      <c r="G374" s="117">
        <v>0.45510372597836962</v>
      </c>
    </row>
    <row r="375" spans="1:7" ht="15" thickBot="1">
      <c r="A375" s="115" t="s">
        <v>744</v>
      </c>
      <c r="B375" s="107">
        <v>225350</v>
      </c>
      <c r="C375" s="284">
        <v>1.0849524443951002</v>
      </c>
      <c r="D375" s="116">
        <v>2549.7042730000003</v>
      </c>
      <c r="E375" s="284">
        <v>1.9415164733933494</v>
      </c>
      <c r="F375" s="116">
        <v>1403.479695516</v>
      </c>
      <c r="G375" s="117">
        <v>1.5801647898638465</v>
      </c>
    </row>
    <row r="376" spans="1:7" ht="15" thickBot="1">
      <c r="A376" s="277" t="s">
        <v>745</v>
      </c>
      <c r="B376" s="312">
        <v>31544</v>
      </c>
      <c r="C376" s="313">
        <v>-1.3510132599449587E-2</v>
      </c>
      <c r="D376" s="314">
        <v>294.07499999999999</v>
      </c>
      <c r="E376" s="313">
        <v>-5.9287325866670702E-2</v>
      </c>
      <c r="F376" s="314">
        <v>163.26033190000001</v>
      </c>
      <c r="G376" s="282">
        <v>-0.13752375273384759</v>
      </c>
    </row>
    <row r="377" spans="1:7" ht="15" thickBot="1">
      <c r="A377" s="277" t="s">
        <v>746</v>
      </c>
      <c r="B377" s="312">
        <v>29421</v>
      </c>
      <c r="C377" s="313">
        <v>-6.7302815115394377E-2</v>
      </c>
      <c r="D377" s="314">
        <v>255.05594500000001</v>
      </c>
      <c r="E377" s="313">
        <v>-0.1326840261837966</v>
      </c>
      <c r="F377" s="314">
        <v>193.76731735499999</v>
      </c>
      <c r="G377" s="282">
        <v>0.18686097902634471</v>
      </c>
    </row>
    <row r="378" spans="1:7" ht="15" thickBot="1">
      <c r="A378" s="277" t="s">
        <v>747</v>
      </c>
      <c r="B378" s="312">
        <v>29788</v>
      </c>
      <c r="C378" s="313">
        <v>1.2474083137894701E-2</v>
      </c>
      <c r="D378" s="314">
        <v>285.51880499999999</v>
      </c>
      <c r="E378" s="313">
        <v>0.11943599275837298</v>
      </c>
      <c r="F378" s="314">
        <v>133.87405932300001</v>
      </c>
      <c r="G378" s="282">
        <v>-0.30909886584366486</v>
      </c>
    </row>
    <row r="379" spans="1:7" ht="15" thickBot="1">
      <c r="A379" s="277" t="s">
        <v>748</v>
      </c>
      <c r="B379" s="312">
        <v>27764</v>
      </c>
      <c r="C379" s="313">
        <v>-6.7946824224519947E-2</v>
      </c>
      <c r="D379" s="314">
        <v>312.67530199999999</v>
      </c>
      <c r="E379" s="313">
        <v>9.5112814022880215E-2</v>
      </c>
      <c r="F379" s="314">
        <v>125.971111298</v>
      </c>
      <c r="G379" s="282">
        <v>-5.9032706298480501E-2</v>
      </c>
    </row>
    <row r="380" spans="1:7" ht="15" thickBot="1">
      <c r="A380" s="277" t="s">
        <v>749</v>
      </c>
      <c r="B380" s="312">
        <v>43750</v>
      </c>
      <c r="C380" s="313">
        <v>0.57578158766748311</v>
      </c>
      <c r="D380" s="314">
        <v>583.70125700000006</v>
      </c>
      <c r="E380" s="313">
        <v>0.86679681211277781</v>
      </c>
      <c r="F380" s="314">
        <v>286.47160076500001</v>
      </c>
      <c r="G380" s="282">
        <v>1.2741055295393606</v>
      </c>
    </row>
    <row r="381" spans="1:7" ht="15" thickBot="1">
      <c r="A381" s="277" t="s">
        <v>750</v>
      </c>
      <c r="B381" s="315">
        <v>63083</v>
      </c>
      <c r="C381" s="316">
        <v>0.44189714285714288</v>
      </c>
      <c r="D381" s="317">
        <v>818.67796399999997</v>
      </c>
      <c r="E381" s="316">
        <v>0.402563304742035</v>
      </c>
      <c r="F381" s="317">
        <v>500.13527487499999</v>
      </c>
      <c r="G381" s="282">
        <v>0.7458459181972239</v>
      </c>
    </row>
    <row r="382" spans="1:7">
      <c r="B382" s="18"/>
      <c r="D382" s="18"/>
      <c r="F382" s="18"/>
    </row>
    <row r="384" spans="1:7">
      <c r="A384" s="143" t="s">
        <v>140</v>
      </c>
    </row>
    <row r="385" spans="1:7" ht="15" thickBot="1"/>
    <row r="386" spans="1:7" ht="15" thickBot="1">
      <c r="A386" s="573" t="s">
        <v>0</v>
      </c>
      <c r="B386" s="573" t="s">
        <v>215</v>
      </c>
      <c r="C386" s="573"/>
      <c r="D386" s="573"/>
      <c r="E386" s="573"/>
      <c r="F386" s="573"/>
      <c r="G386" s="573"/>
    </row>
    <row r="387" spans="1:7" ht="15" thickBot="1">
      <c r="A387" s="573"/>
      <c r="B387" s="157" t="s">
        <v>211</v>
      </c>
      <c r="C387" s="158" t="s">
        <v>217</v>
      </c>
      <c r="D387" s="159" t="s">
        <v>214</v>
      </c>
      <c r="E387" s="158" t="s">
        <v>217</v>
      </c>
      <c r="F387" s="159" t="s">
        <v>205</v>
      </c>
      <c r="G387" s="158" t="s">
        <v>217</v>
      </c>
    </row>
    <row r="388" spans="1:7" ht="15" thickBot="1">
      <c r="A388" s="115" t="s">
        <v>606</v>
      </c>
      <c r="B388" s="107">
        <v>166914</v>
      </c>
      <c r="C388" s="117">
        <v>9.4790833125631302E-2</v>
      </c>
      <c r="D388" s="116">
        <v>1613.1687910000003</v>
      </c>
      <c r="E388" s="117">
        <v>-4.52137501034948E-2</v>
      </c>
      <c r="F388" s="116">
        <v>1084.1996830789999</v>
      </c>
      <c r="G388" s="117">
        <v>0.11481453880411299</v>
      </c>
    </row>
    <row r="389" spans="1:7" ht="15" thickBot="1">
      <c r="A389" s="115" t="s">
        <v>635</v>
      </c>
      <c r="B389" s="107">
        <v>246380</v>
      </c>
      <c r="C389" s="117">
        <v>0.4760894832069209</v>
      </c>
      <c r="D389" s="116">
        <v>1935.3769589999999</v>
      </c>
      <c r="E389" s="117">
        <v>0.1997361775144828</v>
      </c>
      <c r="F389" s="116">
        <v>1571.7472531650001</v>
      </c>
      <c r="G389" s="117">
        <v>0.44968429496439466</v>
      </c>
    </row>
    <row r="390" spans="1:7" ht="15" thickBot="1">
      <c r="A390" s="115" t="s">
        <v>744</v>
      </c>
      <c r="B390" s="107">
        <v>369024</v>
      </c>
      <c r="C390" s="284">
        <v>0.49778391103173958</v>
      </c>
      <c r="D390" s="116">
        <v>3874.6677599999998</v>
      </c>
      <c r="E390" s="284">
        <v>1.0020222634054827</v>
      </c>
      <c r="F390" s="116">
        <v>2738.1553508299999</v>
      </c>
      <c r="G390" s="117">
        <v>0.74210920064674779</v>
      </c>
    </row>
    <row r="391" spans="1:7" ht="15" thickBot="1">
      <c r="A391" s="277" t="s">
        <v>745</v>
      </c>
      <c r="B391" s="312">
        <v>53663</v>
      </c>
      <c r="C391" s="313">
        <v>9.8039215686274508E-3</v>
      </c>
      <c r="D391" s="314">
        <v>447.816484</v>
      </c>
      <c r="E391" s="313">
        <v>0.1141320820297643</v>
      </c>
      <c r="F391" s="314">
        <v>361.89203047500001</v>
      </c>
      <c r="G391" s="282">
        <v>-0.1641405341973996</v>
      </c>
    </row>
    <row r="392" spans="1:7" ht="15" thickBot="1">
      <c r="A392" s="277" t="s">
        <v>746</v>
      </c>
      <c r="B392" s="312">
        <v>52774</v>
      </c>
      <c r="C392" s="313">
        <v>-1.6566349253675717E-2</v>
      </c>
      <c r="D392" s="314">
        <v>549.89939600000002</v>
      </c>
      <c r="E392" s="313">
        <v>0.22795702178752317</v>
      </c>
      <c r="F392" s="314">
        <v>403.986425</v>
      </c>
      <c r="G392" s="282">
        <v>0.11631755048529017</v>
      </c>
    </row>
    <row r="393" spans="1:7" ht="15" thickBot="1">
      <c r="A393" s="277" t="s">
        <v>747</v>
      </c>
      <c r="B393" s="312">
        <v>49275</v>
      </c>
      <c r="C393" s="313">
        <v>-6.6301587903134118E-2</v>
      </c>
      <c r="D393" s="314">
        <v>476.76785100000001</v>
      </c>
      <c r="E393" s="313">
        <v>-0.13299077164289158</v>
      </c>
      <c r="F393" s="314">
        <v>305.15359760000001</v>
      </c>
      <c r="G393" s="282">
        <v>-0.24464393178557914</v>
      </c>
    </row>
    <row r="394" spans="1:7" ht="15" thickBot="1">
      <c r="A394" s="277" t="s">
        <v>748</v>
      </c>
      <c r="B394" s="312">
        <v>43350</v>
      </c>
      <c r="C394" s="313">
        <v>-0.12024353120243531</v>
      </c>
      <c r="D394" s="314">
        <v>366.388959</v>
      </c>
      <c r="E394" s="313">
        <v>-0.23151496429233859</v>
      </c>
      <c r="F394" s="314">
        <v>251.14956087499999</v>
      </c>
      <c r="G394" s="282">
        <v>-0.17697329197406131</v>
      </c>
    </row>
    <row r="395" spans="1:7" ht="15" thickBot="1">
      <c r="A395" s="277" t="s">
        <v>749</v>
      </c>
      <c r="B395" s="312">
        <v>71325</v>
      </c>
      <c r="C395" s="313">
        <v>0.6453287197231834</v>
      </c>
      <c r="D395" s="314">
        <v>857.90229999999997</v>
      </c>
      <c r="E395" s="313">
        <v>1.3415069666441557</v>
      </c>
      <c r="F395" s="314">
        <v>571.99442829999998</v>
      </c>
      <c r="G395" s="282">
        <v>1.277505189764947</v>
      </c>
    </row>
    <row r="396" spans="1:7" ht="15" thickBot="1">
      <c r="A396" s="277" t="s">
        <v>750</v>
      </c>
      <c r="B396" s="315">
        <v>98637</v>
      </c>
      <c r="C396" s="316">
        <v>0.38292323869610934</v>
      </c>
      <c r="D396" s="317">
        <v>1175.8927699999999</v>
      </c>
      <c r="E396" s="316">
        <v>0.37066047031229543</v>
      </c>
      <c r="F396" s="317">
        <v>843.97930857999995</v>
      </c>
      <c r="G396" s="282">
        <v>0.47550267419274439</v>
      </c>
    </row>
    <row r="397" spans="1:7">
      <c r="B397" s="20"/>
      <c r="C397" s="20"/>
      <c r="E397" s="20"/>
      <c r="G397" s="20"/>
    </row>
    <row r="398" spans="1:7">
      <c r="A398" s="133" t="s">
        <v>1035</v>
      </c>
    </row>
    <row r="399" spans="1:7">
      <c r="A399" s="133" t="s">
        <v>1033</v>
      </c>
    </row>
    <row r="402" spans="1:7" ht="17">
      <c r="A402" s="593" t="s">
        <v>707</v>
      </c>
      <c r="B402" s="593"/>
      <c r="C402" s="593"/>
      <c r="D402" s="593"/>
      <c r="E402" s="593"/>
      <c r="F402" s="593"/>
      <c r="G402" s="593"/>
    </row>
    <row r="404" spans="1:7">
      <c r="A404" s="143" t="s">
        <v>141</v>
      </c>
    </row>
    <row r="405" spans="1:7" ht="15" thickBot="1"/>
    <row r="406" spans="1:7" ht="15" thickBot="1">
      <c r="A406" s="573" t="s">
        <v>0</v>
      </c>
      <c r="B406" s="573" t="s">
        <v>215</v>
      </c>
      <c r="C406" s="573"/>
      <c r="D406" s="573"/>
      <c r="E406" s="573"/>
      <c r="F406" s="573"/>
      <c r="G406" s="573"/>
    </row>
    <row r="407" spans="1:7" ht="15" thickBot="1">
      <c r="A407" s="573"/>
      <c r="B407" s="157" t="s">
        <v>211</v>
      </c>
      <c r="C407" s="158" t="s">
        <v>217</v>
      </c>
      <c r="D407" s="159" t="s">
        <v>214</v>
      </c>
      <c r="E407" s="158" t="s">
        <v>217</v>
      </c>
      <c r="F407" s="159" t="s">
        <v>205</v>
      </c>
      <c r="G407" s="158" t="s">
        <v>217</v>
      </c>
    </row>
    <row r="408" spans="1:7" ht="15" thickBot="1">
      <c r="A408" s="115" t="s">
        <v>606</v>
      </c>
      <c r="B408" s="107">
        <v>42642</v>
      </c>
      <c r="C408" s="117">
        <v>0.2085364471148396</v>
      </c>
      <c r="D408" s="116">
        <v>292.53019999999998</v>
      </c>
      <c r="E408" s="117">
        <v>-7.7393301813088441E-2</v>
      </c>
      <c r="F408" s="116">
        <v>146.11674150000002</v>
      </c>
      <c r="G408" s="117">
        <v>-0.18979672661345773</v>
      </c>
    </row>
    <row r="409" spans="1:7" ht="15" thickBot="1">
      <c r="A409" s="115" t="s">
        <v>635</v>
      </c>
      <c r="B409" s="107">
        <v>51830</v>
      </c>
      <c r="C409" s="117">
        <v>0.2154683176211247</v>
      </c>
      <c r="D409" s="116">
        <v>402.86208899999997</v>
      </c>
      <c r="E409" s="117">
        <v>0.37716409792903433</v>
      </c>
      <c r="F409" s="116">
        <v>284.05870772499998</v>
      </c>
      <c r="G409" s="117">
        <v>0.94405312361143734</v>
      </c>
    </row>
    <row r="410" spans="1:7" ht="15" thickBot="1">
      <c r="A410" s="115" t="s">
        <v>744</v>
      </c>
      <c r="B410" s="107">
        <v>121819</v>
      </c>
      <c r="C410" s="284">
        <v>1.3503569361373722</v>
      </c>
      <c r="D410" s="116">
        <v>1378.430957</v>
      </c>
      <c r="E410" s="284">
        <v>2.4215951181249027</v>
      </c>
      <c r="F410" s="116">
        <v>814.71323627499999</v>
      </c>
      <c r="G410" s="117">
        <v>1.8681156891825752</v>
      </c>
    </row>
    <row r="411" spans="1:7" ht="15" thickBot="1">
      <c r="A411" s="277" t="s">
        <v>745</v>
      </c>
      <c r="B411" s="312">
        <v>12883</v>
      </c>
      <c r="C411" s="313">
        <v>3.0310300703774794E-2</v>
      </c>
      <c r="D411" s="314">
        <v>118.1499</v>
      </c>
      <c r="E411" s="313">
        <v>0.27617042695308797</v>
      </c>
      <c r="F411" s="314">
        <v>93.066844200000006</v>
      </c>
      <c r="G411" s="282">
        <v>0.40519393747887683</v>
      </c>
    </row>
    <row r="412" spans="1:7" ht="15" thickBot="1">
      <c r="A412" s="277" t="s">
        <v>746</v>
      </c>
      <c r="B412" s="312">
        <v>14880</v>
      </c>
      <c r="C412" s="313">
        <v>0.15501047892571607</v>
      </c>
      <c r="D412" s="314">
        <v>172.91</v>
      </c>
      <c r="E412" s="313">
        <v>0.46347986752422127</v>
      </c>
      <c r="F412" s="314">
        <v>112.33850459999999</v>
      </c>
      <c r="G412" s="282">
        <v>0.20707331988807232</v>
      </c>
    </row>
    <row r="413" spans="1:7" ht="15" thickBot="1">
      <c r="A413" s="277" t="s">
        <v>747</v>
      </c>
      <c r="B413" s="312">
        <v>15064</v>
      </c>
      <c r="C413" s="313">
        <v>1.2365591397849462E-2</v>
      </c>
      <c r="D413" s="314">
        <v>147.3356</v>
      </c>
      <c r="E413" s="313">
        <v>-0.14790584697241338</v>
      </c>
      <c r="F413" s="314">
        <v>77.720624599999994</v>
      </c>
      <c r="G413" s="282">
        <v>-0.30815685257038755</v>
      </c>
    </row>
    <row r="414" spans="1:7" ht="15" thickBot="1">
      <c r="A414" s="277" t="s">
        <v>748</v>
      </c>
      <c r="B414" s="312">
        <v>16585</v>
      </c>
      <c r="C414" s="313">
        <v>0.1009691980881572</v>
      </c>
      <c r="D414" s="314">
        <v>209.36660000000001</v>
      </c>
      <c r="E414" s="313">
        <v>0.42101840967152548</v>
      </c>
      <c r="F414" s="314">
        <v>103.9939696</v>
      </c>
      <c r="G414" s="282">
        <v>0.33804855706216247</v>
      </c>
    </row>
    <row r="415" spans="1:7" ht="15" thickBot="1">
      <c r="A415" s="277" t="s">
        <v>749</v>
      </c>
      <c r="B415" s="312">
        <v>26197</v>
      </c>
      <c r="C415" s="313">
        <v>0.57955984323183596</v>
      </c>
      <c r="D415" s="314">
        <v>310.5222</v>
      </c>
      <c r="E415" s="313">
        <v>0.48315060759452555</v>
      </c>
      <c r="F415" s="314">
        <v>174.18838059999999</v>
      </c>
      <c r="G415" s="282">
        <v>0.67498539838409999</v>
      </c>
    </row>
    <row r="416" spans="1:7" ht="15" thickBot="1">
      <c r="A416" s="277" t="s">
        <v>750</v>
      </c>
      <c r="B416" s="315">
        <v>36210</v>
      </c>
      <c r="C416" s="316">
        <v>0.38221933809214798</v>
      </c>
      <c r="D416" s="317">
        <v>420.146657</v>
      </c>
      <c r="E416" s="316">
        <v>0.35303259155062022</v>
      </c>
      <c r="F416" s="317">
        <v>253.40491267499999</v>
      </c>
      <c r="G416" s="282">
        <v>0.45477506480130864</v>
      </c>
    </row>
    <row r="417" spans="1:7">
      <c r="A417" s="3"/>
      <c r="B417" s="18"/>
      <c r="D417" s="18"/>
      <c r="F417" s="18"/>
    </row>
    <row r="419" spans="1:7">
      <c r="A419" s="143" t="s">
        <v>142</v>
      </c>
    </row>
    <row r="420" spans="1:7" ht="15" thickBot="1"/>
    <row r="421" spans="1:7" ht="15" thickBot="1">
      <c r="A421" s="573" t="s">
        <v>0</v>
      </c>
      <c r="B421" s="573" t="s">
        <v>215</v>
      </c>
      <c r="C421" s="573"/>
      <c r="D421" s="573"/>
      <c r="E421" s="573"/>
      <c r="F421" s="573"/>
      <c r="G421" s="573"/>
    </row>
    <row r="422" spans="1:7" ht="15" thickBot="1">
      <c r="A422" s="573"/>
      <c r="B422" s="157" t="s">
        <v>211</v>
      </c>
      <c r="C422" s="158" t="s">
        <v>217</v>
      </c>
      <c r="D422" s="159" t="s">
        <v>214</v>
      </c>
      <c r="E422" s="158" t="s">
        <v>217</v>
      </c>
      <c r="F422" s="159" t="s">
        <v>205</v>
      </c>
      <c r="G422" s="158" t="s">
        <v>217</v>
      </c>
    </row>
    <row r="423" spans="1:7" ht="15" thickBot="1">
      <c r="A423" s="115" t="s">
        <v>606</v>
      </c>
      <c r="B423" s="107">
        <v>758375</v>
      </c>
      <c r="C423" s="117">
        <v>8.4209111716964061E-2</v>
      </c>
      <c r="D423" s="116">
        <v>7913.2602010000001</v>
      </c>
      <c r="E423" s="117">
        <v>-0.12079131787680383</v>
      </c>
      <c r="F423" s="116">
        <v>4598.446208761</v>
      </c>
      <c r="G423" s="117">
        <v>-0.18387142343899673</v>
      </c>
    </row>
    <row r="424" spans="1:7" ht="15" thickBot="1">
      <c r="A424" s="115" t="s">
        <v>635</v>
      </c>
      <c r="B424" s="107">
        <v>1040972</v>
      </c>
      <c r="C424" s="117">
        <v>0.37263491016977091</v>
      </c>
      <c r="D424" s="116">
        <v>10522.67066</v>
      </c>
      <c r="E424" s="117">
        <v>0.32975163115074213</v>
      </c>
      <c r="F424" s="116">
        <v>7293.4466642070001</v>
      </c>
      <c r="G424" s="117">
        <v>0.58606762656295985</v>
      </c>
    </row>
    <row r="425" spans="1:7" ht="15" thickBot="1">
      <c r="A425" s="115" t="s">
        <v>744</v>
      </c>
      <c r="B425" s="107">
        <v>2160436</v>
      </c>
      <c r="C425" s="284">
        <v>1.0754026044888816</v>
      </c>
      <c r="D425" s="116">
        <v>29354.576559000001</v>
      </c>
      <c r="E425" s="284">
        <v>1.7896507937463095</v>
      </c>
      <c r="F425" s="116">
        <v>16967.345145089999</v>
      </c>
      <c r="G425" s="117">
        <v>1.3263822889606089</v>
      </c>
    </row>
    <row r="426" spans="1:7" ht="15" thickBot="1">
      <c r="A426" s="277" t="s">
        <v>745</v>
      </c>
      <c r="B426" s="312">
        <v>277243</v>
      </c>
      <c r="C426" s="313">
        <v>8.1932346789048108E-2</v>
      </c>
      <c r="D426" s="314">
        <v>3062.9074340000002</v>
      </c>
      <c r="E426" s="313">
        <v>8.0658711161318494E-2</v>
      </c>
      <c r="F426" s="314">
        <v>2090.093065863</v>
      </c>
      <c r="G426" s="282">
        <v>-9.3971413204620574E-2</v>
      </c>
    </row>
    <row r="427" spans="1:7" ht="15" thickBot="1">
      <c r="A427" s="277" t="s">
        <v>746</v>
      </c>
      <c r="B427" s="312">
        <v>245647</v>
      </c>
      <c r="C427" s="313">
        <v>-0.11396500542845085</v>
      </c>
      <c r="D427" s="314">
        <v>3115.8627630000001</v>
      </c>
      <c r="E427" s="313">
        <v>1.7289235845708517E-2</v>
      </c>
      <c r="F427" s="314">
        <v>1788.7129827270001</v>
      </c>
      <c r="G427" s="282">
        <v>-0.14419457585806592</v>
      </c>
    </row>
    <row r="428" spans="1:7" ht="15" thickBot="1">
      <c r="A428" s="277" t="s">
        <v>747</v>
      </c>
      <c r="B428" s="312">
        <v>272014</v>
      </c>
      <c r="C428" s="313">
        <v>0.10733695099064919</v>
      </c>
      <c r="D428" s="314">
        <v>3420.8577959999998</v>
      </c>
      <c r="E428" s="313">
        <v>9.7884616941968858E-2</v>
      </c>
      <c r="F428" s="314">
        <v>1748.634337</v>
      </c>
      <c r="G428" s="282">
        <v>-2.240641517897287E-2</v>
      </c>
    </row>
    <row r="429" spans="1:7" ht="15" thickBot="1">
      <c r="A429" s="277" t="s">
        <v>748</v>
      </c>
      <c r="B429" s="312">
        <v>273012</v>
      </c>
      <c r="C429" s="313">
        <v>3.6689288051350299E-3</v>
      </c>
      <c r="D429" s="314">
        <v>3597.89014</v>
      </c>
      <c r="E429" s="313">
        <v>5.1750863250440766E-2</v>
      </c>
      <c r="F429" s="314">
        <v>1950.8810900000001</v>
      </c>
      <c r="G429" s="282">
        <v>0.11565983163008203</v>
      </c>
    </row>
    <row r="430" spans="1:7" ht="15" thickBot="1">
      <c r="A430" s="277" t="s">
        <v>749</v>
      </c>
      <c r="B430" s="312">
        <v>453385</v>
      </c>
      <c r="C430" s="313">
        <v>0.66067791891931493</v>
      </c>
      <c r="D430" s="314">
        <v>6628.1727039999996</v>
      </c>
      <c r="E430" s="313">
        <v>0.84223876941389864</v>
      </c>
      <c r="F430" s="314">
        <v>3667.9345281800001</v>
      </c>
      <c r="G430" s="282">
        <v>0.88014254019961824</v>
      </c>
    </row>
    <row r="431" spans="1:7" ht="15" thickBot="1">
      <c r="A431" s="277" t="s">
        <v>750</v>
      </c>
      <c r="B431" s="315">
        <v>639135</v>
      </c>
      <c r="C431" s="316">
        <v>0.40969595376997475</v>
      </c>
      <c r="D431" s="317">
        <v>9528.8857220000009</v>
      </c>
      <c r="E431" s="316">
        <v>0.43763389210565767</v>
      </c>
      <c r="F431" s="317">
        <v>5721.0891413199997</v>
      </c>
      <c r="G431" s="282">
        <v>0.55975770487887044</v>
      </c>
    </row>
    <row r="432" spans="1:7">
      <c r="B432" s="18"/>
      <c r="D432" s="18"/>
      <c r="F432" s="18"/>
    </row>
    <row r="434" spans="1:7">
      <c r="A434" s="143" t="s">
        <v>216</v>
      </c>
    </row>
    <row r="435" spans="1:7" ht="15" thickBot="1"/>
    <row r="436" spans="1:7" ht="15" thickBot="1">
      <c r="A436" s="573" t="s">
        <v>0</v>
      </c>
      <c r="B436" s="573" t="s">
        <v>215</v>
      </c>
      <c r="C436" s="573"/>
      <c r="D436" s="573"/>
      <c r="E436" s="573"/>
      <c r="F436" s="573"/>
      <c r="G436" s="573"/>
    </row>
    <row r="437" spans="1:7" ht="15" thickBot="1">
      <c r="A437" s="573"/>
      <c r="B437" s="157" t="s">
        <v>211</v>
      </c>
      <c r="C437" s="158" t="s">
        <v>217</v>
      </c>
      <c r="D437" s="159" t="s">
        <v>214</v>
      </c>
      <c r="E437" s="158" t="s">
        <v>217</v>
      </c>
      <c r="F437" s="159" t="s">
        <v>205</v>
      </c>
      <c r="G437" s="158" t="s">
        <v>217</v>
      </c>
    </row>
    <row r="438" spans="1:7" ht="15" thickBot="1">
      <c r="A438" s="115" t="s">
        <v>606</v>
      </c>
      <c r="B438" s="107">
        <v>17105</v>
      </c>
      <c r="C438" s="117">
        <v>0.2011938202247191</v>
      </c>
      <c r="D438" s="116">
        <v>129.49599999999998</v>
      </c>
      <c r="E438" s="117">
        <v>0.38521359155795865</v>
      </c>
      <c r="F438" s="116">
        <v>147.37189800000002</v>
      </c>
      <c r="G438" s="117">
        <v>0.23849337386887803</v>
      </c>
    </row>
    <row r="439" spans="1:7" ht="15" thickBot="1">
      <c r="A439" s="115" t="s">
        <v>635</v>
      </c>
      <c r="B439" s="107">
        <v>19154</v>
      </c>
      <c r="C439" s="117">
        <v>0.11978953522361882</v>
      </c>
      <c r="D439" s="116">
        <v>79.828000000000003</v>
      </c>
      <c r="E439" s="117">
        <v>-0.38354852659541594</v>
      </c>
      <c r="F439" s="116">
        <v>95.595766999999995</v>
      </c>
      <c r="G439" s="117">
        <v>-0.35132974266233591</v>
      </c>
    </row>
    <row r="440" spans="1:7" ht="15" thickBot="1">
      <c r="A440" s="115" t="s">
        <v>744</v>
      </c>
      <c r="B440" s="107">
        <v>42325</v>
      </c>
      <c r="C440" s="284">
        <v>1.2097212070585779</v>
      </c>
      <c r="D440" s="116">
        <v>315.53010000000006</v>
      </c>
      <c r="E440" s="284">
        <v>2.9526243924437545</v>
      </c>
      <c r="F440" s="116">
        <v>168.75743589999999</v>
      </c>
      <c r="G440" s="117">
        <v>0.76532331081145044</v>
      </c>
    </row>
    <row r="441" spans="1:7" ht="15" thickBot="1">
      <c r="A441" s="277" t="s">
        <v>745</v>
      </c>
      <c r="B441" s="312">
        <v>4462</v>
      </c>
      <c r="C441" s="313">
        <v>-1.5880017644464048E-2</v>
      </c>
      <c r="D441" s="314">
        <v>27.350100000000001</v>
      </c>
      <c r="E441" s="313">
        <v>5.547901591895802E-2</v>
      </c>
      <c r="F441" s="314">
        <v>28.316549800000001</v>
      </c>
      <c r="G441" s="282">
        <v>0.21950276433634713</v>
      </c>
    </row>
    <row r="442" spans="1:7" ht="15" thickBot="1">
      <c r="A442" s="277" t="s">
        <v>746</v>
      </c>
      <c r="B442" s="312">
        <v>5027</v>
      </c>
      <c r="C442" s="313">
        <v>0.12662483191393994</v>
      </c>
      <c r="D442" s="314">
        <v>40.285400000000003</v>
      </c>
      <c r="E442" s="313">
        <v>0.47295256690103515</v>
      </c>
      <c r="F442" s="314">
        <v>25.229192699999999</v>
      </c>
      <c r="G442" s="282">
        <v>-0.10903012979356694</v>
      </c>
    </row>
    <row r="443" spans="1:7" ht="15" thickBot="1">
      <c r="A443" s="277" t="s">
        <v>747</v>
      </c>
      <c r="B443" s="312">
        <v>4828</v>
      </c>
      <c r="C443" s="313">
        <v>-3.9586234334593198E-2</v>
      </c>
      <c r="D443" s="314">
        <v>39.649900000000002</v>
      </c>
      <c r="E443" s="313">
        <v>-1.5774945761988225E-2</v>
      </c>
      <c r="F443" s="314">
        <v>16.261056499999999</v>
      </c>
      <c r="G443" s="282">
        <v>-0.35546663369850912</v>
      </c>
    </row>
    <row r="444" spans="1:7" ht="15" thickBot="1">
      <c r="A444" s="277" t="s">
        <v>748</v>
      </c>
      <c r="B444" s="312">
        <v>5383</v>
      </c>
      <c r="C444" s="313">
        <v>0.11495443247721623</v>
      </c>
      <c r="D444" s="314">
        <v>47.349499999999999</v>
      </c>
      <c r="E444" s="313">
        <v>0.19418964486669565</v>
      </c>
      <c r="F444" s="314">
        <v>17.8183562</v>
      </c>
      <c r="G444" s="282">
        <v>9.5768666691490908E-2</v>
      </c>
    </row>
    <row r="445" spans="1:7" ht="15" thickBot="1">
      <c r="A445" s="277" t="s">
        <v>749</v>
      </c>
      <c r="B445" s="312">
        <v>8949</v>
      </c>
      <c r="C445" s="313">
        <v>0.66245587962102914</v>
      </c>
      <c r="D445" s="314">
        <v>66.994500000000002</v>
      </c>
      <c r="E445" s="313">
        <v>0.41489350468325964</v>
      </c>
      <c r="F445" s="314">
        <v>32.883327800000004</v>
      </c>
      <c r="G445" s="282">
        <v>0.845474825562192</v>
      </c>
    </row>
    <row r="446" spans="1:7" ht="15" thickBot="1">
      <c r="A446" s="277" t="s">
        <v>750</v>
      </c>
      <c r="B446" s="315">
        <v>13676</v>
      </c>
      <c r="C446" s="316">
        <v>0.52821544306626433</v>
      </c>
      <c r="D446" s="317">
        <v>93.900700000000001</v>
      </c>
      <c r="E446" s="316">
        <v>0.4016180432722089</v>
      </c>
      <c r="F446" s="317">
        <v>48.248952899999999</v>
      </c>
      <c r="G446" s="282">
        <v>0.46727707102685617</v>
      </c>
    </row>
    <row r="447" spans="1:7">
      <c r="B447" s="20"/>
      <c r="C447" s="20"/>
      <c r="E447" s="20"/>
      <c r="G447" s="20"/>
    </row>
    <row r="448" spans="1:7">
      <c r="A448" s="133" t="s">
        <v>1035</v>
      </c>
    </row>
    <row r="449" spans="1:7">
      <c r="A449" s="133" t="s">
        <v>1033</v>
      </c>
    </row>
    <row r="452" spans="1:7" ht="17">
      <c r="A452" s="593" t="s">
        <v>707</v>
      </c>
      <c r="B452" s="593"/>
      <c r="C452" s="593"/>
      <c r="D452" s="593"/>
      <c r="E452" s="593"/>
      <c r="F452" s="593"/>
      <c r="G452" s="593"/>
    </row>
    <row r="454" spans="1:7">
      <c r="A454" s="143" t="s">
        <v>144</v>
      </c>
    </row>
    <row r="455" spans="1:7" ht="15" thickBot="1"/>
    <row r="456" spans="1:7" ht="15" thickBot="1">
      <c r="A456" s="573" t="s">
        <v>0</v>
      </c>
      <c r="B456" s="573" t="s">
        <v>215</v>
      </c>
      <c r="C456" s="573"/>
      <c r="D456" s="573"/>
      <c r="E456" s="573"/>
      <c r="F456" s="573"/>
      <c r="G456" s="573"/>
    </row>
    <row r="457" spans="1:7" ht="15" thickBot="1">
      <c r="A457" s="573"/>
      <c r="B457" s="157" t="s">
        <v>211</v>
      </c>
      <c r="C457" s="158" t="s">
        <v>217</v>
      </c>
      <c r="D457" s="159" t="s">
        <v>214</v>
      </c>
      <c r="E457" s="158" t="s">
        <v>217</v>
      </c>
      <c r="F457" s="159" t="s">
        <v>205</v>
      </c>
      <c r="G457" s="158" t="s">
        <v>217</v>
      </c>
    </row>
    <row r="458" spans="1:7" ht="15" thickBot="1">
      <c r="A458" s="115" t="s">
        <v>606</v>
      </c>
      <c r="B458" s="107">
        <v>743282</v>
      </c>
      <c r="C458" s="117">
        <v>0.14724372380900932</v>
      </c>
      <c r="D458" s="116">
        <v>7963.7477239999998</v>
      </c>
      <c r="E458" s="117">
        <v>-1.513595274832941E-2</v>
      </c>
      <c r="F458" s="116">
        <v>5974.8221239129998</v>
      </c>
      <c r="G458" s="117">
        <v>4.4828631043776178E-2</v>
      </c>
    </row>
    <row r="459" spans="1:7" ht="15" thickBot="1">
      <c r="A459" s="115" t="s">
        <v>635</v>
      </c>
      <c r="B459" s="107">
        <v>929354</v>
      </c>
      <c r="C459" s="117">
        <v>0.25033836417402816</v>
      </c>
      <c r="D459" s="116">
        <v>8777.6691489999994</v>
      </c>
      <c r="E459" s="117">
        <v>0.10220331597736577</v>
      </c>
      <c r="F459" s="116">
        <v>6035.2092157200004</v>
      </c>
      <c r="G459" s="117">
        <v>1.0106927127640114E-2</v>
      </c>
    </row>
    <row r="460" spans="1:7" ht="15" thickBot="1">
      <c r="A460" s="115" t="s">
        <v>744</v>
      </c>
      <c r="B460" s="107">
        <v>1828657</v>
      </c>
      <c r="C460" s="284">
        <v>0.96766463586534301</v>
      </c>
      <c r="D460" s="116">
        <v>27602.103999999999</v>
      </c>
      <c r="E460" s="284">
        <v>2.1445824092315648</v>
      </c>
      <c r="F460" s="116">
        <v>14384.333829471001</v>
      </c>
      <c r="G460" s="117">
        <v>1.3834026817171325</v>
      </c>
    </row>
    <row r="461" spans="1:7" ht="15" thickBot="1">
      <c r="A461" s="277" t="s">
        <v>745</v>
      </c>
      <c r="B461" s="312">
        <v>238909</v>
      </c>
      <c r="C461" s="313">
        <v>5.5116614921233591E-2</v>
      </c>
      <c r="D461" s="314">
        <v>2614.176802</v>
      </c>
      <c r="E461" s="313">
        <v>0.10195691141460662</v>
      </c>
      <c r="F461" s="314">
        <v>1638.500442129</v>
      </c>
      <c r="G461" s="282">
        <v>-3.3839607592879434E-2</v>
      </c>
    </row>
    <row r="462" spans="1:7" ht="15" thickBot="1">
      <c r="A462" s="277" t="s">
        <v>746</v>
      </c>
      <c r="B462" s="312">
        <v>218901</v>
      </c>
      <c r="C462" s="313">
        <v>-8.3747368244812881E-2</v>
      </c>
      <c r="D462" s="314">
        <v>2728.6407039999999</v>
      </c>
      <c r="E462" s="313">
        <v>4.3785830366342593E-2</v>
      </c>
      <c r="F462" s="314">
        <v>1576.3550016250001</v>
      </c>
      <c r="G462" s="282">
        <v>-3.792824152262704E-2</v>
      </c>
    </row>
    <row r="463" spans="1:7" ht="15" thickBot="1">
      <c r="A463" s="277" t="s">
        <v>747</v>
      </c>
      <c r="B463" s="312">
        <v>231858</v>
      </c>
      <c r="C463" s="313">
        <v>5.919114120081681E-2</v>
      </c>
      <c r="D463" s="314">
        <v>3546.8132949999999</v>
      </c>
      <c r="E463" s="313">
        <v>0.29984621639654324</v>
      </c>
      <c r="F463" s="314">
        <v>1584.540708025</v>
      </c>
      <c r="G463" s="282">
        <v>5.1928064373580399E-3</v>
      </c>
    </row>
    <row r="464" spans="1:7" ht="15" thickBot="1">
      <c r="A464" s="277" t="s">
        <v>748</v>
      </c>
      <c r="B464" s="312">
        <v>227438</v>
      </c>
      <c r="C464" s="313">
        <v>-1.9063392248703948E-2</v>
      </c>
      <c r="D464" s="314">
        <v>3317.6161050000001</v>
      </c>
      <c r="E464" s="313">
        <v>-6.4620596275282619E-2</v>
      </c>
      <c r="F464" s="314">
        <v>1584.35293632</v>
      </c>
      <c r="G464" s="282">
        <v>-1.1850229157821634E-4</v>
      </c>
    </row>
    <row r="465" spans="1:7" ht="15" thickBot="1">
      <c r="A465" s="277" t="s">
        <v>749</v>
      </c>
      <c r="B465" s="312">
        <v>371289</v>
      </c>
      <c r="C465" s="313">
        <v>0.63248445730264946</v>
      </c>
      <c r="D465" s="314">
        <v>6464.3687259999997</v>
      </c>
      <c r="E465" s="313">
        <v>0.9484981147328978</v>
      </c>
      <c r="F465" s="314">
        <v>3133.7724916990001</v>
      </c>
      <c r="G465" s="282">
        <v>0.97795101069958545</v>
      </c>
    </row>
    <row r="466" spans="1:7" ht="15" thickBot="1">
      <c r="A466" s="277" t="s">
        <v>750</v>
      </c>
      <c r="B466" s="315">
        <v>540262</v>
      </c>
      <c r="C466" s="316">
        <v>0.45509831963780234</v>
      </c>
      <c r="D466" s="317">
        <v>8930.4883680000003</v>
      </c>
      <c r="E466" s="316">
        <v>0.38149427214464882</v>
      </c>
      <c r="F466" s="317">
        <v>4866.8122496730002</v>
      </c>
      <c r="G466" s="282">
        <v>0.55302028547529269</v>
      </c>
    </row>
    <row r="467" spans="1:7">
      <c r="A467" s="3"/>
      <c r="B467" s="20"/>
      <c r="C467" s="20"/>
      <c r="E467" s="20"/>
      <c r="G467" s="20"/>
    </row>
    <row r="469" spans="1:7">
      <c r="A469" s="143" t="s">
        <v>145</v>
      </c>
    </row>
    <row r="470" spans="1:7" ht="15" thickBot="1"/>
    <row r="471" spans="1:7" ht="15" thickBot="1">
      <c r="A471" s="573" t="s">
        <v>0</v>
      </c>
      <c r="B471" s="573" t="s">
        <v>215</v>
      </c>
      <c r="C471" s="573"/>
      <c r="D471" s="573"/>
      <c r="E471" s="573"/>
      <c r="F471" s="573"/>
      <c r="G471" s="573"/>
    </row>
    <row r="472" spans="1:7" ht="15" thickBot="1">
      <c r="A472" s="573"/>
      <c r="B472" s="157" t="s">
        <v>211</v>
      </c>
      <c r="C472" s="158" t="s">
        <v>217</v>
      </c>
      <c r="D472" s="159" t="s">
        <v>214</v>
      </c>
      <c r="E472" s="158" t="s">
        <v>217</v>
      </c>
      <c r="F472" s="159" t="s">
        <v>205</v>
      </c>
      <c r="G472" s="158" t="s">
        <v>217</v>
      </c>
    </row>
    <row r="473" spans="1:7" ht="15" thickBot="1">
      <c r="A473" s="115" t="s">
        <v>606</v>
      </c>
      <c r="B473" s="107">
        <v>97213</v>
      </c>
      <c r="C473" s="117">
        <v>0.33852424029630851</v>
      </c>
      <c r="D473" s="116">
        <v>920.75520700000004</v>
      </c>
      <c r="E473" s="117">
        <v>-1.8289112301412874E-2</v>
      </c>
      <c r="F473" s="116">
        <v>741.98796967499993</v>
      </c>
      <c r="G473" s="117">
        <v>-2.1234526453829873E-2</v>
      </c>
    </row>
    <row r="474" spans="1:7" ht="15" thickBot="1">
      <c r="A474" s="115" t="s">
        <v>635</v>
      </c>
      <c r="B474" s="107">
        <v>133765</v>
      </c>
      <c r="C474" s="117">
        <v>0.37599909477127547</v>
      </c>
      <c r="D474" s="116">
        <v>1039.1533199999999</v>
      </c>
      <c r="E474" s="117">
        <v>0.12858804609507882</v>
      </c>
      <c r="F474" s="116">
        <v>925.27472155000009</v>
      </c>
      <c r="G474" s="117">
        <v>0.24702119086281421</v>
      </c>
    </row>
    <row r="475" spans="1:7" ht="15" thickBot="1">
      <c r="A475" s="115" t="s">
        <v>744</v>
      </c>
      <c r="B475" s="107">
        <v>294630</v>
      </c>
      <c r="C475" s="284">
        <v>1.2025941015960826</v>
      </c>
      <c r="D475" s="116">
        <v>3035.0846710000001</v>
      </c>
      <c r="E475" s="284">
        <v>1.9207284551619392</v>
      </c>
      <c r="F475" s="116">
        <v>2133.3493768500002</v>
      </c>
      <c r="G475" s="117">
        <v>1.3056388844993623</v>
      </c>
    </row>
    <row r="476" spans="1:7" ht="15" thickBot="1">
      <c r="A476" s="277" t="s">
        <v>745</v>
      </c>
      <c r="B476" s="312">
        <v>32980</v>
      </c>
      <c r="C476" s="313">
        <v>6.8384418121870804E-3</v>
      </c>
      <c r="D476" s="314">
        <v>278.349785</v>
      </c>
      <c r="E476" s="313">
        <v>-9.7076063065381732E-2</v>
      </c>
      <c r="F476" s="314">
        <v>185.12875875</v>
      </c>
      <c r="G476" s="282">
        <v>-0.33693707251071037</v>
      </c>
    </row>
    <row r="477" spans="1:7" ht="15" thickBot="1">
      <c r="A477" s="277" t="s">
        <v>746</v>
      </c>
      <c r="B477" s="312">
        <v>37376</v>
      </c>
      <c r="C477" s="313">
        <v>0.13329290479078229</v>
      </c>
      <c r="D477" s="314">
        <v>339.51014800000002</v>
      </c>
      <c r="E477" s="313">
        <v>0.21972484368902967</v>
      </c>
      <c r="F477" s="314">
        <v>248.6348706</v>
      </c>
      <c r="G477" s="282">
        <v>0.34303752846827745</v>
      </c>
    </row>
    <row r="478" spans="1:7" ht="15" thickBot="1">
      <c r="A478" s="277" t="s">
        <v>747</v>
      </c>
      <c r="B478" s="312">
        <v>41539</v>
      </c>
      <c r="C478" s="313">
        <v>0.1113816352739726</v>
      </c>
      <c r="D478" s="314">
        <v>414.6223</v>
      </c>
      <c r="E478" s="313">
        <v>0.22123683914155043</v>
      </c>
      <c r="F478" s="314">
        <v>304.72920929999998</v>
      </c>
      <c r="G478" s="282">
        <v>0.2256092983443328</v>
      </c>
    </row>
    <row r="479" spans="1:7" ht="15" thickBot="1">
      <c r="A479" s="277" t="s">
        <v>748</v>
      </c>
      <c r="B479" s="312">
        <v>33585</v>
      </c>
      <c r="C479" s="313">
        <v>-0.19148270300199813</v>
      </c>
      <c r="D479" s="314">
        <v>283.16559999999998</v>
      </c>
      <c r="E479" s="313">
        <v>-0.31705168776498516</v>
      </c>
      <c r="F479" s="314">
        <v>185.6212907</v>
      </c>
      <c r="G479" s="282">
        <v>-0.39086479065661389</v>
      </c>
    </row>
    <row r="480" spans="1:7" ht="15" thickBot="1">
      <c r="A480" s="277" t="s">
        <v>749</v>
      </c>
      <c r="B480" s="312">
        <v>58022</v>
      </c>
      <c r="C480" s="313">
        <v>0.72761649545928242</v>
      </c>
      <c r="D480" s="314">
        <v>660.19793800000002</v>
      </c>
      <c r="E480" s="313">
        <v>1.3314906118539824</v>
      </c>
      <c r="F480" s="314">
        <v>445.5065955</v>
      </c>
      <c r="G480" s="282">
        <v>1.4000834916077867</v>
      </c>
    </row>
    <row r="481" spans="1:7" ht="15" thickBot="1">
      <c r="A481" s="277" t="s">
        <v>750</v>
      </c>
      <c r="B481" s="315">
        <v>91128</v>
      </c>
      <c r="C481" s="316">
        <v>0.5705766778118645</v>
      </c>
      <c r="D481" s="317">
        <v>1059.2389000000001</v>
      </c>
      <c r="E481" s="316">
        <v>0.60442624708712744</v>
      </c>
      <c r="F481" s="317">
        <v>763.72865200000001</v>
      </c>
      <c r="G481" s="282">
        <v>0.71429258222957104</v>
      </c>
    </row>
    <row r="482" spans="1:7">
      <c r="B482" s="18"/>
      <c r="D482" s="18"/>
      <c r="F482" s="18"/>
    </row>
    <row r="484" spans="1:7">
      <c r="A484" s="143" t="s">
        <v>146</v>
      </c>
    </row>
    <row r="485" spans="1:7" ht="15" thickBot="1"/>
    <row r="486" spans="1:7" ht="15" thickBot="1">
      <c r="A486" s="573" t="s">
        <v>0</v>
      </c>
      <c r="B486" s="573" t="s">
        <v>215</v>
      </c>
      <c r="C486" s="573"/>
      <c r="D486" s="573"/>
      <c r="E486" s="573"/>
      <c r="F486" s="573"/>
      <c r="G486" s="573"/>
    </row>
    <row r="487" spans="1:7" ht="15" thickBot="1">
      <c r="A487" s="573"/>
      <c r="B487" s="157" t="s">
        <v>211</v>
      </c>
      <c r="C487" s="158" t="s">
        <v>217</v>
      </c>
      <c r="D487" s="159" t="s">
        <v>214</v>
      </c>
      <c r="E487" s="158" t="s">
        <v>217</v>
      </c>
      <c r="F487" s="159" t="s">
        <v>205</v>
      </c>
      <c r="G487" s="158" t="s">
        <v>217</v>
      </c>
    </row>
    <row r="488" spans="1:7" ht="15" thickBot="1">
      <c r="A488" s="115" t="s">
        <v>606</v>
      </c>
      <c r="B488" s="107">
        <v>92773</v>
      </c>
      <c r="C488" s="117">
        <v>0.22632879935493252</v>
      </c>
      <c r="D488" s="116">
        <v>536.16511400000002</v>
      </c>
      <c r="E488" s="117">
        <v>0.20043118030694612</v>
      </c>
      <c r="F488" s="116">
        <v>327.57871252500001</v>
      </c>
      <c r="G488" s="117">
        <v>0.28728584366985754</v>
      </c>
    </row>
    <row r="489" spans="1:7" ht="15" thickBot="1">
      <c r="A489" s="115" t="s">
        <v>635</v>
      </c>
      <c r="B489" s="107">
        <v>94531</v>
      </c>
      <c r="C489" s="117">
        <v>1.8949478835437034E-2</v>
      </c>
      <c r="D489" s="116">
        <v>515.80484799999999</v>
      </c>
      <c r="E489" s="117">
        <v>-3.7973873100591214E-2</v>
      </c>
      <c r="F489" s="116">
        <v>266.18775004999998</v>
      </c>
      <c r="G489" s="117">
        <v>-0.18740827815639829</v>
      </c>
    </row>
    <row r="490" spans="1:7" ht="15" thickBot="1">
      <c r="A490" s="115" t="s">
        <v>744</v>
      </c>
      <c r="B490" s="107">
        <v>170092</v>
      </c>
      <c r="C490" s="284">
        <v>0.79932508912420264</v>
      </c>
      <c r="D490" s="116">
        <v>1508.60402</v>
      </c>
      <c r="E490" s="284">
        <v>1.9247573493144059</v>
      </c>
      <c r="F490" s="116">
        <v>649.63597377500002</v>
      </c>
      <c r="G490" s="117">
        <v>1.4405179188485353</v>
      </c>
    </row>
    <row r="491" spans="1:7" ht="15" thickBot="1">
      <c r="A491" s="277" t="s">
        <v>745</v>
      </c>
      <c r="B491" s="312">
        <v>23855</v>
      </c>
      <c r="C491" s="313">
        <v>-4.5341764046742436E-2</v>
      </c>
      <c r="D491" s="314">
        <v>153.80157</v>
      </c>
      <c r="E491" s="313">
        <v>-0.11941344098258629</v>
      </c>
      <c r="F491" s="314">
        <v>81.334674974999999</v>
      </c>
      <c r="G491" s="282">
        <v>-9.8926226163894126E-2</v>
      </c>
    </row>
    <row r="492" spans="1:7" ht="15" thickBot="1">
      <c r="A492" s="277" t="s">
        <v>746</v>
      </c>
      <c r="B492" s="312">
        <v>21061</v>
      </c>
      <c r="C492" s="313">
        <v>-0.11712429260113184</v>
      </c>
      <c r="D492" s="314">
        <v>160.81292300000001</v>
      </c>
      <c r="E492" s="313">
        <v>4.5587005386225996E-2</v>
      </c>
      <c r="F492" s="314">
        <v>80.405560850000001</v>
      </c>
      <c r="G492" s="282">
        <v>-1.1423345888891568E-2</v>
      </c>
    </row>
    <row r="493" spans="1:7" ht="15" thickBot="1">
      <c r="A493" s="277" t="s">
        <v>747</v>
      </c>
      <c r="B493" s="312">
        <v>22976</v>
      </c>
      <c r="C493" s="313">
        <v>9.0926356773182657E-2</v>
      </c>
      <c r="D493" s="314">
        <v>194.22807299999999</v>
      </c>
      <c r="E493" s="313">
        <v>0.2077889598462182</v>
      </c>
      <c r="F493" s="314">
        <v>76.067057700000007</v>
      </c>
      <c r="G493" s="282">
        <v>-5.3957749988133984E-2</v>
      </c>
    </row>
    <row r="494" spans="1:7" ht="15" thickBot="1">
      <c r="A494" s="277" t="s">
        <v>748</v>
      </c>
      <c r="B494" s="312">
        <v>21144</v>
      </c>
      <c r="C494" s="313">
        <v>-7.9735376044568249E-2</v>
      </c>
      <c r="D494" s="314">
        <v>171.63159999999999</v>
      </c>
      <c r="E494" s="313">
        <v>-0.11633989181368239</v>
      </c>
      <c r="F494" s="314">
        <v>69.992309899999995</v>
      </c>
      <c r="G494" s="282">
        <v>-7.9860428202154735E-2</v>
      </c>
    </row>
    <row r="495" spans="1:7" ht="15" thickBot="1">
      <c r="A495" s="277" t="s">
        <v>749</v>
      </c>
      <c r="B495" s="312">
        <v>35492</v>
      </c>
      <c r="C495" s="313">
        <v>0.67858494135452141</v>
      </c>
      <c r="D495" s="314">
        <v>362.257454</v>
      </c>
      <c r="E495" s="313">
        <v>1.1106687463147813</v>
      </c>
      <c r="F495" s="314">
        <v>139.44710205000001</v>
      </c>
      <c r="G495" s="282">
        <v>0.99232033132257036</v>
      </c>
    </row>
    <row r="496" spans="1:7" ht="15" thickBot="1">
      <c r="A496" s="277" t="s">
        <v>750</v>
      </c>
      <c r="B496" s="315">
        <v>45564</v>
      </c>
      <c r="C496" s="316">
        <v>0.2837822607911642</v>
      </c>
      <c r="D496" s="317">
        <v>465.87240000000003</v>
      </c>
      <c r="E496" s="316">
        <v>0.28602571142676897</v>
      </c>
      <c r="F496" s="317">
        <v>202.3892683</v>
      </c>
      <c r="G496" s="282">
        <v>0.45136948222438861</v>
      </c>
    </row>
    <row r="497" spans="1:7">
      <c r="B497" s="20"/>
      <c r="C497" s="20"/>
      <c r="E497" s="20"/>
      <c r="G497" s="20"/>
    </row>
    <row r="498" spans="1:7">
      <c r="A498" s="133" t="s">
        <v>1035</v>
      </c>
    </row>
    <row r="499" spans="1:7">
      <c r="A499" s="133" t="s">
        <v>1033</v>
      </c>
    </row>
    <row r="502" spans="1:7" ht="17">
      <c r="A502" s="593" t="s">
        <v>707</v>
      </c>
      <c r="B502" s="593"/>
      <c r="C502" s="593"/>
      <c r="D502" s="593"/>
      <c r="E502" s="593"/>
      <c r="F502" s="593"/>
      <c r="G502" s="593"/>
    </row>
    <row r="504" spans="1:7">
      <c r="A504" s="143" t="s">
        <v>147</v>
      </c>
    </row>
    <row r="505" spans="1:7" ht="15" thickBot="1"/>
    <row r="506" spans="1:7" ht="15" thickBot="1">
      <c r="A506" s="573" t="s">
        <v>0</v>
      </c>
      <c r="B506" s="573" t="s">
        <v>215</v>
      </c>
      <c r="C506" s="573"/>
      <c r="D506" s="573"/>
      <c r="E506" s="573"/>
      <c r="F506" s="573"/>
      <c r="G506" s="573"/>
    </row>
    <row r="507" spans="1:7" ht="15" thickBot="1">
      <c r="A507" s="573"/>
      <c r="B507" s="157" t="s">
        <v>211</v>
      </c>
      <c r="C507" s="158" t="s">
        <v>217</v>
      </c>
      <c r="D507" s="159" t="s">
        <v>214</v>
      </c>
      <c r="E507" s="158" t="s">
        <v>217</v>
      </c>
      <c r="F507" s="159" t="s">
        <v>205</v>
      </c>
      <c r="G507" s="158" t="s">
        <v>217</v>
      </c>
    </row>
    <row r="508" spans="1:7" ht="15" thickBot="1">
      <c r="A508" s="115" t="s">
        <v>606</v>
      </c>
      <c r="B508" s="107">
        <v>198800</v>
      </c>
      <c r="C508" s="117">
        <v>0.18107663333749205</v>
      </c>
      <c r="D508" s="116">
        <v>2005.5252850000002</v>
      </c>
      <c r="E508" s="117">
        <v>0.23661447377510936</v>
      </c>
      <c r="F508" s="116">
        <v>1391.7318770000002</v>
      </c>
      <c r="G508" s="117">
        <v>0.2309400812357458</v>
      </c>
    </row>
    <row r="509" spans="1:7" ht="15" thickBot="1">
      <c r="A509" s="115" t="s">
        <v>635</v>
      </c>
      <c r="B509" s="107">
        <v>284285</v>
      </c>
      <c r="C509" s="117">
        <v>0.43000503018108654</v>
      </c>
      <c r="D509" s="116">
        <v>2355.2742109999999</v>
      </c>
      <c r="E509" s="117">
        <v>0.17439267837503217</v>
      </c>
      <c r="F509" s="116">
        <v>1507.6919864619999</v>
      </c>
      <c r="G509" s="117">
        <v>8.3320725333935669E-2</v>
      </c>
    </row>
    <row r="510" spans="1:7" ht="15" thickBot="1">
      <c r="A510" s="115" t="s">
        <v>744</v>
      </c>
      <c r="B510" s="107">
        <v>487404</v>
      </c>
      <c r="C510" s="284">
        <v>0.71449073992648227</v>
      </c>
      <c r="D510" s="116">
        <v>7719.2736400000003</v>
      </c>
      <c r="E510" s="284">
        <v>2.2774415836373292</v>
      </c>
      <c r="F510" s="116">
        <v>4597.4186601250003</v>
      </c>
      <c r="G510" s="117">
        <v>2.0493089446694319</v>
      </c>
    </row>
    <row r="511" spans="1:7" ht="15" thickBot="1">
      <c r="A511" s="277" t="s">
        <v>745</v>
      </c>
      <c r="B511" s="312">
        <v>67215</v>
      </c>
      <c r="C511" s="313">
        <v>-2.6708212775428445E-3</v>
      </c>
      <c r="D511" s="314">
        <v>576.45100400000001</v>
      </c>
      <c r="E511" s="313">
        <v>-4.5251622159304693E-2</v>
      </c>
      <c r="F511" s="314">
        <v>398.95799935000002</v>
      </c>
      <c r="G511" s="282">
        <v>-0.14179420089933839</v>
      </c>
    </row>
    <row r="512" spans="1:7" ht="15" thickBot="1">
      <c r="A512" s="277" t="s">
        <v>746</v>
      </c>
      <c r="B512" s="312">
        <v>57378</v>
      </c>
      <c r="C512" s="313">
        <v>-0.14635126087926803</v>
      </c>
      <c r="D512" s="314">
        <v>498.01464399999998</v>
      </c>
      <c r="E512" s="313">
        <v>-0.13606769605001856</v>
      </c>
      <c r="F512" s="314">
        <v>361.79996047499998</v>
      </c>
      <c r="G512" s="282">
        <v>-9.313772110232045E-2</v>
      </c>
    </row>
    <row r="513" spans="1:7" ht="15" thickBot="1">
      <c r="A513" s="277" t="s">
        <v>747</v>
      </c>
      <c r="B513" s="312">
        <v>63953</v>
      </c>
      <c r="C513" s="313">
        <v>0.11459095820697829</v>
      </c>
      <c r="D513" s="314">
        <v>676.98897299999999</v>
      </c>
      <c r="E513" s="313">
        <v>0.35937563514698578</v>
      </c>
      <c r="F513" s="314">
        <v>394.94571760000002</v>
      </c>
      <c r="G513" s="282">
        <v>9.1613490176957565E-2</v>
      </c>
    </row>
    <row r="514" spans="1:7" ht="15" thickBot="1">
      <c r="A514" s="277" t="s">
        <v>748</v>
      </c>
      <c r="B514" s="312">
        <v>58916</v>
      </c>
      <c r="C514" s="313">
        <v>-7.876096508373337E-2</v>
      </c>
      <c r="D514" s="314">
        <v>649.53150000000005</v>
      </c>
      <c r="E514" s="313">
        <v>-4.0558227822124274E-2</v>
      </c>
      <c r="F514" s="314">
        <v>330.26512880000001</v>
      </c>
      <c r="G514" s="282">
        <v>-0.16377083208560914</v>
      </c>
    </row>
    <row r="515" spans="1:7" ht="15" thickBot="1">
      <c r="A515" s="277" t="s">
        <v>749</v>
      </c>
      <c r="B515" s="312">
        <v>104249</v>
      </c>
      <c r="C515" s="313">
        <v>0.76945142236404374</v>
      </c>
      <c r="D515" s="314">
        <v>2212.5187000000001</v>
      </c>
      <c r="E515" s="313">
        <v>2.4063301010035691</v>
      </c>
      <c r="F515" s="314">
        <v>1219.5844262000001</v>
      </c>
      <c r="G515" s="282">
        <v>2.6927435561583275</v>
      </c>
    </row>
    <row r="516" spans="1:7" ht="15" thickBot="1">
      <c r="A516" s="277" t="s">
        <v>750</v>
      </c>
      <c r="B516" s="315">
        <v>135693</v>
      </c>
      <c r="C516" s="316">
        <v>0.30162399639325077</v>
      </c>
      <c r="D516" s="317">
        <v>3105.7688189999999</v>
      </c>
      <c r="E516" s="316">
        <v>0.40372545506621021</v>
      </c>
      <c r="F516" s="317">
        <v>1891.8654277000001</v>
      </c>
      <c r="G516" s="282">
        <v>0.55123777170122079</v>
      </c>
    </row>
    <row r="517" spans="1:7">
      <c r="A517" s="3"/>
      <c r="B517" s="20"/>
      <c r="C517" s="20"/>
      <c r="E517" s="20"/>
      <c r="G517" s="20"/>
    </row>
    <row r="519" spans="1:7">
      <c r="A519" s="143" t="s">
        <v>148</v>
      </c>
    </row>
    <row r="520" spans="1:7" ht="15" thickBot="1"/>
    <row r="521" spans="1:7" ht="15" thickBot="1">
      <c r="A521" s="573" t="s">
        <v>0</v>
      </c>
      <c r="B521" s="573" t="s">
        <v>215</v>
      </c>
      <c r="C521" s="573"/>
      <c r="D521" s="573"/>
      <c r="E521" s="573"/>
      <c r="F521" s="573"/>
      <c r="G521" s="573"/>
    </row>
    <row r="522" spans="1:7" ht="15" thickBot="1">
      <c r="A522" s="573"/>
      <c r="B522" s="157" t="s">
        <v>211</v>
      </c>
      <c r="C522" s="158" t="s">
        <v>217</v>
      </c>
      <c r="D522" s="159" t="s">
        <v>214</v>
      </c>
      <c r="E522" s="158" t="s">
        <v>217</v>
      </c>
      <c r="F522" s="159" t="s">
        <v>205</v>
      </c>
      <c r="G522" s="158" t="s">
        <v>217</v>
      </c>
    </row>
    <row r="523" spans="1:7" ht="15" thickBot="1">
      <c r="A523" s="115" t="s">
        <v>606</v>
      </c>
      <c r="B523" s="107">
        <v>770320</v>
      </c>
      <c r="C523" s="117">
        <v>9.7447002507408245E-2</v>
      </c>
      <c r="D523" s="116">
        <v>8146.7910890000003</v>
      </c>
      <c r="E523" s="117">
        <v>-0.22704343072719219</v>
      </c>
      <c r="F523" s="116">
        <v>4667.6342695439998</v>
      </c>
      <c r="G523" s="117">
        <v>-0.2600849981758025</v>
      </c>
    </row>
    <row r="524" spans="1:7" ht="15" thickBot="1">
      <c r="A524" s="115" t="s">
        <v>635</v>
      </c>
      <c r="B524" s="107">
        <v>660631</v>
      </c>
      <c r="C524" s="117">
        <v>-0.14239406999688442</v>
      </c>
      <c r="D524" s="116">
        <v>5648.7011929999999</v>
      </c>
      <c r="E524" s="117">
        <v>-0.3066348294327792</v>
      </c>
      <c r="F524" s="116">
        <v>2900.0514513839998</v>
      </c>
      <c r="G524" s="117">
        <v>-0.37868922800857796</v>
      </c>
    </row>
    <row r="525" spans="1:7" ht="15" thickBot="1">
      <c r="A525" s="115" t="s">
        <v>744</v>
      </c>
      <c r="B525" s="107">
        <v>1295272</v>
      </c>
      <c r="C525" s="284">
        <v>0.9606588246691421</v>
      </c>
      <c r="D525" s="116">
        <v>12279.024096000001</v>
      </c>
      <c r="E525" s="284">
        <v>1.1737783034472506</v>
      </c>
      <c r="F525" s="116">
        <v>5824.7759401000003</v>
      </c>
      <c r="G525" s="117">
        <v>1.008507792963544</v>
      </c>
    </row>
    <row r="526" spans="1:7" ht="15" thickBot="1">
      <c r="A526" s="277" t="s">
        <v>745</v>
      </c>
      <c r="B526" s="312">
        <v>165682</v>
      </c>
      <c r="C526" s="313">
        <v>-9.2507878418216938E-3</v>
      </c>
      <c r="D526" s="314">
        <v>1387.8322370000001</v>
      </c>
      <c r="E526" s="313">
        <v>-4.280272557517012E-2</v>
      </c>
      <c r="F526" s="314">
        <v>690.65532277499995</v>
      </c>
      <c r="G526" s="282">
        <v>-5.5271311197718068E-2</v>
      </c>
    </row>
    <row r="527" spans="1:7" ht="15" thickBot="1">
      <c r="A527" s="277" t="s">
        <v>746</v>
      </c>
      <c r="B527" s="312">
        <v>162251</v>
      </c>
      <c r="C527" s="313">
        <v>-2.070834490167912E-2</v>
      </c>
      <c r="D527" s="314">
        <v>1359.0218070000001</v>
      </c>
      <c r="E527" s="313">
        <v>-2.075930305688669E-2</v>
      </c>
      <c r="F527" s="314">
        <v>757.91338080000003</v>
      </c>
      <c r="G527" s="282">
        <v>9.7382957615909455E-2</v>
      </c>
    </row>
    <row r="528" spans="1:7" ht="15" thickBot="1">
      <c r="A528" s="277" t="s">
        <v>747</v>
      </c>
      <c r="B528" s="312">
        <v>196632</v>
      </c>
      <c r="C528" s="313">
        <v>0.21190008073910177</v>
      </c>
      <c r="D528" s="314">
        <v>1943.9101479999999</v>
      </c>
      <c r="E528" s="313">
        <v>0.4303745075961094</v>
      </c>
      <c r="F528" s="314">
        <v>806.83420909999995</v>
      </c>
      <c r="G528" s="282">
        <v>6.4546727290079695E-2</v>
      </c>
    </row>
    <row r="529" spans="1:7" ht="15" thickBot="1">
      <c r="A529" s="277" t="s">
        <v>748</v>
      </c>
      <c r="B529" s="312">
        <v>178267</v>
      </c>
      <c r="C529" s="313">
        <v>-9.3397819276618249E-2</v>
      </c>
      <c r="D529" s="314">
        <v>1580.9186999999999</v>
      </c>
      <c r="E529" s="313">
        <v>-0.1867326266975175</v>
      </c>
      <c r="F529" s="314">
        <v>788.30901459999995</v>
      </c>
      <c r="G529" s="282">
        <v>-2.2960348347976361E-2</v>
      </c>
    </row>
    <row r="530" spans="1:7" ht="15" thickBot="1">
      <c r="A530" s="277" t="s">
        <v>749</v>
      </c>
      <c r="B530" s="312">
        <v>260723</v>
      </c>
      <c r="C530" s="313">
        <v>0.46254214184341463</v>
      </c>
      <c r="D530" s="314">
        <v>2658.7775040000001</v>
      </c>
      <c r="E530" s="313">
        <v>0.68179268421582984</v>
      </c>
      <c r="F530" s="314">
        <v>1232.9801592250001</v>
      </c>
      <c r="G530" s="282">
        <v>0.56408227787504506</v>
      </c>
    </row>
    <row r="531" spans="1:7" ht="15" thickBot="1">
      <c r="A531" s="277" t="s">
        <v>750</v>
      </c>
      <c r="B531" s="315">
        <v>331717</v>
      </c>
      <c r="C531" s="316">
        <v>0.27229665200231662</v>
      </c>
      <c r="D531" s="317">
        <v>3348.5637000000002</v>
      </c>
      <c r="E531" s="316">
        <v>0.2594373523027973</v>
      </c>
      <c r="F531" s="317">
        <v>1548.0838536000001</v>
      </c>
      <c r="G531" s="282">
        <v>0.25556266418192897</v>
      </c>
    </row>
    <row r="532" spans="1:7">
      <c r="B532" s="20"/>
      <c r="C532" s="20"/>
      <c r="E532" s="20"/>
      <c r="G532" s="20"/>
    </row>
    <row r="534" spans="1:7">
      <c r="A534" s="143" t="s">
        <v>149</v>
      </c>
    </row>
    <row r="535" spans="1:7" ht="15" thickBot="1"/>
    <row r="536" spans="1:7" ht="15" thickBot="1">
      <c r="A536" s="573" t="s">
        <v>0</v>
      </c>
      <c r="B536" s="573" t="s">
        <v>215</v>
      </c>
      <c r="C536" s="573"/>
      <c r="D536" s="573"/>
      <c r="E536" s="573"/>
      <c r="F536" s="573"/>
      <c r="G536" s="573"/>
    </row>
    <row r="537" spans="1:7" ht="15" thickBot="1">
      <c r="A537" s="573"/>
      <c r="B537" s="157" t="s">
        <v>211</v>
      </c>
      <c r="C537" s="158" t="s">
        <v>217</v>
      </c>
      <c r="D537" s="159" t="s">
        <v>214</v>
      </c>
      <c r="E537" s="158" t="s">
        <v>217</v>
      </c>
      <c r="F537" s="159" t="s">
        <v>205</v>
      </c>
      <c r="G537" s="158" t="s">
        <v>217</v>
      </c>
    </row>
    <row r="538" spans="1:7" ht="15" thickBot="1">
      <c r="A538" s="115" t="s">
        <v>606</v>
      </c>
      <c r="B538" s="107">
        <v>1286353</v>
      </c>
      <c r="C538" s="117">
        <v>0.36714730423858782</v>
      </c>
      <c r="D538" s="116">
        <v>46470.104713000008</v>
      </c>
      <c r="E538" s="117">
        <v>0.57620478241594852</v>
      </c>
      <c r="F538" s="116">
        <v>12425.467797256999</v>
      </c>
      <c r="G538" s="117">
        <v>6.8246764889836969E-2</v>
      </c>
    </row>
    <row r="539" spans="1:7" ht="15" thickBot="1">
      <c r="A539" s="115" t="s">
        <v>635</v>
      </c>
      <c r="B539" s="107">
        <v>1540103</v>
      </c>
      <c r="C539" s="117">
        <v>0.19726311517911491</v>
      </c>
      <c r="D539" s="116">
        <v>19229.812363000001</v>
      </c>
      <c r="E539" s="117">
        <v>-0.58618960551598531</v>
      </c>
      <c r="F539" s="116">
        <v>15336.570748021</v>
      </c>
      <c r="G539" s="117">
        <v>0.23428517929978024</v>
      </c>
    </row>
    <row r="540" spans="1:7" ht="15" thickBot="1">
      <c r="A540" s="115" t="s">
        <v>744</v>
      </c>
      <c r="B540" s="107">
        <v>3310920</v>
      </c>
      <c r="C540" s="284">
        <v>1.1498042663380306</v>
      </c>
      <c r="D540" s="116">
        <v>61782.495529</v>
      </c>
      <c r="E540" s="284">
        <v>2.2128496296654165</v>
      </c>
      <c r="F540" s="116">
        <v>37149.754179151998</v>
      </c>
      <c r="G540" s="117">
        <v>1.4222986213489561</v>
      </c>
    </row>
    <row r="541" spans="1:7" ht="15" thickBot="1">
      <c r="A541" s="277" t="s">
        <v>745</v>
      </c>
      <c r="B541" s="312">
        <v>426702</v>
      </c>
      <c r="C541" s="313">
        <v>0.23061083232393148</v>
      </c>
      <c r="D541" s="314">
        <v>6216.5592610000003</v>
      </c>
      <c r="E541" s="313">
        <v>0.40316389769497996</v>
      </c>
      <c r="F541" s="314">
        <v>4043.2320411669998</v>
      </c>
      <c r="G541" s="282">
        <v>3.2384250868674668E-3</v>
      </c>
    </row>
    <row r="542" spans="1:7" ht="15" thickBot="1">
      <c r="A542" s="277" t="s">
        <v>746</v>
      </c>
      <c r="B542" s="312">
        <v>391343</v>
      </c>
      <c r="C542" s="313">
        <v>-8.2865793926440473E-2</v>
      </c>
      <c r="D542" s="314">
        <v>6741.155737</v>
      </c>
      <c r="E542" s="313">
        <v>8.4386950075597406E-2</v>
      </c>
      <c r="F542" s="314">
        <v>4122.9839069640002</v>
      </c>
      <c r="G542" s="282">
        <v>1.9724780815196939E-2</v>
      </c>
    </row>
    <row r="543" spans="1:7" ht="15" thickBot="1">
      <c r="A543" s="277" t="s">
        <v>747</v>
      </c>
      <c r="B543" s="312">
        <v>430760</v>
      </c>
      <c r="C543" s="313">
        <v>0.10072238420004957</v>
      </c>
      <c r="D543" s="314">
        <v>8898.5649069999999</v>
      </c>
      <c r="E543" s="313">
        <v>0.32003550343136061</v>
      </c>
      <c r="F543" s="314">
        <v>4209.9987461330002</v>
      </c>
      <c r="G543" s="282">
        <v>2.1104821443039344E-2</v>
      </c>
    </row>
    <row r="544" spans="1:7" ht="15" thickBot="1">
      <c r="A544" s="277" t="s">
        <v>748</v>
      </c>
      <c r="B544" s="312">
        <v>443304</v>
      </c>
      <c r="C544" s="313">
        <v>2.9120624013371715E-2</v>
      </c>
      <c r="D544" s="314">
        <v>8489.4910720000007</v>
      </c>
      <c r="E544" s="313">
        <v>-4.5970764867737705E-2</v>
      </c>
      <c r="F544" s="314">
        <v>4578.1877349779998</v>
      </c>
      <c r="G544" s="282">
        <v>8.7455842874820638E-2</v>
      </c>
    </row>
    <row r="545" spans="1:7" ht="15" thickBot="1">
      <c r="A545" s="277" t="s">
        <v>749</v>
      </c>
      <c r="B545" s="312">
        <v>694081</v>
      </c>
      <c r="C545" s="313">
        <v>0.56569983577860794</v>
      </c>
      <c r="D545" s="314">
        <v>14858.30646</v>
      </c>
      <c r="E545" s="313">
        <v>0.75019990409149451</v>
      </c>
      <c r="F545" s="314">
        <v>8068.7777526079999</v>
      </c>
      <c r="G545" s="282">
        <v>0.76243924882359027</v>
      </c>
    </row>
    <row r="546" spans="1:7" ht="15" thickBot="1">
      <c r="A546" s="277" t="s">
        <v>750</v>
      </c>
      <c r="B546" s="315">
        <v>924730</v>
      </c>
      <c r="C546" s="316">
        <v>0.33230847696450416</v>
      </c>
      <c r="D546" s="317">
        <v>16578.418092</v>
      </c>
      <c r="E546" s="316">
        <v>0.11576767760381758</v>
      </c>
      <c r="F546" s="317">
        <v>12126.573997302001</v>
      </c>
      <c r="G546" s="282">
        <v>0.50290098068228928</v>
      </c>
    </row>
    <row r="547" spans="1:7">
      <c r="B547" s="20"/>
      <c r="C547" s="20"/>
      <c r="E547" s="20"/>
      <c r="G547" s="20"/>
    </row>
    <row r="548" spans="1:7">
      <c r="A548" s="133" t="s">
        <v>1035</v>
      </c>
    </row>
    <row r="549" spans="1:7">
      <c r="A549" s="133" t="s">
        <v>1033</v>
      </c>
    </row>
    <row r="552" spans="1:7" ht="17">
      <c r="A552" s="593" t="s">
        <v>707</v>
      </c>
      <c r="B552" s="593"/>
      <c r="C552" s="593"/>
      <c r="D552" s="593"/>
      <c r="E552" s="593"/>
      <c r="F552" s="593"/>
      <c r="G552" s="593"/>
    </row>
    <row r="554" spans="1:7">
      <c r="A554" s="143" t="s">
        <v>150</v>
      </c>
    </row>
    <row r="555" spans="1:7" ht="15" thickBot="1"/>
    <row r="556" spans="1:7" ht="15" thickBot="1">
      <c r="A556" s="573" t="s">
        <v>0</v>
      </c>
      <c r="B556" s="573" t="s">
        <v>215</v>
      </c>
      <c r="C556" s="573"/>
      <c r="D556" s="573"/>
      <c r="E556" s="573"/>
      <c r="F556" s="573"/>
      <c r="G556" s="573"/>
    </row>
    <row r="557" spans="1:7" ht="15" thickBot="1">
      <c r="A557" s="573"/>
      <c r="B557" s="157" t="s">
        <v>211</v>
      </c>
      <c r="C557" s="158" t="s">
        <v>217</v>
      </c>
      <c r="D557" s="159" t="s">
        <v>214</v>
      </c>
      <c r="E557" s="158" t="s">
        <v>217</v>
      </c>
      <c r="F557" s="159" t="s">
        <v>205</v>
      </c>
      <c r="G557" s="158" t="s">
        <v>217</v>
      </c>
    </row>
    <row r="558" spans="1:7" ht="15" thickBot="1">
      <c r="A558" s="115" t="s">
        <v>606</v>
      </c>
      <c r="B558" s="107">
        <v>3568765</v>
      </c>
      <c r="C558" s="117">
        <v>0.16713957082802705</v>
      </c>
      <c r="D558" s="116">
        <v>58524.403171999991</v>
      </c>
      <c r="E558" s="117">
        <v>5.9539478238360165E-2</v>
      </c>
      <c r="F558" s="116">
        <v>31896.482473663</v>
      </c>
      <c r="G558" s="117">
        <v>6.5893679853148578E-4</v>
      </c>
    </row>
    <row r="559" spans="1:7" ht="15" thickBot="1">
      <c r="A559" s="115" t="s">
        <v>635</v>
      </c>
      <c r="B559" s="107">
        <v>4970048</v>
      </c>
      <c r="C559" s="117">
        <v>0.39265207992120521</v>
      </c>
      <c r="D559" s="116">
        <v>54702.617457</v>
      </c>
      <c r="E559" s="117">
        <v>-6.5302429548371024E-2</v>
      </c>
      <c r="F559" s="116">
        <v>46940.915103431995</v>
      </c>
      <c r="G559" s="117">
        <v>0.4716643172861214</v>
      </c>
    </row>
    <row r="560" spans="1:7" ht="15" thickBot="1">
      <c r="A560" s="115" t="s">
        <v>744</v>
      </c>
      <c r="B560" s="107">
        <v>10505349</v>
      </c>
      <c r="C560" s="284">
        <v>1.1137318995711913</v>
      </c>
      <c r="D560" s="116">
        <v>167596.59841200002</v>
      </c>
      <c r="E560" s="284">
        <v>2.0637765833370296</v>
      </c>
      <c r="F560" s="116">
        <v>108279.532578552</v>
      </c>
      <c r="G560" s="117">
        <v>1.3067196781307604</v>
      </c>
    </row>
    <row r="561" spans="1:7" ht="15" thickBot="1">
      <c r="A561" s="277" t="s">
        <v>745</v>
      </c>
      <c r="B561" s="312">
        <v>1383445</v>
      </c>
      <c r="C561" s="313">
        <v>0.13581375033763785</v>
      </c>
      <c r="D561" s="314">
        <v>18805.723123</v>
      </c>
      <c r="E561" s="313">
        <v>0.25237642528141196</v>
      </c>
      <c r="F561" s="314">
        <v>13177.415052621</v>
      </c>
      <c r="G561" s="282">
        <v>-4.5172479077922371E-2</v>
      </c>
    </row>
    <row r="562" spans="1:7" ht="15" thickBot="1">
      <c r="A562" s="277" t="s">
        <v>746</v>
      </c>
      <c r="B562" s="312">
        <v>1352152</v>
      </c>
      <c r="C562" s="313">
        <v>-2.261961986201114E-2</v>
      </c>
      <c r="D562" s="314">
        <v>19661.965077000001</v>
      </c>
      <c r="E562" s="313">
        <v>4.5530924197899614E-2</v>
      </c>
      <c r="F562" s="314">
        <v>13579.995824811</v>
      </c>
      <c r="G562" s="282">
        <v>3.0550815207867826E-2</v>
      </c>
    </row>
    <row r="563" spans="1:7" ht="15" thickBot="1">
      <c r="A563" s="277" t="s">
        <v>747</v>
      </c>
      <c r="B563" s="312">
        <v>1388932</v>
      </c>
      <c r="C563" s="313">
        <v>2.7201083901809857E-2</v>
      </c>
      <c r="D563" s="314">
        <v>22014.061889000001</v>
      </c>
      <c r="E563" s="313">
        <v>0.11962674141616775</v>
      </c>
      <c r="F563" s="314">
        <v>12161.960590601</v>
      </c>
      <c r="G563" s="282">
        <v>-0.10442088882083549</v>
      </c>
    </row>
    <row r="564" spans="1:7" ht="15" thickBot="1">
      <c r="A564" s="277" t="s">
        <v>748</v>
      </c>
      <c r="B564" s="312">
        <v>1318521</v>
      </c>
      <c r="C564" s="313">
        <v>-5.0694346447486272E-2</v>
      </c>
      <c r="D564" s="314">
        <v>22099.913249000001</v>
      </c>
      <c r="E564" s="313">
        <v>3.899841857122189E-3</v>
      </c>
      <c r="F564" s="314">
        <v>17679.634068964999</v>
      </c>
      <c r="G564" s="282">
        <v>0.45368289407451001</v>
      </c>
    </row>
    <row r="565" spans="1:7" ht="15" thickBot="1">
      <c r="A565" s="277" t="s">
        <v>749</v>
      </c>
      <c r="B565" s="312">
        <v>2129703</v>
      </c>
      <c r="C565" s="313">
        <v>0.61522114551076545</v>
      </c>
      <c r="D565" s="314">
        <v>37250.159664999999</v>
      </c>
      <c r="E565" s="313">
        <v>0.68553420302161283</v>
      </c>
      <c r="F565" s="314">
        <v>21112.466472734999</v>
      </c>
      <c r="G565" s="282">
        <v>0.19416874751927291</v>
      </c>
    </row>
    <row r="566" spans="1:7" ht="15" thickBot="1">
      <c r="A566" s="277" t="s">
        <v>750</v>
      </c>
      <c r="B566" s="315">
        <v>2932596</v>
      </c>
      <c r="C566" s="316">
        <v>0.3769976376987777</v>
      </c>
      <c r="D566" s="317">
        <v>47764.775409000002</v>
      </c>
      <c r="E566" s="316">
        <v>0.28227035369943571</v>
      </c>
      <c r="F566" s="317">
        <v>30568.060568819001</v>
      </c>
      <c r="G566" s="282">
        <v>0.44786780873258547</v>
      </c>
    </row>
    <row r="567" spans="1:7">
      <c r="B567" s="20"/>
      <c r="C567" s="20"/>
      <c r="E567" s="20"/>
      <c r="G567" s="20"/>
    </row>
    <row r="569" spans="1:7">
      <c r="A569" s="133" t="s">
        <v>1035</v>
      </c>
    </row>
    <row r="570" spans="1:7">
      <c r="A570" s="133" t="s">
        <v>1033</v>
      </c>
    </row>
  </sheetData>
  <mergeCells count="80">
    <mergeCell ref="A286:A287"/>
    <mergeCell ref="A352:G352"/>
    <mergeCell ref="A236:A237"/>
    <mergeCell ref="B236:G236"/>
    <mergeCell ref="A256:A257"/>
    <mergeCell ref="B256:G256"/>
    <mergeCell ref="A252:G252"/>
    <mergeCell ref="A186:A187"/>
    <mergeCell ref="A206:A207"/>
    <mergeCell ref="B206:G206"/>
    <mergeCell ref="A221:A222"/>
    <mergeCell ref="B221:G221"/>
    <mergeCell ref="A136:A137"/>
    <mergeCell ref="B136:G136"/>
    <mergeCell ref="A156:A157"/>
    <mergeCell ref="B156:G156"/>
    <mergeCell ref="B171:G171"/>
    <mergeCell ref="A171:A172"/>
    <mergeCell ref="A86:A87"/>
    <mergeCell ref="B86:G86"/>
    <mergeCell ref="A106:A107"/>
    <mergeCell ref="B106:G106"/>
    <mergeCell ref="A121:A122"/>
    <mergeCell ref="B121:G121"/>
    <mergeCell ref="B536:G536"/>
    <mergeCell ref="A471:A472"/>
    <mergeCell ref="B471:G471"/>
    <mergeCell ref="A406:A407"/>
    <mergeCell ref="B406:G406"/>
    <mergeCell ref="B506:G506"/>
    <mergeCell ref="A521:A522"/>
    <mergeCell ref="B521:G521"/>
    <mergeCell ref="A556:A557"/>
    <mergeCell ref="B556:G556"/>
    <mergeCell ref="A336:A337"/>
    <mergeCell ref="B336:G336"/>
    <mergeCell ref="A271:A272"/>
    <mergeCell ref="B271:G271"/>
    <mergeCell ref="B286:G286"/>
    <mergeCell ref="A306:A307"/>
    <mergeCell ref="B306:G306"/>
    <mergeCell ref="A321:A322"/>
    <mergeCell ref="B321:G321"/>
    <mergeCell ref="A302:G302"/>
    <mergeCell ref="A356:A357"/>
    <mergeCell ref="B356:G356"/>
    <mergeCell ref="A371:A372"/>
    <mergeCell ref="B371:G371"/>
    <mergeCell ref="A2:G2"/>
    <mergeCell ref="A52:G52"/>
    <mergeCell ref="A102:G102"/>
    <mergeCell ref="A152:G152"/>
    <mergeCell ref="A202:G202"/>
    <mergeCell ref="A71:A72"/>
    <mergeCell ref="B71:G71"/>
    <mergeCell ref="A6:A7"/>
    <mergeCell ref="B6:G6"/>
    <mergeCell ref="A21:A22"/>
    <mergeCell ref="B21:G21"/>
    <mergeCell ref="A36:A37"/>
    <mergeCell ref="B36:G36"/>
    <mergeCell ref="A56:A57"/>
    <mergeCell ref="B56:G56"/>
    <mergeCell ref="B186:G186"/>
    <mergeCell ref="A402:G402"/>
    <mergeCell ref="A452:G452"/>
    <mergeCell ref="A502:G502"/>
    <mergeCell ref="A552:G552"/>
    <mergeCell ref="A386:A387"/>
    <mergeCell ref="B386:G386"/>
    <mergeCell ref="A421:A422"/>
    <mergeCell ref="B421:G421"/>
    <mergeCell ref="A436:A437"/>
    <mergeCell ref="B436:G436"/>
    <mergeCell ref="A456:A457"/>
    <mergeCell ref="B456:G456"/>
    <mergeCell ref="A486:A487"/>
    <mergeCell ref="B486:G486"/>
    <mergeCell ref="A506:A507"/>
    <mergeCell ref="A536:A537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0"/>
  </sheetPr>
  <dimension ref="A2:M680"/>
  <sheetViews>
    <sheetView showGridLines="0" view="pageBreakPreview" topLeftCell="A673" zoomScaleNormal="100" zoomScaleSheetLayoutView="100" workbookViewId="0">
      <selection activeCell="E687" sqref="E687"/>
    </sheetView>
  </sheetViews>
  <sheetFormatPr defaultRowHeight="14.5"/>
  <cols>
    <col min="1" max="1" width="8.1796875" customWidth="1"/>
    <col min="2" max="3" width="11" customWidth="1"/>
    <col min="4" max="4" width="12.81640625" customWidth="1"/>
    <col min="5" max="5" width="11.1796875" customWidth="1"/>
    <col min="6" max="6" width="12.453125" customWidth="1"/>
    <col min="7" max="7" width="11.1796875" customWidth="1"/>
    <col min="8" max="8" width="14.54296875" customWidth="1"/>
    <col min="9" max="9" width="11.1796875" customWidth="1"/>
    <col min="10" max="10" width="12.54296875" customWidth="1"/>
    <col min="12" max="12" width="16" bestFit="1" customWidth="1"/>
    <col min="13" max="13" width="12" bestFit="1" customWidth="1"/>
    <col min="14" max="14" width="11.453125" customWidth="1"/>
  </cols>
  <sheetData>
    <row r="2" spans="1:10" ht="17">
      <c r="A2" s="632" t="s">
        <v>708</v>
      </c>
      <c r="B2" s="632"/>
      <c r="C2" s="632"/>
      <c r="D2" s="632"/>
      <c r="E2" s="632"/>
      <c r="F2" s="632"/>
      <c r="G2" s="632"/>
      <c r="H2" s="632"/>
      <c r="I2" s="632"/>
      <c r="J2" s="632"/>
    </row>
    <row r="4" spans="1:10">
      <c r="A4" s="143" t="s">
        <v>116</v>
      </c>
      <c r="I4" s="69"/>
    </row>
    <row r="5" spans="1:10" ht="15" thickBot="1">
      <c r="J5" s="160" t="s">
        <v>612</v>
      </c>
    </row>
    <row r="6" spans="1:10" ht="22.5" customHeight="1" thickBot="1">
      <c r="A6" s="566" t="s">
        <v>117</v>
      </c>
      <c r="B6" s="566" t="s">
        <v>606</v>
      </c>
      <c r="C6" s="566" t="s">
        <v>635</v>
      </c>
      <c r="D6" s="574" t="s">
        <v>744</v>
      </c>
      <c r="E6" s="573" t="s">
        <v>744</v>
      </c>
      <c r="F6" s="573"/>
      <c r="G6" s="573"/>
      <c r="H6" s="573"/>
      <c r="I6" s="573"/>
      <c r="J6" s="573"/>
    </row>
    <row r="7" spans="1:10" ht="20.25" customHeight="1" thickBot="1">
      <c r="A7" s="566"/>
      <c r="B7" s="566"/>
      <c r="C7" s="566"/>
      <c r="D7" s="576"/>
      <c r="E7" s="278" t="s">
        <v>745</v>
      </c>
      <c r="F7" s="278" t="s">
        <v>746</v>
      </c>
      <c r="G7" s="278" t="s">
        <v>747</v>
      </c>
      <c r="H7" s="278" t="s">
        <v>748</v>
      </c>
      <c r="I7" s="278" t="s">
        <v>749</v>
      </c>
      <c r="J7" s="278" t="s">
        <v>750</v>
      </c>
    </row>
    <row r="8" spans="1:10" ht="15" thickBot="1">
      <c r="A8" s="115" t="s">
        <v>115</v>
      </c>
      <c r="B8" s="161">
        <v>0</v>
      </c>
      <c r="C8" s="161">
        <v>0.17644499999999999</v>
      </c>
      <c r="D8" s="161">
        <v>0.97599999999999998</v>
      </c>
      <c r="E8" s="161">
        <v>0.307</v>
      </c>
      <c r="F8" s="161">
        <v>0.66900000000000004</v>
      </c>
      <c r="G8" s="161">
        <v>0</v>
      </c>
      <c r="H8" s="161">
        <v>0</v>
      </c>
      <c r="I8" s="161">
        <v>0</v>
      </c>
      <c r="J8" s="161">
        <v>0</v>
      </c>
    </row>
    <row r="9" spans="1:10" ht="15" thickBot="1">
      <c r="A9" s="115" t="s">
        <v>185</v>
      </c>
      <c r="B9" s="161">
        <v>0</v>
      </c>
      <c r="C9" s="161">
        <v>0</v>
      </c>
      <c r="D9" s="161">
        <v>0</v>
      </c>
      <c r="E9" s="161">
        <v>0</v>
      </c>
      <c r="F9" s="161">
        <v>0</v>
      </c>
      <c r="G9" s="161">
        <v>0</v>
      </c>
      <c r="H9" s="161">
        <v>0</v>
      </c>
      <c r="I9" s="161">
        <v>0</v>
      </c>
      <c r="J9" s="161">
        <v>0</v>
      </c>
    </row>
    <row r="10" spans="1:10" ht="15" thickBot="1">
      <c r="A10" s="115" t="s">
        <v>184</v>
      </c>
      <c r="B10" s="161">
        <v>0</v>
      </c>
      <c r="C10" s="161">
        <v>0</v>
      </c>
      <c r="D10" s="161">
        <v>0</v>
      </c>
      <c r="E10" s="161">
        <v>0</v>
      </c>
      <c r="F10" s="161">
        <v>0</v>
      </c>
      <c r="G10" s="161">
        <v>0</v>
      </c>
      <c r="H10" s="161">
        <v>0</v>
      </c>
      <c r="I10" s="161">
        <v>0</v>
      </c>
      <c r="J10" s="161">
        <v>0</v>
      </c>
    </row>
    <row r="11" spans="1:10" ht="15" thickBot="1">
      <c r="A11" s="115" t="s">
        <v>179</v>
      </c>
      <c r="B11" s="161">
        <v>1371.385526522</v>
      </c>
      <c r="C11" s="161">
        <v>1446.0450853140001</v>
      </c>
      <c r="D11" s="161">
        <v>4153.9420822880002</v>
      </c>
      <c r="E11" s="161">
        <v>456.83496609999997</v>
      </c>
      <c r="F11" s="161">
        <v>478.37338197499997</v>
      </c>
      <c r="G11" s="161">
        <v>450.82197615000001</v>
      </c>
      <c r="H11" s="161">
        <v>494.95910612500001</v>
      </c>
      <c r="I11" s="161">
        <v>841.50539479999998</v>
      </c>
      <c r="J11" s="161">
        <v>1431.4472571379999</v>
      </c>
    </row>
    <row r="12" spans="1:10" ht="15" thickBot="1">
      <c r="A12" s="115" t="s">
        <v>182</v>
      </c>
      <c r="B12" s="161">
        <v>0</v>
      </c>
      <c r="C12" s="161">
        <v>0</v>
      </c>
      <c r="D12" s="161">
        <v>0</v>
      </c>
      <c r="E12" s="161">
        <v>0</v>
      </c>
      <c r="F12" s="161">
        <v>0</v>
      </c>
      <c r="G12" s="161">
        <v>0</v>
      </c>
      <c r="H12" s="161">
        <v>0</v>
      </c>
      <c r="I12" s="161">
        <v>0</v>
      </c>
      <c r="J12" s="161">
        <v>0</v>
      </c>
    </row>
    <row r="13" spans="1:10" ht="15" thickBot="1">
      <c r="A13" s="115" t="s">
        <v>180</v>
      </c>
      <c r="B13" s="161">
        <v>0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1">
        <v>0</v>
      </c>
      <c r="I13" s="161">
        <v>0</v>
      </c>
      <c r="J13" s="161">
        <v>0</v>
      </c>
    </row>
    <row r="14" spans="1:10" ht="15" thickBot="1">
      <c r="A14" s="115" t="s">
        <v>186</v>
      </c>
      <c r="B14" s="161">
        <v>3.6662500000000001E-2</v>
      </c>
      <c r="C14" s="161">
        <v>0.20288500000000001</v>
      </c>
      <c r="D14" s="161">
        <v>1.1142828999999999</v>
      </c>
      <c r="E14" s="161">
        <v>8.8333200000000001E-2</v>
      </c>
      <c r="F14" s="161">
        <v>0.36973220000000001</v>
      </c>
      <c r="G14" s="161">
        <v>0.27463349999999997</v>
      </c>
      <c r="H14" s="161">
        <v>4.85545E-2</v>
      </c>
      <c r="I14" s="161">
        <v>0.103505</v>
      </c>
      <c r="J14" s="161">
        <v>0.22952449999999999</v>
      </c>
    </row>
    <row r="15" spans="1:10" ht="15" thickBot="1">
      <c r="A15" s="115" t="s">
        <v>183</v>
      </c>
      <c r="B15" s="161">
        <v>0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v>0</v>
      </c>
    </row>
    <row r="16" spans="1:10" ht="15" thickBot="1">
      <c r="A16" s="115" t="s">
        <v>181</v>
      </c>
      <c r="B16" s="161">
        <v>0</v>
      </c>
      <c r="C16" s="161">
        <v>0</v>
      </c>
      <c r="D16" s="161">
        <v>0</v>
      </c>
      <c r="E16" s="161">
        <v>0</v>
      </c>
      <c r="F16" s="161">
        <v>0</v>
      </c>
      <c r="G16" s="161">
        <v>0</v>
      </c>
      <c r="H16" s="161">
        <v>0</v>
      </c>
      <c r="I16" s="161">
        <v>0</v>
      </c>
      <c r="J16" s="161">
        <v>0</v>
      </c>
    </row>
    <row r="17" spans="1:10" ht="15" thickBot="1">
      <c r="A17" s="162" t="s">
        <v>212</v>
      </c>
      <c r="B17" s="163">
        <v>1371.4221890219999</v>
      </c>
      <c r="C17" s="163">
        <v>1446.424415314</v>
      </c>
      <c r="D17" s="163">
        <v>4156.0323651879999</v>
      </c>
      <c r="E17" s="163">
        <v>457.23029930000001</v>
      </c>
      <c r="F17" s="163">
        <v>479.41211417499994</v>
      </c>
      <c r="G17" s="163">
        <v>451.09660965</v>
      </c>
      <c r="H17" s="163">
        <v>495.00766062500003</v>
      </c>
      <c r="I17" s="163">
        <v>841.60889980000002</v>
      </c>
      <c r="J17" s="163">
        <v>1431.676781638</v>
      </c>
    </row>
    <row r="19" spans="1:10">
      <c r="A19" s="143" t="s">
        <v>118</v>
      </c>
    </row>
    <row r="20" spans="1:10" ht="15" thickBot="1"/>
    <row r="21" spans="1:10" ht="20.25" customHeight="1" thickBot="1">
      <c r="A21" s="566" t="s">
        <v>117</v>
      </c>
      <c r="B21" s="566" t="s">
        <v>606</v>
      </c>
      <c r="C21" s="566" t="s">
        <v>635</v>
      </c>
      <c r="D21" s="574" t="s">
        <v>744</v>
      </c>
      <c r="E21" s="573" t="s">
        <v>744</v>
      </c>
      <c r="F21" s="573"/>
      <c r="G21" s="573"/>
      <c r="H21" s="573"/>
      <c r="I21" s="573"/>
      <c r="J21" s="573"/>
    </row>
    <row r="22" spans="1:10" ht="21" customHeight="1" thickBot="1">
      <c r="A22" s="566"/>
      <c r="B22" s="566"/>
      <c r="C22" s="566"/>
      <c r="D22" s="576"/>
      <c r="E22" s="293" t="s">
        <v>745</v>
      </c>
      <c r="F22" s="293" t="s">
        <v>746</v>
      </c>
      <c r="G22" s="293" t="s">
        <v>747</v>
      </c>
      <c r="H22" s="293" t="s">
        <v>748</v>
      </c>
      <c r="I22" s="293" t="s">
        <v>749</v>
      </c>
      <c r="J22" s="293" t="s">
        <v>750</v>
      </c>
    </row>
    <row r="23" spans="1:10" ht="15" thickBot="1">
      <c r="A23" s="115" t="s">
        <v>115</v>
      </c>
      <c r="B23" s="161">
        <v>129.60253750000001</v>
      </c>
      <c r="C23" s="161">
        <v>317.61763719999999</v>
      </c>
      <c r="D23" s="161">
        <v>981.16708790000007</v>
      </c>
      <c r="E23" s="161">
        <v>130.7882491</v>
      </c>
      <c r="F23" s="161">
        <v>101.54790269999999</v>
      </c>
      <c r="G23" s="161">
        <v>111.4315617</v>
      </c>
      <c r="H23" s="161">
        <v>80.979611700000007</v>
      </c>
      <c r="I23" s="161">
        <v>154.05445570000001</v>
      </c>
      <c r="J23" s="161">
        <v>402.36530699999997</v>
      </c>
    </row>
    <row r="24" spans="1:10" ht="15" thickBot="1">
      <c r="A24" s="115" t="s">
        <v>185</v>
      </c>
      <c r="B24" s="161">
        <v>12.205466999999999</v>
      </c>
      <c r="C24" s="161">
        <v>13.308412499999999</v>
      </c>
      <c r="D24" s="161">
        <v>1.1267294000000001</v>
      </c>
      <c r="E24" s="161">
        <v>4.0620000000000001E-4</v>
      </c>
      <c r="F24" s="161">
        <v>3.2263999999999999E-3</v>
      </c>
      <c r="G24" s="161">
        <v>1.4999999999999999E-4</v>
      </c>
      <c r="H24" s="161">
        <v>0</v>
      </c>
      <c r="I24" s="161">
        <v>0.37989099999999998</v>
      </c>
      <c r="J24" s="161">
        <v>0.74305580000000004</v>
      </c>
    </row>
    <row r="25" spans="1:10" ht="15" thickBot="1">
      <c r="A25" s="115" t="s">
        <v>184</v>
      </c>
      <c r="B25" s="161">
        <v>0</v>
      </c>
      <c r="C25" s="161">
        <v>0</v>
      </c>
      <c r="D25" s="161">
        <v>0</v>
      </c>
      <c r="E25" s="161">
        <v>0</v>
      </c>
      <c r="F25" s="161">
        <v>0</v>
      </c>
      <c r="G25" s="161">
        <v>0</v>
      </c>
      <c r="H25" s="161">
        <v>0</v>
      </c>
      <c r="I25" s="161">
        <v>0</v>
      </c>
      <c r="J25" s="161">
        <v>0</v>
      </c>
    </row>
    <row r="26" spans="1:10" ht="15" thickBot="1">
      <c r="A26" s="115" t="s">
        <v>179</v>
      </c>
      <c r="B26" s="161">
        <v>5708.1109697960001</v>
      </c>
      <c r="C26" s="161">
        <v>7409.4444007439997</v>
      </c>
      <c r="D26" s="161">
        <v>16356.245210958999</v>
      </c>
      <c r="E26" s="161">
        <v>1924.1525480620001</v>
      </c>
      <c r="F26" s="161">
        <v>2064.6335348100001</v>
      </c>
      <c r="G26" s="161">
        <v>1876.4163824</v>
      </c>
      <c r="H26" s="161">
        <v>1675.3687609250001</v>
      </c>
      <c r="I26" s="161">
        <v>3407.7195841819998</v>
      </c>
      <c r="J26" s="161">
        <v>5407.9544005799999</v>
      </c>
    </row>
    <row r="27" spans="1:10" ht="15" thickBot="1">
      <c r="A27" s="115" t="s">
        <v>182</v>
      </c>
      <c r="B27" s="161">
        <v>0</v>
      </c>
      <c r="C27" s="161">
        <v>0</v>
      </c>
      <c r="D27" s="161">
        <v>0</v>
      </c>
      <c r="E27" s="161">
        <v>0</v>
      </c>
      <c r="F27" s="161">
        <v>0</v>
      </c>
      <c r="G27" s="161">
        <v>0</v>
      </c>
      <c r="H27" s="161">
        <v>0</v>
      </c>
      <c r="I27" s="161">
        <v>0</v>
      </c>
      <c r="J27" s="161">
        <v>0</v>
      </c>
    </row>
    <row r="28" spans="1:10" ht="15" thickBot="1">
      <c r="A28" s="115" t="s">
        <v>180</v>
      </c>
      <c r="B28" s="161">
        <v>0</v>
      </c>
      <c r="C28" s="161">
        <v>0</v>
      </c>
      <c r="D28" s="161">
        <v>0</v>
      </c>
      <c r="E28" s="161">
        <v>0</v>
      </c>
      <c r="F28" s="161">
        <v>0</v>
      </c>
      <c r="G28" s="161">
        <v>0</v>
      </c>
      <c r="H28" s="161">
        <v>0</v>
      </c>
      <c r="I28" s="161">
        <v>0</v>
      </c>
      <c r="J28" s="161">
        <v>0</v>
      </c>
    </row>
    <row r="29" spans="1:10" ht="15" thickBot="1">
      <c r="A29" s="115" t="s">
        <v>186</v>
      </c>
      <c r="B29" s="161">
        <v>11.506617499999999</v>
      </c>
      <c r="C29" s="161">
        <v>0</v>
      </c>
      <c r="D29" s="161">
        <v>0</v>
      </c>
      <c r="E29" s="161">
        <v>0</v>
      </c>
      <c r="F29" s="161">
        <v>0</v>
      </c>
      <c r="G29" s="161">
        <v>0</v>
      </c>
      <c r="H29" s="161">
        <v>0</v>
      </c>
      <c r="I29" s="161">
        <v>0</v>
      </c>
      <c r="J29" s="161">
        <v>0</v>
      </c>
    </row>
    <row r="30" spans="1:10" ht="15" thickBot="1">
      <c r="A30" s="115" t="s">
        <v>183</v>
      </c>
      <c r="B30" s="161">
        <v>6.6348750000000001</v>
      </c>
      <c r="C30" s="161">
        <v>7.1822600000000003</v>
      </c>
      <c r="D30" s="161">
        <v>5.9093815000000003</v>
      </c>
      <c r="E30" s="161">
        <v>0.61899999999999999</v>
      </c>
      <c r="F30" s="161">
        <v>0.92200000000000004</v>
      </c>
      <c r="G30" s="161">
        <v>1.0202500000000001</v>
      </c>
      <c r="H30" s="161">
        <v>0.16700000000000001</v>
      </c>
      <c r="I30" s="161">
        <v>1.651375</v>
      </c>
      <c r="J30" s="161">
        <v>1.5297565</v>
      </c>
    </row>
    <row r="31" spans="1:10" ht="15" thickBot="1">
      <c r="A31" s="115" t="s">
        <v>181</v>
      </c>
      <c r="B31" s="161">
        <v>0</v>
      </c>
      <c r="C31" s="161">
        <v>0</v>
      </c>
      <c r="D31" s="161">
        <v>0</v>
      </c>
      <c r="E31" s="161">
        <v>0</v>
      </c>
      <c r="F31" s="161">
        <v>0</v>
      </c>
      <c r="G31" s="161">
        <v>0</v>
      </c>
      <c r="H31" s="161">
        <v>0</v>
      </c>
      <c r="I31" s="161">
        <v>0</v>
      </c>
      <c r="J31" s="161">
        <v>0</v>
      </c>
    </row>
    <row r="32" spans="1:10" ht="15" thickBot="1">
      <c r="A32" s="162" t="s">
        <v>212</v>
      </c>
      <c r="B32" s="163">
        <v>5868.0604667959997</v>
      </c>
      <c r="C32" s="163">
        <v>7747.5527104439998</v>
      </c>
      <c r="D32" s="163">
        <v>17344.448409758999</v>
      </c>
      <c r="E32" s="163">
        <v>2055.5602033620003</v>
      </c>
      <c r="F32" s="163">
        <v>2167.10666391</v>
      </c>
      <c r="G32" s="163">
        <v>1988.8683441000001</v>
      </c>
      <c r="H32" s="163">
        <v>1756.5153726250001</v>
      </c>
      <c r="I32" s="163">
        <v>3563.8053058819996</v>
      </c>
      <c r="J32" s="163">
        <v>5812.5925198799996</v>
      </c>
    </row>
    <row r="33" spans="1:10">
      <c r="G33" s="298"/>
    </row>
    <row r="34" spans="1:10">
      <c r="A34" s="143" t="s">
        <v>119</v>
      </c>
    </row>
    <row r="35" spans="1:10" ht="15" thickBot="1"/>
    <row r="36" spans="1:10" ht="24" customHeight="1" thickBot="1">
      <c r="A36" s="566" t="s">
        <v>117</v>
      </c>
      <c r="B36" s="566" t="s">
        <v>606</v>
      </c>
      <c r="C36" s="566" t="s">
        <v>635</v>
      </c>
      <c r="D36" s="574" t="s">
        <v>744</v>
      </c>
      <c r="E36" s="573" t="s">
        <v>744</v>
      </c>
      <c r="F36" s="573"/>
      <c r="G36" s="573"/>
      <c r="H36" s="573"/>
      <c r="I36" s="573"/>
      <c r="J36" s="573"/>
    </row>
    <row r="37" spans="1:10" ht="23.25" customHeight="1" thickBot="1">
      <c r="A37" s="566"/>
      <c r="B37" s="566"/>
      <c r="C37" s="566"/>
      <c r="D37" s="576"/>
      <c r="E37" s="293" t="s">
        <v>745</v>
      </c>
      <c r="F37" s="293" t="s">
        <v>746</v>
      </c>
      <c r="G37" s="293" t="s">
        <v>747</v>
      </c>
      <c r="H37" s="293" t="s">
        <v>748</v>
      </c>
      <c r="I37" s="293" t="s">
        <v>749</v>
      </c>
      <c r="J37" s="293" t="s">
        <v>750</v>
      </c>
    </row>
    <row r="38" spans="1:10" ht="15" thickBot="1">
      <c r="A38" s="115" t="s">
        <v>115</v>
      </c>
      <c r="B38" s="161">
        <v>2765.8699884540001</v>
      </c>
      <c r="C38" s="161">
        <v>4392.7033792009997</v>
      </c>
      <c r="D38" s="161">
        <v>7677.5541961179997</v>
      </c>
      <c r="E38" s="161">
        <v>1202.9809782079999</v>
      </c>
      <c r="F38" s="161">
        <v>690.45877464499995</v>
      </c>
      <c r="G38" s="161">
        <v>839.67872208100005</v>
      </c>
      <c r="H38" s="161">
        <v>1732.7498222520001</v>
      </c>
      <c r="I38" s="161">
        <v>2053.551010267</v>
      </c>
      <c r="J38" s="161">
        <v>1158.1348886650001</v>
      </c>
    </row>
    <row r="39" spans="1:10" ht="15" thickBot="1">
      <c r="A39" s="115" t="s">
        <v>185</v>
      </c>
      <c r="B39" s="161">
        <v>28.8034377</v>
      </c>
      <c r="C39" s="161">
        <v>0.42437320000000001</v>
      </c>
      <c r="D39" s="161">
        <v>8.8797542000000007</v>
      </c>
      <c r="E39" s="161">
        <v>0.63681620000000005</v>
      </c>
      <c r="F39" s="161">
        <v>0.25775999999999999</v>
      </c>
      <c r="G39" s="161">
        <v>0</v>
      </c>
      <c r="H39" s="161">
        <v>0.34499999999999997</v>
      </c>
      <c r="I39" s="161">
        <v>0.14651</v>
      </c>
      <c r="J39" s="161">
        <v>7.4936680000000004</v>
      </c>
    </row>
    <row r="40" spans="1:10" ht="15" thickBot="1">
      <c r="A40" s="115" t="s">
        <v>184</v>
      </c>
      <c r="B40" s="161">
        <v>0</v>
      </c>
      <c r="C40" s="161">
        <v>0</v>
      </c>
      <c r="D40" s="161">
        <v>0</v>
      </c>
      <c r="E40" s="161">
        <v>0</v>
      </c>
      <c r="F40" s="161">
        <v>0</v>
      </c>
      <c r="G40" s="161">
        <v>0</v>
      </c>
      <c r="H40" s="161">
        <v>0</v>
      </c>
      <c r="I40" s="161">
        <v>0</v>
      </c>
      <c r="J40" s="161">
        <v>0</v>
      </c>
    </row>
    <row r="41" spans="1:10" ht="15" thickBot="1">
      <c r="A41" s="115" t="s">
        <v>179</v>
      </c>
      <c r="B41" s="161">
        <v>48873.757847785004</v>
      </c>
      <c r="C41" s="161">
        <v>50294.382712951003</v>
      </c>
      <c r="D41" s="161">
        <v>83673.369885357999</v>
      </c>
      <c r="E41" s="161">
        <v>11681.469205193</v>
      </c>
      <c r="F41" s="161">
        <v>10961.296918861</v>
      </c>
      <c r="G41" s="161">
        <v>10844.274255427001</v>
      </c>
      <c r="H41" s="161">
        <v>10272.564614423</v>
      </c>
      <c r="I41" s="161">
        <v>16947.358144016001</v>
      </c>
      <c r="J41" s="161">
        <v>22966.406747437999</v>
      </c>
    </row>
    <row r="42" spans="1:10" ht="15" thickBot="1">
      <c r="A42" s="115" t="s">
        <v>182</v>
      </c>
      <c r="B42" s="161">
        <v>376.6397905</v>
      </c>
      <c r="C42" s="161">
        <v>0</v>
      </c>
      <c r="D42" s="161">
        <v>0</v>
      </c>
      <c r="E42" s="161">
        <v>0</v>
      </c>
      <c r="F42" s="161">
        <v>0</v>
      </c>
      <c r="G42" s="161">
        <v>0</v>
      </c>
      <c r="H42" s="161">
        <v>0</v>
      </c>
      <c r="I42" s="161">
        <v>0</v>
      </c>
      <c r="J42" s="161">
        <v>0</v>
      </c>
    </row>
    <row r="43" spans="1:10" ht="15" thickBot="1">
      <c r="A43" s="115" t="s">
        <v>180</v>
      </c>
      <c r="B43" s="161">
        <v>0</v>
      </c>
      <c r="C43" s="161">
        <v>0</v>
      </c>
      <c r="D43" s="161">
        <v>0</v>
      </c>
      <c r="E43" s="161">
        <v>0</v>
      </c>
      <c r="F43" s="161">
        <v>0</v>
      </c>
      <c r="G43" s="161">
        <v>0</v>
      </c>
      <c r="H43" s="161">
        <v>0</v>
      </c>
      <c r="I43" s="161">
        <v>0</v>
      </c>
      <c r="J43" s="161">
        <v>0</v>
      </c>
    </row>
    <row r="44" spans="1:10" ht="15" thickBot="1">
      <c r="A44" s="115" t="s">
        <v>186</v>
      </c>
      <c r="B44" s="161">
        <v>21.562316199999998</v>
      </c>
      <c r="C44" s="161">
        <v>4.0203110999999998</v>
      </c>
      <c r="D44" s="161">
        <v>49.044543099999999</v>
      </c>
      <c r="E44" s="161">
        <v>3.394685</v>
      </c>
      <c r="F44" s="161">
        <v>5.3576934999999999</v>
      </c>
      <c r="G44" s="161">
        <v>3.6406545000000001</v>
      </c>
      <c r="H44" s="161">
        <v>12.293429100000001</v>
      </c>
      <c r="I44" s="161">
        <v>7.4758684999999998</v>
      </c>
      <c r="J44" s="161">
        <v>16.882212500000001</v>
      </c>
    </row>
    <row r="45" spans="1:10" ht="15" thickBot="1">
      <c r="A45" s="115" t="s">
        <v>183</v>
      </c>
      <c r="B45" s="161">
        <v>128.479074</v>
      </c>
      <c r="C45" s="161">
        <v>69.367804699999994</v>
      </c>
      <c r="D45" s="161">
        <v>103.46638160000001</v>
      </c>
      <c r="E45" s="161">
        <v>3.4758768</v>
      </c>
      <c r="F45" s="161">
        <v>10.760579999999999</v>
      </c>
      <c r="G45" s="161">
        <v>6.3263698000000002</v>
      </c>
      <c r="H45" s="161">
        <v>6.0170469999999998</v>
      </c>
      <c r="I45" s="161">
        <v>17.990972200000002</v>
      </c>
      <c r="J45" s="161">
        <v>58.895535799999998</v>
      </c>
    </row>
    <row r="46" spans="1:10" ht="15" thickBot="1">
      <c r="A46" s="115" t="s">
        <v>181</v>
      </c>
      <c r="B46" s="161">
        <v>1.9855976</v>
      </c>
      <c r="C46" s="161">
        <v>1.2144162000000001</v>
      </c>
      <c r="D46" s="161">
        <v>9.2776928000000005</v>
      </c>
      <c r="E46" s="161">
        <v>1.0843628000000001</v>
      </c>
      <c r="F46" s="161">
        <v>1.23465</v>
      </c>
      <c r="G46" s="161">
        <v>1.5378700000000001</v>
      </c>
      <c r="H46" s="161">
        <v>1.0187520000000001</v>
      </c>
      <c r="I46" s="161">
        <v>1.926806</v>
      </c>
      <c r="J46" s="161">
        <v>2.4752519999999998</v>
      </c>
    </row>
    <row r="47" spans="1:10" ht="15" thickBot="1">
      <c r="A47" s="162" t="s">
        <v>212</v>
      </c>
      <c r="B47" s="163">
        <v>52197.098052239002</v>
      </c>
      <c r="C47" s="163">
        <v>54762.112997352</v>
      </c>
      <c r="D47" s="163">
        <v>91521.592453175981</v>
      </c>
      <c r="E47" s="163">
        <v>12893.041924200999</v>
      </c>
      <c r="F47" s="163">
        <v>11669.366377006001</v>
      </c>
      <c r="G47" s="163">
        <v>11695.457871808001</v>
      </c>
      <c r="H47" s="163">
        <v>12024.988664774999</v>
      </c>
      <c r="I47" s="163">
        <v>19028.449310983004</v>
      </c>
      <c r="J47" s="163">
        <v>24210.288304402999</v>
      </c>
    </row>
    <row r="49" spans="1:10">
      <c r="A49" s="132" t="s">
        <v>1033</v>
      </c>
    </row>
    <row r="50" spans="1:10">
      <c r="A50" s="7"/>
    </row>
    <row r="51" spans="1:10">
      <c r="A51" s="7"/>
    </row>
    <row r="52" spans="1:10">
      <c r="A52" s="7"/>
    </row>
    <row r="53" spans="1:10">
      <c r="A53" s="7"/>
    </row>
    <row r="54" spans="1:10">
      <c r="A54" s="7"/>
    </row>
    <row r="55" spans="1:10">
      <c r="A55" s="7"/>
    </row>
    <row r="56" spans="1:10">
      <c r="A56" s="7"/>
    </row>
    <row r="57" spans="1:10">
      <c r="A57" s="7"/>
    </row>
    <row r="58" spans="1:10">
      <c r="A58" s="7"/>
    </row>
    <row r="59" spans="1:10">
      <c r="A59" s="7"/>
    </row>
    <row r="60" spans="1:10">
      <c r="A60" s="7"/>
    </row>
    <row r="62" spans="1:10" ht="17">
      <c r="A62" s="631" t="s">
        <v>708</v>
      </c>
      <c r="B62" s="631"/>
      <c r="C62" s="631"/>
      <c r="D62" s="631"/>
      <c r="E62" s="631"/>
      <c r="F62" s="631"/>
      <c r="G62" s="631"/>
      <c r="H62" s="631"/>
      <c r="I62" s="631"/>
      <c r="J62" s="631"/>
    </row>
    <row r="64" spans="1:10">
      <c r="A64" s="143" t="s">
        <v>120</v>
      </c>
      <c r="I64" s="69"/>
    </row>
    <row r="65" spans="1:10" ht="15" thickBot="1">
      <c r="J65" s="160" t="s">
        <v>612</v>
      </c>
    </row>
    <row r="66" spans="1:10" ht="21.75" customHeight="1" thickBot="1">
      <c r="A66" s="566" t="s">
        <v>117</v>
      </c>
      <c r="B66" s="566" t="s">
        <v>606</v>
      </c>
      <c r="C66" s="566" t="s">
        <v>635</v>
      </c>
      <c r="D66" s="574" t="s">
        <v>744</v>
      </c>
      <c r="E66" s="573" t="s">
        <v>744</v>
      </c>
      <c r="F66" s="573"/>
      <c r="G66" s="573"/>
      <c r="H66" s="573"/>
      <c r="I66" s="573"/>
      <c r="J66" s="573"/>
    </row>
    <row r="67" spans="1:10" ht="20.25" customHeight="1" thickBot="1">
      <c r="A67" s="566"/>
      <c r="B67" s="566"/>
      <c r="C67" s="566"/>
      <c r="D67" s="576"/>
      <c r="E67" s="293" t="s">
        <v>745</v>
      </c>
      <c r="F67" s="293" t="s">
        <v>746</v>
      </c>
      <c r="G67" s="293" t="s">
        <v>747</v>
      </c>
      <c r="H67" s="293" t="s">
        <v>748</v>
      </c>
      <c r="I67" s="293" t="s">
        <v>749</v>
      </c>
      <c r="J67" s="293" t="s">
        <v>750</v>
      </c>
    </row>
    <row r="68" spans="1:10" ht="15" thickBot="1">
      <c r="A68" s="115" t="s">
        <v>115</v>
      </c>
      <c r="B68" s="161">
        <v>0</v>
      </c>
      <c r="C68" s="161">
        <v>0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1">
        <v>0</v>
      </c>
      <c r="J68" s="161">
        <v>0</v>
      </c>
    </row>
    <row r="69" spans="1:10" ht="15" thickBot="1">
      <c r="A69" s="115" t="s">
        <v>185</v>
      </c>
      <c r="B69" s="161">
        <v>0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1">
        <v>0</v>
      </c>
      <c r="I69" s="161">
        <v>0</v>
      </c>
      <c r="J69" s="161">
        <v>0</v>
      </c>
    </row>
    <row r="70" spans="1:10" ht="15" thickBot="1">
      <c r="A70" s="115" t="s">
        <v>184</v>
      </c>
      <c r="B70" s="161">
        <v>0</v>
      </c>
      <c r="C70" s="161">
        <v>0</v>
      </c>
      <c r="D70" s="161">
        <v>0</v>
      </c>
      <c r="E70" s="161">
        <v>0</v>
      </c>
      <c r="F70" s="161">
        <v>0</v>
      </c>
      <c r="G70" s="161">
        <v>0</v>
      </c>
      <c r="H70" s="161">
        <v>0</v>
      </c>
      <c r="I70" s="161">
        <v>0</v>
      </c>
      <c r="J70" s="161">
        <v>0</v>
      </c>
    </row>
    <row r="71" spans="1:10" ht="15" thickBot="1">
      <c r="A71" s="115" t="s">
        <v>179</v>
      </c>
      <c r="B71" s="161">
        <v>315.07228674999999</v>
      </c>
      <c r="C71" s="161">
        <v>774.19708555</v>
      </c>
      <c r="D71" s="161">
        <v>1359.92414865</v>
      </c>
      <c r="E71" s="161">
        <v>167.81621357500001</v>
      </c>
      <c r="F71" s="161">
        <v>201.05120934999999</v>
      </c>
      <c r="G71" s="161">
        <v>209.17685842500001</v>
      </c>
      <c r="H71" s="161">
        <v>174.2449852</v>
      </c>
      <c r="I71" s="161">
        <v>233.46258399999999</v>
      </c>
      <c r="J71" s="161">
        <v>374.17229809999998</v>
      </c>
    </row>
    <row r="72" spans="1:10" ht="15" thickBot="1">
      <c r="A72" s="115" t="s">
        <v>182</v>
      </c>
      <c r="B72" s="161">
        <v>0</v>
      </c>
      <c r="C72" s="161">
        <v>0</v>
      </c>
      <c r="D72" s="161">
        <v>0</v>
      </c>
      <c r="E72" s="161">
        <v>0</v>
      </c>
      <c r="F72" s="161">
        <v>0</v>
      </c>
      <c r="G72" s="161">
        <v>0</v>
      </c>
      <c r="H72" s="161">
        <v>0</v>
      </c>
      <c r="I72" s="161">
        <v>0</v>
      </c>
      <c r="J72" s="161">
        <v>0</v>
      </c>
    </row>
    <row r="73" spans="1:10" ht="15" thickBot="1">
      <c r="A73" s="115" t="s">
        <v>180</v>
      </c>
      <c r="B73" s="161">
        <v>0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1">
        <v>0</v>
      </c>
      <c r="J73" s="161">
        <v>0</v>
      </c>
    </row>
    <row r="74" spans="1:10" ht="15" thickBot="1">
      <c r="A74" s="115" t="s">
        <v>186</v>
      </c>
      <c r="B74" s="161">
        <v>5.7150800000000002E-2</v>
      </c>
      <c r="C74" s="161">
        <v>4.8363799999999998E-2</v>
      </c>
      <c r="D74" s="161">
        <v>0.1363181</v>
      </c>
      <c r="E74" s="161">
        <v>2.07695E-2</v>
      </c>
      <c r="F74" s="161">
        <v>5.9704E-2</v>
      </c>
      <c r="G74" s="161">
        <v>1.03325E-2</v>
      </c>
      <c r="H74" s="161">
        <v>1.3995499999999999E-2</v>
      </c>
      <c r="I74" s="161">
        <v>1.18304E-2</v>
      </c>
      <c r="J74" s="161">
        <v>1.9686200000000001E-2</v>
      </c>
    </row>
    <row r="75" spans="1:10" ht="15" thickBot="1">
      <c r="A75" s="115" t="s">
        <v>183</v>
      </c>
      <c r="B75" s="161">
        <v>0</v>
      </c>
      <c r="C75" s="161">
        <v>0</v>
      </c>
      <c r="D75" s="161">
        <v>0</v>
      </c>
      <c r="E75" s="161">
        <v>0</v>
      </c>
      <c r="F75" s="161">
        <v>0</v>
      </c>
      <c r="G75" s="161">
        <v>0</v>
      </c>
      <c r="H75" s="161">
        <v>0</v>
      </c>
      <c r="I75" s="161">
        <v>0</v>
      </c>
      <c r="J75" s="161">
        <v>0</v>
      </c>
    </row>
    <row r="76" spans="1:10" ht="15" thickBot="1">
      <c r="A76" s="115" t="s">
        <v>181</v>
      </c>
      <c r="B76" s="161">
        <v>0</v>
      </c>
      <c r="C76" s="161">
        <v>0</v>
      </c>
      <c r="D76" s="161">
        <v>0</v>
      </c>
      <c r="E76" s="161">
        <v>0</v>
      </c>
      <c r="F76" s="161">
        <v>0</v>
      </c>
      <c r="G76" s="161">
        <v>0</v>
      </c>
      <c r="H76" s="161">
        <v>0</v>
      </c>
      <c r="I76" s="161">
        <v>0</v>
      </c>
      <c r="J76" s="161">
        <v>0</v>
      </c>
    </row>
    <row r="77" spans="1:10" ht="15" thickBot="1">
      <c r="A77" s="162" t="s">
        <v>212</v>
      </c>
      <c r="B77" s="163">
        <v>315.12943755000003</v>
      </c>
      <c r="C77" s="163">
        <v>774.24544934999994</v>
      </c>
      <c r="D77" s="163">
        <v>1360.0604667499999</v>
      </c>
      <c r="E77" s="163">
        <v>167.83698307500001</v>
      </c>
      <c r="F77" s="163">
        <v>201.11091335</v>
      </c>
      <c r="G77" s="163">
        <v>209.18719092500001</v>
      </c>
      <c r="H77" s="163">
        <v>174.2589807</v>
      </c>
      <c r="I77" s="163">
        <v>233.4744144</v>
      </c>
      <c r="J77" s="163">
        <v>374.1919843</v>
      </c>
    </row>
    <row r="79" spans="1:10">
      <c r="A79" s="143" t="s">
        <v>121</v>
      </c>
    </row>
    <row r="80" spans="1:10" ht="15" thickBot="1"/>
    <row r="81" spans="1:10" ht="20.25" customHeight="1" thickBot="1">
      <c r="A81" s="566" t="s">
        <v>117</v>
      </c>
      <c r="B81" s="566" t="s">
        <v>606</v>
      </c>
      <c r="C81" s="566" t="s">
        <v>635</v>
      </c>
      <c r="D81" s="574" t="s">
        <v>744</v>
      </c>
      <c r="E81" s="573" t="s">
        <v>744</v>
      </c>
      <c r="F81" s="573"/>
      <c r="G81" s="573"/>
      <c r="H81" s="573"/>
      <c r="I81" s="573"/>
      <c r="J81" s="573"/>
    </row>
    <row r="82" spans="1:10" ht="19.5" customHeight="1" thickBot="1">
      <c r="A82" s="566"/>
      <c r="B82" s="566"/>
      <c r="C82" s="566"/>
      <c r="D82" s="576"/>
      <c r="E82" s="293" t="s">
        <v>745</v>
      </c>
      <c r="F82" s="293" t="s">
        <v>746</v>
      </c>
      <c r="G82" s="293" t="s">
        <v>747</v>
      </c>
      <c r="H82" s="293" t="s">
        <v>748</v>
      </c>
      <c r="I82" s="293" t="s">
        <v>749</v>
      </c>
      <c r="J82" s="293" t="s">
        <v>750</v>
      </c>
    </row>
    <row r="83" spans="1:10" ht="15" thickBot="1">
      <c r="A83" s="115" t="s">
        <v>115</v>
      </c>
      <c r="B83" s="161">
        <v>3104.8783151999996</v>
      </c>
      <c r="C83" s="161">
        <v>196.54279919999999</v>
      </c>
      <c r="D83" s="161">
        <v>152.04955200000001</v>
      </c>
      <c r="E83" s="161">
        <v>66.484721100000002</v>
      </c>
      <c r="F83" s="161">
        <v>48.463889799999997</v>
      </c>
      <c r="G83" s="161">
        <v>6.4618950999999996</v>
      </c>
      <c r="H83" s="161">
        <v>1.4552750000000001</v>
      </c>
      <c r="I83" s="161">
        <v>10.892742</v>
      </c>
      <c r="J83" s="161">
        <v>18.291029000000002</v>
      </c>
    </row>
    <row r="84" spans="1:10" ht="15" thickBot="1">
      <c r="A84" s="115" t="s">
        <v>185</v>
      </c>
      <c r="B84" s="161">
        <v>0.13016249999999999</v>
      </c>
      <c r="C84" s="161">
        <v>0.1897305</v>
      </c>
      <c r="D84" s="161">
        <v>0.23011999999999999</v>
      </c>
      <c r="E84" s="161">
        <v>0</v>
      </c>
      <c r="F84" s="161">
        <v>1.77E-2</v>
      </c>
      <c r="G84" s="161">
        <v>1.9800000000000002E-2</v>
      </c>
      <c r="H84" s="161">
        <v>0</v>
      </c>
      <c r="I84" s="161">
        <v>0.162935</v>
      </c>
      <c r="J84" s="161">
        <v>2.9685E-2</v>
      </c>
    </row>
    <row r="85" spans="1:10" ht="15" thickBot="1">
      <c r="A85" s="115" t="s">
        <v>184</v>
      </c>
      <c r="B85" s="161">
        <v>0</v>
      </c>
      <c r="C85" s="161">
        <v>0</v>
      </c>
      <c r="D85" s="161">
        <v>0</v>
      </c>
      <c r="E85" s="161">
        <v>0</v>
      </c>
      <c r="F85" s="161">
        <v>0</v>
      </c>
      <c r="G85" s="161">
        <v>0</v>
      </c>
      <c r="H85" s="161">
        <v>0</v>
      </c>
      <c r="I85" s="161">
        <v>0</v>
      </c>
      <c r="J85" s="161">
        <v>0</v>
      </c>
    </row>
    <row r="86" spans="1:10" ht="15" thickBot="1">
      <c r="A86" s="115" t="s">
        <v>179</v>
      </c>
      <c r="B86" s="161">
        <v>25667.127814719999</v>
      </c>
      <c r="C86" s="161">
        <v>7554.7407480250004</v>
      </c>
      <c r="D86" s="161">
        <v>18786.489508044</v>
      </c>
      <c r="E86" s="161">
        <v>2077.0174551219998</v>
      </c>
      <c r="F86" s="161">
        <v>2187.250377025</v>
      </c>
      <c r="G86" s="161">
        <v>1883.394899136</v>
      </c>
      <c r="H86" s="161">
        <v>2298.3871507200001</v>
      </c>
      <c r="I86" s="161">
        <v>4223.1366043090002</v>
      </c>
      <c r="J86" s="161">
        <v>6117.3030217320002</v>
      </c>
    </row>
    <row r="87" spans="1:10" ht="15" thickBot="1">
      <c r="A87" s="115" t="s">
        <v>182</v>
      </c>
      <c r="B87" s="161">
        <v>0</v>
      </c>
      <c r="C87" s="161">
        <v>0</v>
      </c>
      <c r="D87" s="161">
        <v>0</v>
      </c>
      <c r="E87" s="161">
        <v>0</v>
      </c>
      <c r="F87" s="161">
        <v>0</v>
      </c>
      <c r="G87" s="161">
        <v>0</v>
      </c>
      <c r="H87" s="161">
        <v>0</v>
      </c>
      <c r="I87" s="161">
        <v>0</v>
      </c>
      <c r="J87" s="161">
        <v>0</v>
      </c>
    </row>
    <row r="88" spans="1:10" ht="15" thickBot="1">
      <c r="A88" s="115" t="s">
        <v>180</v>
      </c>
      <c r="B88" s="161">
        <v>0</v>
      </c>
      <c r="C88" s="161">
        <v>0</v>
      </c>
      <c r="D88" s="161">
        <v>0</v>
      </c>
      <c r="E88" s="161">
        <v>0</v>
      </c>
      <c r="F88" s="161">
        <v>0</v>
      </c>
      <c r="G88" s="161">
        <v>0</v>
      </c>
      <c r="H88" s="161">
        <v>0</v>
      </c>
      <c r="I88" s="161">
        <v>0</v>
      </c>
      <c r="J88" s="161">
        <v>0</v>
      </c>
    </row>
    <row r="89" spans="1:10" ht="15" thickBot="1">
      <c r="A89" s="115" t="s">
        <v>186</v>
      </c>
      <c r="B89" s="179">
        <v>8.4199999999999998E-4</v>
      </c>
      <c r="C89" s="179">
        <v>1.3119999999999999E-4</v>
      </c>
      <c r="D89" s="161">
        <v>0</v>
      </c>
      <c r="E89" s="161">
        <v>0</v>
      </c>
      <c r="F89" s="161">
        <v>0</v>
      </c>
      <c r="G89" s="161">
        <v>0</v>
      </c>
      <c r="H89" s="161">
        <v>0</v>
      </c>
      <c r="I89" s="161">
        <v>0</v>
      </c>
      <c r="J89" s="161">
        <v>0</v>
      </c>
    </row>
    <row r="90" spans="1:10" ht="15" thickBot="1">
      <c r="A90" s="115" t="s">
        <v>183</v>
      </c>
      <c r="B90" s="161">
        <v>27.957959499999998</v>
      </c>
      <c r="C90" s="161">
        <v>13.7042325</v>
      </c>
      <c r="D90" s="161">
        <v>33.496078503999996</v>
      </c>
      <c r="E90" s="161">
        <v>4.0661924999999997</v>
      </c>
      <c r="F90" s="161">
        <v>3.5027856000000002</v>
      </c>
      <c r="G90" s="161">
        <v>1.0281499999999999</v>
      </c>
      <c r="H90" s="161">
        <v>2.5398499999999999</v>
      </c>
      <c r="I90" s="161">
        <v>11.459768</v>
      </c>
      <c r="J90" s="161">
        <v>10.899332404000001</v>
      </c>
    </row>
    <row r="91" spans="1:10" ht="15" thickBot="1">
      <c r="A91" s="115" t="s">
        <v>181</v>
      </c>
      <c r="B91" s="161">
        <v>0</v>
      </c>
      <c r="C91" s="161">
        <v>0</v>
      </c>
      <c r="D91" s="161">
        <v>0</v>
      </c>
      <c r="E91" s="161">
        <v>0</v>
      </c>
      <c r="F91" s="161">
        <v>0</v>
      </c>
      <c r="G91" s="161">
        <v>0</v>
      </c>
      <c r="H91" s="161">
        <v>0</v>
      </c>
      <c r="I91" s="161">
        <v>0</v>
      </c>
      <c r="J91" s="161">
        <v>0</v>
      </c>
    </row>
    <row r="92" spans="1:10" ht="15" thickBot="1">
      <c r="A92" s="162" t="s">
        <v>212</v>
      </c>
      <c r="B92" s="163">
        <v>28800.095093919997</v>
      </c>
      <c r="C92" s="163">
        <v>7765.1776414249998</v>
      </c>
      <c r="D92" s="163">
        <v>18972.265258547999</v>
      </c>
      <c r="E92" s="163">
        <v>2147.5683687219998</v>
      </c>
      <c r="F92" s="163">
        <v>2239.2347524250004</v>
      </c>
      <c r="G92" s="163">
        <v>1890.9047442360002</v>
      </c>
      <c r="H92" s="163">
        <v>2302.3822757200001</v>
      </c>
      <c r="I92" s="163">
        <v>4245.6520493090002</v>
      </c>
      <c r="J92" s="163">
        <v>6146.5230681360008</v>
      </c>
    </row>
    <row r="94" spans="1:10">
      <c r="A94" s="143" t="s">
        <v>122</v>
      </c>
    </row>
    <row r="95" spans="1:10" ht="15" thickBot="1"/>
    <row r="96" spans="1:10" ht="23.25" customHeight="1" thickBot="1">
      <c r="A96" s="566" t="s">
        <v>117</v>
      </c>
      <c r="B96" s="566" t="s">
        <v>606</v>
      </c>
      <c r="C96" s="566" t="s">
        <v>635</v>
      </c>
      <c r="D96" s="574" t="s">
        <v>744</v>
      </c>
      <c r="E96" s="573" t="s">
        <v>744</v>
      </c>
      <c r="F96" s="573"/>
      <c r="G96" s="573"/>
      <c r="H96" s="573"/>
      <c r="I96" s="573"/>
      <c r="J96" s="573"/>
    </row>
    <row r="97" spans="1:10" ht="21" customHeight="1" thickBot="1">
      <c r="A97" s="566"/>
      <c r="B97" s="566"/>
      <c r="C97" s="566"/>
      <c r="D97" s="576"/>
      <c r="E97" s="293" t="s">
        <v>745</v>
      </c>
      <c r="F97" s="293" t="s">
        <v>746</v>
      </c>
      <c r="G97" s="293" t="s">
        <v>747</v>
      </c>
      <c r="H97" s="293" t="s">
        <v>748</v>
      </c>
      <c r="I97" s="293" t="s">
        <v>749</v>
      </c>
      <c r="J97" s="293" t="s">
        <v>750</v>
      </c>
    </row>
    <row r="98" spans="1:10" ht="15" thickBot="1">
      <c r="A98" s="115" t="s">
        <v>115</v>
      </c>
      <c r="B98" s="161">
        <v>406790.53257051896</v>
      </c>
      <c r="C98" s="161">
        <v>276143.66676888597</v>
      </c>
      <c r="D98" s="161">
        <v>266587.91690406599</v>
      </c>
      <c r="E98" s="161">
        <v>37948.952652628002</v>
      </c>
      <c r="F98" s="161">
        <v>38146.431595495997</v>
      </c>
      <c r="G98" s="161">
        <v>45319.818844861999</v>
      </c>
      <c r="H98" s="161">
        <v>38080.645701098001</v>
      </c>
      <c r="I98" s="161">
        <v>59837.194113646998</v>
      </c>
      <c r="J98" s="161">
        <v>47254.873996335002</v>
      </c>
    </row>
    <row r="99" spans="1:10" ht="15" thickBot="1">
      <c r="A99" s="115" t="s">
        <v>185</v>
      </c>
      <c r="B99" s="161">
        <v>709.29695839499993</v>
      </c>
      <c r="C99" s="161">
        <v>383.97601250000002</v>
      </c>
      <c r="D99" s="161">
        <v>560.44706339999993</v>
      </c>
      <c r="E99" s="161">
        <v>43.980310899999999</v>
      </c>
      <c r="F99" s="161">
        <v>64.278018500000002</v>
      </c>
      <c r="G99" s="161">
        <v>61.0021062</v>
      </c>
      <c r="H99" s="161">
        <v>40.531330099999998</v>
      </c>
      <c r="I99" s="161">
        <v>108.0576011</v>
      </c>
      <c r="J99" s="161">
        <v>242.59769660000001</v>
      </c>
    </row>
    <row r="100" spans="1:10" ht="15" thickBot="1">
      <c r="A100" s="115" t="s">
        <v>184</v>
      </c>
      <c r="B100" s="161">
        <v>117.088758528</v>
      </c>
      <c r="C100" s="161">
        <v>667.68952835300001</v>
      </c>
      <c r="D100" s="161">
        <v>51.917199139999994</v>
      </c>
      <c r="E100" s="161">
        <v>3.3238921000000001</v>
      </c>
      <c r="F100" s="161">
        <v>8.7577613000000003</v>
      </c>
      <c r="G100" s="161">
        <v>0.83628899999999995</v>
      </c>
      <c r="H100" s="161">
        <v>0.35539320000000002</v>
      </c>
      <c r="I100" s="161">
        <v>2.1843825400000001</v>
      </c>
      <c r="J100" s="161">
        <v>36.459480999999997</v>
      </c>
    </row>
    <row r="101" spans="1:10" ht="15" thickBot="1">
      <c r="A101" s="115" t="s">
        <v>179</v>
      </c>
      <c r="B101" s="161">
        <v>429443.54007050599</v>
      </c>
      <c r="C101" s="161">
        <v>335411.164334364</v>
      </c>
      <c r="D101" s="161">
        <v>635932.70110134198</v>
      </c>
      <c r="E101" s="161">
        <v>81048.024848248999</v>
      </c>
      <c r="F101" s="161">
        <v>81615.271210758001</v>
      </c>
      <c r="G101" s="161">
        <v>82051.049680433003</v>
      </c>
      <c r="H101" s="161">
        <v>77003.501178342995</v>
      </c>
      <c r="I101" s="161">
        <v>133138.697199049</v>
      </c>
      <c r="J101" s="161">
        <v>181076.15698450999</v>
      </c>
    </row>
    <row r="102" spans="1:10" ht="15" thickBot="1">
      <c r="A102" s="115" t="s">
        <v>182</v>
      </c>
      <c r="B102" s="161">
        <v>82845.233634550998</v>
      </c>
      <c r="C102" s="161">
        <v>88874.290858054999</v>
      </c>
      <c r="D102" s="161">
        <v>92416.390932295006</v>
      </c>
      <c r="E102" s="161">
        <v>10021.987439324999</v>
      </c>
      <c r="F102" s="161">
        <v>12698.56924139</v>
      </c>
      <c r="G102" s="161">
        <v>9928.5372297699996</v>
      </c>
      <c r="H102" s="161">
        <v>7183.3609303249996</v>
      </c>
      <c r="I102" s="161">
        <v>19529.893853598998</v>
      </c>
      <c r="J102" s="161">
        <v>33054.042237886002</v>
      </c>
    </row>
    <row r="103" spans="1:10" ht="15" thickBot="1">
      <c r="A103" s="115" t="s">
        <v>180</v>
      </c>
      <c r="B103" s="161">
        <v>39567.666564406005</v>
      </c>
      <c r="C103" s="161">
        <v>28756.677404143</v>
      </c>
      <c r="D103" s="161">
        <v>52060.787305535996</v>
      </c>
      <c r="E103" s="161">
        <v>4274.8601396920003</v>
      </c>
      <c r="F103" s="161">
        <v>4612.4036025839996</v>
      </c>
      <c r="G103" s="161">
        <v>4280.7180405689996</v>
      </c>
      <c r="H103" s="161">
        <v>4320.3148815799996</v>
      </c>
      <c r="I103" s="161">
        <v>8073.6844163610003</v>
      </c>
      <c r="J103" s="161">
        <v>26498.806224749998</v>
      </c>
    </row>
    <row r="104" spans="1:10" ht="15" thickBot="1">
      <c r="A104" s="115" t="s">
        <v>186</v>
      </c>
      <c r="B104" s="161">
        <v>1560.779005737</v>
      </c>
      <c r="C104" s="161">
        <v>1688.4155031929999</v>
      </c>
      <c r="D104" s="161">
        <v>2441.9044919810003</v>
      </c>
      <c r="E104" s="161">
        <v>400.52902297000003</v>
      </c>
      <c r="F104" s="161">
        <v>257.67236114500002</v>
      </c>
      <c r="G104" s="161">
        <v>358.91260174799999</v>
      </c>
      <c r="H104" s="161">
        <v>248.61423774799999</v>
      </c>
      <c r="I104" s="161">
        <v>497.70693132399998</v>
      </c>
      <c r="J104" s="161">
        <v>678.46933704599996</v>
      </c>
    </row>
    <row r="105" spans="1:10" ht="15" thickBot="1">
      <c r="A105" s="115" t="s">
        <v>183</v>
      </c>
      <c r="B105" s="161">
        <v>18957.293806705002</v>
      </c>
      <c r="C105" s="161">
        <v>12767.316103326</v>
      </c>
      <c r="D105" s="161">
        <v>4872.2188323319997</v>
      </c>
      <c r="E105" s="161">
        <v>754.44367828199995</v>
      </c>
      <c r="F105" s="161">
        <v>577.24881240000002</v>
      </c>
      <c r="G105" s="161">
        <v>570.02696803200001</v>
      </c>
      <c r="H105" s="161">
        <v>233.18149320000001</v>
      </c>
      <c r="I105" s="161">
        <v>566.56589730400003</v>
      </c>
      <c r="J105" s="161">
        <v>2170.7519831139998</v>
      </c>
    </row>
    <row r="106" spans="1:10" ht="15" thickBot="1">
      <c r="A106" s="115" t="s">
        <v>181</v>
      </c>
      <c r="B106" s="161">
        <v>13510.239626631999</v>
      </c>
      <c r="C106" s="161">
        <v>13055.415598823</v>
      </c>
      <c r="D106" s="161">
        <v>17756.261680715997</v>
      </c>
      <c r="E106" s="161">
        <v>1988.9218411730001</v>
      </c>
      <c r="F106" s="161">
        <v>1071.48125931</v>
      </c>
      <c r="G106" s="161">
        <v>1123.3111453050001</v>
      </c>
      <c r="H106" s="161">
        <v>5006.3650023609998</v>
      </c>
      <c r="I106" s="161">
        <v>1881.984157055</v>
      </c>
      <c r="J106" s="161">
        <v>6684.1982755119998</v>
      </c>
    </row>
    <row r="107" spans="1:10" ht="15" thickBot="1">
      <c r="A107" s="162" t="s">
        <v>212</v>
      </c>
      <c r="B107" s="163">
        <v>993501.6709959791</v>
      </c>
      <c r="C107" s="163">
        <v>757748.61211164296</v>
      </c>
      <c r="D107" s="163">
        <v>1072680.5455108078</v>
      </c>
      <c r="E107" s="163">
        <v>136485.02382531899</v>
      </c>
      <c r="F107" s="163">
        <v>139052.11386288304</v>
      </c>
      <c r="G107" s="163">
        <v>143694.21290591898</v>
      </c>
      <c r="H107" s="163">
        <v>132116.87014795499</v>
      </c>
      <c r="I107" s="163">
        <v>223635.96855197902</v>
      </c>
      <c r="J107" s="163">
        <v>297696.35621675296</v>
      </c>
    </row>
    <row r="109" spans="1:10">
      <c r="A109" s="132" t="s">
        <v>1033</v>
      </c>
    </row>
    <row r="110" spans="1:10">
      <c r="A110" s="7"/>
    </row>
    <row r="111" spans="1:10">
      <c r="A111" s="7"/>
    </row>
    <row r="112" spans="1:10">
      <c r="A112" s="7"/>
    </row>
    <row r="113" spans="1:10">
      <c r="A113" s="7"/>
    </row>
    <row r="114" spans="1:10">
      <c r="A114" s="7"/>
    </row>
    <row r="115" spans="1:10">
      <c r="A115" s="7"/>
    </row>
    <row r="116" spans="1:10">
      <c r="A116" s="7"/>
    </row>
    <row r="117" spans="1:10">
      <c r="A117" s="7"/>
    </row>
    <row r="118" spans="1:10">
      <c r="A118" s="7"/>
    </row>
    <row r="119" spans="1:10">
      <c r="A119" s="7"/>
    </row>
    <row r="120" spans="1:10">
      <c r="A120" s="7"/>
    </row>
    <row r="122" spans="1:10" ht="17">
      <c r="A122" s="631" t="s">
        <v>708</v>
      </c>
      <c r="B122" s="631"/>
      <c r="C122" s="631"/>
      <c r="D122" s="631"/>
      <c r="E122" s="631"/>
      <c r="F122" s="631"/>
      <c r="G122" s="631"/>
      <c r="H122" s="631"/>
      <c r="I122" s="631"/>
      <c r="J122" s="631"/>
    </row>
    <row r="124" spans="1:10">
      <c r="A124" s="143" t="s">
        <v>123</v>
      </c>
      <c r="I124" s="69"/>
    </row>
    <row r="125" spans="1:10" ht="15" thickBot="1">
      <c r="J125" s="160" t="s">
        <v>612</v>
      </c>
    </row>
    <row r="126" spans="1:10" ht="20.25" customHeight="1" thickBot="1">
      <c r="A126" s="566" t="s">
        <v>117</v>
      </c>
      <c r="B126" s="566" t="s">
        <v>606</v>
      </c>
      <c r="C126" s="566" t="s">
        <v>635</v>
      </c>
      <c r="D126" s="574" t="s">
        <v>744</v>
      </c>
      <c r="E126" s="573" t="s">
        <v>744</v>
      </c>
      <c r="F126" s="573"/>
      <c r="G126" s="573"/>
      <c r="H126" s="573"/>
      <c r="I126" s="573"/>
      <c r="J126" s="573"/>
    </row>
    <row r="127" spans="1:10" ht="23.25" customHeight="1" thickBot="1">
      <c r="A127" s="566"/>
      <c r="B127" s="566"/>
      <c r="C127" s="566"/>
      <c r="D127" s="576"/>
      <c r="E127" s="293" t="s">
        <v>745</v>
      </c>
      <c r="F127" s="293" t="s">
        <v>746</v>
      </c>
      <c r="G127" s="293" t="s">
        <v>747</v>
      </c>
      <c r="H127" s="293" t="s">
        <v>748</v>
      </c>
      <c r="I127" s="293" t="s">
        <v>749</v>
      </c>
      <c r="J127" s="293" t="s">
        <v>750</v>
      </c>
    </row>
    <row r="128" spans="1:10" ht="15" thickBot="1">
      <c r="A128" s="115" t="s">
        <v>115</v>
      </c>
      <c r="B128" s="161">
        <v>0</v>
      </c>
      <c r="C128" s="161">
        <v>0</v>
      </c>
      <c r="D128" s="161">
        <v>0</v>
      </c>
      <c r="E128" s="161">
        <v>0</v>
      </c>
      <c r="F128" s="161">
        <v>0</v>
      </c>
      <c r="G128" s="161">
        <v>0</v>
      </c>
      <c r="H128" s="161">
        <v>0</v>
      </c>
      <c r="I128" s="161">
        <v>0</v>
      </c>
      <c r="J128" s="161">
        <v>0</v>
      </c>
    </row>
    <row r="129" spans="1:10" ht="15" thickBot="1">
      <c r="A129" s="115" t="s">
        <v>185</v>
      </c>
      <c r="B129" s="161">
        <v>0</v>
      </c>
      <c r="C129" s="161">
        <v>0</v>
      </c>
      <c r="D129" s="161">
        <v>0</v>
      </c>
      <c r="E129" s="161">
        <v>0</v>
      </c>
      <c r="F129" s="161">
        <v>0</v>
      </c>
      <c r="G129" s="161">
        <v>0</v>
      </c>
      <c r="H129" s="161">
        <v>0</v>
      </c>
      <c r="I129" s="161">
        <v>0</v>
      </c>
      <c r="J129" s="161">
        <v>0</v>
      </c>
    </row>
    <row r="130" spans="1:10" ht="15" thickBot="1">
      <c r="A130" s="115" t="s">
        <v>184</v>
      </c>
      <c r="B130" s="161">
        <v>0</v>
      </c>
      <c r="C130" s="161">
        <v>0</v>
      </c>
      <c r="D130" s="161">
        <v>0</v>
      </c>
      <c r="E130" s="161">
        <v>0</v>
      </c>
      <c r="F130" s="161">
        <v>0</v>
      </c>
      <c r="G130" s="161">
        <v>0</v>
      </c>
      <c r="H130" s="161">
        <v>0</v>
      </c>
      <c r="I130" s="161">
        <v>0</v>
      </c>
      <c r="J130" s="161">
        <v>0</v>
      </c>
    </row>
    <row r="131" spans="1:10" ht="15" thickBot="1">
      <c r="A131" s="115" t="s">
        <v>179</v>
      </c>
      <c r="B131" s="161">
        <v>60.762645750000004</v>
      </c>
      <c r="C131" s="161">
        <v>114.03996935000001</v>
      </c>
      <c r="D131" s="161">
        <v>352.59751295000001</v>
      </c>
      <c r="E131" s="161">
        <v>48.458116500000003</v>
      </c>
      <c r="F131" s="161">
        <v>53.726034249999998</v>
      </c>
      <c r="G131" s="161">
        <v>61.0641295</v>
      </c>
      <c r="H131" s="161">
        <v>39.2209571</v>
      </c>
      <c r="I131" s="161">
        <v>55.1839412</v>
      </c>
      <c r="J131" s="161">
        <v>94.944334400000002</v>
      </c>
    </row>
    <row r="132" spans="1:10" ht="15" thickBot="1">
      <c r="A132" s="115" t="s">
        <v>182</v>
      </c>
      <c r="B132" s="161">
        <v>0</v>
      </c>
      <c r="C132" s="161">
        <v>0</v>
      </c>
      <c r="D132" s="161">
        <v>0</v>
      </c>
      <c r="E132" s="161">
        <v>0</v>
      </c>
      <c r="F132" s="161">
        <v>0</v>
      </c>
      <c r="G132" s="161">
        <v>0</v>
      </c>
      <c r="H132" s="161">
        <v>0</v>
      </c>
      <c r="I132" s="161">
        <v>0</v>
      </c>
      <c r="J132" s="161">
        <v>0</v>
      </c>
    </row>
    <row r="133" spans="1:10" ht="15" thickBot="1">
      <c r="A133" s="115" t="s">
        <v>180</v>
      </c>
      <c r="B133" s="161">
        <v>0</v>
      </c>
      <c r="C133" s="161">
        <v>0</v>
      </c>
      <c r="D133" s="161">
        <v>0</v>
      </c>
      <c r="E133" s="161">
        <v>0</v>
      </c>
      <c r="F133" s="161">
        <v>0</v>
      </c>
      <c r="G133" s="161">
        <v>0</v>
      </c>
      <c r="H133" s="161">
        <v>0</v>
      </c>
      <c r="I133" s="161">
        <v>0</v>
      </c>
      <c r="J133" s="161">
        <v>0</v>
      </c>
    </row>
    <row r="134" spans="1:10" ht="15" thickBot="1">
      <c r="A134" s="115" t="s">
        <v>186</v>
      </c>
      <c r="B134" s="161">
        <v>0</v>
      </c>
      <c r="C134" s="161">
        <v>0</v>
      </c>
      <c r="D134" s="161">
        <v>0</v>
      </c>
      <c r="E134" s="161">
        <v>0</v>
      </c>
      <c r="F134" s="161">
        <v>0</v>
      </c>
      <c r="G134" s="161">
        <v>0</v>
      </c>
      <c r="H134" s="161">
        <v>0</v>
      </c>
      <c r="I134" s="161">
        <v>0</v>
      </c>
      <c r="J134" s="161">
        <v>0</v>
      </c>
    </row>
    <row r="135" spans="1:10" ht="15" thickBot="1">
      <c r="A135" s="115" t="s">
        <v>183</v>
      </c>
      <c r="B135" s="161">
        <v>0</v>
      </c>
      <c r="C135" s="161">
        <v>0</v>
      </c>
      <c r="D135" s="161">
        <v>0</v>
      </c>
      <c r="E135" s="161">
        <v>0</v>
      </c>
      <c r="F135" s="161">
        <v>0</v>
      </c>
      <c r="G135" s="161">
        <v>0</v>
      </c>
      <c r="H135" s="161">
        <v>0</v>
      </c>
      <c r="I135" s="161">
        <v>0</v>
      </c>
      <c r="J135" s="161">
        <v>0</v>
      </c>
    </row>
    <row r="136" spans="1:10" ht="15" thickBot="1">
      <c r="A136" s="115" t="s">
        <v>181</v>
      </c>
      <c r="B136" s="161">
        <v>0</v>
      </c>
      <c r="C136" s="161">
        <v>0</v>
      </c>
      <c r="D136" s="161">
        <v>0</v>
      </c>
      <c r="E136" s="161">
        <v>0</v>
      </c>
      <c r="F136" s="161">
        <v>0</v>
      </c>
      <c r="G136" s="161">
        <v>0</v>
      </c>
      <c r="H136" s="161">
        <v>0</v>
      </c>
      <c r="I136" s="161">
        <v>0</v>
      </c>
      <c r="J136" s="161">
        <v>0</v>
      </c>
    </row>
    <row r="137" spans="1:10" ht="15" thickBot="1">
      <c r="A137" s="162" t="s">
        <v>212</v>
      </c>
      <c r="B137" s="163">
        <v>60.762645750000004</v>
      </c>
      <c r="C137" s="163">
        <v>114.03996935000001</v>
      </c>
      <c r="D137" s="163">
        <v>352.59751295000001</v>
      </c>
      <c r="E137" s="163">
        <v>48.458116500000003</v>
      </c>
      <c r="F137" s="163">
        <v>53.726034249999998</v>
      </c>
      <c r="G137" s="163">
        <v>61.0641295</v>
      </c>
      <c r="H137" s="163">
        <v>39.2209571</v>
      </c>
      <c r="I137" s="163">
        <v>55.1839412</v>
      </c>
      <c r="J137" s="163">
        <v>94.944334400000002</v>
      </c>
    </row>
    <row r="139" spans="1:10">
      <c r="A139" s="143" t="s">
        <v>124</v>
      </c>
    </row>
    <row r="140" spans="1:10" ht="15" thickBot="1"/>
    <row r="141" spans="1:10" ht="21.75" customHeight="1" thickBot="1">
      <c r="A141" s="566" t="s">
        <v>117</v>
      </c>
      <c r="B141" s="566" t="s">
        <v>606</v>
      </c>
      <c r="C141" s="566" t="s">
        <v>635</v>
      </c>
      <c r="D141" s="574" t="s">
        <v>744</v>
      </c>
      <c r="E141" s="573" t="s">
        <v>744</v>
      </c>
      <c r="F141" s="573"/>
      <c r="G141" s="573"/>
      <c r="H141" s="573"/>
      <c r="I141" s="573"/>
      <c r="J141" s="573"/>
    </row>
    <row r="142" spans="1:10" ht="20.25" customHeight="1" thickBot="1">
      <c r="A142" s="566"/>
      <c r="B142" s="566"/>
      <c r="C142" s="566"/>
      <c r="D142" s="576"/>
      <c r="E142" s="293" t="s">
        <v>745</v>
      </c>
      <c r="F142" s="293" t="s">
        <v>746</v>
      </c>
      <c r="G142" s="293" t="s">
        <v>747</v>
      </c>
      <c r="H142" s="293" t="s">
        <v>748</v>
      </c>
      <c r="I142" s="293" t="s">
        <v>749</v>
      </c>
      <c r="J142" s="293" t="s">
        <v>750</v>
      </c>
    </row>
    <row r="143" spans="1:10" ht="15" thickBot="1">
      <c r="A143" s="115" t="s">
        <v>115</v>
      </c>
      <c r="B143" s="161">
        <v>1.1490165999999999</v>
      </c>
      <c r="C143" s="161">
        <v>2.6901728999999999</v>
      </c>
      <c r="D143" s="161">
        <v>4.1552033000000002</v>
      </c>
      <c r="E143" s="161">
        <v>0</v>
      </c>
      <c r="F143" s="161">
        <v>0.79984250000000001</v>
      </c>
      <c r="G143" s="161">
        <v>0.29080679999999998</v>
      </c>
      <c r="H143" s="161">
        <v>0</v>
      </c>
      <c r="I143" s="161">
        <v>0</v>
      </c>
      <c r="J143" s="161">
        <v>3.0645539999999998</v>
      </c>
    </row>
    <row r="144" spans="1:10" ht="15" thickBot="1">
      <c r="A144" s="115" t="s">
        <v>185</v>
      </c>
      <c r="B144" s="161">
        <v>0</v>
      </c>
      <c r="C144" s="161">
        <v>0</v>
      </c>
      <c r="D144" s="161">
        <v>0</v>
      </c>
      <c r="E144" s="161">
        <v>0</v>
      </c>
      <c r="F144" s="161">
        <v>0</v>
      </c>
      <c r="G144" s="161">
        <v>0</v>
      </c>
      <c r="H144" s="161">
        <v>0</v>
      </c>
      <c r="I144" s="161">
        <v>0</v>
      </c>
      <c r="J144" s="161">
        <v>0</v>
      </c>
    </row>
    <row r="145" spans="1:10" ht="15" thickBot="1">
      <c r="A145" s="115" t="s">
        <v>184</v>
      </c>
      <c r="B145" s="161">
        <v>0</v>
      </c>
      <c r="C145" s="161">
        <v>0</v>
      </c>
      <c r="D145" s="161">
        <v>0</v>
      </c>
      <c r="E145" s="161">
        <v>0</v>
      </c>
      <c r="F145" s="161">
        <v>0</v>
      </c>
      <c r="G145" s="161">
        <v>0</v>
      </c>
      <c r="H145" s="161">
        <v>0</v>
      </c>
      <c r="I145" s="161">
        <v>0</v>
      </c>
      <c r="J145" s="161">
        <v>0</v>
      </c>
    </row>
    <row r="146" spans="1:10" ht="15" thickBot="1">
      <c r="A146" s="115" t="s">
        <v>179</v>
      </c>
      <c r="B146" s="161">
        <v>1828.8972431749999</v>
      </c>
      <c r="C146" s="161">
        <v>2474.870301725</v>
      </c>
      <c r="D146" s="161">
        <v>8061.2575207749996</v>
      </c>
      <c r="E146" s="161">
        <v>825.24979470000005</v>
      </c>
      <c r="F146" s="161">
        <v>920.28162962500005</v>
      </c>
      <c r="G146" s="161">
        <v>843.82313260000001</v>
      </c>
      <c r="H146" s="161">
        <v>812.56921380000006</v>
      </c>
      <c r="I146" s="161">
        <v>1831.904395</v>
      </c>
      <c r="J146" s="161">
        <v>2827.4293550500001</v>
      </c>
    </row>
    <row r="147" spans="1:10" ht="15" thickBot="1">
      <c r="A147" s="115" t="s">
        <v>182</v>
      </c>
      <c r="B147" s="161">
        <v>0</v>
      </c>
      <c r="C147" s="161">
        <v>0</v>
      </c>
      <c r="D147" s="161">
        <v>0</v>
      </c>
      <c r="E147" s="161">
        <v>0</v>
      </c>
      <c r="F147" s="161">
        <v>0</v>
      </c>
      <c r="G147" s="161">
        <v>0</v>
      </c>
      <c r="H147" s="161">
        <v>0</v>
      </c>
      <c r="I147" s="161">
        <v>0</v>
      </c>
      <c r="J147" s="161">
        <v>0</v>
      </c>
    </row>
    <row r="148" spans="1:10" ht="15" thickBot="1">
      <c r="A148" s="115" t="s">
        <v>180</v>
      </c>
      <c r="B148" s="161">
        <v>0</v>
      </c>
      <c r="C148" s="161">
        <v>0</v>
      </c>
      <c r="D148" s="161">
        <v>0</v>
      </c>
      <c r="E148" s="161">
        <v>0</v>
      </c>
      <c r="F148" s="161">
        <v>0</v>
      </c>
      <c r="G148" s="161">
        <v>0</v>
      </c>
      <c r="H148" s="161">
        <v>0</v>
      </c>
      <c r="I148" s="161">
        <v>0</v>
      </c>
      <c r="J148" s="161">
        <v>0</v>
      </c>
    </row>
    <row r="149" spans="1:10" ht="15" thickBot="1">
      <c r="A149" s="115" t="s">
        <v>186</v>
      </c>
      <c r="B149" s="161">
        <v>0</v>
      </c>
      <c r="C149" s="161">
        <v>0</v>
      </c>
      <c r="D149" s="161">
        <v>0</v>
      </c>
      <c r="E149" s="161">
        <v>0</v>
      </c>
      <c r="F149" s="161">
        <v>0</v>
      </c>
      <c r="G149" s="161">
        <v>0</v>
      </c>
      <c r="H149" s="161">
        <v>0</v>
      </c>
      <c r="I149" s="161">
        <v>0</v>
      </c>
      <c r="J149" s="161">
        <v>0</v>
      </c>
    </row>
    <row r="150" spans="1:10" ht="15" thickBot="1">
      <c r="A150" s="115" t="s">
        <v>183</v>
      </c>
      <c r="B150" s="161">
        <v>0.84478960000000003</v>
      </c>
      <c r="C150" s="161">
        <v>0</v>
      </c>
      <c r="D150" s="161">
        <v>0</v>
      </c>
      <c r="E150" s="161">
        <v>0</v>
      </c>
      <c r="F150" s="161">
        <v>0</v>
      </c>
      <c r="G150" s="161">
        <v>0</v>
      </c>
      <c r="H150" s="161">
        <v>0</v>
      </c>
      <c r="I150" s="161">
        <v>0</v>
      </c>
      <c r="J150" s="161">
        <v>0</v>
      </c>
    </row>
    <row r="151" spans="1:10" ht="15" thickBot="1">
      <c r="A151" s="115" t="s">
        <v>181</v>
      </c>
      <c r="B151" s="161">
        <v>0</v>
      </c>
      <c r="C151" s="161">
        <v>0</v>
      </c>
      <c r="D151" s="161">
        <v>0</v>
      </c>
      <c r="E151" s="161">
        <v>0</v>
      </c>
      <c r="F151" s="161">
        <v>0</v>
      </c>
      <c r="G151" s="161">
        <v>0</v>
      </c>
      <c r="H151" s="161">
        <v>0</v>
      </c>
      <c r="I151" s="161">
        <v>0</v>
      </c>
      <c r="J151" s="161">
        <v>0</v>
      </c>
    </row>
    <row r="152" spans="1:10" ht="15" thickBot="1">
      <c r="A152" s="162" t="s">
        <v>212</v>
      </c>
      <c r="B152" s="163">
        <v>1830.891049375</v>
      </c>
      <c r="C152" s="163">
        <v>2477.5604746250001</v>
      </c>
      <c r="D152" s="163">
        <v>8065.4127240749995</v>
      </c>
      <c r="E152" s="163">
        <v>825.24979470000005</v>
      </c>
      <c r="F152" s="163">
        <v>921.081472125</v>
      </c>
      <c r="G152" s="163">
        <v>844.11393940000005</v>
      </c>
      <c r="H152" s="163">
        <v>812.56921380000006</v>
      </c>
      <c r="I152" s="163">
        <v>1831.904395</v>
      </c>
      <c r="J152" s="163">
        <v>2830.4939090500002</v>
      </c>
    </row>
    <row r="154" spans="1:10">
      <c r="A154" s="143" t="s">
        <v>125</v>
      </c>
    </row>
    <row r="155" spans="1:10" ht="15" thickBot="1"/>
    <row r="156" spans="1:10" ht="21" customHeight="1" thickBot="1">
      <c r="A156" s="566" t="s">
        <v>117</v>
      </c>
      <c r="B156" s="566" t="s">
        <v>606</v>
      </c>
      <c r="C156" s="566" t="s">
        <v>635</v>
      </c>
      <c r="D156" s="574" t="s">
        <v>744</v>
      </c>
      <c r="E156" s="573" t="s">
        <v>744</v>
      </c>
      <c r="F156" s="573"/>
      <c r="G156" s="573"/>
      <c r="H156" s="573"/>
      <c r="I156" s="573"/>
      <c r="J156" s="573"/>
    </row>
    <row r="157" spans="1:10" ht="19.5" customHeight="1" thickBot="1">
      <c r="A157" s="566"/>
      <c r="B157" s="566"/>
      <c r="C157" s="566"/>
      <c r="D157" s="576"/>
      <c r="E157" s="293" t="s">
        <v>745</v>
      </c>
      <c r="F157" s="293" t="s">
        <v>746</v>
      </c>
      <c r="G157" s="293" t="s">
        <v>747</v>
      </c>
      <c r="H157" s="293" t="s">
        <v>748</v>
      </c>
      <c r="I157" s="293" t="s">
        <v>749</v>
      </c>
      <c r="J157" s="293" t="s">
        <v>750</v>
      </c>
    </row>
    <row r="158" spans="1:10" ht="15" thickBot="1">
      <c r="A158" s="115" t="s">
        <v>115</v>
      </c>
      <c r="B158" s="161">
        <v>1459.5531203350001</v>
      </c>
      <c r="C158" s="161">
        <v>1076.4274203049999</v>
      </c>
      <c r="D158" s="161">
        <v>3841.9417283150001</v>
      </c>
      <c r="E158" s="161">
        <v>1568.22987304</v>
      </c>
      <c r="F158" s="161">
        <v>570.24780410000005</v>
      </c>
      <c r="G158" s="161">
        <v>194.93240577</v>
      </c>
      <c r="H158" s="161">
        <v>673.61180290000004</v>
      </c>
      <c r="I158" s="161">
        <v>236.77632299999999</v>
      </c>
      <c r="J158" s="161">
        <v>598.14351950499997</v>
      </c>
    </row>
    <row r="159" spans="1:10" ht="15" thickBot="1">
      <c r="A159" s="115" t="s">
        <v>185</v>
      </c>
      <c r="B159" s="161">
        <v>34.975427799999999</v>
      </c>
      <c r="C159" s="161">
        <v>333.58727750000003</v>
      </c>
      <c r="D159" s="161">
        <v>259.8370319</v>
      </c>
      <c r="E159" s="161">
        <v>4.0294004000000001</v>
      </c>
      <c r="F159" s="161">
        <v>20.274866299999999</v>
      </c>
      <c r="G159" s="161">
        <v>92.372104100000001</v>
      </c>
      <c r="H159" s="161">
        <v>1.5324180000000001</v>
      </c>
      <c r="I159" s="161">
        <v>112.8141251</v>
      </c>
      <c r="J159" s="161">
        <v>28.814118000000001</v>
      </c>
    </row>
    <row r="160" spans="1:10" ht="15" thickBot="1">
      <c r="A160" s="115" t="s">
        <v>184</v>
      </c>
      <c r="B160" s="161">
        <v>2.8263374999999997</v>
      </c>
      <c r="C160" s="161">
        <v>2.2202959999999998</v>
      </c>
      <c r="D160" s="161">
        <v>0.19548749999999998</v>
      </c>
      <c r="E160" s="161">
        <v>0.11625000000000001</v>
      </c>
      <c r="F160" s="161">
        <v>5.8500000000000002E-3</v>
      </c>
      <c r="G160" s="161">
        <v>0</v>
      </c>
      <c r="H160" s="161">
        <v>0</v>
      </c>
      <c r="I160" s="161">
        <v>3.4375E-3</v>
      </c>
      <c r="J160" s="161">
        <v>6.9949999999999998E-2</v>
      </c>
    </row>
    <row r="161" spans="1:10" ht="15" thickBot="1">
      <c r="A161" s="115" t="s">
        <v>179</v>
      </c>
      <c r="B161" s="161">
        <v>79699.503063912998</v>
      </c>
      <c r="C161" s="161">
        <v>86151.570753506996</v>
      </c>
      <c r="D161" s="161">
        <v>165431.47942793102</v>
      </c>
      <c r="E161" s="161">
        <v>21223.103985883001</v>
      </c>
      <c r="F161" s="161">
        <v>21378.510335806001</v>
      </c>
      <c r="G161" s="161">
        <v>18982.710761983999</v>
      </c>
      <c r="H161" s="161">
        <v>19528.760732835999</v>
      </c>
      <c r="I161" s="161">
        <v>34398.763994633999</v>
      </c>
      <c r="J161" s="161">
        <v>49919.629616787999</v>
      </c>
    </row>
    <row r="162" spans="1:10" ht="15" thickBot="1">
      <c r="A162" s="115" t="s">
        <v>182</v>
      </c>
      <c r="B162" s="161">
        <v>0</v>
      </c>
      <c r="C162" s="161">
        <v>0</v>
      </c>
      <c r="D162" s="161">
        <v>0</v>
      </c>
      <c r="E162" s="161">
        <v>0</v>
      </c>
      <c r="F162" s="161">
        <v>0</v>
      </c>
      <c r="G162" s="161">
        <v>0</v>
      </c>
      <c r="H162" s="161">
        <v>0</v>
      </c>
      <c r="I162" s="161">
        <v>0</v>
      </c>
      <c r="J162" s="161">
        <v>0</v>
      </c>
    </row>
    <row r="163" spans="1:10" ht="15" thickBot="1">
      <c r="A163" s="115" t="s">
        <v>180</v>
      </c>
      <c r="B163" s="161">
        <v>0</v>
      </c>
      <c r="C163" s="161">
        <v>0</v>
      </c>
      <c r="D163" s="161">
        <v>0</v>
      </c>
      <c r="E163" s="161">
        <v>0</v>
      </c>
      <c r="F163" s="161">
        <v>0</v>
      </c>
      <c r="G163" s="161">
        <v>0</v>
      </c>
      <c r="H163" s="161">
        <v>0</v>
      </c>
      <c r="I163" s="161">
        <v>0</v>
      </c>
      <c r="J163" s="161">
        <v>0</v>
      </c>
    </row>
    <row r="164" spans="1:10" ht="15" thickBot="1">
      <c r="A164" s="115" t="s">
        <v>186</v>
      </c>
      <c r="B164" s="161">
        <v>221.85518852799999</v>
      </c>
      <c r="C164" s="161">
        <v>75.521380699999995</v>
      </c>
      <c r="D164" s="161">
        <v>100.2227511</v>
      </c>
      <c r="E164" s="161">
        <v>12.413063299999999</v>
      </c>
      <c r="F164" s="161">
        <v>11.384892000000001</v>
      </c>
      <c r="G164" s="161">
        <v>3.6309835000000001</v>
      </c>
      <c r="H164" s="161">
        <v>7.2363061999999996</v>
      </c>
      <c r="I164" s="161">
        <v>23.7934731</v>
      </c>
      <c r="J164" s="161">
        <v>41.764032999999998</v>
      </c>
    </row>
    <row r="165" spans="1:10" ht="15" thickBot="1">
      <c r="A165" s="115" t="s">
        <v>183</v>
      </c>
      <c r="B165" s="161">
        <v>366.55119780000001</v>
      </c>
      <c r="C165" s="161">
        <v>337.60045719999999</v>
      </c>
      <c r="D165" s="161">
        <v>544.90099669999995</v>
      </c>
      <c r="E165" s="161">
        <v>53.503343999999998</v>
      </c>
      <c r="F165" s="161">
        <v>38.036984099999998</v>
      </c>
      <c r="G165" s="161">
        <v>78.325293000000002</v>
      </c>
      <c r="H165" s="161">
        <v>32.424042</v>
      </c>
      <c r="I165" s="161">
        <v>50.116421500000001</v>
      </c>
      <c r="J165" s="161">
        <v>292.49491210000002</v>
      </c>
    </row>
    <row r="166" spans="1:10" ht="15" thickBot="1">
      <c r="A166" s="115" t="s">
        <v>181</v>
      </c>
      <c r="B166" s="161">
        <v>2.1683530000000002</v>
      </c>
      <c r="C166" s="161">
        <v>0.34079880000000001</v>
      </c>
      <c r="D166" s="161">
        <v>7.2960000000000004E-3</v>
      </c>
      <c r="E166" s="161">
        <v>7.2960000000000004E-3</v>
      </c>
      <c r="F166" s="161">
        <v>0</v>
      </c>
      <c r="G166" s="161">
        <v>0</v>
      </c>
      <c r="H166" s="161">
        <v>0</v>
      </c>
      <c r="I166" s="161">
        <v>0</v>
      </c>
      <c r="J166" s="161">
        <v>0</v>
      </c>
    </row>
    <row r="167" spans="1:10" ht="15" thickBot="1">
      <c r="A167" s="162" t="s">
        <v>212</v>
      </c>
      <c r="B167" s="163">
        <v>81787.432688875997</v>
      </c>
      <c r="C167" s="163">
        <v>87977.268384012001</v>
      </c>
      <c r="D167" s="163">
        <v>170178.58471944599</v>
      </c>
      <c r="E167" s="163">
        <v>22861.403212623001</v>
      </c>
      <c r="F167" s="163">
        <v>22018.460732305997</v>
      </c>
      <c r="G167" s="163">
        <v>19351.971548353999</v>
      </c>
      <c r="H167" s="163">
        <v>20243.565301936</v>
      </c>
      <c r="I167" s="163">
        <v>34822.267774833999</v>
      </c>
      <c r="J167" s="163">
        <v>50880.916149393001</v>
      </c>
    </row>
    <row r="169" spans="1:10">
      <c r="A169" s="132" t="s">
        <v>1033</v>
      </c>
    </row>
    <row r="170" spans="1:10">
      <c r="A170" s="7"/>
    </row>
    <row r="171" spans="1:10">
      <c r="A171" s="7"/>
    </row>
    <row r="172" spans="1:10">
      <c r="A172" s="7"/>
    </row>
    <row r="173" spans="1:10">
      <c r="A173" s="7"/>
    </row>
    <row r="174" spans="1:10">
      <c r="A174" s="7"/>
    </row>
    <row r="175" spans="1:10">
      <c r="A175" s="7"/>
    </row>
    <row r="176" spans="1:10">
      <c r="A176" s="7"/>
    </row>
    <row r="177" spans="1:10">
      <c r="A177" s="7"/>
    </row>
    <row r="178" spans="1:10">
      <c r="A178" s="7"/>
    </row>
    <row r="179" spans="1:10">
      <c r="A179" s="7"/>
    </row>
    <row r="180" spans="1:10">
      <c r="A180" s="7"/>
    </row>
    <row r="182" spans="1:10" ht="17">
      <c r="A182" s="631" t="s">
        <v>708</v>
      </c>
      <c r="B182" s="631"/>
      <c r="C182" s="631"/>
      <c r="D182" s="631"/>
      <c r="E182" s="631"/>
      <c r="F182" s="631"/>
      <c r="G182" s="631"/>
      <c r="H182" s="631"/>
      <c r="I182" s="631"/>
      <c r="J182" s="631"/>
    </row>
    <row r="184" spans="1:10">
      <c r="A184" s="143" t="s">
        <v>126</v>
      </c>
      <c r="I184" s="69"/>
    </row>
    <row r="185" spans="1:10" ht="15" thickBot="1">
      <c r="J185" s="160" t="s">
        <v>612</v>
      </c>
    </row>
    <row r="186" spans="1:10" ht="22.5" customHeight="1" thickBot="1">
      <c r="A186" s="566" t="s">
        <v>117</v>
      </c>
      <c r="B186" s="566" t="s">
        <v>606</v>
      </c>
      <c r="C186" s="566" t="s">
        <v>635</v>
      </c>
      <c r="D186" s="574" t="s">
        <v>744</v>
      </c>
      <c r="E186" s="573" t="s">
        <v>744</v>
      </c>
      <c r="F186" s="573"/>
      <c r="G186" s="573"/>
      <c r="H186" s="573"/>
      <c r="I186" s="573"/>
      <c r="J186" s="573"/>
    </row>
    <row r="187" spans="1:10" ht="21" customHeight="1" thickBot="1">
      <c r="A187" s="566"/>
      <c r="B187" s="566"/>
      <c r="C187" s="566"/>
      <c r="D187" s="576"/>
      <c r="E187" s="293" t="s">
        <v>745</v>
      </c>
      <c r="F187" s="293" t="s">
        <v>746</v>
      </c>
      <c r="G187" s="293" t="s">
        <v>747</v>
      </c>
      <c r="H187" s="293" t="s">
        <v>748</v>
      </c>
      <c r="I187" s="293" t="s">
        <v>749</v>
      </c>
      <c r="J187" s="293" t="s">
        <v>750</v>
      </c>
    </row>
    <row r="188" spans="1:10" ht="15" thickBot="1">
      <c r="A188" s="115" t="s">
        <v>115</v>
      </c>
      <c r="B188" s="161">
        <v>4244.4675251460003</v>
      </c>
      <c r="C188" s="161">
        <v>9619.8202501199994</v>
      </c>
      <c r="D188" s="161">
        <v>7944.2195725000001</v>
      </c>
      <c r="E188" s="161">
        <v>2497.9543290000001</v>
      </c>
      <c r="F188" s="161">
        <v>1707.9088772</v>
      </c>
      <c r="G188" s="161">
        <v>1477.7836315</v>
      </c>
      <c r="H188" s="161">
        <v>778.99257069999999</v>
      </c>
      <c r="I188" s="161">
        <v>1187.9730099999999</v>
      </c>
      <c r="J188" s="161">
        <v>293.6071541</v>
      </c>
    </row>
    <row r="189" spans="1:10" ht="15" thickBot="1">
      <c r="A189" s="115" t="s">
        <v>185</v>
      </c>
      <c r="B189" s="161">
        <v>1.3886381000000001</v>
      </c>
      <c r="C189" s="161">
        <v>1.2382126</v>
      </c>
      <c r="D189" s="161">
        <v>25.282129599999998</v>
      </c>
      <c r="E189" s="161">
        <v>0.2065948</v>
      </c>
      <c r="F189" s="161">
        <v>0.12524650000000001</v>
      </c>
      <c r="G189" s="161">
        <v>0.5402188</v>
      </c>
      <c r="H189" s="161">
        <v>1.4355340000000001</v>
      </c>
      <c r="I189" s="161">
        <v>7.0088720000000002</v>
      </c>
      <c r="J189" s="161">
        <v>15.9656635</v>
      </c>
    </row>
    <row r="190" spans="1:10" ht="15" thickBot="1">
      <c r="A190" s="115" t="s">
        <v>184</v>
      </c>
      <c r="B190" s="161">
        <v>0</v>
      </c>
      <c r="C190" s="161">
        <v>0</v>
      </c>
      <c r="D190" s="161">
        <v>0</v>
      </c>
      <c r="E190" s="161">
        <v>0</v>
      </c>
      <c r="F190" s="161">
        <v>0</v>
      </c>
      <c r="G190" s="161">
        <v>0</v>
      </c>
      <c r="H190" s="161">
        <v>0</v>
      </c>
      <c r="I190" s="161">
        <v>0</v>
      </c>
      <c r="J190" s="161">
        <v>0</v>
      </c>
    </row>
    <row r="191" spans="1:10" ht="15" thickBot="1">
      <c r="A191" s="115" t="s">
        <v>179</v>
      </c>
      <c r="B191" s="161">
        <v>36507.09074041</v>
      </c>
      <c r="C191" s="161">
        <v>32027.556357614001</v>
      </c>
      <c r="D191" s="161">
        <v>66850.999359342997</v>
      </c>
      <c r="E191" s="161">
        <v>8825.9593516010009</v>
      </c>
      <c r="F191" s="161">
        <v>8759.1967236920009</v>
      </c>
      <c r="G191" s="161">
        <v>7900.3426094030001</v>
      </c>
      <c r="H191" s="161">
        <v>7475.4888601940002</v>
      </c>
      <c r="I191" s="161">
        <v>13367.589884262001</v>
      </c>
      <c r="J191" s="161">
        <v>20522.421930191002</v>
      </c>
    </row>
    <row r="192" spans="1:10" ht="15" thickBot="1">
      <c r="A192" s="115" t="s">
        <v>182</v>
      </c>
      <c r="B192" s="161">
        <v>0</v>
      </c>
      <c r="C192" s="161">
        <v>0</v>
      </c>
      <c r="D192" s="161">
        <v>0</v>
      </c>
      <c r="E192" s="161">
        <v>0</v>
      </c>
      <c r="F192" s="161">
        <v>0</v>
      </c>
      <c r="G192" s="161">
        <v>0</v>
      </c>
      <c r="H192" s="161">
        <v>0</v>
      </c>
      <c r="I192" s="161">
        <v>0</v>
      </c>
      <c r="J192" s="161">
        <v>0</v>
      </c>
    </row>
    <row r="193" spans="1:10" ht="15" thickBot="1">
      <c r="A193" s="115" t="s">
        <v>180</v>
      </c>
      <c r="B193" s="161">
        <v>0</v>
      </c>
      <c r="C193" s="161">
        <v>0</v>
      </c>
      <c r="D193" s="161">
        <v>0</v>
      </c>
      <c r="E193" s="161">
        <v>0</v>
      </c>
      <c r="F193" s="161">
        <v>0</v>
      </c>
      <c r="G193" s="161">
        <v>0</v>
      </c>
      <c r="H193" s="161">
        <v>0</v>
      </c>
      <c r="I193" s="161">
        <v>0</v>
      </c>
      <c r="J193" s="161">
        <v>0</v>
      </c>
    </row>
    <row r="194" spans="1:10" ht="15" thickBot="1">
      <c r="A194" s="115" t="s">
        <v>186</v>
      </c>
      <c r="B194" s="161">
        <v>25.0535049</v>
      </c>
      <c r="C194" s="161">
        <v>11.1708195</v>
      </c>
      <c r="D194" s="161">
        <v>52.859547800000001</v>
      </c>
      <c r="E194" s="161">
        <v>0</v>
      </c>
      <c r="F194" s="161">
        <v>19.104844499999999</v>
      </c>
      <c r="G194" s="161">
        <v>9.3564310000000006</v>
      </c>
      <c r="H194" s="161">
        <v>4.0833430999999996</v>
      </c>
      <c r="I194" s="161">
        <v>0.23730000000000001</v>
      </c>
      <c r="J194" s="161">
        <v>20.077629200000001</v>
      </c>
    </row>
    <row r="195" spans="1:10" ht="15" thickBot="1">
      <c r="A195" s="115" t="s">
        <v>183</v>
      </c>
      <c r="B195" s="161">
        <v>16.5518319</v>
      </c>
      <c r="C195" s="161">
        <v>18.7615996</v>
      </c>
      <c r="D195" s="161">
        <v>247.7496797</v>
      </c>
      <c r="E195" s="161">
        <v>47.272450999999997</v>
      </c>
      <c r="F195" s="161">
        <v>53.577469999999998</v>
      </c>
      <c r="G195" s="161">
        <v>11.8433055</v>
      </c>
      <c r="H195" s="161">
        <v>7.4970400000000001</v>
      </c>
      <c r="I195" s="161">
        <v>34.709537500000003</v>
      </c>
      <c r="J195" s="161">
        <v>92.849875699999998</v>
      </c>
    </row>
    <row r="196" spans="1:10" ht="15" thickBot="1">
      <c r="A196" s="115" t="s">
        <v>181</v>
      </c>
      <c r="B196" s="161">
        <v>0</v>
      </c>
      <c r="C196" s="161">
        <v>0</v>
      </c>
      <c r="D196" s="161">
        <v>0</v>
      </c>
      <c r="E196" s="161">
        <v>0</v>
      </c>
      <c r="F196" s="161">
        <v>0</v>
      </c>
      <c r="G196" s="161">
        <v>0</v>
      </c>
      <c r="H196" s="161">
        <v>0</v>
      </c>
      <c r="I196" s="161">
        <v>0</v>
      </c>
      <c r="J196" s="161">
        <v>0</v>
      </c>
    </row>
    <row r="197" spans="1:10" ht="15" thickBot="1">
      <c r="A197" s="162" t="s">
        <v>212</v>
      </c>
      <c r="B197" s="163">
        <v>40794.552240456003</v>
      </c>
      <c r="C197" s="163">
        <v>41678.547239434003</v>
      </c>
      <c r="D197" s="163">
        <v>75121.110288943004</v>
      </c>
      <c r="E197" s="163">
        <v>11371.392726401002</v>
      </c>
      <c r="F197" s="163">
        <v>10539.913161892</v>
      </c>
      <c r="G197" s="163">
        <v>9399.8661962030001</v>
      </c>
      <c r="H197" s="163">
        <v>8267.4973479939999</v>
      </c>
      <c r="I197" s="163">
        <v>14597.518603762002</v>
      </c>
      <c r="J197" s="163">
        <v>20944.922252691005</v>
      </c>
    </row>
    <row r="199" spans="1:10">
      <c r="A199" s="143" t="s">
        <v>127</v>
      </c>
    </row>
    <row r="200" spans="1:10" ht="15" thickBot="1"/>
    <row r="201" spans="1:10" ht="21" customHeight="1" thickBot="1">
      <c r="A201" s="566" t="s">
        <v>117</v>
      </c>
      <c r="B201" s="566" t="s">
        <v>606</v>
      </c>
      <c r="C201" s="566" t="s">
        <v>635</v>
      </c>
      <c r="D201" s="574" t="s">
        <v>744</v>
      </c>
      <c r="E201" s="573" t="s">
        <v>744</v>
      </c>
      <c r="F201" s="573"/>
      <c r="G201" s="573"/>
      <c r="H201" s="573"/>
      <c r="I201" s="573"/>
      <c r="J201" s="573"/>
    </row>
    <row r="202" spans="1:10" ht="21.75" customHeight="1" thickBot="1">
      <c r="A202" s="566"/>
      <c r="B202" s="566"/>
      <c r="C202" s="566"/>
      <c r="D202" s="576"/>
      <c r="E202" s="293" t="s">
        <v>745</v>
      </c>
      <c r="F202" s="293" t="s">
        <v>746</v>
      </c>
      <c r="G202" s="293" t="s">
        <v>747</v>
      </c>
      <c r="H202" s="293" t="s">
        <v>748</v>
      </c>
      <c r="I202" s="293" t="s">
        <v>749</v>
      </c>
      <c r="J202" s="293" t="s">
        <v>750</v>
      </c>
    </row>
    <row r="203" spans="1:10" ht="15" thickBot="1">
      <c r="A203" s="115" t="s">
        <v>115</v>
      </c>
      <c r="B203" s="161">
        <v>6223.2062680600002</v>
      </c>
      <c r="C203" s="161">
        <v>3745.595353363</v>
      </c>
      <c r="D203" s="161">
        <v>3696.3595829269998</v>
      </c>
      <c r="E203" s="161">
        <v>859.47065355400002</v>
      </c>
      <c r="F203" s="161">
        <v>295.97363511999998</v>
      </c>
      <c r="G203" s="161">
        <v>509.10833089200003</v>
      </c>
      <c r="H203" s="161">
        <v>1057.6184044720001</v>
      </c>
      <c r="I203" s="161">
        <v>359.35598529999999</v>
      </c>
      <c r="J203" s="161">
        <v>614.83257358900005</v>
      </c>
    </row>
    <row r="204" spans="1:10" ht="15" thickBot="1">
      <c r="A204" s="115" t="s">
        <v>185</v>
      </c>
      <c r="B204" s="161">
        <v>28.722360044000002</v>
      </c>
      <c r="C204" s="161">
        <v>15.550683808</v>
      </c>
      <c r="D204" s="161">
        <v>9.6237497999999988</v>
      </c>
      <c r="E204" s="161">
        <v>3.4653166</v>
      </c>
      <c r="F204" s="161">
        <v>2.6410471000000002</v>
      </c>
      <c r="G204" s="161">
        <v>0.93970500000000001</v>
      </c>
      <c r="H204" s="161">
        <v>0.65736459999999997</v>
      </c>
      <c r="I204" s="161">
        <v>1.325691</v>
      </c>
      <c r="J204" s="161">
        <v>0.59462550000000003</v>
      </c>
    </row>
    <row r="205" spans="1:10" ht="15" thickBot="1">
      <c r="A205" s="115" t="s">
        <v>184</v>
      </c>
      <c r="B205" s="161">
        <v>0.33049770000000001</v>
      </c>
      <c r="C205" s="161">
        <v>1.1306938</v>
      </c>
      <c r="D205" s="161">
        <v>0.37227120000000002</v>
      </c>
      <c r="E205" s="161">
        <v>0.12897049999999999</v>
      </c>
      <c r="F205" s="161">
        <v>9.2587000000000003E-2</v>
      </c>
      <c r="G205" s="161">
        <v>6.3660400000000006E-2</v>
      </c>
      <c r="H205" s="161">
        <v>0</v>
      </c>
      <c r="I205" s="161">
        <v>0</v>
      </c>
      <c r="J205" s="161">
        <v>8.70533E-2</v>
      </c>
    </row>
    <row r="206" spans="1:10" ht="15" thickBot="1">
      <c r="A206" s="115" t="s">
        <v>179</v>
      </c>
      <c r="B206" s="161">
        <v>84343.991750403991</v>
      </c>
      <c r="C206" s="161">
        <v>96062.699990841007</v>
      </c>
      <c r="D206" s="161">
        <v>169089.84574711401</v>
      </c>
      <c r="E206" s="161">
        <v>22768.423715886001</v>
      </c>
      <c r="F206" s="161">
        <v>20348.573957465</v>
      </c>
      <c r="G206" s="161">
        <v>20654.880972554001</v>
      </c>
      <c r="H206" s="161">
        <v>19215.878026892999</v>
      </c>
      <c r="I206" s="161">
        <v>36273.816035317002</v>
      </c>
      <c r="J206" s="161">
        <v>49828.273038999003</v>
      </c>
    </row>
    <row r="207" spans="1:10" ht="15" thickBot="1">
      <c r="A207" s="115" t="s">
        <v>182</v>
      </c>
      <c r="B207" s="161">
        <v>0</v>
      </c>
      <c r="C207" s="161">
        <v>0</v>
      </c>
      <c r="D207" s="161">
        <v>0</v>
      </c>
      <c r="E207" s="161">
        <v>0</v>
      </c>
      <c r="F207" s="161">
        <v>0</v>
      </c>
      <c r="G207" s="161">
        <v>0</v>
      </c>
      <c r="H207" s="161">
        <v>0</v>
      </c>
      <c r="I207" s="161">
        <v>0</v>
      </c>
      <c r="J207" s="161">
        <v>0</v>
      </c>
    </row>
    <row r="208" spans="1:10" ht="15" thickBot="1">
      <c r="A208" s="115" t="s">
        <v>180</v>
      </c>
      <c r="B208" s="161">
        <v>0</v>
      </c>
      <c r="C208" s="161">
        <v>0</v>
      </c>
      <c r="D208" s="161">
        <v>0</v>
      </c>
      <c r="E208" s="161">
        <v>0</v>
      </c>
      <c r="F208" s="161">
        <v>0</v>
      </c>
      <c r="G208" s="161">
        <v>0</v>
      </c>
      <c r="H208" s="161">
        <v>0</v>
      </c>
      <c r="I208" s="161">
        <v>0</v>
      </c>
      <c r="J208" s="161">
        <v>0</v>
      </c>
    </row>
    <row r="209" spans="1:10" ht="15" thickBot="1">
      <c r="A209" s="115" t="s">
        <v>186</v>
      </c>
      <c r="B209" s="161">
        <v>185.59346415400003</v>
      </c>
      <c r="C209" s="161">
        <v>87.000872430000001</v>
      </c>
      <c r="D209" s="161">
        <v>307.79170679999999</v>
      </c>
      <c r="E209" s="161">
        <v>1.0790999999999999E-3</v>
      </c>
      <c r="F209" s="161">
        <v>4.73195E-2</v>
      </c>
      <c r="G209" s="161">
        <v>2.7620499999999999E-2</v>
      </c>
      <c r="H209" s="161">
        <v>0.13508200000000001</v>
      </c>
      <c r="I209" s="161">
        <v>0.34515699999999999</v>
      </c>
      <c r="J209" s="161">
        <v>307.23544870000001</v>
      </c>
    </row>
    <row r="210" spans="1:10" ht="15" thickBot="1">
      <c r="A210" s="115" t="s">
        <v>183</v>
      </c>
      <c r="B210" s="161">
        <v>71.588610399999993</v>
      </c>
      <c r="C210" s="161">
        <v>24.074857000000002</v>
      </c>
      <c r="D210" s="161">
        <v>72.924062399999997</v>
      </c>
      <c r="E210" s="161">
        <v>3.0270454999999998</v>
      </c>
      <c r="F210" s="161">
        <v>12.915823</v>
      </c>
      <c r="G210" s="161">
        <v>4.827941</v>
      </c>
      <c r="H210" s="161">
        <v>5.4193587000000001</v>
      </c>
      <c r="I210" s="161">
        <v>21.906635300000001</v>
      </c>
      <c r="J210" s="161">
        <v>24.8272589</v>
      </c>
    </row>
    <row r="211" spans="1:10" ht="15" thickBot="1">
      <c r="A211" s="115" t="s">
        <v>181</v>
      </c>
      <c r="B211" s="161">
        <v>109.34012469999999</v>
      </c>
      <c r="C211" s="161">
        <v>60.917976799999998</v>
      </c>
      <c r="D211" s="161">
        <v>173.36692369999997</v>
      </c>
      <c r="E211" s="161">
        <v>18.4894243</v>
      </c>
      <c r="F211" s="161">
        <v>15.5532539</v>
      </c>
      <c r="G211" s="161">
        <v>11.9542137</v>
      </c>
      <c r="H211" s="161">
        <v>19.237371499999998</v>
      </c>
      <c r="I211" s="161">
        <v>34.932636000000002</v>
      </c>
      <c r="J211" s="161">
        <v>73.200024299999995</v>
      </c>
    </row>
    <row r="212" spans="1:10" ht="15" thickBot="1">
      <c r="A212" s="162" t="s">
        <v>212</v>
      </c>
      <c r="B212" s="163">
        <v>90962.773075461999</v>
      </c>
      <c r="C212" s="163">
        <v>99996.970428041997</v>
      </c>
      <c r="D212" s="163">
        <v>173350.28404394101</v>
      </c>
      <c r="E212" s="163">
        <v>23653.00620544</v>
      </c>
      <c r="F212" s="163">
        <v>20675.797623085004</v>
      </c>
      <c r="G212" s="163">
        <v>21181.802444045999</v>
      </c>
      <c r="H212" s="163">
        <v>20298.945608164999</v>
      </c>
      <c r="I212" s="163">
        <v>36691.682139917008</v>
      </c>
      <c r="J212" s="163">
        <v>50849.050023288</v>
      </c>
    </row>
    <row r="214" spans="1:10">
      <c r="A214" s="143" t="s">
        <v>128</v>
      </c>
    </row>
    <row r="215" spans="1:10" ht="15" thickBot="1"/>
    <row r="216" spans="1:10" ht="22.5" customHeight="1" thickBot="1">
      <c r="A216" s="566" t="s">
        <v>117</v>
      </c>
      <c r="B216" s="566" t="s">
        <v>606</v>
      </c>
      <c r="C216" s="566" t="s">
        <v>635</v>
      </c>
      <c r="D216" s="574" t="s">
        <v>744</v>
      </c>
      <c r="E216" s="573" t="s">
        <v>744</v>
      </c>
      <c r="F216" s="573"/>
      <c r="G216" s="573"/>
      <c r="H216" s="573"/>
      <c r="I216" s="573"/>
      <c r="J216" s="573"/>
    </row>
    <row r="217" spans="1:10" ht="20.25" customHeight="1" thickBot="1">
      <c r="A217" s="566"/>
      <c r="B217" s="566"/>
      <c r="C217" s="566"/>
      <c r="D217" s="576"/>
      <c r="E217" s="293" t="s">
        <v>745</v>
      </c>
      <c r="F217" s="293" t="s">
        <v>746</v>
      </c>
      <c r="G217" s="293" t="s">
        <v>747</v>
      </c>
      <c r="H217" s="293" t="s">
        <v>748</v>
      </c>
      <c r="I217" s="293" t="s">
        <v>749</v>
      </c>
      <c r="J217" s="293" t="s">
        <v>750</v>
      </c>
    </row>
    <row r="218" spans="1:10" ht="15" thickBot="1">
      <c r="A218" s="115" t="s">
        <v>115</v>
      </c>
      <c r="B218" s="161">
        <v>0.81540299999999999</v>
      </c>
      <c r="C218" s="161">
        <v>1.4678724999999999</v>
      </c>
      <c r="D218" s="161">
        <v>21.365826500000001</v>
      </c>
      <c r="E218" s="161">
        <v>0.43006499999999998</v>
      </c>
      <c r="F218" s="161">
        <v>0.35842000000000002</v>
      </c>
      <c r="G218" s="161">
        <v>0.74136000000000002</v>
      </c>
      <c r="H218" s="161">
        <v>1.3584495000000001</v>
      </c>
      <c r="I218" s="161">
        <v>8.6572870000000002</v>
      </c>
      <c r="J218" s="161">
        <v>9.8202449999999999</v>
      </c>
    </row>
    <row r="219" spans="1:10" ht="15" thickBot="1">
      <c r="A219" s="115" t="s">
        <v>185</v>
      </c>
      <c r="B219" s="161">
        <v>0.36397999999999997</v>
      </c>
      <c r="C219" s="161">
        <v>1.6559999999999998E-2</v>
      </c>
      <c r="D219" s="161">
        <v>9.4E-2</v>
      </c>
      <c r="E219" s="161">
        <v>6.0999999999999999E-2</v>
      </c>
      <c r="F219" s="161">
        <v>7.6E-3</v>
      </c>
      <c r="G219" s="161">
        <v>2.5399999999999999E-2</v>
      </c>
      <c r="H219" s="161">
        <v>0</v>
      </c>
      <c r="I219" s="161">
        <v>0</v>
      </c>
      <c r="J219" s="161">
        <v>0</v>
      </c>
    </row>
    <row r="220" spans="1:10" ht="15" thickBot="1">
      <c r="A220" s="115" t="s">
        <v>184</v>
      </c>
      <c r="B220" s="161">
        <v>0</v>
      </c>
      <c r="C220" s="161">
        <v>0</v>
      </c>
      <c r="D220" s="161">
        <v>0</v>
      </c>
      <c r="E220" s="161">
        <v>0</v>
      </c>
      <c r="F220" s="161">
        <v>0</v>
      </c>
      <c r="G220" s="161">
        <v>0</v>
      </c>
      <c r="H220" s="161">
        <v>0</v>
      </c>
      <c r="I220" s="161">
        <v>0</v>
      </c>
      <c r="J220" s="161">
        <v>0</v>
      </c>
    </row>
    <row r="221" spans="1:10" ht="15" thickBot="1">
      <c r="A221" s="115" t="s">
        <v>179</v>
      </c>
      <c r="B221" s="161">
        <v>4204.7869719239998</v>
      </c>
      <c r="C221" s="161">
        <v>6789.5435356810003</v>
      </c>
      <c r="D221" s="161">
        <v>19443.344996350999</v>
      </c>
      <c r="E221" s="161">
        <v>2185.2448705249999</v>
      </c>
      <c r="F221" s="161">
        <v>2253.0274106510001</v>
      </c>
      <c r="G221" s="161">
        <v>2071.0890560500002</v>
      </c>
      <c r="H221" s="161">
        <v>2085.1068497749998</v>
      </c>
      <c r="I221" s="161">
        <v>4193.3109111000003</v>
      </c>
      <c r="J221" s="161">
        <v>6655.5658982499999</v>
      </c>
    </row>
    <row r="222" spans="1:10" ht="15" thickBot="1">
      <c r="A222" s="115" t="s">
        <v>182</v>
      </c>
      <c r="B222" s="161">
        <v>0</v>
      </c>
      <c r="C222" s="161">
        <v>0</v>
      </c>
      <c r="D222" s="161">
        <v>0</v>
      </c>
      <c r="E222" s="161">
        <v>0</v>
      </c>
      <c r="F222" s="161">
        <v>0</v>
      </c>
      <c r="G222" s="161">
        <v>0</v>
      </c>
      <c r="H222" s="161">
        <v>0</v>
      </c>
      <c r="I222" s="161">
        <v>0</v>
      </c>
      <c r="J222" s="161">
        <v>0</v>
      </c>
    </row>
    <row r="223" spans="1:10" ht="15" thickBot="1">
      <c r="A223" s="115" t="s">
        <v>180</v>
      </c>
      <c r="B223" s="161">
        <v>0</v>
      </c>
      <c r="C223" s="161">
        <v>0</v>
      </c>
      <c r="D223" s="161">
        <v>0</v>
      </c>
      <c r="E223" s="161">
        <v>0</v>
      </c>
      <c r="F223" s="161">
        <v>0</v>
      </c>
      <c r="G223" s="161">
        <v>0</v>
      </c>
      <c r="H223" s="161">
        <v>0</v>
      </c>
      <c r="I223" s="161">
        <v>0</v>
      </c>
      <c r="J223" s="161">
        <v>0</v>
      </c>
    </row>
    <row r="224" spans="1:10" ht="15" thickBot="1">
      <c r="A224" s="115" t="s">
        <v>186</v>
      </c>
      <c r="B224" s="161">
        <v>0.42665630000000004</v>
      </c>
      <c r="C224" s="161">
        <v>0.22650129999999999</v>
      </c>
      <c r="D224" s="161">
        <v>0</v>
      </c>
      <c r="E224" s="161">
        <v>0</v>
      </c>
      <c r="F224" s="161">
        <v>0</v>
      </c>
      <c r="G224" s="161">
        <v>0</v>
      </c>
      <c r="H224" s="161">
        <v>0</v>
      </c>
      <c r="I224" s="161">
        <v>0</v>
      </c>
      <c r="J224" s="161">
        <v>0</v>
      </c>
    </row>
    <row r="225" spans="1:10" ht="15" thickBot="1">
      <c r="A225" s="115" t="s">
        <v>183</v>
      </c>
      <c r="B225" s="161">
        <v>0</v>
      </c>
      <c r="C225" s="161">
        <v>0</v>
      </c>
      <c r="D225" s="161">
        <v>0</v>
      </c>
      <c r="E225" s="161">
        <v>0</v>
      </c>
      <c r="F225" s="161">
        <v>0</v>
      </c>
      <c r="G225" s="161">
        <v>0</v>
      </c>
      <c r="H225" s="161">
        <v>0</v>
      </c>
      <c r="I225" s="161">
        <v>0</v>
      </c>
      <c r="J225" s="161">
        <v>0</v>
      </c>
    </row>
    <row r="226" spans="1:10" ht="15" thickBot="1">
      <c r="A226" s="115" t="s">
        <v>181</v>
      </c>
      <c r="B226" s="161">
        <v>0</v>
      </c>
      <c r="C226" s="161">
        <v>0</v>
      </c>
      <c r="D226" s="161">
        <v>0</v>
      </c>
      <c r="E226" s="161">
        <v>0</v>
      </c>
      <c r="F226" s="161">
        <v>0</v>
      </c>
      <c r="G226" s="161">
        <v>0</v>
      </c>
      <c r="H226" s="161">
        <v>0</v>
      </c>
      <c r="I226" s="161">
        <v>0</v>
      </c>
      <c r="J226" s="161">
        <v>0</v>
      </c>
    </row>
    <row r="227" spans="1:10" ht="15" thickBot="1">
      <c r="A227" s="162" t="s">
        <v>212</v>
      </c>
      <c r="B227" s="163">
        <v>4206.3930112239996</v>
      </c>
      <c r="C227" s="163">
        <v>6791.2544694810003</v>
      </c>
      <c r="D227" s="163">
        <v>19464.804822850998</v>
      </c>
      <c r="E227" s="163">
        <v>2185.7359355250001</v>
      </c>
      <c r="F227" s="163">
        <v>2253.393430651</v>
      </c>
      <c r="G227" s="163">
        <v>2071.8558160500002</v>
      </c>
      <c r="H227" s="163">
        <v>2086.4652992749998</v>
      </c>
      <c r="I227" s="163">
        <v>4201.9681981000003</v>
      </c>
      <c r="J227" s="163">
        <v>6665.3861432499998</v>
      </c>
    </row>
    <row r="229" spans="1:10">
      <c r="A229" s="132" t="s">
        <v>1033</v>
      </c>
    </row>
    <row r="230" spans="1:10">
      <c r="A230" s="7"/>
    </row>
    <row r="231" spans="1:10">
      <c r="A231" s="7"/>
    </row>
    <row r="232" spans="1:10">
      <c r="A232" s="7"/>
    </row>
    <row r="233" spans="1:10">
      <c r="A233" s="7"/>
    </row>
    <row r="234" spans="1:10">
      <c r="A234" s="7"/>
    </row>
    <row r="235" spans="1:10">
      <c r="A235" s="7"/>
    </row>
    <row r="236" spans="1:10">
      <c r="A236" s="7"/>
    </row>
    <row r="237" spans="1:10">
      <c r="A237" s="7"/>
    </row>
    <row r="238" spans="1:10">
      <c r="A238" s="7"/>
    </row>
    <row r="239" spans="1:10">
      <c r="A239" s="7"/>
    </row>
    <row r="240" spans="1:10">
      <c r="A240" s="7"/>
    </row>
    <row r="242" spans="1:10" ht="17">
      <c r="A242" s="631" t="s">
        <v>708</v>
      </c>
      <c r="B242" s="631"/>
      <c r="C242" s="631"/>
      <c r="D242" s="631"/>
      <c r="E242" s="631"/>
      <c r="F242" s="631"/>
      <c r="G242" s="631"/>
      <c r="H242" s="631"/>
      <c r="I242" s="631"/>
      <c r="J242" s="631"/>
    </row>
    <row r="244" spans="1:10">
      <c r="A244" s="143" t="s">
        <v>129</v>
      </c>
      <c r="I244" s="69"/>
    </row>
    <row r="245" spans="1:10" ht="15" thickBot="1">
      <c r="J245" s="160" t="s">
        <v>612</v>
      </c>
    </row>
    <row r="246" spans="1:10" ht="20.25" customHeight="1" thickBot="1">
      <c r="A246" s="566" t="s">
        <v>117</v>
      </c>
      <c r="B246" s="566" t="s">
        <v>606</v>
      </c>
      <c r="C246" s="566" t="s">
        <v>635</v>
      </c>
      <c r="D246" s="574" t="s">
        <v>744</v>
      </c>
      <c r="E246" s="573" t="s">
        <v>744</v>
      </c>
      <c r="F246" s="573"/>
      <c r="G246" s="573"/>
      <c r="H246" s="573"/>
      <c r="I246" s="573"/>
      <c r="J246" s="573"/>
    </row>
    <row r="247" spans="1:10" ht="21" customHeight="1" thickBot="1">
      <c r="A247" s="566"/>
      <c r="B247" s="566"/>
      <c r="C247" s="566"/>
      <c r="D247" s="576"/>
      <c r="E247" s="293" t="s">
        <v>745</v>
      </c>
      <c r="F247" s="293" t="s">
        <v>746</v>
      </c>
      <c r="G247" s="293" t="s">
        <v>747</v>
      </c>
      <c r="H247" s="293" t="s">
        <v>748</v>
      </c>
      <c r="I247" s="293" t="s">
        <v>749</v>
      </c>
      <c r="J247" s="293" t="s">
        <v>750</v>
      </c>
    </row>
    <row r="248" spans="1:10" ht="15" thickBot="1">
      <c r="A248" s="115" t="s">
        <v>115</v>
      </c>
      <c r="B248" s="161">
        <v>782.7333251</v>
      </c>
      <c r="C248" s="161">
        <v>693.18933990000005</v>
      </c>
      <c r="D248" s="161">
        <v>49.393054135999996</v>
      </c>
      <c r="E248" s="161">
        <v>0</v>
      </c>
      <c r="F248" s="161">
        <v>11.763111536</v>
      </c>
      <c r="G248" s="161">
        <v>20.806917599999998</v>
      </c>
      <c r="H248" s="161">
        <v>14.8</v>
      </c>
      <c r="I248" s="161">
        <v>1.9900500000000001</v>
      </c>
      <c r="J248" s="161">
        <v>3.2974999999999997E-2</v>
      </c>
    </row>
    <row r="249" spans="1:10" ht="15" thickBot="1">
      <c r="A249" s="115" t="s">
        <v>185</v>
      </c>
      <c r="B249" s="161">
        <v>0</v>
      </c>
      <c r="C249" s="161">
        <v>0</v>
      </c>
      <c r="D249" s="161">
        <v>0</v>
      </c>
      <c r="E249" s="161">
        <v>0</v>
      </c>
      <c r="F249" s="161">
        <v>0</v>
      </c>
      <c r="G249" s="161">
        <v>0</v>
      </c>
      <c r="H249" s="161">
        <v>0</v>
      </c>
      <c r="I249" s="161">
        <v>0</v>
      </c>
      <c r="J249" s="161">
        <v>0</v>
      </c>
    </row>
    <row r="250" spans="1:10" ht="15" thickBot="1">
      <c r="A250" s="115" t="s">
        <v>184</v>
      </c>
      <c r="B250" s="161">
        <v>0</v>
      </c>
      <c r="C250" s="161">
        <v>0</v>
      </c>
      <c r="D250" s="161">
        <v>0</v>
      </c>
      <c r="E250" s="161">
        <v>0</v>
      </c>
      <c r="F250" s="161">
        <v>0</v>
      </c>
      <c r="G250" s="161">
        <v>0</v>
      </c>
      <c r="H250" s="161">
        <v>0</v>
      </c>
      <c r="I250" s="161">
        <v>0</v>
      </c>
      <c r="J250" s="161">
        <v>0</v>
      </c>
    </row>
    <row r="251" spans="1:10" ht="15" thickBot="1">
      <c r="A251" s="115" t="s">
        <v>179</v>
      </c>
      <c r="B251" s="161">
        <v>1891.3568983509999</v>
      </c>
      <c r="C251" s="161">
        <v>2447.2025107449999</v>
      </c>
      <c r="D251" s="161">
        <v>5677.3915704620003</v>
      </c>
      <c r="E251" s="161">
        <v>644.98466446999998</v>
      </c>
      <c r="F251" s="161">
        <v>624.05398998099997</v>
      </c>
      <c r="G251" s="161">
        <v>535.704315748</v>
      </c>
      <c r="H251" s="161">
        <v>579.87918138600003</v>
      </c>
      <c r="I251" s="161">
        <v>1275.1457905300001</v>
      </c>
      <c r="J251" s="161">
        <v>2017.623628347</v>
      </c>
    </row>
    <row r="252" spans="1:10" ht="15" thickBot="1">
      <c r="A252" s="115" t="s">
        <v>182</v>
      </c>
      <c r="B252" s="161">
        <v>0</v>
      </c>
      <c r="C252" s="161">
        <v>13.461512000000001</v>
      </c>
      <c r="D252" s="161">
        <v>106.68705110000001</v>
      </c>
      <c r="E252" s="161">
        <v>4.1703004999999997</v>
      </c>
      <c r="F252" s="161">
        <v>6.0580325000000004</v>
      </c>
      <c r="G252" s="161">
        <v>11.253965000000001</v>
      </c>
      <c r="H252" s="161">
        <v>16.89696</v>
      </c>
      <c r="I252" s="161">
        <v>35.802464100000002</v>
      </c>
      <c r="J252" s="161">
        <v>32.505329000000003</v>
      </c>
    </row>
    <row r="253" spans="1:10" ht="15" thickBot="1">
      <c r="A253" s="115" t="s">
        <v>180</v>
      </c>
      <c r="B253" s="161">
        <v>0</v>
      </c>
      <c r="C253" s="161">
        <v>0</v>
      </c>
      <c r="D253" s="161">
        <v>0</v>
      </c>
      <c r="E253" s="161">
        <v>0</v>
      </c>
      <c r="F253" s="161">
        <v>0</v>
      </c>
      <c r="G253" s="161">
        <v>0</v>
      </c>
      <c r="H253" s="161">
        <v>0</v>
      </c>
      <c r="I253" s="161">
        <v>0</v>
      </c>
      <c r="J253" s="161">
        <v>0</v>
      </c>
    </row>
    <row r="254" spans="1:10" ht="15" thickBot="1">
      <c r="A254" s="115" t="s">
        <v>186</v>
      </c>
      <c r="B254" s="161">
        <v>0</v>
      </c>
      <c r="C254" s="161">
        <v>0</v>
      </c>
      <c r="D254" s="161">
        <v>0</v>
      </c>
      <c r="E254" s="161">
        <v>0</v>
      </c>
      <c r="F254" s="161">
        <v>0</v>
      </c>
      <c r="G254" s="161">
        <v>0</v>
      </c>
      <c r="H254" s="161">
        <v>0</v>
      </c>
      <c r="I254" s="161">
        <v>0</v>
      </c>
      <c r="J254" s="161">
        <v>0</v>
      </c>
    </row>
    <row r="255" spans="1:10" ht="15" thickBot="1">
      <c r="A255" s="115" t="s">
        <v>183</v>
      </c>
      <c r="B255" s="161">
        <v>0</v>
      </c>
      <c r="C255" s="161">
        <v>0</v>
      </c>
      <c r="D255" s="161">
        <v>0</v>
      </c>
      <c r="E255" s="161">
        <v>0</v>
      </c>
      <c r="F255" s="161">
        <v>0</v>
      </c>
      <c r="G255" s="161">
        <v>0</v>
      </c>
      <c r="H255" s="161">
        <v>0</v>
      </c>
      <c r="I255" s="161">
        <v>0</v>
      </c>
      <c r="J255" s="161">
        <v>0</v>
      </c>
    </row>
    <row r="256" spans="1:10" ht="15" thickBot="1">
      <c r="A256" s="115" t="s">
        <v>181</v>
      </c>
      <c r="B256" s="161">
        <v>0</v>
      </c>
      <c r="C256" s="161">
        <v>0</v>
      </c>
      <c r="D256" s="161">
        <v>0</v>
      </c>
      <c r="E256" s="161">
        <v>0</v>
      </c>
      <c r="F256" s="161">
        <v>0</v>
      </c>
      <c r="G256" s="161">
        <v>0</v>
      </c>
      <c r="H256" s="161">
        <v>0</v>
      </c>
      <c r="I256" s="161">
        <v>0</v>
      </c>
      <c r="J256" s="161">
        <v>0</v>
      </c>
    </row>
    <row r="257" spans="1:13" ht="15" thickBot="1">
      <c r="A257" s="162" t="s">
        <v>212</v>
      </c>
      <c r="B257" s="163">
        <v>2674.0902234510004</v>
      </c>
      <c r="C257" s="163">
        <v>3153.8533626449998</v>
      </c>
      <c r="D257" s="163">
        <v>5833.4716756979997</v>
      </c>
      <c r="E257" s="163">
        <v>649.15496497000004</v>
      </c>
      <c r="F257" s="163">
        <v>641.87513401699994</v>
      </c>
      <c r="G257" s="163">
        <v>567.76519834800001</v>
      </c>
      <c r="H257" s="163">
        <v>611.57614138600002</v>
      </c>
      <c r="I257" s="163">
        <v>1312.9383046300002</v>
      </c>
      <c r="J257" s="163">
        <v>2050.1619323469999</v>
      </c>
    </row>
    <row r="259" spans="1:13">
      <c r="A259" s="143" t="s">
        <v>130</v>
      </c>
    </row>
    <row r="260" spans="1:13" ht="15" thickBot="1"/>
    <row r="261" spans="1:13" ht="22.5" customHeight="1" thickBot="1">
      <c r="A261" s="566" t="s">
        <v>117</v>
      </c>
      <c r="B261" s="566" t="s">
        <v>606</v>
      </c>
      <c r="C261" s="566" t="s">
        <v>635</v>
      </c>
      <c r="D261" s="574" t="s">
        <v>744</v>
      </c>
      <c r="E261" s="573" t="s">
        <v>744</v>
      </c>
      <c r="F261" s="573"/>
      <c r="G261" s="573"/>
      <c r="H261" s="573"/>
      <c r="I261" s="573"/>
      <c r="J261" s="573"/>
    </row>
    <row r="262" spans="1:13" ht="21.75" customHeight="1" thickBot="1">
      <c r="A262" s="566"/>
      <c r="B262" s="566"/>
      <c r="C262" s="566"/>
      <c r="D262" s="576"/>
      <c r="E262" s="293" t="s">
        <v>745</v>
      </c>
      <c r="F262" s="293" t="s">
        <v>746</v>
      </c>
      <c r="G262" s="293" t="s">
        <v>747</v>
      </c>
      <c r="H262" s="293" t="s">
        <v>748</v>
      </c>
      <c r="I262" s="293" t="s">
        <v>749</v>
      </c>
      <c r="J262" s="293" t="s">
        <v>750</v>
      </c>
      <c r="M262" s="81"/>
    </row>
    <row r="263" spans="1:13" ht="15" thickBot="1">
      <c r="A263" s="115" t="s">
        <v>115</v>
      </c>
      <c r="B263" s="161">
        <v>344.04809690000002</v>
      </c>
      <c r="C263" s="161">
        <v>765.05656799999997</v>
      </c>
      <c r="D263" s="161">
        <v>30.293948499999999</v>
      </c>
      <c r="E263" s="161">
        <v>1.9234685</v>
      </c>
      <c r="F263" s="161">
        <v>2.9583400000000002</v>
      </c>
      <c r="G263" s="161">
        <v>1.146579</v>
      </c>
      <c r="H263" s="161">
        <v>0.67466499999999996</v>
      </c>
      <c r="I263" s="161">
        <v>2.3648449999999999</v>
      </c>
      <c r="J263" s="161">
        <v>21.226050999999998</v>
      </c>
    </row>
    <row r="264" spans="1:13" ht="15" thickBot="1">
      <c r="A264" s="115" t="s">
        <v>185</v>
      </c>
      <c r="B264" s="161">
        <v>0</v>
      </c>
      <c r="C264" s="161">
        <v>0</v>
      </c>
      <c r="D264" s="161">
        <v>0</v>
      </c>
      <c r="E264" s="161">
        <v>0</v>
      </c>
      <c r="F264" s="161">
        <v>0</v>
      </c>
      <c r="G264" s="161">
        <v>0</v>
      </c>
      <c r="H264" s="161">
        <v>0</v>
      </c>
      <c r="I264" s="161">
        <v>0</v>
      </c>
      <c r="J264" s="161">
        <v>0</v>
      </c>
    </row>
    <row r="265" spans="1:13" ht="15" thickBot="1">
      <c r="A265" s="115" t="s">
        <v>184</v>
      </c>
      <c r="B265" s="161">
        <v>0</v>
      </c>
      <c r="C265" s="161">
        <v>0</v>
      </c>
      <c r="D265" s="161">
        <v>0</v>
      </c>
      <c r="E265" s="161">
        <v>0</v>
      </c>
      <c r="F265" s="161">
        <v>0</v>
      </c>
      <c r="G265" s="161">
        <v>0</v>
      </c>
      <c r="H265" s="161">
        <v>0</v>
      </c>
      <c r="I265" s="161">
        <v>0</v>
      </c>
      <c r="J265" s="161">
        <v>0</v>
      </c>
    </row>
    <row r="266" spans="1:13" ht="15" thickBot="1">
      <c r="A266" s="115" t="s">
        <v>179</v>
      </c>
      <c r="B266" s="161">
        <v>739.783636925</v>
      </c>
      <c r="C266" s="161">
        <v>734.76452997499996</v>
      </c>
      <c r="D266" s="161">
        <v>2054.8552620999999</v>
      </c>
      <c r="E266" s="161">
        <v>262.52496685</v>
      </c>
      <c r="F266" s="161">
        <v>248.19645134999999</v>
      </c>
      <c r="G266" s="161">
        <v>242.20548350000001</v>
      </c>
      <c r="H266" s="161">
        <v>251.400249</v>
      </c>
      <c r="I266" s="161">
        <v>409.16715879999998</v>
      </c>
      <c r="J266" s="161">
        <v>641.36095260000002</v>
      </c>
    </row>
    <row r="267" spans="1:13" ht="15" thickBot="1">
      <c r="A267" s="115" t="s">
        <v>182</v>
      </c>
      <c r="B267" s="161">
        <v>0</v>
      </c>
      <c r="C267" s="161">
        <v>0</v>
      </c>
      <c r="D267" s="161">
        <v>0</v>
      </c>
      <c r="E267" s="161">
        <v>0</v>
      </c>
      <c r="F267" s="161">
        <v>0</v>
      </c>
      <c r="G267" s="161">
        <v>0</v>
      </c>
      <c r="H267" s="161">
        <v>0</v>
      </c>
      <c r="I267" s="161">
        <v>0</v>
      </c>
      <c r="J267" s="161">
        <v>0</v>
      </c>
    </row>
    <row r="268" spans="1:13" ht="15" thickBot="1">
      <c r="A268" s="115" t="s">
        <v>180</v>
      </c>
      <c r="B268" s="161">
        <v>0</v>
      </c>
      <c r="C268" s="161">
        <v>0</v>
      </c>
      <c r="D268" s="161">
        <v>0</v>
      </c>
      <c r="E268" s="161">
        <v>0</v>
      </c>
      <c r="F268" s="161">
        <v>0</v>
      </c>
      <c r="G268" s="161">
        <v>0</v>
      </c>
      <c r="H268" s="161">
        <v>0</v>
      </c>
      <c r="I268" s="161">
        <v>0</v>
      </c>
      <c r="J268" s="161">
        <v>0</v>
      </c>
    </row>
    <row r="269" spans="1:13" ht="15" thickBot="1">
      <c r="A269" s="115" t="s">
        <v>186</v>
      </c>
      <c r="B269" s="161">
        <v>0</v>
      </c>
      <c r="C269" s="161">
        <v>0</v>
      </c>
      <c r="D269" s="161">
        <v>0</v>
      </c>
      <c r="E269" s="161">
        <v>0</v>
      </c>
      <c r="F269" s="161">
        <v>0</v>
      </c>
      <c r="G269" s="161">
        <v>0</v>
      </c>
      <c r="H269" s="161">
        <v>0</v>
      </c>
      <c r="I269" s="161">
        <v>0</v>
      </c>
      <c r="J269" s="161">
        <v>0</v>
      </c>
    </row>
    <row r="270" spans="1:13" ht="15" thickBot="1">
      <c r="A270" s="115" t="s">
        <v>183</v>
      </c>
      <c r="B270" s="161">
        <v>0</v>
      </c>
      <c r="C270" s="161">
        <v>0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M270" s="77"/>
    </row>
    <row r="271" spans="1:13" ht="15" thickBot="1">
      <c r="A271" s="115" t="s">
        <v>181</v>
      </c>
      <c r="B271" s="161">
        <v>0</v>
      </c>
      <c r="C271" s="161">
        <v>0</v>
      </c>
      <c r="D271" s="161">
        <v>0</v>
      </c>
      <c r="E271" s="161">
        <v>0</v>
      </c>
      <c r="F271" s="161">
        <v>0</v>
      </c>
      <c r="G271" s="161">
        <v>0</v>
      </c>
      <c r="H271" s="161">
        <v>0</v>
      </c>
      <c r="I271" s="161">
        <v>0</v>
      </c>
      <c r="J271" s="161">
        <v>0</v>
      </c>
    </row>
    <row r="272" spans="1:13" ht="15" thickBot="1">
      <c r="A272" s="162" t="s">
        <v>212</v>
      </c>
      <c r="B272" s="163">
        <v>1083.8317338250001</v>
      </c>
      <c r="C272" s="163">
        <v>1499.8210979749999</v>
      </c>
      <c r="D272" s="163">
        <v>2085.1492106000001</v>
      </c>
      <c r="E272" s="163">
        <v>264.44843535000001</v>
      </c>
      <c r="F272" s="163">
        <v>251.15479134999998</v>
      </c>
      <c r="G272" s="163">
        <v>243.35206250000002</v>
      </c>
      <c r="H272" s="163">
        <v>252.07491400000001</v>
      </c>
      <c r="I272" s="163">
        <v>411.53200379999998</v>
      </c>
      <c r="J272" s="163">
        <v>662.5870036</v>
      </c>
    </row>
    <row r="274" spans="1:10">
      <c r="A274" s="143" t="s">
        <v>131</v>
      </c>
    </row>
    <row r="275" spans="1:10" ht="15" thickBot="1"/>
    <row r="276" spans="1:10" ht="21" customHeight="1" thickBot="1">
      <c r="A276" s="566" t="s">
        <v>117</v>
      </c>
      <c r="B276" s="566" t="s">
        <v>606</v>
      </c>
      <c r="C276" s="566" t="s">
        <v>635</v>
      </c>
      <c r="D276" s="574" t="s">
        <v>744</v>
      </c>
      <c r="E276" s="573" t="s">
        <v>744</v>
      </c>
      <c r="F276" s="573"/>
      <c r="G276" s="573"/>
      <c r="H276" s="573"/>
      <c r="I276" s="573"/>
      <c r="J276" s="573"/>
    </row>
    <row r="277" spans="1:10" ht="24" customHeight="1" thickBot="1">
      <c r="A277" s="566"/>
      <c r="B277" s="566"/>
      <c r="C277" s="566"/>
      <c r="D277" s="576"/>
      <c r="E277" s="293" t="s">
        <v>745</v>
      </c>
      <c r="F277" s="293" t="s">
        <v>746</v>
      </c>
      <c r="G277" s="293" t="s">
        <v>747</v>
      </c>
      <c r="H277" s="293" t="s">
        <v>748</v>
      </c>
      <c r="I277" s="293" t="s">
        <v>749</v>
      </c>
      <c r="J277" s="293" t="s">
        <v>750</v>
      </c>
    </row>
    <row r="278" spans="1:10" ht="15" thickBot="1">
      <c r="A278" s="115" t="s">
        <v>115</v>
      </c>
      <c r="B278" s="161">
        <v>34.122970499999994</v>
      </c>
      <c r="C278" s="161">
        <v>20.980333000000002</v>
      </c>
      <c r="D278" s="161">
        <v>93.095825000000005</v>
      </c>
      <c r="E278" s="161">
        <v>0</v>
      </c>
      <c r="F278" s="161">
        <v>63.4461473</v>
      </c>
      <c r="G278" s="161">
        <v>9.0874600000000001</v>
      </c>
      <c r="H278" s="161">
        <v>0.58558299999999996</v>
      </c>
      <c r="I278" s="161">
        <v>3.0532072000000001</v>
      </c>
      <c r="J278" s="161">
        <v>16.923427499999999</v>
      </c>
    </row>
    <row r="279" spans="1:10" ht="15" thickBot="1">
      <c r="A279" s="115" t="s">
        <v>185</v>
      </c>
      <c r="B279" s="161">
        <v>0</v>
      </c>
      <c r="C279" s="161">
        <v>0</v>
      </c>
      <c r="D279" s="161">
        <v>2.3375E-2</v>
      </c>
      <c r="E279" s="161">
        <v>0</v>
      </c>
      <c r="F279" s="161">
        <v>0</v>
      </c>
      <c r="G279" s="161">
        <v>2.3375E-2</v>
      </c>
      <c r="H279" s="161">
        <v>0</v>
      </c>
      <c r="I279" s="161">
        <v>0</v>
      </c>
      <c r="J279" s="161">
        <v>0</v>
      </c>
    </row>
    <row r="280" spans="1:10" ht="15" thickBot="1">
      <c r="A280" s="115" t="s">
        <v>184</v>
      </c>
      <c r="B280" s="161">
        <v>0</v>
      </c>
      <c r="C280" s="161">
        <v>0</v>
      </c>
      <c r="D280" s="161">
        <v>0</v>
      </c>
      <c r="E280" s="161">
        <v>0</v>
      </c>
      <c r="F280" s="161">
        <v>0</v>
      </c>
      <c r="G280" s="161">
        <v>0</v>
      </c>
      <c r="H280" s="161">
        <v>0</v>
      </c>
      <c r="I280" s="161">
        <v>0</v>
      </c>
      <c r="J280" s="161">
        <v>0</v>
      </c>
    </row>
    <row r="281" spans="1:10" ht="15" thickBot="1">
      <c r="A281" s="115" t="s">
        <v>179</v>
      </c>
      <c r="B281" s="161">
        <v>3506.040895262</v>
      </c>
      <c r="C281" s="161">
        <v>4315.9018597169998</v>
      </c>
      <c r="D281" s="161">
        <v>9255.988126573</v>
      </c>
      <c r="E281" s="161">
        <v>1181.8849255299999</v>
      </c>
      <c r="F281" s="161">
        <v>1121.94017085</v>
      </c>
      <c r="G281" s="161">
        <v>1056.6328424999999</v>
      </c>
      <c r="H281" s="161">
        <v>944.102304</v>
      </c>
      <c r="I281" s="161">
        <v>1991.0197677430001</v>
      </c>
      <c r="J281" s="161">
        <v>2960.4081159500001</v>
      </c>
    </row>
    <row r="282" spans="1:10" ht="15" thickBot="1">
      <c r="A282" s="115" t="s">
        <v>182</v>
      </c>
      <c r="B282" s="161">
        <v>0</v>
      </c>
      <c r="C282" s="161">
        <v>0</v>
      </c>
      <c r="D282" s="161">
        <v>0</v>
      </c>
      <c r="E282" s="161">
        <v>0</v>
      </c>
      <c r="F282" s="161">
        <v>0</v>
      </c>
      <c r="G282" s="161">
        <v>0</v>
      </c>
      <c r="H282" s="161">
        <v>0</v>
      </c>
      <c r="I282" s="161">
        <v>0</v>
      </c>
      <c r="J282" s="161">
        <v>0</v>
      </c>
    </row>
    <row r="283" spans="1:10" ht="15" thickBot="1">
      <c r="A283" s="115" t="s">
        <v>180</v>
      </c>
      <c r="B283" s="161">
        <v>0</v>
      </c>
      <c r="C283" s="161">
        <v>0</v>
      </c>
      <c r="D283" s="161">
        <v>0</v>
      </c>
      <c r="E283" s="161">
        <v>0</v>
      </c>
      <c r="F283" s="161">
        <v>0</v>
      </c>
      <c r="G283" s="161">
        <v>0</v>
      </c>
      <c r="H283" s="161">
        <v>0</v>
      </c>
      <c r="I283" s="161">
        <v>0</v>
      </c>
      <c r="J283" s="161">
        <v>0</v>
      </c>
    </row>
    <row r="284" spans="1:10" ht="15" thickBot="1">
      <c r="A284" s="115" t="s">
        <v>186</v>
      </c>
      <c r="B284" s="161">
        <v>0</v>
      </c>
      <c r="C284" s="161">
        <v>0</v>
      </c>
      <c r="D284" s="161">
        <v>0</v>
      </c>
      <c r="E284" s="161">
        <v>0</v>
      </c>
      <c r="F284" s="161">
        <v>0</v>
      </c>
      <c r="G284" s="161">
        <v>0</v>
      </c>
      <c r="H284" s="161">
        <v>0</v>
      </c>
      <c r="I284" s="161">
        <v>0</v>
      </c>
      <c r="J284" s="161">
        <v>0</v>
      </c>
    </row>
    <row r="285" spans="1:10" ht="15" thickBot="1">
      <c r="A285" s="115" t="s">
        <v>183</v>
      </c>
      <c r="B285" s="161">
        <v>0</v>
      </c>
      <c r="C285" s="161">
        <v>0</v>
      </c>
      <c r="D285" s="161">
        <v>0</v>
      </c>
      <c r="E285" s="161">
        <v>0</v>
      </c>
      <c r="F285" s="161">
        <v>0</v>
      </c>
      <c r="G285" s="161">
        <v>0</v>
      </c>
      <c r="H285" s="161">
        <v>0</v>
      </c>
      <c r="I285" s="161">
        <v>0</v>
      </c>
      <c r="J285" s="161">
        <v>0</v>
      </c>
    </row>
    <row r="286" spans="1:10" ht="15" thickBot="1">
      <c r="A286" s="115" t="s">
        <v>181</v>
      </c>
      <c r="B286" s="161">
        <v>0</v>
      </c>
      <c r="C286" s="161">
        <v>0</v>
      </c>
      <c r="D286" s="161">
        <v>0</v>
      </c>
      <c r="E286" s="161">
        <v>0</v>
      </c>
      <c r="F286" s="161">
        <v>0</v>
      </c>
      <c r="G286" s="161">
        <v>0</v>
      </c>
      <c r="H286" s="161">
        <v>0</v>
      </c>
      <c r="I286" s="161">
        <v>0</v>
      </c>
      <c r="J286" s="161">
        <v>0</v>
      </c>
    </row>
    <row r="287" spans="1:10" ht="15" thickBot="1">
      <c r="A287" s="162" t="s">
        <v>212</v>
      </c>
      <c r="B287" s="163">
        <v>3540.1638657619997</v>
      </c>
      <c r="C287" s="163">
        <v>4336.8821927170002</v>
      </c>
      <c r="D287" s="163">
        <v>9349.1073265729992</v>
      </c>
      <c r="E287" s="163">
        <v>1181.8849255299999</v>
      </c>
      <c r="F287" s="163">
        <v>1185.3863181499999</v>
      </c>
      <c r="G287" s="163">
        <v>1065.7436774999999</v>
      </c>
      <c r="H287" s="163">
        <v>944.68788700000005</v>
      </c>
      <c r="I287" s="163">
        <v>1994.0729749430002</v>
      </c>
      <c r="J287" s="163">
        <v>2977.33154345</v>
      </c>
    </row>
    <row r="289" spans="1:10">
      <c r="A289" s="132" t="s">
        <v>1033</v>
      </c>
    </row>
    <row r="290" spans="1:10">
      <c r="A290" s="7"/>
    </row>
    <row r="291" spans="1:10">
      <c r="A291" s="7"/>
    </row>
    <row r="292" spans="1:10">
      <c r="A292" s="7"/>
    </row>
    <row r="293" spans="1:10">
      <c r="A293" s="7"/>
    </row>
    <row r="294" spans="1:10">
      <c r="A294" s="7"/>
    </row>
    <row r="295" spans="1:10">
      <c r="A295" s="7"/>
    </row>
    <row r="296" spans="1:10">
      <c r="A296" s="7"/>
    </row>
    <row r="297" spans="1:10">
      <c r="A297" s="7"/>
    </row>
    <row r="298" spans="1:10">
      <c r="A298" s="7"/>
    </row>
    <row r="299" spans="1:10">
      <c r="A299" s="7"/>
    </row>
    <row r="300" spans="1:10">
      <c r="A300" s="7"/>
    </row>
    <row r="302" spans="1:10" ht="17">
      <c r="A302" s="631" t="s">
        <v>708</v>
      </c>
      <c r="B302" s="631"/>
      <c r="C302" s="631"/>
      <c r="D302" s="631"/>
      <c r="E302" s="631"/>
      <c r="F302" s="631"/>
      <c r="G302" s="631"/>
      <c r="H302" s="631"/>
      <c r="I302" s="631"/>
      <c r="J302" s="631"/>
    </row>
    <row r="304" spans="1:10">
      <c r="A304" s="143" t="s">
        <v>132</v>
      </c>
      <c r="I304" s="69"/>
    </row>
    <row r="305" spans="1:10" ht="15" thickBot="1">
      <c r="J305" s="160" t="s">
        <v>612</v>
      </c>
    </row>
    <row r="306" spans="1:10" ht="22.5" customHeight="1" thickBot="1">
      <c r="A306" s="566" t="s">
        <v>117</v>
      </c>
      <c r="B306" s="566" t="s">
        <v>606</v>
      </c>
      <c r="C306" s="566" t="s">
        <v>635</v>
      </c>
      <c r="D306" s="574" t="s">
        <v>744</v>
      </c>
      <c r="E306" s="573" t="s">
        <v>744</v>
      </c>
      <c r="F306" s="573"/>
      <c r="G306" s="573"/>
      <c r="H306" s="573"/>
      <c r="I306" s="573"/>
      <c r="J306" s="573"/>
    </row>
    <row r="307" spans="1:10" ht="21" customHeight="1" thickBot="1">
      <c r="A307" s="566"/>
      <c r="B307" s="566"/>
      <c r="C307" s="566"/>
      <c r="D307" s="576"/>
      <c r="E307" s="293" t="s">
        <v>745</v>
      </c>
      <c r="F307" s="293" t="s">
        <v>746</v>
      </c>
      <c r="G307" s="293" t="s">
        <v>747</v>
      </c>
      <c r="H307" s="293" t="s">
        <v>748</v>
      </c>
      <c r="I307" s="293" t="s">
        <v>749</v>
      </c>
      <c r="J307" s="293" t="s">
        <v>750</v>
      </c>
    </row>
    <row r="308" spans="1:10" ht="15" thickBot="1">
      <c r="A308" s="115" t="s">
        <v>115</v>
      </c>
      <c r="B308" s="161">
        <v>0</v>
      </c>
      <c r="C308" s="161">
        <v>0</v>
      </c>
      <c r="D308" s="161">
        <v>0</v>
      </c>
      <c r="E308" s="161">
        <v>0</v>
      </c>
      <c r="F308" s="161">
        <v>0</v>
      </c>
      <c r="G308" s="161">
        <v>0</v>
      </c>
      <c r="H308" s="161">
        <v>0</v>
      </c>
      <c r="I308" s="161">
        <v>0</v>
      </c>
      <c r="J308" s="161">
        <v>0</v>
      </c>
    </row>
    <row r="309" spans="1:10" ht="15" thickBot="1">
      <c r="A309" s="115" t="s">
        <v>185</v>
      </c>
      <c r="B309" s="161">
        <v>0</v>
      </c>
      <c r="C309" s="161">
        <v>0</v>
      </c>
      <c r="D309" s="161">
        <v>0</v>
      </c>
      <c r="E309" s="161">
        <v>0</v>
      </c>
      <c r="F309" s="161">
        <v>0</v>
      </c>
      <c r="G309" s="161">
        <v>0</v>
      </c>
      <c r="H309" s="161">
        <v>0</v>
      </c>
      <c r="I309" s="161">
        <v>0</v>
      </c>
      <c r="J309" s="161">
        <v>0</v>
      </c>
    </row>
    <row r="310" spans="1:10" ht="15" thickBot="1">
      <c r="A310" s="115" t="s">
        <v>184</v>
      </c>
      <c r="B310" s="161">
        <v>0</v>
      </c>
      <c r="C310" s="161">
        <v>0</v>
      </c>
      <c r="D310" s="161">
        <v>0</v>
      </c>
      <c r="E310" s="161">
        <v>0</v>
      </c>
      <c r="F310" s="161">
        <v>0</v>
      </c>
      <c r="G310" s="161">
        <v>0</v>
      </c>
      <c r="H310" s="161">
        <v>0</v>
      </c>
      <c r="I310" s="161">
        <v>0</v>
      </c>
      <c r="J310" s="161">
        <v>0</v>
      </c>
    </row>
    <row r="311" spans="1:10" ht="15" thickBot="1">
      <c r="A311" s="115" t="s">
        <v>179</v>
      </c>
      <c r="B311" s="161">
        <v>315.81869328499999</v>
      </c>
      <c r="C311" s="161">
        <v>478.30187769999998</v>
      </c>
      <c r="D311" s="161">
        <v>1055.002811225</v>
      </c>
      <c r="E311" s="161">
        <v>121.8946708</v>
      </c>
      <c r="F311" s="161">
        <v>136.81875249999999</v>
      </c>
      <c r="G311" s="161">
        <v>106.1923563</v>
      </c>
      <c r="H311" s="161">
        <v>86.165036224999994</v>
      </c>
      <c r="I311" s="161">
        <v>207.0582484</v>
      </c>
      <c r="J311" s="161">
        <v>396.87374699999998</v>
      </c>
    </row>
    <row r="312" spans="1:10" ht="15" thickBot="1">
      <c r="A312" s="115" t="s">
        <v>182</v>
      </c>
      <c r="B312" s="161">
        <v>0</v>
      </c>
      <c r="C312" s="161">
        <v>0</v>
      </c>
      <c r="D312" s="161">
        <v>0</v>
      </c>
      <c r="E312" s="161">
        <v>0</v>
      </c>
      <c r="F312" s="161">
        <v>0</v>
      </c>
      <c r="G312" s="161">
        <v>0</v>
      </c>
      <c r="H312" s="161">
        <v>0</v>
      </c>
      <c r="I312" s="161">
        <v>0</v>
      </c>
      <c r="J312" s="161">
        <v>0</v>
      </c>
    </row>
    <row r="313" spans="1:10" ht="15" thickBot="1">
      <c r="A313" s="115" t="s">
        <v>180</v>
      </c>
      <c r="B313" s="161">
        <v>0</v>
      </c>
      <c r="C313" s="161">
        <v>0</v>
      </c>
      <c r="D313" s="161">
        <v>0</v>
      </c>
      <c r="E313" s="161">
        <v>0</v>
      </c>
      <c r="F313" s="161">
        <v>0</v>
      </c>
      <c r="G313" s="161">
        <v>0</v>
      </c>
      <c r="H313" s="161">
        <v>0</v>
      </c>
      <c r="I313" s="161">
        <v>0</v>
      </c>
      <c r="J313" s="161">
        <v>0</v>
      </c>
    </row>
    <row r="314" spans="1:10" ht="15" thickBot="1">
      <c r="A314" s="115" t="s">
        <v>186</v>
      </c>
      <c r="B314" s="161">
        <v>0</v>
      </c>
      <c r="C314" s="161">
        <v>0</v>
      </c>
      <c r="D314" s="161">
        <v>0</v>
      </c>
      <c r="E314" s="161">
        <v>0</v>
      </c>
      <c r="F314" s="161">
        <v>0</v>
      </c>
      <c r="G314" s="161">
        <v>0</v>
      </c>
      <c r="H314" s="161">
        <v>0</v>
      </c>
      <c r="I314" s="161">
        <v>0</v>
      </c>
      <c r="J314" s="161">
        <v>0</v>
      </c>
    </row>
    <row r="315" spans="1:10" ht="15" thickBot="1">
      <c r="A315" s="115" t="s">
        <v>183</v>
      </c>
      <c r="B315" s="161">
        <v>0</v>
      </c>
      <c r="C315" s="161">
        <v>0</v>
      </c>
      <c r="D315" s="161">
        <v>0</v>
      </c>
      <c r="E315" s="161">
        <v>0</v>
      </c>
      <c r="F315" s="161">
        <v>0</v>
      </c>
      <c r="G315" s="161">
        <v>0</v>
      </c>
      <c r="H315" s="161">
        <v>0</v>
      </c>
      <c r="I315" s="161">
        <v>0</v>
      </c>
      <c r="J315" s="161">
        <v>0</v>
      </c>
    </row>
    <row r="316" spans="1:10" ht="15" thickBot="1">
      <c r="A316" s="115" t="s">
        <v>181</v>
      </c>
      <c r="B316" s="161">
        <v>0</v>
      </c>
      <c r="C316" s="161">
        <v>0</v>
      </c>
      <c r="D316" s="161">
        <v>0</v>
      </c>
      <c r="E316" s="161">
        <v>0</v>
      </c>
      <c r="F316" s="161">
        <v>0</v>
      </c>
      <c r="G316" s="161">
        <v>0</v>
      </c>
      <c r="H316" s="161">
        <v>0</v>
      </c>
      <c r="I316" s="161">
        <v>0</v>
      </c>
      <c r="J316" s="161">
        <v>0</v>
      </c>
    </row>
    <row r="317" spans="1:10" ht="15" thickBot="1">
      <c r="A317" s="162" t="s">
        <v>212</v>
      </c>
      <c r="B317" s="163">
        <v>315.81869328499999</v>
      </c>
      <c r="C317" s="163">
        <v>478.30187769999998</v>
      </c>
      <c r="D317" s="163">
        <v>1055.002811225</v>
      </c>
      <c r="E317" s="163">
        <v>121.8946708</v>
      </c>
      <c r="F317" s="163">
        <v>136.81875249999999</v>
      </c>
      <c r="G317" s="163">
        <v>106.1923563</v>
      </c>
      <c r="H317" s="163">
        <v>86.165036224999994</v>
      </c>
      <c r="I317" s="163">
        <v>207.0582484</v>
      </c>
      <c r="J317" s="163">
        <v>396.87374699999998</v>
      </c>
    </row>
    <row r="319" spans="1:10">
      <c r="A319" s="143" t="s">
        <v>133</v>
      </c>
    </row>
    <row r="320" spans="1:10" ht="15" thickBot="1"/>
    <row r="321" spans="1:10" ht="21" customHeight="1" thickBot="1">
      <c r="A321" s="566" t="s">
        <v>117</v>
      </c>
      <c r="B321" s="566" t="s">
        <v>606</v>
      </c>
      <c r="C321" s="566" t="s">
        <v>635</v>
      </c>
      <c r="D321" s="574" t="s">
        <v>744</v>
      </c>
      <c r="E321" s="573" t="s">
        <v>744</v>
      </c>
      <c r="F321" s="573"/>
      <c r="G321" s="573"/>
      <c r="H321" s="573"/>
      <c r="I321" s="573"/>
      <c r="J321" s="573"/>
    </row>
    <row r="322" spans="1:10" ht="19.5" customHeight="1" thickBot="1">
      <c r="A322" s="566"/>
      <c r="B322" s="566"/>
      <c r="C322" s="566"/>
      <c r="D322" s="576"/>
      <c r="E322" s="293" t="s">
        <v>745</v>
      </c>
      <c r="F322" s="293" t="s">
        <v>746</v>
      </c>
      <c r="G322" s="293" t="s">
        <v>747</v>
      </c>
      <c r="H322" s="293" t="s">
        <v>748</v>
      </c>
      <c r="I322" s="293" t="s">
        <v>749</v>
      </c>
      <c r="J322" s="293" t="s">
        <v>750</v>
      </c>
    </row>
    <row r="323" spans="1:10" ht="15" thickBot="1">
      <c r="A323" s="115" t="s">
        <v>115</v>
      </c>
      <c r="B323" s="161">
        <v>0</v>
      </c>
      <c r="C323" s="161">
        <v>0</v>
      </c>
      <c r="D323" s="161">
        <v>0</v>
      </c>
      <c r="E323" s="161">
        <v>0</v>
      </c>
      <c r="F323" s="161">
        <v>0</v>
      </c>
      <c r="G323" s="161">
        <v>0</v>
      </c>
      <c r="H323" s="161">
        <v>0</v>
      </c>
      <c r="I323" s="161">
        <v>0</v>
      </c>
      <c r="J323" s="161">
        <v>0</v>
      </c>
    </row>
    <row r="324" spans="1:10" ht="15" thickBot="1">
      <c r="A324" s="115" t="s">
        <v>185</v>
      </c>
      <c r="B324" s="161">
        <v>0</v>
      </c>
      <c r="C324" s="161">
        <v>0</v>
      </c>
      <c r="D324" s="161">
        <v>0</v>
      </c>
      <c r="E324" s="161">
        <v>0</v>
      </c>
      <c r="F324" s="161">
        <v>0</v>
      </c>
      <c r="G324" s="161">
        <v>0</v>
      </c>
      <c r="H324" s="161">
        <v>0</v>
      </c>
      <c r="I324" s="161">
        <v>0</v>
      </c>
      <c r="J324" s="161">
        <v>0</v>
      </c>
    </row>
    <row r="325" spans="1:10" ht="15" thickBot="1">
      <c r="A325" s="115" t="s">
        <v>184</v>
      </c>
      <c r="B325" s="161">
        <v>0</v>
      </c>
      <c r="C325" s="161">
        <v>0</v>
      </c>
      <c r="D325" s="161">
        <v>0</v>
      </c>
      <c r="E325" s="161">
        <v>0</v>
      </c>
      <c r="F325" s="161">
        <v>0</v>
      </c>
      <c r="G325" s="161">
        <v>0</v>
      </c>
      <c r="H325" s="161">
        <v>0</v>
      </c>
      <c r="I325" s="161">
        <v>0</v>
      </c>
      <c r="J325" s="161">
        <v>0</v>
      </c>
    </row>
    <row r="326" spans="1:10" ht="15" thickBot="1">
      <c r="A326" s="115" t="s">
        <v>179</v>
      </c>
      <c r="B326" s="161">
        <v>2400.952482575</v>
      </c>
      <c r="C326" s="161">
        <v>2210.7442894000001</v>
      </c>
      <c r="D326" s="161">
        <v>4186.9718473940002</v>
      </c>
      <c r="E326" s="161">
        <v>557.77387507499998</v>
      </c>
      <c r="F326" s="161">
        <v>511.81689315</v>
      </c>
      <c r="G326" s="161">
        <v>495.99193830000002</v>
      </c>
      <c r="H326" s="161">
        <v>578.8524281</v>
      </c>
      <c r="I326" s="161">
        <v>801.78722512499996</v>
      </c>
      <c r="J326" s="161">
        <v>1240.7494876440001</v>
      </c>
    </row>
    <row r="327" spans="1:10" ht="15" thickBot="1">
      <c r="A327" s="115" t="s">
        <v>182</v>
      </c>
      <c r="B327" s="161">
        <v>0</v>
      </c>
      <c r="C327" s="161">
        <v>0</v>
      </c>
      <c r="D327" s="161">
        <v>0</v>
      </c>
      <c r="E327" s="161">
        <v>0</v>
      </c>
      <c r="F327" s="161">
        <v>0</v>
      </c>
      <c r="G327" s="161">
        <v>0</v>
      </c>
      <c r="H327" s="161">
        <v>0</v>
      </c>
      <c r="I327" s="161">
        <v>0</v>
      </c>
      <c r="J327" s="161">
        <v>0</v>
      </c>
    </row>
    <row r="328" spans="1:10" ht="15" thickBot="1">
      <c r="A328" s="115" t="s">
        <v>180</v>
      </c>
      <c r="B328" s="161">
        <v>0</v>
      </c>
      <c r="C328" s="161">
        <v>0</v>
      </c>
      <c r="D328" s="161">
        <v>0</v>
      </c>
      <c r="E328" s="161">
        <v>0</v>
      </c>
      <c r="F328" s="161">
        <v>0</v>
      </c>
      <c r="G328" s="161">
        <v>0</v>
      </c>
      <c r="H328" s="161">
        <v>0</v>
      </c>
      <c r="I328" s="161">
        <v>0</v>
      </c>
      <c r="J328" s="161">
        <v>0</v>
      </c>
    </row>
    <row r="329" spans="1:10" ht="15" thickBot="1">
      <c r="A329" s="115" t="s">
        <v>186</v>
      </c>
      <c r="B329" s="161">
        <v>0</v>
      </c>
      <c r="C329" s="161">
        <v>0</v>
      </c>
      <c r="D329" s="161">
        <v>0</v>
      </c>
      <c r="E329" s="161">
        <v>0</v>
      </c>
      <c r="F329" s="161">
        <v>0</v>
      </c>
      <c r="G329" s="161">
        <v>0</v>
      </c>
      <c r="H329" s="161">
        <v>0</v>
      </c>
      <c r="I329" s="161">
        <v>0</v>
      </c>
      <c r="J329" s="161">
        <v>0</v>
      </c>
    </row>
    <row r="330" spans="1:10" ht="15" thickBot="1">
      <c r="A330" s="115" t="s">
        <v>183</v>
      </c>
      <c r="B330" s="161">
        <v>0</v>
      </c>
      <c r="C330" s="161">
        <v>0</v>
      </c>
      <c r="D330" s="161">
        <v>0</v>
      </c>
      <c r="E330" s="161">
        <v>0</v>
      </c>
      <c r="F330" s="161">
        <v>0</v>
      </c>
      <c r="G330" s="161">
        <v>0</v>
      </c>
      <c r="H330" s="161">
        <v>0</v>
      </c>
      <c r="I330" s="161">
        <v>0</v>
      </c>
      <c r="J330" s="161">
        <v>0</v>
      </c>
    </row>
    <row r="331" spans="1:10" ht="15" thickBot="1">
      <c r="A331" s="115" t="s">
        <v>181</v>
      </c>
      <c r="B331" s="161">
        <v>0</v>
      </c>
      <c r="C331" s="161">
        <v>0</v>
      </c>
      <c r="D331" s="161">
        <v>0</v>
      </c>
      <c r="E331" s="161">
        <v>0</v>
      </c>
      <c r="F331" s="161">
        <v>0</v>
      </c>
      <c r="G331" s="161">
        <v>0</v>
      </c>
      <c r="H331" s="161">
        <v>0</v>
      </c>
      <c r="I331" s="161">
        <v>0</v>
      </c>
      <c r="J331" s="161">
        <v>0</v>
      </c>
    </row>
    <row r="332" spans="1:10" ht="15" thickBot="1">
      <c r="A332" s="162" t="s">
        <v>212</v>
      </c>
      <c r="B332" s="163">
        <v>2400.952482575</v>
      </c>
      <c r="C332" s="163">
        <v>2210.7442894000001</v>
      </c>
      <c r="D332" s="163">
        <v>4186.9718473940002</v>
      </c>
      <c r="E332" s="163">
        <v>557.77387507499998</v>
      </c>
      <c r="F332" s="163">
        <v>511.81689315</v>
      </c>
      <c r="G332" s="163">
        <v>495.99193830000002</v>
      </c>
      <c r="H332" s="163">
        <v>578.8524281</v>
      </c>
      <c r="I332" s="163">
        <v>801.78722512499996</v>
      </c>
      <c r="J332" s="163">
        <v>1240.7494876440001</v>
      </c>
    </row>
    <row r="334" spans="1:10">
      <c r="A334" s="143" t="s">
        <v>134</v>
      </c>
    </row>
    <row r="335" spans="1:10" ht="15" thickBot="1"/>
    <row r="336" spans="1:10" ht="23.25" customHeight="1" thickBot="1">
      <c r="A336" s="566" t="s">
        <v>117</v>
      </c>
      <c r="B336" s="566" t="s">
        <v>606</v>
      </c>
      <c r="C336" s="566" t="s">
        <v>635</v>
      </c>
      <c r="D336" s="574" t="s">
        <v>744</v>
      </c>
      <c r="E336" s="573" t="s">
        <v>744</v>
      </c>
      <c r="F336" s="573"/>
      <c r="G336" s="573"/>
      <c r="H336" s="573"/>
      <c r="I336" s="573"/>
      <c r="J336" s="573"/>
    </row>
    <row r="337" spans="1:10" ht="23.25" customHeight="1" thickBot="1">
      <c r="A337" s="566"/>
      <c r="B337" s="566"/>
      <c r="C337" s="566"/>
      <c r="D337" s="576"/>
      <c r="E337" s="293" t="s">
        <v>745</v>
      </c>
      <c r="F337" s="293" t="s">
        <v>746</v>
      </c>
      <c r="G337" s="293" t="s">
        <v>747</v>
      </c>
      <c r="H337" s="293" t="s">
        <v>748</v>
      </c>
      <c r="I337" s="293" t="s">
        <v>749</v>
      </c>
      <c r="J337" s="293" t="s">
        <v>750</v>
      </c>
    </row>
    <row r="338" spans="1:10" ht="15" thickBot="1">
      <c r="A338" s="115" t="s">
        <v>115</v>
      </c>
      <c r="B338" s="161">
        <v>7.3672801980000004</v>
      </c>
      <c r="C338" s="161">
        <v>681.8189787</v>
      </c>
      <c r="D338" s="161">
        <v>1338.8305201000003</v>
      </c>
      <c r="E338" s="161">
        <v>490.2730105</v>
      </c>
      <c r="F338" s="161">
        <v>95.203590599999998</v>
      </c>
      <c r="G338" s="161">
        <v>221.36344450000001</v>
      </c>
      <c r="H338" s="161">
        <v>21.531030000000001</v>
      </c>
      <c r="I338" s="161">
        <v>343.36558000000002</v>
      </c>
      <c r="J338" s="161">
        <v>167.0938645</v>
      </c>
    </row>
    <row r="339" spans="1:10" ht="15" thickBot="1">
      <c r="A339" s="115" t="s">
        <v>185</v>
      </c>
      <c r="B339" s="161">
        <v>0</v>
      </c>
      <c r="C339" s="161">
        <v>0</v>
      </c>
      <c r="D339" s="161">
        <v>0</v>
      </c>
      <c r="E339" s="161">
        <v>0</v>
      </c>
      <c r="F339" s="161">
        <v>0</v>
      </c>
      <c r="G339" s="161">
        <v>0</v>
      </c>
      <c r="H339" s="161">
        <v>0</v>
      </c>
      <c r="I339" s="161">
        <v>0</v>
      </c>
      <c r="J339" s="161">
        <v>0</v>
      </c>
    </row>
    <row r="340" spans="1:10" ht="15" thickBot="1">
      <c r="A340" s="115" t="s">
        <v>184</v>
      </c>
      <c r="B340" s="161">
        <v>0</v>
      </c>
      <c r="C340" s="161">
        <v>0</v>
      </c>
      <c r="D340" s="161">
        <v>0</v>
      </c>
      <c r="E340" s="161">
        <v>0</v>
      </c>
      <c r="F340" s="161">
        <v>0</v>
      </c>
      <c r="G340" s="161">
        <v>0</v>
      </c>
      <c r="H340" s="161">
        <v>0</v>
      </c>
      <c r="I340" s="161">
        <v>0</v>
      </c>
      <c r="J340" s="161">
        <v>0</v>
      </c>
    </row>
    <row r="341" spans="1:10" ht="15" thickBot="1">
      <c r="A341" s="115" t="s">
        <v>179</v>
      </c>
      <c r="B341" s="161">
        <v>6104.6450413730008</v>
      </c>
      <c r="C341" s="161">
        <v>5953.1857307219998</v>
      </c>
      <c r="D341" s="161">
        <v>15590.78097665</v>
      </c>
      <c r="E341" s="161">
        <v>1838.2142929199999</v>
      </c>
      <c r="F341" s="161">
        <v>1753.78325399</v>
      </c>
      <c r="G341" s="161">
        <v>1786.5413404999999</v>
      </c>
      <c r="H341" s="161">
        <v>1998.32277585</v>
      </c>
      <c r="I341" s="161">
        <v>3364.9217337750001</v>
      </c>
      <c r="J341" s="161">
        <v>4848.9975796150002</v>
      </c>
    </row>
    <row r="342" spans="1:10" ht="15" thickBot="1">
      <c r="A342" s="115" t="s">
        <v>182</v>
      </c>
      <c r="B342" s="161">
        <v>0</v>
      </c>
      <c r="C342" s="161">
        <v>0</v>
      </c>
      <c r="D342" s="161">
        <v>0</v>
      </c>
      <c r="E342" s="161">
        <v>0</v>
      </c>
      <c r="F342" s="161">
        <v>0</v>
      </c>
      <c r="G342" s="161">
        <v>0</v>
      </c>
      <c r="H342" s="161">
        <v>0</v>
      </c>
      <c r="I342" s="161">
        <v>0</v>
      </c>
      <c r="J342" s="161">
        <v>0</v>
      </c>
    </row>
    <row r="343" spans="1:10" ht="15" thickBot="1">
      <c r="A343" s="115" t="s">
        <v>180</v>
      </c>
      <c r="B343" s="161">
        <v>0</v>
      </c>
      <c r="C343" s="161">
        <v>0</v>
      </c>
      <c r="D343" s="161">
        <v>0</v>
      </c>
      <c r="E343" s="161">
        <v>0</v>
      </c>
      <c r="F343" s="161">
        <v>0</v>
      </c>
      <c r="G343" s="161">
        <v>0</v>
      </c>
      <c r="H343" s="161">
        <v>0</v>
      </c>
      <c r="I343" s="161">
        <v>0</v>
      </c>
      <c r="J343" s="161">
        <v>0</v>
      </c>
    </row>
    <row r="344" spans="1:10" ht="15" thickBot="1">
      <c r="A344" s="115" t="s">
        <v>186</v>
      </c>
      <c r="B344" s="161">
        <v>0</v>
      </c>
      <c r="C344" s="161">
        <v>0</v>
      </c>
      <c r="D344" s="161">
        <v>0</v>
      </c>
      <c r="E344" s="161">
        <v>0</v>
      </c>
      <c r="F344" s="161">
        <v>0</v>
      </c>
      <c r="G344" s="161">
        <v>0</v>
      </c>
      <c r="H344" s="161">
        <v>0</v>
      </c>
      <c r="I344" s="161">
        <v>0</v>
      </c>
      <c r="J344" s="161">
        <v>0</v>
      </c>
    </row>
    <row r="345" spans="1:10" ht="15" thickBot="1">
      <c r="A345" s="115" t="s">
        <v>183</v>
      </c>
      <c r="B345" s="161">
        <v>0</v>
      </c>
      <c r="C345" s="161">
        <v>0</v>
      </c>
      <c r="D345" s="161">
        <v>0</v>
      </c>
      <c r="E345" s="161">
        <v>0</v>
      </c>
      <c r="F345" s="161">
        <v>0</v>
      </c>
      <c r="G345" s="161">
        <v>0</v>
      </c>
      <c r="H345" s="161">
        <v>0</v>
      </c>
      <c r="I345" s="161">
        <v>0</v>
      </c>
      <c r="J345" s="161">
        <v>0</v>
      </c>
    </row>
    <row r="346" spans="1:10" ht="15" thickBot="1">
      <c r="A346" s="115" t="s">
        <v>181</v>
      </c>
      <c r="B346" s="161">
        <v>0</v>
      </c>
      <c r="C346" s="161">
        <v>0</v>
      </c>
      <c r="D346" s="161">
        <v>0</v>
      </c>
      <c r="E346" s="161">
        <v>0</v>
      </c>
      <c r="F346" s="161">
        <v>0</v>
      </c>
      <c r="G346" s="161">
        <v>0</v>
      </c>
      <c r="H346" s="161">
        <v>0</v>
      </c>
      <c r="I346" s="161">
        <v>0</v>
      </c>
      <c r="J346" s="161">
        <v>0</v>
      </c>
    </row>
    <row r="347" spans="1:10" ht="15" thickBot="1">
      <c r="A347" s="162" t="s">
        <v>212</v>
      </c>
      <c r="B347" s="163">
        <v>6112.0123215710009</v>
      </c>
      <c r="C347" s="163">
        <v>6635.0047094219999</v>
      </c>
      <c r="D347" s="163">
        <v>16929.61149675</v>
      </c>
      <c r="E347" s="163">
        <v>2328.48730342</v>
      </c>
      <c r="F347" s="163">
        <v>1848.9868445900001</v>
      </c>
      <c r="G347" s="163">
        <v>2007.9047849999999</v>
      </c>
      <c r="H347" s="163">
        <v>2019.8538058500001</v>
      </c>
      <c r="I347" s="163">
        <v>3708.2873137750003</v>
      </c>
      <c r="J347" s="163">
        <v>5016.0914441149998</v>
      </c>
    </row>
    <row r="349" spans="1:10">
      <c r="A349" s="132" t="s">
        <v>1033</v>
      </c>
    </row>
    <row r="350" spans="1:10">
      <c r="A350" s="7"/>
    </row>
    <row r="351" spans="1:10">
      <c r="A351" s="7"/>
    </row>
    <row r="352" spans="1:10">
      <c r="A352" s="7"/>
    </row>
    <row r="353" spans="1:10">
      <c r="A353" s="7"/>
    </row>
    <row r="354" spans="1:10">
      <c r="A354" s="7"/>
    </row>
    <row r="355" spans="1:10">
      <c r="A355" s="7"/>
    </row>
    <row r="356" spans="1:10">
      <c r="A356" s="7"/>
    </row>
    <row r="357" spans="1:10">
      <c r="A357" s="7"/>
    </row>
    <row r="358" spans="1:10">
      <c r="A358" s="7"/>
    </row>
    <row r="359" spans="1:10">
      <c r="A359" s="7"/>
    </row>
    <row r="360" spans="1:10">
      <c r="A360" s="7"/>
    </row>
    <row r="362" spans="1:10" ht="17">
      <c r="A362" s="631" t="s">
        <v>708</v>
      </c>
      <c r="B362" s="631"/>
      <c r="C362" s="631"/>
      <c r="D362" s="631"/>
      <c r="E362" s="631"/>
      <c r="F362" s="631"/>
      <c r="G362" s="631"/>
      <c r="H362" s="631"/>
      <c r="I362" s="631"/>
      <c r="J362" s="631"/>
    </row>
    <row r="364" spans="1:10">
      <c r="A364" s="143" t="s">
        <v>135</v>
      </c>
      <c r="I364" s="69"/>
    </row>
    <row r="365" spans="1:10" ht="15" thickBot="1">
      <c r="J365" s="160" t="s">
        <v>612</v>
      </c>
    </row>
    <row r="366" spans="1:10" ht="20.25" customHeight="1" thickBot="1">
      <c r="A366" s="566" t="s">
        <v>117</v>
      </c>
      <c r="B366" s="566" t="s">
        <v>606</v>
      </c>
      <c r="C366" s="566" t="s">
        <v>635</v>
      </c>
      <c r="D366" s="574" t="s">
        <v>744</v>
      </c>
      <c r="E366" s="573" t="s">
        <v>744</v>
      </c>
      <c r="F366" s="573"/>
      <c r="G366" s="573"/>
      <c r="H366" s="573"/>
      <c r="I366" s="573"/>
      <c r="J366" s="573"/>
    </row>
    <row r="367" spans="1:10" ht="20.25" customHeight="1" thickBot="1">
      <c r="A367" s="566"/>
      <c r="B367" s="566"/>
      <c r="C367" s="566"/>
      <c r="D367" s="576"/>
      <c r="E367" s="293" t="s">
        <v>745</v>
      </c>
      <c r="F367" s="293" t="s">
        <v>746</v>
      </c>
      <c r="G367" s="293" t="s">
        <v>747</v>
      </c>
      <c r="H367" s="293" t="s">
        <v>748</v>
      </c>
      <c r="I367" s="293" t="s">
        <v>749</v>
      </c>
      <c r="J367" s="293" t="s">
        <v>750</v>
      </c>
    </row>
    <row r="368" spans="1:10" ht="15" thickBot="1">
      <c r="A368" s="115" t="s">
        <v>115</v>
      </c>
      <c r="B368" s="161">
        <v>0.73488260000000005</v>
      </c>
      <c r="C368" s="161">
        <v>0.2310353</v>
      </c>
      <c r="D368" s="161">
        <v>7.8513634500000009</v>
      </c>
      <c r="E368" s="161">
        <v>3.52</v>
      </c>
      <c r="F368" s="161">
        <v>3.1972500000000001E-2</v>
      </c>
      <c r="G368" s="161">
        <v>0</v>
      </c>
      <c r="H368" s="161">
        <v>0</v>
      </c>
      <c r="I368" s="161">
        <v>0</v>
      </c>
      <c r="J368" s="161">
        <v>4.2993909500000003</v>
      </c>
    </row>
    <row r="369" spans="1:10" ht="15" thickBot="1">
      <c r="A369" s="115" t="s">
        <v>185</v>
      </c>
      <c r="B369" s="161">
        <v>0</v>
      </c>
      <c r="C369" s="161">
        <v>0</v>
      </c>
      <c r="D369" s="161">
        <v>0</v>
      </c>
      <c r="E369" s="161">
        <v>0</v>
      </c>
      <c r="F369" s="161">
        <v>0</v>
      </c>
      <c r="G369" s="161">
        <v>0</v>
      </c>
      <c r="H369" s="161">
        <v>0</v>
      </c>
      <c r="I369" s="161">
        <v>0</v>
      </c>
      <c r="J369" s="161">
        <v>0</v>
      </c>
    </row>
    <row r="370" spans="1:10" ht="15" thickBot="1">
      <c r="A370" s="115" t="s">
        <v>184</v>
      </c>
      <c r="B370" s="161">
        <v>0</v>
      </c>
      <c r="C370" s="161">
        <v>0</v>
      </c>
      <c r="D370" s="161">
        <v>0</v>
      </c>
      <c r="E370" s="161">
        <v>0</v>
      </c>
      <c r="F370" s="161">
        <v>0</v>
      </c>
      <c r="G370" s="161">
        <v>0</v>
      </c>
      <c r="H370" s="161">
        <v>0</v>
      </c>
      <c r="I370" s="161">
        <v>0</v>
      </c>
      <c r="J370" s="161">
        <v>0</v>
      </c>
    </row>
    <row r="371" spans="1:10" ht="15" thickBot="1">
      <c r="A371" s="115" t="s">
        <v>179</v>
      </c>
      <c r="B371" s="161">
        <v>5316.1131995189999</v>
      </c>
      <c r="C371" s="161">
        <v>4739.4991542380003</v>
      </c>
      <c r="D371" s="161">
        <v>9198.2047151719999</v>
      </c>
      <c r="E371" s="161">
        <v>1239.2523857250001</v>
      </c>
      <c r="F371" s="161">
        <v>1052.8377398499999</v>
      </c>
      <c r="G371" s="161">
        <v>1078.323065179</v>
      </c>
      <c r="H371" s="161">
        <v>1004.0833362</v>
      </c>
      <c r="I371" s="161">
        <v>1842.909582025</v>
      </c>
      <c r="J371" s="161">
        <v>2980.7986061930001</v>
      </c>
    </row>
    <row r="372" spans="1:10" ht="15" thickBot="1">
      <c r="A372" s="115" t="s">
        <v>182</v>
      </c>
      <c r="B372" s="161">
        <v>0</v>
      </c>
      <c r="C372" s="161">
        <v>0</v>
      </c>
      <c r="D372" s="161">
        <v>0</v>
      </c>
      <c r="E372" s="161">
        <v>0</v>
      </c>
      <c r="F372" s="161">
        <v>0</v>
      </c>
      <c r="G372" s="161">
        <v>0</v>
      </c>
      <c r="H372" s="161">
        <v>0</v>
      </c>
      <c r="I372" s="161">
        <v>0</v>
      </c>
      <c r="J372" s="161">
        <v>0</v>
      </c>
    </row>
    <row r="373" spans="1:10" ht="15" thickBot="1">
      <c r="A373" s="115" t="s">
        <v>180</v>
      </c>
      <c r="B373" s="161">
        <v>0</v>
      </c>
      <c r="C373" s="161">
        <v>0</v>
      </c>
      <c r="D373" s="161">
        <v>0</v>
      </c>
      <c r="E373" s="161">
        <v>0</v>
      </c>
      <c r="F373" s="161">
        <v>0</v>
      </c>
      <c r="G373" s="161">
        <v>0</v>
      </c>
      <c r="H373" s="161">
        <v>0</v>
      </c>
      <c r="I373" s="161">
        <v>0</v>
      </c>
      <c r="J373" s="161">
        <v>0</v>
      </c>
    </row>
    <row r="374" spans="1:10" ht="15" thickBot="1">
      <c r="A374" s="115" t="s">
        <v>186</v>
      </c>
      <c r="B374" s="161">
        <v>0</v>
      </c>
      <c r="C374" s="161">
        <v>0</v>
      </c>
      <c r="D374" s="161">
        <v>0</v>
      </c>
      <c r="E374" s="161">
        <v>0</v>
      </c>
      <c r="F374" s="161">
        <v>0</v>
      </c>
      <c r="G374" s="161">
        <v>0</v>
      </c>
      <c r="H374" s="161">
        <v>0</v>
      </c>
      <c r="I374" s="161">
        <v>0</v>
      </c>
      <c r="J374" s="161">
        <v>0</v>
      </c>
    </row>
    <row r="375" spans="1:10" ht="15" thickBot="1">
      <c r="A375" s="115" t="s">
        <v>183</v>
      </c>
      <c r="B375" s="161">
        <v>0</v>
      </c>
      <c r="C375" s="161">
        <v>0.29677500000000001</v>
      </c>
      <c r="D375" s="161">
        <v>0</v>
      </c>
      <c r="E375" s="161">
        <v>0</v>
      </c>
      <c r="F375" s="161">
        <v>0</v>
      </c>
      <c r="G375" s="161">
        <v>0</v>
      </c>
      <c r="H375" s="161">
        <v>0</v>
      </c>
      <c r="I375" s="161">
        <v>0</v>
      </c>
      <c r="J375" s="161">
        <v>0</v>
      </c>
    </row>
    <row r="376" spans="1:10" ht="15" thickBot="1">
      <c r="A376" s="115" t="s">
        <v>181</v>
      </c>
      <c r="B376" s="161">
        <v>0</v>
      </c>
      <c r="C376" s="161">
        <v>0</v>
      </c>
      <c r="D376" s="161">
        <v>0</v>
      </c>
      <c r="E376" s="161">
        <v>0</v>
      </c>
      <c r="F376" s="161">
        <v>0</v>
      </c>
      <c r="G376" s="161">
        <v>0</v>
      </c>
      <c r="H376" s="161">
        <v>0</v>
      </c>
      <c r="I376" s="161">
        <v>0</v>
      </c>
      <c r="J376" s="161">
        <v>0</v>
      </c>
    </row>
    <row r="377" spans="1:10" ht="15" thickBot="1">
      <c r="A377" s="162" t="s">
        <v>212</v>
      </c>
      <c r="B377" s="163">
        <v>5316.8480821189996</v>
      </c>
      <c r="C377" s="163">
        <v>4740.0269645380004</v>
      </c>
      <c r="D377" s="163">
        <v>9206.0560786219994</v>
      </c>
      <c r="E377" s="163">
        <v>1242.772385725</v>
      </c>
      <c r="F377" s="163">
        <v>1052.8697123499999</v>
      </c>
      <c r="G377" s="163">
        <v>1078.323065179</v>
      </c>
      <c r="H377" s="163">
        <v>1004.0833362</v>
      </c>
      <c r="I377" s="163">
        <v>1842.909582025</v>
      </c>
      <c r="J377" s="163">
        <v>2985.0979971430002</v>
      </c>
    </row>
    <row r="379" spans="1:10">
      <c r="A379" s="143" t="s">
        <v>136</v>
      </c>
    </row>
    <row r="380" spans="1:10" ht="15" thickBot="1"/>
    <row r="381" spans="1:10" ht="24" customHeight="1" thickBot="1">
      <c r="A381" s="566" t="s">
        <v>117</v>
      </c>
      <c r="B381" s="566" t="s">
        <v>606</v>
      </c>
      <c r="C381" s="566" t="s">
        <v>635</v>
      </c>
      <c r="D381" s="574" t="s">
        <v>744</v>
      </c>
      <c r="E381" s="573" t="s">
        <v>744</v>
      </c>
      <c r="F381" s="573"/>
      <c r="G381" s="573"/>
      <c r="H381" s="573"/>
      <c r="I381" s="573"/>
      <c r="J381" s="573"/>
    </row>
    <row r="382" spans="1:10" ht="18.75" customHeight="1" thickBot="1">
      <c r="A382" s="566"/>
      <c r="B382" s="566"/>
      <c r="C382" s="566"/>
      <c r="D382" s="576"/>
      <c r="E382" s="293" t="s">
        <v>745</v>
      </c>
      <c r="F382" s="293" t="s">
        <v>746</v>
      </c>
      <c r="G382" s="293" t="s">
        <v>747</v>
      </c>
      <c r="H382" s="293" t="s">
        <v>748</v>
      </c>
      <c r="I382" s="293" t="s">
        <v>749</v>
      </c>
      <c r="J382" s="293" t="s">
        <v>750</v>
      </c>
    </row>
    <row r="383" spans="1:10" ht="15" thickBot="1">
      <c r="A383" s="115" t="s">
        <v>115</v>
      </c>
      <c r="B383" s="161">
        <v>1E-4</v>
      </c>
      <c r="C383" s="161">
        <v>0</v>
      </c>
      <c r="D383" s="161">
        <v>0</v>
      </c>
      <c r="E383" s="161">
        <v>0</v>
      </c>
      <c r="F383" s="161">
        <v>0</v>
      </c>
      <c r="G383" s="161">
        <v>0</v>
      </c>
      <c r="H383" s="161">
        <v>0</v>
      </c>
      <c r="I383" s="161">
        <v>0</v>
      </c>
      <c r="J383" s="161">
        <v>0</v>
      </c>
    </row>
    <row r="384" spans="1:10" ht="15" thickBot="1">
      <c r="A384" s="115" t="s">
        <v>185</v>
      </c>
      <c r="B384" s="161">
        <v>0</v>
      </c>
      <c r="C384" s="161">
        <v>0</v>
      </c>
      <c r="D384" s="161">
        <v>0</v>
      </c>
      <c r="E384" s="161">
        <v>0</v>
      </c>
      <c r="F384" s="161">
        <v>0</v>
      </c>
      <c r="G384" s="161">
        <v>0</v>
      </c>
      <c r="H384" s="161">
        <v>0</v>
      </c>
      <c r="I384" s="161">
        <v>0</v>
      </c>
      <c r="J384" s="161">
        <v>0</v>
      </c>
    </row>
    <row r="385" spans="1:11" ht="15" thickBot="1">
      <c r="A385" s="115" t="s">
        <v>184</v>
      </c>
      <c r="B385" s="161">
        <v>0</v>
      </c>
      <c r="C385" s="161">
        <v>0</v>
      </c>
      <c r="D385" s="161">
        <v>0</v>
      </c>
      <c r="E385" s="161">
        <v>0</v>
      </c>
      <c r="F385" s="161">
        <v>0</v>
      </c>
      <c r="G385" s="161">
        <v>0</v>
      </c>
      <c r="H385" s="161">
        <v>0</v>
      </c>
      <c r="I385" s="161">
        <v>0</v>
      </c>
      <c r="J385" s="161">
        <v>0</v>
      </c>
    </row>
    <row r="386" spans="1:11" ht="15" thickBot="1">
      <c r="A386" s="115" t="s">
        <v>179</v>
      </c>
      <c r="B386" s="161">
        <v>272.91152642999998</v>
      </c>
      <c r="C386" s="161">
        <v>414.30069374999999</v>
      </c>
      <c r="D386" s="161">
        <v>784.06116422499997</v>
      </c>
      <c r="E386" s="161">
        <v>158.76375325000001</v>
      </c>
      <c r="F386" s="161">
        <v>113.79478115000001</v>
      </c>
      <c r="G386" s="161">
        <v>78.603900550000006</v>
      </c>
      <c r="H386" s="161">
        <v>80.496371800000006</v>
      </c>
      <c r="I386" s="161">
        <v>165.429350575</v>
      </c>
      <c r="J386" s="161">
        <v>186.9730069</v>
      </c>
    </row>
    <row r="387" spans="1:11" ht="15" thickBot="1">
      <c r="A387" s="115" t="s">
        <v>182</v>
      </c>
      <c r="B387" s="161">
        <v>0</v>
      </c>
      <c r="C387" s="161">
        <v>0</v>
      </c>
      <c r="D387" s="161">
        <v>0</v>
      </c>
      <c r="E387" s="161">
        <v>0</v>
      </c>
      <c r="F387" s="161">
        <v>0</v>
      </c>
      <c r="G387" s="161">
        <v>0</v>
      </c>
      <c r="H387" s="161">
        <v>0</v>
      </c>
      <c r="I387" s="161">
        <v>0</v>
      </c>
      <c r="J387" s="161">
        <v>0</v>
      </c>
    </row>
    <row r="388" spans="1:11" ht="15" thickBot="1">
      <c r="A388" s="115" t="s">
        <v>180</v>
      </c>
      <c r="B388" s="161">
        <v>0</v>
      </c>
      <c r="C388" s="161">
        <v>0</v>
      </c>
      <c r="D388" s="161">
        <v>0</v>
      </c>
      <c r="E388" s="161">
        <v>0</v>
      </c>
      <c r="F388" s="161">
        <v>0</v>
      </c>
      <c r="G388" s="161">
        <v>0</v>
      </c>
      <c r="H388" s="161">
        <v>0</v>
      </c>
      <c r="I388" s="161">
        <v>0</v>
      </c>
      <c r="J388" s="161">
        <v>0</v>
      </c>
    </row>
    <row r="389" spans="1:11" ht="15" thickBot="1">
      <c r="A389" s="115" t="s">
        <v>186</v>
      </c>
      <c r="B389" s="161">
        <v>0</v>
      </c>
      <c r="C389" s="161">
        <v>0</v>
      </c>
      <c r="D389" s="161">
        <v>0</v>
      </c>
      <c r="E389" s="161">
        <v>0</v>
      </c>
      <c r="F389" s="161">
        <v>0</v>
      </c>
      <c r="G389" s="161">
        <v>0</v>
      </c>
      <c r="H389" s="161">
        <v>0</v>
      </c>
      <c r="I389" s="161">
        <v>0</v>
      </c>
      <c r="J389" s="161">
        <v>0</v>
      </c>
    </row>
    <row r="390" spans="1:11" ht="15" thickBot="1">
      <c r="A390" s="115" t="s">
        <v>183</v>
      </c>
      <c r="B390" s="161">
        <v>0</v>
      </c>
      <c r="C390" s="161">
        <v>0</v>
      </c>
      <c r="D390" s="161">
        <v>0</v>
      </c>
      <c r="E390" s="161">
        <v>0</v>
      </c>
      <c r="F390" s="161">
        <v>0</v>
      </c>
      <c r="G390" s="161">
        <v>0</v>
      </c>
      <c r="H390" s="161">
        <v>0</v>
      </c>
      <c r="I390" s="161">
        <v>0</v>
      </c>
      <c r="J390" s="161">
        <v>0</v>
      </c>
    </row>
    <row r="391" spans="1:11" ht="15" thickBot="1">
      <c r="A391" s="115" t="s">
        <v>181</v>
      </c>
      <c r="B391" s="161">
        <v>0</v>
      </c>
      <c r="C391" s="161">
        <v>0</v>
      </c>
      <c r="D391" s="161">
        <v>0</v>
      </c>
      <c r="E391" s="161">
        <v>0</v>
      </c>
      <c r="F391" s="161">
        <v>0</v>
      </c>
      <c r="G391" s="161">
        <v>0</v>
      </c>
      <c r="H391" s="161">
        <v>0</v>
      </c>
      <c r="I391" s="161">
        <v>0</v>
      </c>
      <c r="J391" s="161">
        <v>0</v>
      </c>
    </row>
    <row r="392" spans="1:11" ht="15" thickBot="1">
      <c r="A392" s="162" t="s">
        <v>212</v>
      </c>
      <c r="B392" s="163">
        <v>272.91162642999996</v>
      </c>
      <c r="C392" s="163">
        <v>414.30069374999999</v>
      </c>
      <c r="D392" s="163">
        <v>784.06116422499997</v>
      </c>
      <c r="E392" s="163">
        <v>158.76375325000001</v>
      </c>
      <c r="F392" s="163">
        <v>113.79478115000001</v>
      </c>
      <c r="G392" s="163">
        <v>78.603900550000006</v>
      </c>
      <c r="H392" s="163">
        <v>80.496371800000006</v>
      </c>
      <c r="I392" s="163">
        <v>165.429350575</v>
      </c>
      <c r="J392" s="163">
        <v>186.9730069</v>
      </c>
    </row>
    <row r="394" spans="1:11">
      <c r="A394" s="143" t="s">
        <v>137</v>
      </c>
    </row>
    <row r="395" spans="1:11" ht="15" thickBot="1"/>
    <row r="396" spans="1:11" ht="22.5" customHeight="1" thickBot="1">
      <c r="A396" s="566" t="s">
        <v>117</v>
      </c>
      <c r="B396" s="566" t="s">
        <v>606</v>
      </c>
      <c r="C396" s="566" t="s">
        <v>635</v>
      </c>
      <c r="D396" s="574" t="s">
        <v>744</v>
      </c>
      <c r="E396" s="573" t="s">
        <v>744</v>
      </c>
      <c r="F396" s="573"/>
      <c r="G396" s="573"/>
      <c r="H396" s="573"/>
      <c r="I396" s="573"/>
      <c r="J396" s="573"/>
    </row>
    <row r="397" spans="1:11" ht="21.75" customHeight="1" thickBot="1">
      <c r="A397" s="566"/>
      <c r="B397" s="566"/>
      <c r="C397" s="566"/>
      <c r="D397" s="576"/>
      <c r="E397" s="293" t="s">
        <v>745</v>
      </c>
      <c r="F397" s="293" t="s">
        <v>746</v>
      </c>
      <c r="G397" s="293" t="s">
        <v>747</v>
      </c>
      <c r="H397" s="293" t="s">
        <v>748</v>
      </c>
      <c r="I397" s="293" t="s">
        <v>749</v>
      </c>
      <c r="J397" s="293" t="s">
        <v>750</v>
      </c>
    </row>
    <row r="398" spans="1:11" ht="15" thickBot="1">
      <c r="A398" s="115" t="s">
        <v>115</v>
      </c>
      <c r="B398" s="161">
        <v>0</v>
      </c>
      <c r="C398" s="161">
        <v>0</v>
      </c>
      <c r="D398" s="161">
        <v>0</v>
      </c>
      <c r="E398" s="161">
        <v>0</v>
      </c>
      <c r="F398" s="161">
        <v>0</v>
      </c>
      <c r="G398" s="161">
        <v>0</v>
      </c>
      <c r="H398" s="161">
        <v>0</v>
      </c>
      <c r="I398" s="161">
        <v>0</v>
      </c>
      <c r="J398" s="161">
        <v>0</v>
      </c>
      <c r="K398" s="10"/>
    </row>
    <row r="399" spans="1:11" ht="15" thickBot="1">
      <c r="A399" s="115" t="s">
        <v>185</v>
      </c>
      <c r="B399" s="161">
        <v>0</v>
      </c>
      <c r="C399" s="161">
        <v>0</v>
      </c>
      <c r="D399" s="161">
        <v>0</v>
      </c>
      <c r="E399" s="161">
        <v>0</v>
      </c>
      <c r="F399" s="161">
        <v>0</v>
      </c>
      <c r="G399" s="161">
        <v>0</v>
      </c>
      <c r="H399" s="161">
        <v>0</v>
      </c>
      <c r="I399" s="161">
        <v>0</v>
      </c>
      <c r="J399" s="161">
        <v>0</v>
      </c>
      <c r="K399" s="10"/>
    </row>
    <row r="400" spans="1:11" ht="15" thickBot="1">
      <c r="A400" s="115" t="s">
        <v>184</v>
      </c>
      <c r="B400" s="161">
        <v>0</v>
      </c>
      <c r="C400" s="161">
        <v>0</v>
      </c>
      <c r="D400" s="161">
        <v>0</v>
      </c>
      <c r="E400" s="161">
        <v>0</v>
      </c>
      <c r="F400" s="161">
        <v>0</v>
      </c>
      <c r="G400" s="161">
        <v>0</v>
      </c>
      <c r="H400" s="161">
        <v>0</v>
      </c>
      <c r="I400" s="161">
        <v>0</v>
      </c>
      <c r="J400" s="161">
        <v>0</v>
      </c>
      <c r="K400" s="10"/>
    </row>
    <row r="401" spans="1:11" ht="15" thickBot="1">
      <c r="A401" s="115" t="s">
        <v>179</v>
      </c>
      <c r="B401" s="161">
        <v>84.792749999999998</v>
      </c>
      <c r="C401" s="161">
        <v>187.82768039999999</v>
      </c>
      <c r="D401" s="161">
        <v>476.34900465000004</v>
      </c>
      <c r="E401" s="161">
        <v>64.943286424999997</v>
      </c>
      <c r="F401" s="161">
        <v>79.546919500000001</v>
      </c>
      <c r="G401" s="161">
        <v>97.937660899999997</v>
      </c>
      <c r="H401" s="161">
        <v>59.337249200000002</v>
      </c>
      <c r="I401" s="161">
        <v>81.987077900000003</v>
      </c>
      <c r="J401" s="161">
        <v>92.596810724999997</v>
      </c>
      <c r="K401" s="10"/>
    </row>
    <row r="402" spans="1:11" ht="15" thickBot="1">
      <c r="A402" s="115" t="s">
        <v>182</v>
      </c>
      <c r="B402" s="161">
        <v>0</v>
      </c>
      <c r="C402" s="161">
        <v>0</v>
      </c>
      <c r="D402" s="161">
        <v>0</v>
      </c>
      <c r="E402" s="161">
        <v>0</v>
      </c>
      <c r="F402" s="161">
        <v>0</v>
      </c>
      <c r="G402" s="161">
        <v>0</v>
      </c>
      <c r="H402" s="161">
        <v>0</v>
      </c>
      <c r="I402" s="161">
        <v>0</v>
      </c>
      <c r="J402" s="161">
        <v>0</v>
      </c>
      <c r="K402" s="10"/>
    </row>
    <row r="403" spans="1:11" ht="15" thickBot="1">
      <c r="A403" s="115" t="s">
        <v>180</v>
      </c>
      <c r="B403" s="161">
        <v>0</v>
      </c>
      <c r="C403" s="161">
        <v>0</v>
      </c>
      <c r="D403" s="161">
        <v>0</v>
      </c>
      <c r="E403" s="161">
        <v>0</v>
      </c>
      <c r="F403" s="161">
        <v>0</v>
      </c>
      <c r="G403" s="161">
        <v>0</v>
      </c>
      <c r="H403" s="161">
        <v>0</v>
      </c>
      <c r="I403" s="161">
        <v>0</v>
      </c>
      <c r="J403" s="161">
        <v>0</v>
      </c>
      <c r="K403" s="10"/>
    </row>
    <row r="404" spans="1:11" ht="15" thickBot="1">
      <c r="A404" s="115" t="s">
        <v>186</v>
      </c>
      <c r="B404" s="161">
        <v>0</v>
      </c>
      <c r="C404" s="161">
        <v>0</v>
      </c>
      <c r="D404" s="161">
        <v>0</v>
      </c>
      <c r="E404" s="161">
        <v>0</v>
      </c>
      <c r="F404" s="161">
        <v>0</v>
      </c>
      <c r="G404" s="161">
        <v>0</v>
      </c>
      <c r="H404" s="161">
        <v>0</v>
      </c>
      <c r="I404" s="161">
        <v>0</v>
      </c>
      <c r="J404" s="161">
        <v>0</v>
      </c>
      <c r="K404" s="10"/>
    </row>
    <row r="405" spans="1:11" ht="15" thickBot="1">
      <c r="A405" s="115" t="s">
        <v>183</v>
      </c>
      <c r="B405" s="161">
        <v>0</v>
      </c>
      <c r="C405" s="161">
        <v>0</v>
      </c>
      <c r="D405" s="161">
        <v>0</v>
      </c>
      <c r="E405" s="161">
        <v>0</v>
      </c>
      <c r="F405" s="161">
        <v>0</v>
      </c>
      <c r="G405" s="161">
        <v>0</v>
      </c>
      <c r="H405" s="161">
        <v>0</v>
      </c>
      <c r="I405" s="161">
        <v>0</v>
      </c>
      <c r="J405" s="161">
        <v>0</v>
      </c>
      <c r="K405" s="10"/>
    </row>
    <row r="406" spans="1:11" ht="15" thickBot="1">
      <c r="A406" s="115" t="s">
        <v>181</v>
      </c>
      <c r="B406" s="161">
        <v>0</v>
      </c>
      <c r="C406" s="161">
        <v>0</v>
      </c>
      <c r="D406" s="161">
        <v>0</v>
      </c>
      <c r="E406" s="161">
        <v>0</v>
      </c>
      <c r="F406" s="161">
        <v>0</v>
      </c>
      <c r="G406" s="161">
        <v>0</v>
      </c>
      <c r="H406" s="161">
        <v>0</v>
      </c>
      <c r="I406" s="161">
        <v>0</v>
      </c>
      <c r="J406" s="161">
        <v>0</v>
      </c>
      <c r="K406" s="10"/>
    </row>
    <row r="407" spans="1:11" ht="15" thickBot="1">
      <c r="A407" s="162" t="s">
        <v>212</v>
      </c>
      <c r="B407" s="163">
        <v>84.792749999999998</v>
      </c>
      <c r="C407" s="163">
        <v>187.82768039999999</v>
      </c>
      <c r="D407" s="163">
        <v>476.34900465000004</v>
      </c>
      <c r="E407" s="163">
        <v>64.943286424999997</v>
      </c>
      <c r="F407" s="163">
        <v>79.546919500000001</v>
      </c>
      <c r="G407" s="163">
        <v>97.937660899999997</v>
      </c>
      <c r="H407" s="163">
        <v>59.337249200000002</v>
      </c>
      <c r="I407" s="163">
        <v>81.987077900000003</v>
      </c>
      <c r="J407" s="163">
        <v>92.596810724999997</v>
      </c>
    </row>
    <row r="409" spans="1:11">
      <c r="A409" s="132" t="s">
        <v>1033</v>
      </c>
    </row>
    <row r="410" spans="1:11">
      <c r="A410" s="7"/>
    </row>
    <row r="411" spans="1:11">
      <c r="A411" s="7"/>
    </row>
    <row r="412" spans="1:11">
      <c r="A412" s="7"/>
    </row>
    <row r="413" spans="1:11">
      <c r="A413" s="7"/>
    </row>
    <row r="414" spans="1:11">
      <c r="A414" s="7"/>
    </row>
    <row r="415" spans="1:11">
      <c r="A415" s="7"/>
    </row>
    <row r="416" spans="1:11">
      <c r="A416" s="7"/>
    </row>
    <row r="417" spans="1:10">
      <c r="A417" s="7"/>
    </row>
    <row r="418" spans="1:10">
      <c r="A418" s="7"/>
    </row>
    <row r="419" spans="1:10">
      <c r="A419" s="7"/>
    </row>
    <row r="420" spans="1:10">
      <c r="A420" s="7"/>
    </row>
    <row r="422" spans="1:10" ht="17">
      <c r="A422" s="631" t="s">
        <v>708</v>
      </c>
      <c r="B422" s="631"/>
      <c r="C422" s="631"/>
      <c r="D422" s="631"/>
      <c r="E422" s="631"/>
      <c r="F422" s="631"/>
      <c r="G422" s="631"/>
      <c r="H422" s="631"/>
      <c r="I422" s="631"/>
      <c r="J422" s="631"/>
    </row>
    <row r="424" spans="1:10">
      <c r="A424" s="143" t="s">
        <v>138</v>
      </c>
      <c r="I424" s="69"/>
    </row>
    <row r="425" spans="1:10" ht="15" thickBot="1">
      <c r="J425" s="160" t="s">
        <v>612</v>
      </c>
    </row>
    <row r="426" spans="1:10" ht="21.75" customHeight="1" thickBot="1">
      <c r="A426" s="566" t="s">
        <v>117</v>
      </c>
      <c r="B426" s="566" t="s">
        <v>606</v>
      </c>
      <c r="C426" s="566" t="s">
        <v>635</v>
      </c>
      <c r="D426" s="574" t="s">
        <v>744</v>
      </c>
      <c r="E426" s="573" t="s">
        <v>744</v>
      </c>
      <c r="F426" s="573"/>
      <c r="G426" s="573"/>
      <c r="H426" s="573"/>
      <c r="I426" s="573"/>
      <c r="J426" s="573"/>
    </row>
    <row r="427" spans="1:10" ht="21" customHeight="1" thickBot="1">
      <c r="A427" s="566"/>
      <c r="B427" s="566"/>
      <c r="C427" s="566"/>
      <c r="D427" s="576"/>
      <c r="E427" s="293" t="s">
        <v>745</v>
      </c>
      <c r="F427" s="293" t="s">
        <v>746</v>
      </c>
      <c r="G427" s="293" t="s">
        <v>747</v>
      </c>
      <c r="H427" s="293" t="s">
        <v>748</v>
      </c>
      <c r="I427" s="293" t="s">
        <v>749</v>
      </c>
      <c r="J427" s="293" t="s">
        <v>750</v>
      </c>
    </row>
    <row r="428" spans="1:10" ht="15" thickBot="1">
      <c r="A428" s="115" t="s">
        <v>115</v>
      </c>
      <c r="B428" s="161">
        <v>3.6683938</v>
      </c>
      <c r="C428" s="161">
        <v>4.9428551000000001</v>
      </c>
      <c r="D428" s="161">
        <v>65.377720600000004</v>
      </c>
      <c r="E428" s="161">
        <v>3.0214572</v>
      </c>
      <c r="F428" s="161">
        <v>1.8819254000000001</v>
      </c>
      <c r="G428" s="161">
        <v>17.216988400000002</v>
      </c>
      <c r="H428" s="161">
        <v>16.687919699999998</v>
      </c>
      <c r="I428" s="161">
        <v>19.835312500000001</v>
      </c>
      <c r="J428" s="161">
        <v>6.7341173999999997</v>
      </c>
    </row>
    <row r="429" spans="1:10" ht="15" thickBot="1">
      <c r="A429" s="115" t="s">
        <v>185</v>
      </c>
      <c r="B429" s="161">
        <v>0</v>
      </c>
      <c r="C429" s="161">
        <v>0</v>
      </c>
      <c r="D429" s="161">
        <v>0</v>
      </c>
      <c r="E429" s="161">
        <v>0</v>
      </c>
      <c r="F429" s="161">
        <v>0</v>
      </c>
      <c r="G429" s="161">
        <v>0</v>
      </c>
      <c r="H429" s="161">
        <v>0</v>
      </c>
      <c r="I429" s="161">
        <v>0</v>
      </c>
      <c r="J429" s="161">
        <v>0</v>
      </c>
    </row>
    <row r="430" spans="1:10" ht="15" thickBot="1">
      <c r="A430" s="115" t="s">
        <v>184</v>
      </c>
      <c r="B430" s="161">
        <v>0</v>
      </c>
      <c r="C430" s="161">
        <v>0</v>
      </c>
      <c r="D430" s="161">
        <v>0</v>
      </c>
      <c r="E430" s="161">
        <v>0</v>
      </c>
      <c r="F430" s="161">
        <v>0</v>
      </c>
      <c r="G430" s="161">
        <v>0</v>
      </c>
      <c r="H430" s="161">
        <v>0</v>
      </c>
      <c r="I430" s="161">
        <v>0</v>
      </c>
      <c r="J430" s="161">
        <v>0</v>
      </c>
    </row>
    <row r="431" spans="1:10" ht="15" thickBot="1">
      <c r="A431" s="115" t="s">
        <v>179</v>
      </c>
      <c r="B431" s="161">
        <v>639.08243594999999</v>
      </c>
      <c r="C431" s="161">
        <v>1324.00606455</v>
      </c>
      <c r="D431" s="161">
        <v>2886.395793525</v>
      </c>
      <c r="E431" s="161">
        <v>372.97719237500002</v>
      </c>
      <c r="F431" s="161">
        <v>367.5958847</v>
      </c>
      <c r="G431" s="161">
        <v>331.80971790000001</v>
      </c>
      <c r="H431" s="161">
        <v>277.08237259999999</v>
      </c>
      <c r="I431" s="161">
        <v>615.19690985</v>
      </c>
      <c r="J431" s="161">
        <v>921.73371610000004</v>
      </c>
    </row>
    <row r="432" spans="1:10" ht="15" thickBot="1">
      <c r="A432" s="115" t="s">
        <v>182</v>
      </c>
      <c r="B432" s="161">
        <v>0</v>
      </c>
      <c r="C432" s="161">
        <v>0</v>
      </c>
      <c r="D432" s="161">
        <v>0</v>
      </c>
      <c r="E432" s="161">
        <v>0</v>
      </c>
      <c r="F432" s="161">
        <v>0</v>
      </c>
      <c r="G432" s="161">
        <v>0</v>
      </c>
      <c r="H432" s="161">
        <v>0</v>
      </c>
      <c r="I432" s="161">
        <v>0</v>
      </c>
      <c r="J432" s="161">
        <v>0</v>
      </c>
    </row>
    <row r="433" spans="1:10" ht="15" thickBot="1">
      <c r="A433" s="115" t="s">
        <v>180</v>
      </c>
      <c r="B433" s="161">
        <v>0</v>
      </c>
      <c r="C433" s="161">
        <v>0</v>
      </c>
      <c r="D433" s="161">
        <v>0</v>
      </c>
      <c r="E433" s="161">
        <v>0</v>
      </c>
      <c r="F433" s="161">
        <v>0</v>
      </c>
      <c r="G433" s="161">
        <v>0</v>
      </c>
      <c r="H433" s="161">
        <v>0</v>
      </c>
      <c r="I433" s="161">
        <v>0</v>
      </c>
      <c r="J433" s="161">
        <v>0</v>
      </c>
    </row>
    <row r="434" spans="1:10" ht="15" thickBot="1">
      <c r="A434" s="115" t="s">
        <v>186</v>
      </c>
      <c r="B434" s="161">
        <v>0</v>
      </c>
      <c r="C434" s="161">
        <v>0</v>
      </c>
      <c r="D434" s="161">
        <v>0</v>
      </c>
      <c r="E434" s="161">
        <v>0</v>
      </c>
      <c r="F434" s="161">
        <v>0</v>
      </c>
      <c r="G434" s="161">
        <v>0</v>
      </c>
      <c r="H434" s="161">
        <v>0</v>
      </c>
      <c r="I434" s="161">
        <v>0</v>
      </c>
      <c r="J434" s="161">
        <v>0</v>
      </c>
    </row>
    <row r="435" spans="1:10" ht="15" thickBot="1">
      <c r="A435" s="115" t="s">
        <v>183</v>
      </c>
      <c r="B435" s="161">
        <v>0</v>
      </c>
      <c r="C435" s="161">
        <v>0</v>
      </c>
      <c r="D435" s="161">
        <v>0</v>
      </c>
      <c r="E435" s="161">
        <v>0</v>
      </c>
      <c r="F435" s="161">
        <v>0</v>
      </c>
      <c r="G435" s="161">
        <v>0</v>
      </c>
      <c r="H435" s="161">
        <v>0</v>
      </c>
      <c r="I435" s="161">
        <v>0</v>
      </c>
      <c r="J435" s="161">
        <v>0</v>
      </c>
    </row>
    <row r="436" spans="1:10" ht="15" thickBot="1">
      <c r="A436" s="115" t="s">
        <v>181</v>
      </c>
      <c r="B436" s="161">
        <v>0</v>
      </c>
      <c r="C436" s="161">
        <v>0</v>
      </c>
      <c r="D436" s="161">
        <v>0</v>
      </c>
      <c r="E436" s="161">
        <v>0</v>
      </c>
      <c r="F436" s="161">
        <v>0</v>
      </c>
      <c r="G436" s="161">
        <v>0</v>
      </c>
      <c r="H436" s="161">
        <v>0</v>
      </c>
      <c r="I436" s="161">
        <v>0</v>
      </c>
      <c r="J436" s="161">
        <v>0</v>
      </c>
    </row>
    <row r="437" spans="1:10" ht="15" thickBot="1">
      <c r="A437" s="162" t="s">
        <v>212</v>
      </c>
      <c r="B437" s="163">
        <v>642.75082975000009</v>
      </c>
      <c r="C437" s="163">
        <v>1328.9489196500001</v>
      </c>
      <c r="D437" s="163">
        <v>2951.773514125</v>
      </c>
      <c r="E437" s="163">
        <v>375.998649575</v>
      </c>
      <c r="F437" s="163">
        <v>369.4778101</v>
      </c>
      <c r="G437" s="163">
        <v>349.0267063</v>
      </c>
      <c r="H437" s="163">
        <v>293.77029229999999</v>
      </c>
      <c r="I437" s="163">
        <v>635.03222234999998</v>
      </c>
      <c r="J437" s="163">
        <v>928.46783349999998</v>
      </c>
    </row>
    <row r="439" spans="1:10">
      <c r="A439" s="143" t="s">
        <v>139</v>
      </c>
    </row>
    <row r="440" spans="1:10" ht="15" thickBot="1"/>
    <row r="441" spans="1:10" ht="23.25" customHeight="1" thickBot="1">
      <c r="A441" s="566" t="s">
        <v>117</v>
      </c>
      <c r="B441" s="566" t="s">
        <v>606</v>
      </c>
      <c r="C441" s="566" t="s">
        <v>635</v>
      </c>
      <c r="D441" s="574" t="s">
        <v>744</v>
      </c>
      <c r="E441" s="573" t="s">
        <v>744</v>
      </c>
      <c r="F441" s="573"/>
      <c r="G441" s="573"/>
      <c r="H441" s="573"/>
      <c r="I441" s="573"/>
      <c r="J441" s="573"/>
    </row>
    <row r="442" spans="1:10" ht="19.5" customHeight="1" thickBot="1">
      <c r="A442" s="566"/>
      <c r="B442" s="566"/>
      <c r="C442" s="566"/>
      <c r="D442" s="576"/>
      <c r="E442" s="293" t="s">
        <v>745</v>
      </c>
      <c r="F442" s="293" t="s">
        <v>746</v>
      </c>
      <c r="G442" s="293" t="s">
        <v>747</v>
      </c>
      <c r="H442" s="293" t="s">
        <v>748</v>
      </c>
      <c r="I442" s="293" t="s">
        <v>749</v>
      </c>
      <c r="J442" s="293" t="s">
        <v>750</v>
      </c>
    </row>
    <row r="443" spans="1:10" ht="15" thickBot="1">
      <c r="A443" s="115" t="s">
        <v>115</v>
      </c>
      <c r="B443" s="161">
        <v>0</v>
      </c>
      <c r="C443" s="161">
        <v>0</v>
      </c>
      <c r="D443" s="161">
        <v>4.6762871999999991</v>
      </c>
      <c r="E443" s="161">
        <v>3.0214572</v>
      </c>
      <c r="F443" s="161">
        <v>0</v>
      </c>
      <c r="G443" s="161">
        <v>0</v>
      </c>
      <c r="H443" s="161">
        <v>0</v>
      </c>
      <c r="I443" s="161">
        <v>0.99865300000000001</v>
      </c>
      <c r="J443" s="161">
        <v>0.65617700000000001</v>
      </c>
    </row>
    <row r="444" spans="1:10" ht="15" thickBot="1">
      <c r="A444" s="115" t="s">
        <v>185</v>
      </c>
      <c r="B444" s="161">
        <v>0</v>
      </c>
      <c r="C444" s="161">
        <v>0</v>
      </c>
      <c r="D444" s="161">
        <v>0</v>
      </c>
      <c r="E444" s="161">
        <v>0</v>
      </c>
      <c r="F444" s="161">
        <v>0</v>
      </c>
      <c r="G444" s="161">
        <v>0</v>
      </c>
      <c r="H444" s="161">
        <v>0</v>
      </c>
      <c r="I444" s="161">
        <v>0</v>
      </c>
      <c r="J444" s="161">
        <v>0</v>
      </c>
    </row>
    <row r="445" spans="1:10" ht="15" thickBot="1">
      <c r="A445" s="115" t="s">
        <v>184</v>
      </c>
      <c r="B445" s="161">
        <v>0</v>
      </c>
      <c r="C445" s="161">
        <v>0</v>
      </c>
      <c r="D445" s="161">
        <v>0</v>
      </c>
      <c r="E445" s="161">
        <v>0</v>
      </c>
      <c r="F445" s="161">
        <v>0</v>
      </c>
      <c r="G445" s="161">
        <v>0</v>
      </c>
      <c r="H445" s="161">
        <v>0</v>
      </c>
      <c r="I445" s="161">
        <v>0</v>
      </c>
      <c r="J445" s="161">
        <v>0</v>
      </c>
    </row>
    <row r="446" spans="1:10" ht="15" thickBot="1">
      <c r="A446" s="115" t="s">
        <v>179</v>
      </c>
      <c r="B446" s="161">
        <v>373.18216783299999</v>
      </c>
      <c r="C446" s="161">
        <v>543.94963493399996</v>
      </c>
      <c r="D446" s="161">
        <v>1611.541725991</v>
      </c>
      <c r="E446" s="161">
        <v>372.97719237500002</v>
      </c>
      <c r="F446" s="161">
        <v>193.76731735499999</v>
      </c>
      <c r="G446" s="161">
        <v>133.87405932300001</v>
      </c>
      <c r="H446" s="161">
        <v>125.971111298</v>
      </c>
      <c r="I446" s="161">
        <v>285.47294776500001</v>
      </c>
      <c r="J446" s="161">
        <v>499.47909787499998</v>
      </c>
    </row>
    <row r="447" spans="1:10" ht="15" thickBot="1">
      <c r="A447" s="115" t="s">
        <v>182</v>
      </c>
      <c r="B447" s="161">
        <v>0</v>
      </c>
      <c r="C447" s="161">
        <v>0</v>
      </c>
      <c r="D447" s="161">
        <v>0</v>
      </c>
      <c r="E447" s="161">
        <v>0</v>
      </c>
      <c r="F447" s="161">
        <v>0</v>
      </c>
      <c r="G447" s="161">
        <v>0</v>
      </c>
      <c r="H447" s="161">
        <v>0</v>
      </c>
      <c r="I447" s="161">
        <v>0</v>
      </c>
      <c r="J447" s="161">
        <v>0</v>
      </c>
    </row>
    <row r="448" spans="1:10" ht="15" thickBot="1">
      <c r="A448" s="115" t="s">
        <v>180</v>
      </c>
      <c r="B448" s="161">
        <v>0</v>
      </c>
      <c r="C448" s="161">
        <v>0</v>
      </c>
      <c r="D448" s="161">
        <v>0</v>
      </c>
      <c r="E448" s="161">
        <v>0</v>
      </c>
      <c r="F448" s="161">
        <v>0</v>
      </c>
      <c r="G448" s="161">
        <v>0</v>
      </c>
      <c r="H448" s="161">
        <v>0</v>
      </c>
      <c r="I448" s="161">
        <v>0</v>
      </c>
      <c r="J448" s="161">
        <v>0</v>
      </c>
    </row>
    <row r="449" spans="1:10" ht="15" thickBot="1">
      <c r="A449" s="115" t="s">
        <v>186</v>
      </c>
      <c r="B449" s="161">
        <v>0.63972899999999999</v>
      </c>
      <c r="C449" s="161">
        <v>0</v>
      </c>
      <c r="D449" s="161">
        <v>0</v>
      </c>
      <c r="E449" s="161">
        <v>0</v>
      </c>
      <c r="F449" s="161">
        <v>0</v>
      </c>
      <c r="G449" s="161">
        <v>0</v>
      </c>
      <c r="H449" s="161">
        <v>0</v>
      </c>
      <c r="I449" s="161">
        <v>0</v>
      </c>
      <c r="J449" s="161">
        <v>0</v>
      </c>
    </row>
    <row r="450" spans="1:10" ht="15" thickBot="1">
      <c r="A450" s="115" t="s">
        <v>183</v>
      </c>
      <c r="B450" s="161">
        <v>0</v>
      </c>
      <c r="C450" s="161">
        <v>0</v>
      </c>
      <c r="D450" s="161">
        <v>0</v>
      </c>
      <c r="E450" s="161">
        <v>0</v>
      </c>
      <c r="F450" s="161">
        <v>0</v>
      </c>
      <c r="G450" s="161">
        <v>0</v>
      </c>
      <c r="H450" s="161">
        <v>0</v>
      </c>
      <c r="I450" s="161">
        <v>0</v>
      </c>
      <c r="J450" s="161">
        <v>0</v>
      </c>
    </row>
    <row r="451" spans="1:10" ht="15" thickBot="1">
      <c r="A451" s="115" t="s">
        <v>181</v>
      </c>
      <c r="B451" s="161">
        <v>0</v>
      </c>
      <c r="C451" s="161">
        <v>0</v>
      </c>
      <c r="D451" s="161">
        <v>0</v>
      </c>
      <c r="E451" s="161">
        <v>0</v>
      </c>
      <c r="F451" s="161">
        <v>0</v>
      </c>
      <c r="G451" s="161">
        <v>0</v>
      </c>
      <c r="H451" s="161">
        <v>0</v>
      </c>
      <c r="I451" s="161">
        <v>0</v>
      </c>
      <c r="J451" s="161">
        <v>0</v>
      </c>
    </row>
    <row r="452" spans="1:10" ht="15" thickBot="1">
      <c r="A452" s="162" t="s">
        <v>212</v>
      </c>
      <c r="B452" s="163">
        <v>373.82189683299998</v>
      </c>
      <c r="C452" s="163">
        <v>543.94963493399996</v>
      </c>
      <c r="D452" s="163">
        <v>1616.218013191</v>
      </c>
      <c r="E452" s="163">
        <v>375.998649575</v>
      </c>
      <c r="F452" s="163">
        <v>193.76731735499999</v>
      </c>
      <c r="G452" s="163">
        <v>133.87405932300001</v>
      </c>
      <c r="H452" s="163">
        <v>125.971111298</v>
      </c>
      <c r="I452" s="163">
        <v>286.47160076500001</v>
      </c>
      <c r="J452" s="163">
        <v>500.13527487499999</v>
      </c>
    </row>
    <row r="454" spans="1:10">
      <c r="A454" s="143" t="s">
        <v>140</v>
      </c>
    </row>
    <row r="455" spans="1:10" ht="15" thickBot="1"/>
    <row r="456" spans="1:10" ht="21.75" customHeight="1" thickBot="1">
      <c r="A456" s="566" t="s">
        <v>117</v>
      </c>
      <c r="B456" s="566" t="s">
        <v>606</v>
      </c>
      <c r="C456" s="566" t="s">
        <v>635</v>
      </c>
      <c r="D456" s="574" t="s">
        <v>744</v>
      </c>
      <c r="E456" s="573" t="s">
        <v>744</v>
      </c>
      <c r="F456" s="573"/>
      <c r="G456" s="573"/>
      <c r="H456" s="573"/>
      <c r="I456" s="573"/>
      <c r="J456" s="573"/>
    </row>
    <row r="457" spans="1:10" ht="20.25" customHeight="1" thickBot="1">
      <c r="A457" s="566"/>
      <c r="B457" s="566"/>
      <c r="C457" s="566"/>
      <c r="D457" s="576"/>
      <c r="E457" s="293" t="s">
        <v>745</v>
      </c>
      <c r="F457" s="293" t="s">
        <v>746</v>
      </c>
      <c r="G457" s="293" t="s">
        <v>747</v>
      </c>
      <c r="H457" s="293" t="s">
        <v>748</v>
      </c>
      <c r="I457" s="293" t="s">
        <v>749</v>
      </c>
      <c r="J457" s="293" t="s">
        <v>750</v>
      </c>
    </row>
    <row r="458" spans="1:10" ht="15" thickBot="1">
      <c r="A458" s="115" t="s">
        <v>115</v>
      </c>
      <c r="B458" s="161">
        <v>29.605615</v>
      </c>
      <c r="C458" s="161">
        <v>38.179445600000001</v>
      </c>
      <c r="D458" s="161">
        <v>148.2475584</v>
      </c>
      <c r="E458" s="161">
        <v>12.6490963</v>
      </c>
      <c r="F458" s="161">
        <v>28.052581400000001</v>
      </c>
      <c r="G458" s="161">
        <v>21.559263999999999</v>
      </c>
      <c r="H458" s="161">
        <v>12.8961615</v>
      </c>
      <c r="I458" s="161">
        <v>32.153232199999998</v>
      </c>
      <c r="J458" s="161">
        <v>40.937223000000003</v>
      </c>
    </row>
    <row r="459" spans="1:10" ht="15" thickBot="1">
      <c r="A459" s="115" t="s">
        <v>185</v>
      </c>
      <c r="B459" s="161">
        <v>0</v>
      </c>
      <c r="C459" s="161">
        <v>0</v>
      </c>
      <c r="D459" s="161">
        <v>0</v>
      </c>
      <c r="E459" s="161">
        <v>0</v>
      </c>
      <c r="F459" s="161">
        <v>0</v>
      </c>
      <c r="G459" s="161">
        <v>0</v>
      </c>
      <c r="H459" s="161">
        <v>0</v>
      </c>
      <c r="I459" s="161">
        <v>0</v>
      </c>
      <c r="J459" s="161">
        <v>0</v>
      </c>
    </row>
    <row r="460" spans="1:10" ht="15" thickBot="1">
      <c r="A460" s="115" t="s">
        <v>184</v>
      </c>
      <c r="B460" s="161">
        <v>0</v>
      </c>
      <c r="C460" s="161">
        <v>0</v>
      </c>
      <c r="D460" s="161">
        <v>0</v>
      </c>
      <c r="E460" s="161">
        <v>0</v>
      </c>
      <c r="F460" s="161">
        <v>0</v>
      </c>
      <c r="G460" s="161">
        <v>0</v>
      </c>
      <c r="H460" s="161">
        <v>0</v>
      </c>
      <c r="I460" s="161">
        <v>0</v>
      </c>
      <c r="J460" s="161">
        <v>0</v>
      </c>
    </row>
    <row r="461" spans="1:10" ht="15" thickBot="1">
      <c r="A461" s="115" t="s">
        <v>179</v>
      </c>
      <c r="B461" s="161">
        <v>962.14288917899989</v>
      </c>
      <c r="C461" s="161">
        <v>1339.239599665</v>
      </c>
      <c r="D461" s="161">
        <v>2570.8034174300001</v>
      </c>
      <c r="E461" s="161">
        <v>347.79830917499999</v>
      </c>
      <c r="F461" s="161">
        <v>374.83884360000002</v>
      </c>
      <c r="G461" s="161">
        <v>281.63758360000003</v>
      </c>
      <c r="H461" s="161">
        <v>237.21889937500001</v>
      </c>
      <c r="I461" s="161">
        <v>534.97269610000001</v>
      </c>
      <c r="J461" s="161">
        <v>794.33708558000001</v>
      </c>
    </row>
    <row r="462" spans="1:10" ht="15" thickBot="1">
      <c r="A462" s="115" t="s">
        <v>182</v>
      </c>
      <c r="B462" s="161">
        <v>0</v>
      </c>
      <c r="C462" s="161">
        <v>0</v>
      </c>
      <c r="D462" s="161">
        <v>0</v>
      </c>
      <c r="E462" s="161">
        <v>0</v>
      </c>
      <c r="F462" s="161">
        <v>0</v>
      </c>
      <c r="G462" s="161">
        <v>0</v>
      </c>
      <c r="H462" s="161">
        <v>0</v>
      </c>
      <c r="I462" s="161">
        <v>0</v>
      </c>
      <c r="J462" s="161">
        <v>0</v>
      </c>
    </row>
    <row r="463" spans="1:10" ht="15" thickBot="1">
      <c r="A463" s="115" t="s">
        <v>180</v>
      </c>
      <c r="B463" s="161">
        <v>0</v>
      </c>
      <c r="C463" s="161">
        <v>0</v>
      </c>
      <c r="D463" s="161">
        <v>0</v>
      </c>
      <c r="E463" s="161">
        <v>0</v>
      </c>
      <c r="F463" s="161">
        <v>0</v>
      </c>
      <c r="G463" s="161">
        <v>0</v>
      </c>
      <c r="H463" s="161">
        <v>0</v>
      </c>
      <c r="I463" s="161">
        <v>0</v>
      </c>
      <c r="J463" s="161">
        <v>0</v>
      </c>
    </row>
    <row r="464" spans="1:10" ht="15" thickBot="1">
      <c r="A464" s="115" t="s">
        <v>186</v>
      </c>
      <c r="B464" s="161">
        <v>78.062661899999995</v>
      </c>
      <c r="C464" s="161">
        <v>167.3156692</v>
      </c>
      <c r="D464" s="161">
        <v>0</v>
      </c>
      <c r="E464" s="161">
        <v>0</v>
      </c>
      <c r="F464" s="161">
        <v>0</v>
      </c>
      <c r="G464" s="161">
        <v>0</v>
      </c>
      <c r="H464" s="161">
        <v>0</v>
      </c>
      <c r="I464" s="161">
        <v>0</v>
      </c>
      <c r="J464" s="161">
        <v>0</v>
      </c>
    </row>
    <row r="465" spans="1:10" ht="15" thickBot="1">
      <c r="A465" s="115" t="s">
        <v>183</v>
      </c>
      <c r="B465" s="161">
        <v>14.388517</v>
      </c>
      <c r="C465" s="161">
        <v>27.0125387</v>
      </c>
      <c r="D465" s="161">
        <v>19.104374999999997</v>
      </c>
      <c r="E465" s="161">
        <v>1.444625</v>
      </c>
      <c r="F465" s="161">
        <v>1.095</v>
      </c>
      <c r="G465" s="161">
        <v>1.95675</v>
      </c>
      <c r="H465" s="161">
        <v>1.0345</v>
      </c>
      <c r="I465" s="161">
        <v>4.8685</v>
      </c>
      <c r="J465" s="161">
        <v>8.7050000000000001</v>
      </c>
    </row>
    <row r="466" spans="1:10" ht="15" thickBot="1">
      <c r="A466" s="115" t="s">
        <v>181</v>
      </c>
      <c r="B466" s="161">
        <v>0</v>
      </c>
      <c r="C466" s="161">
        <v>0</v>
      </c>
      <c r="D466" s="161">
        <v>0</v>
      </c>
      <c r="E466" s="161">
        <v>0</v>
      </c>
      <c r="F466" s="161">
        <v>0</v>
      </c>
      <c r="G466" s="161">
        <v>0</v>
      </c>
      <c r="H466" s="161">
        <v>0</v>
      </c>
      <c r="I466" s="161">
        <v>0</v>
      </c>
      <c r="J466" s="161">
        <v>0</v>
      </c>
    </row>
    <row r="467" spans="1:10" ht="15" thickBot="1">
      <c r="A467" s="162" t="s">
        <v>212</v>
      </c>
      <c r="B467" s="163">
        <v>1084.1996830789999</v>
      </c>
      <c r="C467" s="163">
        <v>1571.7472531650001</v>
      </c>
      <c r="D467" s="163">
        <v>2738.1553508299999</v>
      </c>
      <c r="E467" s="163">
        <v>361.89203047499996</v>
      </c>
      <c r="F467" s="163">
        <v>403.98642500000005</v>
      </c>
      <c r="G467" s="163">
        <v>305.15359760000001</v>
      </c>
      <c r="H467" s="163">
        <v>251.14956087500002</v>
      </c>
      <c r="I467" s="163">
        <v>571.9944283000001</v>
      </c>
      <c r="J467" s="163">
        <v>843.97930858000007</v>
      </c>
    </row>
    <row r="469" spans="1:10">
      <c r="A469" s="132" t="s">
        <v>1033</v>
      </c>
    </row>
    <row r="470" spans="1:10">
      <c r="A470" s="7"/>
    </row>
    <row r="471" spans="1:10">
      <c r="A471" s="7"/>
    </row>
    <row r="472" spans="1:10">
      <c r="A472" s="7"/>
    </row>
    <row r="473" spans="1:10">
      <c r="A473" s="7"/>
    </row>
    <row r="474" spans="1:10">
      <c r="A474" s="7"/>
    </row>
    <row r="475" spans="1:10">
      <c r="A475" s="7"/>
    </row>
    <row r="476" spans="1:10">
      <c r="A476" s="7"/>
    </row>
    <row r="477" spans="1:10">
      <c r="A477" s="7"/>
    </row>
    <row r="478" spans="1:10">
      <c r="A478" s="7"/>
    </row>
    <row r="479" spans="1:10">
      <c r="A479" s="7"/>
    </row>
    <row r="480" spans="1:10">
      <c r="A480" s="7"/>
    </row>
    <row r="482" spans="1:10" ht="17">
      <c r="A482" s="631" t="s">
        <v>708</v>
      </c>
      <c r="B482" s="631"/>
      <c r="C482" s="631"/>
      <c r="D482" s="631"/>
      <c r="E482" s="631"/>
      <c r="F482" s="631"/>
      <c r="G482" s="631"/>
      <c r="H482" s="631"/>
      <c r="I482" s="631"/>
      <c r="J482" s="631"/>
    </row>
    <row r="484" spans="1:10">
      <c r="A484" s="143" t="s">
        <v>141</v>
      </c>
      <c r="I484" s="69"/>
    </row>
    <row r="485" spans="1:10" ht="15" thickBot="1">
      <c r="J485" s="160" t="s">
        <v>612</v>
      </c>
    </row>
    <row r="486" spans="1:10" ht="21" customHeight="1" thickBot="1">
      <c r="A486" s="566" t="s">
        <v>117</v>
      </c>
      <c r="B486" s="566" t="s">
        <v>606</v>
      </c>
      <c r="C486" s="566" t="s">
        <v>635</v>
      </c>
      <c r="D486" s="574" t="s">
        <v>744</v>
      </c>
      <c r="E486" s="573" t="s">
        <v>744</v>
      </c>
      <c r="F486" s="573"/>
      <c r="G486" s="573"/>
      <c r="H486" s="573"/>
      <c r="I486" s="573"/>
      <c r="J486" s="573"/>
    </row>
    <row r="487" spans="1:10" ht="21" customHeight="1" thickBot="1">
      <c r="A487" s="566"/>
      <c r="B487" s="566"/>
      <c r="C487" s="566"/>
      <c r="D487" s="576"/>
      <c r="E487" s="293" t="s">
        <v>745</v>
      </c>
      <c r="F487" s="293" t="s">
        <v>746</v>
      </c>
      <c r="G487" s="293" t="s">
        <v>747</v>
      </c>
      <c r="H487" s="293" t="s">
        <v>748</v>
      </c>
      <c r="I487" s="293" t="s">
        <v>749</v>
      </c>
      <c r="J487" s="293" t="s">
        <v>750</v>
      </c>
    </row>
    <row r="488" spans="1:10" ht="15" thickBot="1">
      <c r="A488" s="115" t="s">
        <v>115</v>
      </c>
      <c r="B488" s="161">
        <v>0</v>
      </c>
      <c r="C488" s="161">
        <v>0</v>
      </c>
      <c r="D488" s="161">
        <v>0</v>
      </c>
      <c r="E488" s="161">
        <v>0</v>
      </c>
      <c r="F488" s="161">
        <v>0</v>
      </c>
      <c r="G488" s="161">
        <v>0</v>
      </c>
      <c r="H488" s="161">
        <v>0</v>
      </c>
      <c r="I488" s="161">
        <v>0</v>
      </c>
      <c r="J488" s="161">
        <v>0</v>
      </c>
    </row>
    <row r="489" spans="1:10" ht="15" thickBot="1">
      <c r="A489" s="115" t="s">
        <v>185</v>
      </c>
      <c r="B489" s="161">
        <v>0</v>
      </c>
      <c r="C489" s="161">
        <v>0</v>
      </c>
      <c r="D489" s="161">
        <v>0</v>
      </c>
      <c r="E489" s="161">
        <v>0</v>
      </c>
      <c r="F489" s="161">
        <v>0</v>
      </c>
      <c r="G489" s="161">
        <v>0</v>
      </c>
      <c r="H489" s="161">
        <v>0</v>
      </c>
      <c r="I489" s="161">
        <v>0</v>
      </c>
      <c r="J489" s="161">
        <v>0</v>
      </c>
    </row>
    <row r="490" spans="1:10" ht="15" thickBot="1">
      <c r="A490" s="115" t="s">
        <v>184</v>
      </c>
      <c r="B490" s="161">
        <v>0</v>
      </c>
      <c r="C490" s="161">
        <v>0</v>
      </c>
      <c r="D490" s="161">
        <v>0</v>
      </c>
      <c r="E490" s="161">
        <v>0</v>
      </c>
      <c r="F490" s="161">
        <v>0</v>
      </c>
      <c r="G490" s="161">
        <v>0</v>
      </c>
      <c r="H490" s="161">
        <v>0</v>
      </c>
      <c r="I490" s="161">
        <v>0</v>
      </c>
      <c r="J490" s="161">
        <v>0</v>
      </c>
    </row>
    <row r="491" spans="1:10" ht="15" thickBot="1">
      <c r="A491" s="115" t="s">
        <v>179</v>
      </c>
      <c r="B491" s="161">
        <v>146.11674150000002</v>
      </c>
      <c r="C491" s="161">
        <v>284.05870772499998</v>
      </c>
      <c r="D491" s="161">
        <v>721.64639207499999</v>
      </c>
      <c r="E491" s="161">
        <v>93.066844200000006</v>
      </c>
      <c r="F491" s="161">
        <v>112.33850459999999</v>
      </c>
      <c r="G491" s="161">
        <v>77.720624599999994</v>
      </c>
      <c r="H491" s="161">
        <v>103.9939696</v>
      </c>
      <c r="I491" s="161">
        <v>174.18838059999999</v>
      </c>
      <c r="J491" s="161">
        <v>253.40491267499999</v>
      </c>
    </row>
    <row r="492" spans="1:10" ht="15" thickBot="1">
      <c r="A492" s="115" t="s">
        <v>182</v>
      </c>
      <c r="B492" s="161">
        <v>0</v>
      </c>
      <c r="C492" s="161">
        <v>0</v>
      </c>
      <c r="D492" s="161">
        <v>0</v>
      </c>
      <c r="E492" s="161">
        <v>0</v>
      </c>
      <c r="F492" s="161">
        <v>0</v>
      </c>
      <c r="G492" s="161">
        <v>0</v>
      </c>
      <c r="H492" s="161">
        <v>0</v>
      </c>
      <c r="I492" s="161">
        <v>0</v>
      </c>
      <c r="J492" s="161">
        <v>0</v>
      </c>
    </row>
    <row r="493" spans="1:10" ht="15" thickBot="1">
      <c r="A493" s="115" t="s">
        <v>180</v>
      </c>
      <c r="B493" s="161">
        <v>0</v>
      </c>
      <c r="C493" s="161">
        <v>0</v>
      </c>
      <c r="D493" s="161">
        <v>0</v>
      </c>
      <c r="E493" s="161">
        <v>0</v>
      </c>
      <c r="F493" s="161">
        <v>0</v>
      </c>
      <c r="G493" s="161">
        <v>0</v>
      </c>
      <c r="H493" s="161">
        <v>0</v>
      </c>
      <c r="I493" s="161">
        <v>0</v>
      </c>
      <c r="J493" s="161">
        <v>0</v>
      </c>
    </row>
    <row r="494" spans="1:10" ht="15" thickBot="1">
      <c r="A494" s="115" t="s">
        <v>186</v>
      </c>
      <c r="B494" s="161">
        <v>0</v>
      </c>
      <c r="C494" s="161">
        <v>0</v>
      </c>
      <c r="D494" s="161">
        <v>0</v>
      </c>
      <c r="E494" s="161">
        <v>0</v>
      </c>
      <c r="F494" s="161">
        <v>0</v>
      </c>
      <c r="G494" s="161">
        <v>0</v>
      </c>
      <c r="H494" s="161">
        <v>0</v>
      </c>
      <c r="I494" s="161">
        <v>0</v>
      </c>
      <c r="J494" s="161">
        <v>0</v>
      </c>
    </row>
    <row r="495" spans="1:10" ht="15" thickBot="1">
      <c r="A495" s="115" t="s">
        <v>183</v>
      </c>
      <c r="B495" s="161">
        <v>0</v>
      </c>
      <c r="C495" s="161">
        <v>0</v>
      </c>
      <c r="D495" s="161">
        <v>0</v>
      </c>
      <c r="E495" s="161">
        <v>0</v>
      </c>
      <c r="F495" s="161">
        <v>0</v>
      </c>
      <c r="G495" s="161">
        <v>0</v>
      </c>
      <c r="H495" s="161">
        <v>0</v>
      </c>
      <c r="I495" s="161">
        <v>0</v>
      </c>
      <c r="J495" s="161">
        <v>0</v>
      </c>
    </row>
    <row r="496" spans="1:10" ht="15" thickBot="1">
      <c r="A496" s="115" t="s">
        <v>181</v>
      </c>
      <c r="B496" s="161">
        <v>0</v>
      </c>
      <c r="C496" s="161">
        <v>0</v>
      </c>
      <c r="D496" s="161">
        <v>0</v>
      </c>
      <c r="E496" s="161">
        <v>0</v>
      </c>
      <c r="F496" s="161">
        <v>0</v>
      </c>
      <c r="G496" s="161">
        <v>0</v>
      </c>
      <c r="H496" s="161">
        <v>0</v>
      </c>
      <c r="I496" s="161">
        <v>0</v>
      </c>
      <c r="J496" s="161">
        <v>0</v>
      </c>
    </row>
    <row r="497" spans="1:10" ht="15" thickBot="1">
      <c r="A497" s="162" t="s">
        <v>212</v>
      </c>
      <c r="B497" s="163">
        <v>146.11674150000002</v>
      </c>
      <c r="C497" s="163">
        <v>284.05870772499998</v>
      </c>
      <c r="D497" s="163">
        <v>721.64639207499999</v>
      </c>
      <c r="E497" s="163">
        <v>93.066844200000006</v>
      </c>
      <c r="F497" s="163">
        <v>112.33850459999999</v>
      </c>
      <c r="G497" s="163">
        <v>77.720624599999994</v>
      </c>
      <c r="H497" s="163">
        <v>103.9939696</v>
      </c>
      <c r="I497" s="163">
        <v>174.18838059999999</v>
      </c>
      <c r="J497" s="163">
        <v>253.40491267499999</v>
      </c>
    </row>
    <row r="499" spans="1:10">
      <c r="A499" s="143" t="s">
        <v>142</v>
      </c>
    </row>
    <row r="500" spans="1:10" ht="12.75" customHeight="1" thickBot="1"/>
    <row r="501" spans="1:10" ht="22.5" customHeight="1" thickBot="1">
      <c r="A501" s="566" t="s">
        <v>117</v>
      </c>
      <c r="B501" s="566" t="s">
        <v>606</v>
      </c>
      <c r="C501" s="566" t="s">
        <v>635</v>
      </c>
      <c r="D501" s="574" t="s">
        <v>744</v>
      </c>
      <c r="E501" s="573" t="s">
        <v>744</v>
      </c>
      <c r="F501" s="573"/>
      <c r="G501" s="573"/>
      <c r="H501" s="573"/>
      <c r="I501" s="573"/>
      <c r="J501" s="573"/>
    </row>
    <row r="502" spans="1:10" ht="19.5" customHeight="1" thickBot="1">
      <c r="A502" s="566"/>
      <c r="B502" s="566"/>
      <c r="C502" s="566"/>
      <c r="D502" s="576"/>
      <c r="E502" s="294" t="s">
        <v>745</v>
      </c>
      <c r="F502" s="294" t="s">
        <v>746</v>
      </c>
      <c r="G502" s="294" t="s">
        <v>747</v>
      </c>
      <c r="H502" s="294" t="s">
        <v>748</v>
      </c>
      <c r="I502" s="294" t="s">
        <v>749</v>
      </c>
      <c r="J502" s="294" t="s">
        <v>750</v>
      </c>
    </row>
    <row r="503" spans="1:10" ht="15" thickBot="1">
      <c r="A503" s="115" t="s">
        <v>115</v>
      </c>
      <c r="B503" s="161">
        <v>14.900267499999998</v>
      </c>
      <c r="C503" s="161">
        <v>5.1745999999999999</v>
      </c>
      <c r="D503" s="161">
        <v>3.6868780000000001</v>
      </c>
      <c r="E503" s="161">
        <v>0.529725</v>
      </c>
      <c r="F503" s="161">
        <v>1.5211375</v>
      </c>
      <c r="G503" s="161">
        <v>0.56766249999999996</v>
      </c>
      <c r="H503" s="161">
        <v>0.24507499999999999</v>
      </c>
      <c r="I503" s="161">
        <v>0</v>
      </c>
      <c r="J503" s="161">
        <v>0.82327799999999995</v>
      </c>
    </row>
    <row r="504" spans="1:10" ht="15" thickBot="1">
      <c r="A504" s="115" t="s">
        <v>185</v>
      </c>
      <c r="B504" s="161">
        <v>0</v>
      </c>
      <c r="C504" s="161">
        <v>0</v>
      </c>
      <c r="D504" s="161">
        <v>0</v>
      </c>
      <c r="E504" s="161">
        <v>0</v>
      </c>
      <c r="F504" s="161">
        <v>0</v>
      </c>
      <c r="G504" s="161">
        <v>0</v>
      </c>
      <c r="H504" s="161">
        <v>0</v>
      </c>
      <c r="I504" s="161">
        <v>0</v>
      </c>
      <c r="J504" s="161">
        <v>0</v>
      </c>
    </row>
    <row r="505" spans="1:10" ht="15" thickBot="1">
      <c r="A505" s="115" t="s">
        <v>184</v>
      </c>
      <c r="B505" s="161">
        <v>0</v>
      </c>
      <c r="C505" s="161">
        <v>0</v>
      </c>
      <c r="D505" s="161">
        <v>0</v>
      </c>
      <c r="E505" s="161">
        <v>0</v>
      </c>
      <c r="F505" s="161">
        <v>0</v>
      </c>
      <c r="G505" s="161">
        <v>0</v>
      </c>
      <c r="H505" s="161">
        <v>0</v>
      </c>
      <c r="I505" s="161">
        <v>0</v>
      </c>
      <c r="J505" s="161">
        <v>0</v>
      </c>
    </row>
    <row r="506" spans="1:10" ht="15" thickBot="1">
      <c r="A506" s="115" t="s">
        <v>179</v>
      </c>
      <c r="B506" s="161">
        <v>4583.5459412610007</v>
      </c>
      <c r="C506" s="161">
        <v>7288.2720642069999</v>
      </c>
      <c r="D506" s="161">
        <v>16963.658267089999</v>
      </c>
      <c r="E506" s="161">
        <v>2089.5633408630001</v>
      </c>
      <c r="F506" s="161">
        <v>1787.1918452269999</v>
      </c>
      <c r="G506" s="161">
        <v>1748.0666745000001</v>
      </c>
      <c r="H506" s="161">
        <v>1950.636015</v>
      </c>
      <c r="I506" s="161">
        <v>3667.9345281800001</v>
      </c>
      <c r="J506" s="161">
        <v>5720.2658633199999</v>
      </c>
    </row>
    <row r="507" spans="1:10" ht="15" thickBot="1">
      <c r="A507" s="115" t="s">
        <v>182</v>
      </c>
      <c r="B507" s="161">
        <v>0</v>
      </c>
      <c r="C507" s="161">
        <v>0</v>
      </c>
      <c r="D507" s="161">
        <v>0</v>
      </c>
      <c r="E507" s="161">
        <v>0</v>
      </c>
      <c r="F507" s="161">
        <v>0</v>
      </c>
      <c r="G507" s="161">
        <v>0</v>
      </c>
      <c r="H507" s="161">
        <v>0</v>
      </c>
      <c r="I507" s="161">
        <v>0</v>
      </c>
      <c r="J507" s="161">
        <v>0</v>
      </c>
    </row>
    <row r="508" spans="1:10" ht="15" thickBot="1">
      <c r="A508" s="115" t="s">
        <v>180</v>
      </c>
      <c r="B508" s="161">
        <v>0</v>
      </c>
      <c r="C508" s="161">
        <v>0</v>
      </c>
      <c r="D508" s="161">
        <v>0</v>
      </c>
      <c r="E508" s="161">
        <v>0</v>
      </c>
      <c r="F508" s="161">
        <v>0</v>
      </c>
      <c r="G508" s="161">
        <v>0</v>
      </c>
      <c r="H508" s="161">
        <v>0</v>
      </c>
      <c r="I508" s="161">
        <v>0</v>
      </c>
      <c r="J508" s="161">
        <v>0</v>
      </c>
    </row>
    <row r="509" spans="1:10" ht="15" thickBot="1">
      <c r="A509" s="115" t="s">
        <v>186</v>
      </c>
      <c r="B509" s="161">
        <v>0</v>
      </c>
      <c r="C509" s="161">
        <v>0</v>
      </c>
      <c r="D509" s="161">
        <v>0</v>
      </c>
      <c r="E509" s="161">
        <v>0</v>
      </c>
      <c r="F509" s="161">
        <v>0</v>
      </c>
      <c r="G509" s="161">
        <v>0</v>
      </c>
      <c r="H509" s="161">
        <v>0</v>
      </c>
      <c r="I509" s="161">
        <v>0</v>
      </c>
      <c r="J509" s="161">
        <v>0</v>
      </c>
    </row>
    <row r="510" spans="1:10" ht="15" thickBot="1">
      <c r="A510" s="115" t="s">
        <v>183</v>
      </c>
      <c r="B510" s="161">
        <v>0</v>
      </c>
      <c r="C510" s="161">
        <v>0</v>
      </c>
      <c r="D510" s="161">
        <v>0</v>
      </c>
      <c r="E510" s="161">
        <v>0</v>
      </c>
      <c r="F510" s="161">
        <v>0</v>
      </c>
      <c r="G510" s="161">
        <v>0</v>
      </c>
      <c r="H510" s="161">
        <v>0</v>
      </c>
      <c r="I510" s="161">
        <v>0</v>
      </c>
      <c r="J510" s="161">
        <v>0</v>
      </c>
    </row>
    <row r="511" spans="1:10" ht="15" thickBot="1">
      <c r="A511" s="115" t="s">
        <v>181</v>
      </c>
      <c r="B511" s="161">
        <v>0</v>
      </c>
      <c r="C511" s="161">
        <v>0</v>
      </c>
      <c r="D511" s="161">
        <v>0</v>
      </c>
      <c r="E511" s="161">
        <v>0</v>
      </c>
      <c r="F511" s="161">
        <v>0</v>
      </c>
      <c r="G511" s="161">
        <v>0</v>
      </c>
      <c r="H511" s="161">
        <v>0</v>
      </c>
      <c r="I511" s="161">
        <v>0</v>
      </c>
      <c r="J511" s="161">
        <v>0</v>
      </c>
    </row>
    <row r="512" spans="1:10" ht="15" thickBot="1">
      <c r="A512" s="162" t="s">
        <v>212</v>
      </c>
      <c r="B512" s="163">
        <v>4598.446208761</v>
      </c>
      <c r="C512" s="163">
        <v>7293.4466642070001</v>
      </c>
      <c r="D512" s="163">
        <v>16967.345145089999</v>
      </c>
      <c r="E512" s="163">
        <v>2090.093065863</v>
      </c>
      <c r="F512" s="163">
        <v>1788.7129827269998</v>
      </c>
      <c r="G512" s="163">
        <v>1748.6343370000002</v>
      </c>
      <c r="H512" s="163">
        <v>1950.8810900000001</v>
      </c>
      <c r="I512" s="163">
        <v>3667.9345281800001</v>
      </c>
      <c r="J512" s="163">
        <v>5721.0891413199997</v>
      </c>
    </row>
    <row r="514" spans="1:10">
      <c r="A514" s="143" t="s">
        <v>143</v>
      </c>
    </row>
    <row r="515" spans="1:10" ht="15" thickBot="1"/>
    <row r="516" spans="1:10" ht="20.25" customHeight="1" thickBot="1">
      <c r="A516" s="566" t="s">
        <v>117</v>
      </c>
      <c r="B516" s="566" t="s">
        <v>606</v>
      </c>
      <c r="C516" s="566" t="s">
        <v>635</v>
      </c>
      <c r="D516" s="574" t="s">
        <v>744</v>
      </c>
      <c r="E516" s="573" t="s">
        <v>744</v>
      </c>
      <c r="F516" s="573"/>
      <c r="G516" s="573"/>
      <c r="H516" s="573"/>
      <c r="I516" s="573"/>
      <c r="J516" s="573"/>
    </row>
    <row r="517" spans="1:10" ht="21.75" customHeight="1" thickBot="1">
      <c r="A517" s="566"/>
      <c r="B517" s="566"/>
      <c r="C517" s="566"/>
      <c r="D517" s="576"/>
      <c r="E517" s="294" t="s">
        <v>745</v>
      </c>
      <c r="F517" s="294" t="s">
        <v>746</v>
      </c>
      <c r="G517" s="294" t="s">
        <v>747</v>
      </c>
      <c r="H517" s="294" t="s">
        <v>748</v>
      </c>
      <c r="I517" s="294" t="s">
        <v>749</v>
      </c>
      <c r="J517" s="294" t="s">
        <v>750</v>
      </c>
    </row>
    <row r="518" spans="1:10" ht="15" thickBot="1">
      <c r="A518" s="115" t="s">
        <v>115</v>
      </c>
      <c r="B518" s="161">
        <v>0</v>
      </c>
      <c r="C518" s="161">
        <v>0</v>
      </c>
      <c r="D518" s="161">
        <v>0</v>
      </c>
      <c r="E518" s="161">
        <v>0</v>
      </c>
      <c r="F518" s="161">
        <v>0</v>
      </c>
      <c r="G518" s="161">
        <v>0</v>
      </c>
      <c r="H518" s="161">
        <v>0</v>
      </c>
      <c r="I518" s="161">
        <v>0</v>
      </c>
      <c r="J518" s="161">
        <v>0</v>
      </c>
    </row>
    <row r="519" spans="1:10" ht="15" thickBot="1">
      <c r="A519" s="115" t="s">
        <v>185</v>
      </c>
      <c r="B519" s="161">
        <v>0</v>
      </c>
      <c r="C519" s="161">
        <v>0</v>
      </c>
      <c r="D519" s="161">
        <v>0</v>
      </c>
      <c r="E519" s="161">
        <v>0</v>
      </c>
      <c r="F519" s="161">
        <v>0</v>
      </c>
      <c r="G519" s="161">
        <v>0</v>
      </c>
      <c r="H519" s="161">
        <v>0</v>
      </c>
      <c r="I519" s="161">
        <v>0</v>
      </c>
      <c r="J519" s="161">
        <v>0</v>
      </c>
    </row>
    <row r="520" spans="1:10" ht="15" thickBot="1">
      <c r="A520" s="115" t="s">
        <v>184</v>
      </c>
      <c r="B520" s="161">
        <v>0</v>
      </c>
      <c r="C520" s="161">
        <v>0</v>
      </c>
      <c r="D520" s="161">
        <v>0</v>
      </c>
      <c r="E520" s="161">
        <v>0</v>
      </c>
      <c r="F520" s="161">
        <v>0</v>
      </c>
      <c r="G520" s="161">
        <v>0</v>
      </c>
      <c r="H520" s="161">
        <v>0</v>
      </c>
      <c r="I520" s="161">
        <v>0</v>
      </c>
      <c r="J520" s="161">
        <v>0</v>
      </c>
    </row>
    <row r="521" spans="1:10" ht="15" thickBot="1">
      <c r="A521" s="115" t="s">
        <v>179</v>
      </c>
      <c r="B521" s="161">
        <v>147.37189800000002</v>
      </c>
      <c r="C521" s="161">
        <v>95.595766999999995</v>
      </c>
      <c r="D521" s="161">
        <v>168.75743589999999</v>
      </c>
      <c r="E521" s="161">
        <v>28.316549800000001</v>
      </c>
      <c r="F521" s="161">
        <v>25.229192699999999</v>
      </c>
      <c r="G521" s="161">
        <v>16.261056499999999</v>
      </c>
      <c r="H521" s="161">
        <v>17.8183562</v>
      </c>
      <c r="I521" s="161">
        <v>32.883327800000004</v>
      </c>
      <c r="J521" s="161">
        <v>48.248952899999999</v>
      </c>
    </row>
    <row r="522" spans="1:10" ht="15" thickBot="1">
      <c r="A522" s="115" t="s">
        <v>182</v>
      </c>
      <c r="B522" s="161">
        <v>0</v>
      </c>
      <c r="C522" s="161">
        <v>0</v>
      </c>
      <c r="D522" s="161">
        <v>0</v>
      </c>
      <c r="E522" s="161">
        <v>0</v>
      </c>
      <c r="F522" s="161">
        <v>0</v>
      </c>
      <c r="G522" s="161">
        <v>0</v>
      </c>
      <c r="H522" s="161">
        <v>0</v>
      </c>
      <c r="I522" s="161">
        <v>0</v>
      </c>
      <c r="J522" s="161">
        <v>0</v>
      </c>
    </row>
    <row r="523" spans="1:10" ht="15" thickBot="1">
      <c r="A523" s="115" t="s">
        <v>180</v>
      </c>
      <c r="B523" s="161">
        <v>0</v>
      </c>
      <c r="C523" s="161">
        <v>0</v>
      </c>
      <c r="D523" s="161">
        <v>0</v>
      </c>
      <c r="E523" s="161">
        <v>0</v>
      </c>
      <c r="F523" s="161">
        <v>0</v>
      </c>
      <c r="G523" s="161">
        <v>0</v>
      </c>
      <c r="H523" s="161">
        <v>0</v>
      </c>
      <c r="I523" s="161">
        <v>0</v>
      </c>
      <c r="J523" s="161">
        <v>0</v>
      </c>
    </row>
    <row r="524" spans="1:10" ht="15" thickBot="1">
      <c r="A524" s="115" t="s">
        <v>186</v>
      </c>
      <c r="B524" s="161">
        <v>0</v>
      </c>
      <c r="C524" s="161">
        <v>0</v>
      </c>
      <c r="D524" s="161">
        <v>0</v>
      </c>
      <c r="E524" s="161">
        <v>0</v>
      </c>
      <c r="F524" s="161">
        <v>0</v>
      </c>
      <c r="G524" s="161">
        <v>0</v>
      </c>
      <c r="H524" s="161">
        <v>0</v>
      </c>
      <c r="I524" s="161">
        <v>0</v>
      </c>
      <c r="J524" s="161">
        <v>0</v>
      </c>
    </row>
    <row r="525" spans="1:10" ht="15" thickBot="1">
      <c r="A525" s="115" t="s">
        <v>183</v>
      </c>
      <c r="B525" s="161">
        <v>0</v>
      </c>
      <c r="C525" s="161">
        <v>0</v>
      </c>
      <c r="D525" s="161">
        <v>0</v>
      </c>
      <c r="E525" s="161">
        <v>0</v>
      </c>
      <c r="F525" s="161">
        <v>0</v>
      </c>
      <c r="G525" s="161">
        <v>0</v>
      </c>
      <c r="H525" s="161">
        <v>0</v>
      </c>
      <c r="I525" s="161">
        <v>0</v>
      </c>
      <c r="J525" s="161">
        <v>0</v>
      </c>
    </row>
    <row r="526" spans="1:10" ht="15" thickBot="1">
      <c r="A526" s="115" t="s">
        <v>181</v>
      </c>
      <c r="B526" s="161">
        <v>0</v>
      </c>
      <c r="C526" s="161">
        <v>0</v>
      </c>
      <c r="D526" s="161">
        <v>0</v>
      </c>
      <c r="E526" s="161">
        <v>0</v>
      </c>
      <c r="F526" s="161">
        <v>0</v>
      </c>
      <c r="G526" s="161">
        <v>0</v>
      </c>
      <c r="H526" s="161">
        <v>0</v>
      </c>
      <c r="I526" s="161">
        <v>0</v>
      </c>
      <c r="J526" s="161">
        <v>0</v>
      </c>
    </row>
    <row r="527" spans="1:10" ht="15" thickBot="1">
      <c r="A527" s="162" t="s">
        <v>212</v>
      </c>
      <c r="B527" s="163">
        <v>147.37189800000002</v>
      </c>
      <c r="C527" s="163">
        <v>95.595766999999995</v>
      </c>
      <c r="D527" s="163">
        <v>168.75743589999999</v>
      </c>
      <c r="E527" s="163">
        <v>28.316549800000001</v>
      </c>
      <c r="F527" s="163">
        <v>25.229192699999999</v>
      </c>
      <c r="G527" s="163">
        <v>16.261056499999999</v>
      </c>
      <c r="H527" s="163">
        <v>17.8183562</v>
      </c>
      <c r="I527" s="163">
        <v>32.883327800000004</v>
      </c>
      <c r="J527" s="163">
        <v>48.248952899999999</v>
      </c>
    </row>
    <row r="529" spans="1:10">
      <c r="A529" s="132" t="s">
        <v>1033</v>
      </c>
    </row>
    <row r="530" spans="1:10">
      <c r="A530" s="7"/>
    </row>
    <row r="531" spans="1:10">
      <c r="A531" s="7"/>
    </row>
    <row r="532" spans="1:10">
      <c r="A532" s="7"/>
    </row>
    <row r="533" spans="1:10">
      <c r="A533" s="7"/>
    </row>
    <row r="534" spans="1:10">
      <c r="A534" s="7"/>
    </row>
    <row r="535" spans="1:10">
      <c r="A535" s="7"/>
    </row>
    <row r="536" spans="1:10">
      <c r="A536" s="7"/>
    </row>
    <row r="537" spans="1:10">
      <c r="A537" s="7"/>
    </row>
    <row r="538" spans="1:10">
      <c r="A538" s="7"/>
    </row>
    <row r="539" spans="1:10">
      <c r="A539" s="7"/>
    </row>
    <row r="540" spans="1:10">
      <c r="A540" s="7"/>
    </row>
    <row r="542" spans="1:10" ht="17">
      <c r="A542" s="631" t="s">
        <v>708</v>
      </c>
      <c r="B542" s="631"/>
      <c r="C542" s="631"/>
      <c r="D542" s="631"/>
      <c r="E542" s="631"/>
      <c r="F542" s="631"/>
      <c r="G542" s="631"/>
      <c r="H542" s="631"/>
      <c r="I542" s="631"/>
      <c r="J542" s="631"/>
    </row>
    <row r="544" spans="1:10">
      <c r="A544" s="143" t="s">
        <v>144</v>
      </c>
      <c r="I544" s="69"/>
    </row>
    <row r="545" spans="1:10" ht="15" thickBot="1">
      <c r="J545" s="160" t="s">
        <v>612</v>
      </c>
    </row>
    <row r="546" spans="1:10" ht="22.5" customHeight="1" thickBot="1">
      <c r="A546" s="566" t="s">
        <v>117</v>
      </c>
      <c r="B546" s="566" t="s">
        <v>606</v>
      </c>
      <c r="C546" s="566" t="s">
        <v>635</v>
      </c>
      <c r="D546" s="574" t="s">
        <v>744</v>
      </c>
      <c r="E546" s="573" t="s">
        <v>744</v>
      </c>
      <c r="F546" s="573"/>
      <c r="G546" s="573"/>
      <c r="H546" s="573"/>
      <c r="I546" s="573"/>
      <c r="J546" s="573"/>
    </row>
    <row r="547" spans="1:10" ht="21.75" customHeight="1" thickBot="1">
      <c r="A547" s="566"/>
      <c r="B547" s="566"/>
      <c r="C547" s="566"/>
      <c r="D547" s="576"/>
      <c r="E547" s="294" t="s">
        <v>745</v>
      </c>
      <c r="F547" s="294" t="s">
        <v>746</v>
      </c>
      <c r="G547" s="294" t="s">
        <v>747</v>
      </c>
      <c r="H547" s="294" t="s">
        <v>748</v>
      </c>
      <c r="I547" s="294" t="s">
        <v>749</v>
      </c>
      <c r="J547" s="294" t="s">
        <v>750</v>
      </c>
    </row>
    <row r="548" spans="1:10" ht="15" thickBot="1">
      <c r="A548" s="115" t="s">
        <v>115</v>
      </c>
      <c r="B548" s="161">
        <v>13.5108409</v>
      </c>
      <c r="C548" s="161">
        <v>18.295786</v>
      </c>
      <c r="D548" s="161">
        <v>89.422767899999997</v>
      </c>
      <c r="E548" s="161">
        <v>8.8287724999999995</v>
      </c>
      <c r="F548" s="161">
        <v>4.7953025</v>
      </c>
      <c r="G548" s="161">
        <v>16.351262999999999</v>
      </c>
      <c r="H548" s="161">
        <v>10.4444514</v>
      </c>
      <c r="I548" s="161">
        <v>22.642153</v>
      </c>
      <c r="J548" s="161">
        <v>26.360825500000001</v>
      </c>
    </row>
    <row r="549" spans="1:10" ht="15" thickBot="1">
      <c r="A549" s="115" t="s">
        <v>185</v>
      </c>
      <c r="B549" s="161">
        <v>0</v>
      </c>
      <c r="C549" s="161">
        <v>0</v>
      </c>
      <c r="D549" s="161">
        <v>0</v>
      </c>
      <c r="E549" s="161">
        <v>0</v>
      </c>
      <c r="F549" s="161">
        <v>0</v>
      </c>
      <c r="G549" s="161">
        <v>0</v>
      </c>
      <c r="H549" s="161">
        <v>0</v>
      </c>
      <c r="I549" s="161">
        <v>0</v>
      </c>
      <c r="J549" s="161">
        <v>0</v>
      </c>
    </row>
    <row r="550" spans="1:10" ht="15" thickBot="1">
      <c r="A550" s="115" t="s">
        <v>184</v>
      </c>
      <c r="B550" s="161">
        <v>0</v>
      </c>
      <c r="C550" s="161">
        <v>0</v>
      </c>
      <c r="D550" s="161">
        <v>0</v>
      </c>
      <c r="E550" s="161">
        <v>0</v>
      </c>
      <c r="F550" s="161">
        <v>0</v>
      </c>
      <c r="G550" s="161">
        <v>0</v>
      </c>
      <c r="H550" s="161">
        <v>0</v>
      </c>
      <c r="I550" s="161">
        <v>0</v>
      </c>
      <c r="J550" s="161">
        <v>0</v>
      </c>
    </row>
    <row r="551" spans="1:10" ht="15" thickBot="1">
      <c r="A551" s="115" t="s">
        <v>179</v>
      </c>
      <c r="B551" s="161">
        <v>5938.8939335129999</v>
      </c>
      <c r="C551" s="161">
        <v>5992.4209562200003</v>
      </c>
      <c r="D551" s="161">
        <v>14265.903318971001</v>
      </c>
      <c r="E551" s="161">
        <v>1623.289725629</v>
      </c>
      <c r="F551" s="161">
        <v>1570.877438125</v>
      </c>
      <c r="G551" s="161">
        <v>1568.1894450249999</v>
      </c>
      <c r="H551" s="161">
        <v>1573.9084849200001</v>
      </c>
      <c r="I551" s="161">
        <v>3110.6628386990001</v>
      </c>
      <c r="J551" s="161">
        <v>4818.9753865729999</v>
      </c>
    </row>
    <row r="552" spans="1:10" ht="15" thickBot="1">
      <c r="A552" s="115" t="s">
        <v>182</v>
      </c>
      <c r="B552" s="161">
        <v>0</v>
      </c>
      <c r="C552" s="161">
        <v>0</v>
      </c>
      <c r="D552" s="161">
        <v>0</v>
      </c>
      <c r="E552" s="161">
        <v>0</v>
      </c>
      <c r="F552" s="161">
        <v>0</v>
      </c>
      <c r="G552" s="161">
        <v>0</v>
      </c>
      <c r="H552" s="161">
        <v>0</v>
      </c>
      <c r="I552" s="161">
        <v>0</v>
      </c>
      <c r="J552" s="161">
        <v>0</v>
      </c>
    </row>
    <row r="553" spans="1:10" ht="15" thickBot="1">
      <c r="A553" s="115" t="s">
        <v>180</v>
      </c>
      <c r="B553" s="161">
        <v>0</v>
      </c>
      <c r="C553" s="161">
        <v>0</v>
      </c>
      <c r="D553" s="161">
        <v>0</v>
      </c>
      <c r="E553" s="161">
        <v>0</v>
      </c>
      <c r="F553" s="161">
        <v>0</v>
      </c>
      <c r="G553" s="161">
        <v>0</v>
      </c>
      <c r="H553" s="161">
        <v>0</v>
      </c>
      <c r="I553" s="161">
        <v>0</v>
      </c>
      <c r="J553" s="161">
        <v>0</v>
      </c>
    </row>
    <row r="554" spans="1:10" ht="15" thickBot="1">
      <c r="A554" s="115" t="s">
        <v>186</v>
      </c>
      <c r="B554" s="161">
        <v>0</v>
      </c>
      <c r="C554" s="161">
        <v>0</v>
      </c>
      <c r="D554" s="161">
        <v>0</v>
      </c>
      <c r="E554" s="161">
        <v>0</v>
      </c>
      <c r="F554" s="161">
        <v>0</v>
      </c>
      <c r="G554" s="161">
        <v>0</v>
      </c>
      <c r="H554" s="161">
        <v>0</v>
      </c>
      <c r="I554" s="161">
        <v>0</v>
      </c>
      <c r="J554" s="161">
        <v>0</v>
      </c>
    </row>
    <row r="555" spans="1:10" ht="15" thickBot="1">
      <c r="A555" s="115" t="s">
        <v>183</v>
      </c>
      <c r="B555" s="161">
        <v>22.4173495</v>
      </c>
      <c r="C555" s="161">
        <v>24.492473499999999</v>
      </c>
      <c r="D555" s="161">
        <v>29.0077426</v>
      </c>
      <c r="E555" s="161">
        <v>6.3819439999999998</v>
      </c>
      <c r="F555" s="161">
        <v>0.68226100000000001</v>
      </c>
      <c r="G555" s="161">
        <v>0</v>
      </c>
      <c r="H555" s="161">
        <v>0</v>
      </c>
      <c r="I555" s="161">
        <v>0.46750000000000003</v>
      </c>
      <c r="J555" s="161">
        <v>21.476037600000002</v>
      </c>
    </row>
    <row r="556" spans="1:10" ht="15" thickBot="1">
      <c r="A556" s="115" t="s">
        <v>181</v>
      </c>
      <c r="B556" s="161">
        <v>0</v>
      </c>
      <c r="C556" s="161">
        <v>0</v>
      </c>
      <c r="D556" s="161">
        <v>0</v>
      </c>
      <c r="E556" s="161">
        <v>0</v>
      </c>
      <c r="F556" s="161">
        <v>0</v>
      </c>
      <c r="G556" s="161">
        <v>0</v>
      </c>
      <c r="H556" s="161">
        <v>0</v>
      </c>
      <c r="I556" s="161">
        <v>0</v>
      </c>
      <c r="J556" s="161">
        <v>0</v>
      </c>
    </row>
    <row r="557" spans="1:10" ht="15" thickBot="1">
      <c r="A557" s="162" t="s">
        <v>212</v>
      </c>
      <c r="B557" s="163">
        <v>5974.8221239129998</v>
      </c>
      <c r="C557" s="163">
        <v>6035.2092157200004</v>
      </c>
      <c r="D557" s="163">
        <v>14384.333829471001</v>
      </c>
      <c r="E557" s="163">
        <v>1638.500442129</v>
      </c>
      <c r="F557" s="163">
        <v>1576.3550016249999</v>
      </c>
      <c r="G557" s="163">
        <v>1584.540708025</v>
      </c>
      <c r="H557" s="163">
        <v>1584.35293632</v>
      </c>
      <c r="I557" s="163">
        <v>3133.7724916990001</v>
      </c>
      <c r="J557" s="163">
        <v>4866.8122496730002</v>
      </c>
    </row>
    <row r="559" spans="1:10">
      <c r="A559" s="143" t="s">
        <v>145</v>
      </c>
    </row>
    <row r="560" spans="1:10" ht="15" thickBot="1"/>
    <row r="561" spans="1:10" ht="21" customHeight="1" thickBot="1">
      <c r="A561" s="566" t="s">
        <v>117</v>
      </c>
      <c r="B561" s="566" t="s">
        <v>606</v>
      </c>
      <c r="C561" s="566" t="s">
        <v>635</v>
      </c>
      <c r="D561" s="574" t="s">
        <v>744</v>
      </c>
      <c r="E561" s="573" t="s">
        <v>744</v>
      </c>
      <c r="F561" s="573"/>
      <c r="G561" s="573"/>
      <c r="H561" s="573"/>
      <c r="I561" s="573"/>
      <c r="J561" s="573"/>
    </row>
    <row r="562" spans="1:10" ht="22.5" customHeight="1" thickBot="1">
      <c r="A562" s="566"/>
      <c r="B562" s="566"/>
      <c r="C562" s="566"/>
      <c r="D562" s="576"/>
      <c r="E562" s="294" t="s">
        <v>745</v>
      </c>
      <c r="F562" s="294" t="s">
        <v>746</v>
      </c>
      <c r="G562" s="294" t="s">
        <v>747</v>
      </c>
      <c r="H562" s="294" t="s">
        <v>748</v>
      </c>
      <c r="I562" s="294" t="s">
        <v>749</v>
      </c>
      <c r="J562" s="294" t="s">
        <v>750</v>
      </c>
    </row>
    <row r="563" spans="1:10" ht="15" thickBot="1">
      <c r="A563" s="115" t="s">
        <v>115</v>
      </c>
      <c r="B563" s="161">
        <v>0</v>
      </c>
      <c r="C563" s="161">
        <v>0</v>
      </c>
      <c r="D563" s="161">
        <v>0</v>
      </c>
      <c r="E563" s="161">
        <v>0</v>
      </c>
      <c r="F563" s="161">
        <v>0</v>
      </c>
      <c r="G563" s="161">
        <v>0</v>
      </c>
      <c r="H563" s="161">
        <v>0</v>
      </c>
      <c r="I563" s="161">
        <v>0</v>
      </c>
      <c r="J563" s="161">
        <v>0</v>
      </c>
    </row>
    <row r="564" spans="1:10" ht="15" thickBot="1">
      <c r="A564" s="115" t="s">
        <v>185</v>
      </c>
      <c r="B564" s="161">
        <v>0</v>
      </c>
      <c r="C564" s="161">
        <v>0</v>
      </c>
      <c r="D564" s="161">
        <v>0</v>
      </c>
      <c r="E564" s="161">
        <v>0</v>
      </c>
      <c r="F564" s="161">
        <v>0</v>
      </c>
      <c r="G564" s="161">
        <v>0</v>
      </c>
      <c r="H564" s="161">
        <v>0</v>
      </c>
      <c r="I564" s="161">
        <v>0</v>
      </c>
      <c r="J564" s="161">
        <v>0</v>
      </c>
    </row>
    <row r="565" spans="1:10" ht="15" thickBot="1">
      <c r="A565" s="115" t="s">
        <v>184</v>
      </c>
      <c r="B565" s="161">
        <v>0</v>
      </c>
      <c r="C565" s="161">
        <v>0</v>
      </c>
      <c r="D565" s="161">
        <v>0</v>
      </c>
      <c r="E565" s="161">
        <v>0</v>
      </c>
      <c r="F565" s="161">
        <v>0</v>
      </c>
      <c r="G565" s="161">
        <v>0</v>
      </c>
      <c r="H565" s="161">
        <v>0</v>
      </c>
      <c r="I565" s="161">
        <v>0</v>
      </c>
      <c r="J565" s="161">
        <v>0</v>
      </c>
    </row>
    <row r="566" spans="1:10" ht="15" thickBot="1">
      <c r="A566" s="115" t="s">
        <v>179</v>
      </c>
      <c r="B566" s="161">
        <v>741.98796967499993</v>
      </c>
      <c r="C566" s="161">
        <v>925.27472154999998</v>
      </c>
      <c r="D566" s="161">
        <v>2133.3493768500002</v>
      </c>
      <c r="E566" s="161">
        <v>185.12875875</v>
      </c>
      <c r="F566" s="161">
        <v>248.6348706</v>
      </c>
      <c r="G566" s="161">
        <v>304.72920929999998</v>
      </c>
      <c r="H566" s="161">
        <v>185.6212907</v>
      </c>
      <c r="I566" s="161">
        <v>445.5065955</v>
      </c>
      <c r="J566" s="161">
        <v>763.72865200000001</v>
      </c>
    </row>
    <row r="567" spans="1:10" ht="15" thickBot="1">
      <c r="A567" s="115" t="s">
        <v>182</v>
      </c>
      <c r="B567" s="161">
        <v>0</v>
      </c>
      <c r="C567" s="161">
        <v>0</v>
      </c>
      <c r="D567" s="161">
        <v>0</v>
      </c>
      <c r="E567" s="161">
        <v>0</v>
      </c>
      <c r="F567" s="161">
        <v>0</v>
      </c>
      <c r="G567" s="161">
        <v>0</v>
      </c>
      <c r="H567" s="161">
        <v>0</v>
      </c>
      <c r="I567" s="161">
        <v>0</v>
      </c>
      <c r="J567" s="161">
        <v>0</v>
      </c>
    </row>
    <row r="568" spans="1:10" ht="15" thickBot="1">
      <c r="A568" s="115" t="s">
        <v>180</v>
      </c>
      <c r="B568" s="161">
        <v>0</v>
      </c>
      <c r="C568" s="161">
        <v>0</v>
      </c>
      <c r="D568" s="161">
        <v>0</v>
      </c>
      <c r="E568" s="161">
        <v>0</v>
      </c>
      <c r="F568" s="161">
        <v>0</v>
      </c>
      <c r="G568" s="161">
        <v>0</v>
      </c>
      <c r="H568" s="161">
        <v>0</v>
      </c>
      <c r="I568" s="161">
        <v>0</v>
      </c>
      <c r="J568" s="161">
        <v>0</v>
      </c>
    </row>
    <row r="569" spans="1:10" ht="15" thickBot="1">
      <c r="A569" s="115" t="s">
        <v>186</v>
      </c>
      <c r="B569" s="161">
        <v>0</v>
      </c>
      <c r="C569" s="161">
        <v>0</v>
      </c>
      <c r="D569" s="161">
        <v>0</v>
      </c>
      <c r="E569" s="161">
        <v>0</v>
      </c>
      <c r="F569" s="161">
        <v>0</v>
      </c>
      <c r="G569" s="161">
        <v>0</v>
      </c>
      <c r="H569" s="161">
        <v>0</v>
      </c>
      <c r="I569" s="161">
        <v>0</v>
      </c>
      <c r="J569" s="161">
        <v>0</v>
      </c>
    </row>
    <row r="570" spans="1:10" ht="15" thickBot="1">
      <c r="A570" s="115" t="s">
        <v>183</v>
      </c>
      <c r="B570" s="161">
        <v>0</v>
      </c>
      <c r="C570" s="161">
        <v>0</v>
      </c>
      <c r="D570" s="161">
        <v>0</v>
      </c>
      <c r="E570" s="161">
        <v>0</v>
      </c>
      <c r="F570" s="161">
        <v>0</v>
      </c>
      <c r="G570" s="161">
        <v>0</v>
      </c>
      <c r="H570" s="161">
        <v>0</v>
      </c>
      <c r="I570" s="161">
        <v>0</v>
      </c>
      <c r="J570" s="161">
        <v>0</v>
      </c>
    </row>
    <row r="571" spans="1:10" ht="15" thickBot="1">
      <c r="A571" s="115" t="s">
        <v>181</v>
      </c>
      <c r="B571" s="161">
        <v>0</v>
      </c>
      <c r="C571" s="161">
        <v>0</v>
      </c>
      <c r="D571" s="161">
        <v>0</v>
      </c>
      <c r="E571" s="161">
        <v>0</v>
      </c>
      <c r="F571" s="161">
        <v>0</v>
      </c>
      <c r="G571" s="161">
        <v>0</v>
      </c>
      <c r="H571" s="161">
        <v>0</v>
      </c>
      <c r="I571" s="161">
        <v>0</v>
      </c>
      <c r="J571" s="161">
        <v>0</v>
      </c>
    </row>
    <row r="572" spans="1:10" ht="15" thickBot="1">
      <c r="A572" s="162" t="s">
        <v>212</v>
      </c>
      <c r="B572" s="163">
        <v>741.98796967499993</v>
      </c>
      <c r="C572" s="163">
        <v>925.27472154999998</v>
      </c>
      <c r="D572" s="163">
        <v>2133.3493768500002</v>
      </c>
      <c r="E572" s="163">
        <v>185.12875875</v>
      </c>
      <c r="F572" s="163">
        <v>248.6348706</v>
      </c>
      <c r="G572" s="163">
        <v>304.72920929999998</v>
      </c>
      <c r="H572" s="163">
        <v>185.6212907</v>
      </c>
      <c r="I572" s="163">
        <v>445.5065955</v>
      </c>
      <c r="J572" s="163">
        <v>763.72865200000001</v>
      </c>
    </row>
    <row r="574" spans="1:10">
      <c r="A574" s="143" t="s">
        <v>146</v>
      </c>
    </row>
    <row r="575" spans="1:10" ht="15" thickBot="1"/>
    <row r="576" spans="1:10" ht="22.5" customHeight="1" thickBot="1">
      <c r="A576" s="566" t="s">
        <v>117</v>
      </c>
      <c r="B576" s="566" t="s">
        <v>606</v>
      </c>
      <c r="C576" s="566" t="s">
        <v>635</v>
      </c>
      <c r="D576" s="574" t="s">
        <v>744</v>
      </c>
      <c r="E576" s="573" t="s">
        <v>744</v>
      </c>
      <c r="F576" s="573"/>
      <c r="G576" s="573"/>
      <c r="H576" s="573"/>
      <c r="I576" s="573"/>
      <c r="J576" s="573"/>
    </row>
    <row r="577" spans="1:10" ht="20.25" customHeight="1" thickBot="1">
      <c r="A577" s="566"/>
      <c r="B577" s="566"/>
      <c r="C577" s="566"/>
      <c r="D577" s="576"/>
      <c r="E577" s="294" t="s">
        <v>745</v>
      </c>
      <c r="F577" s="294" t="s">
        <v>746</v>
      </c>
      <c r="G577" s="294" t="s">
        <v>747</v>
      </c>
      <c r="H577" s="294" t="s">
        <v>748</v>
      </c>
      <c r="I577" s="294" t="s">
        <v>749</v>
      </c>
      <c r="J577" s="294" t="s">
        <v>750</v>
      </c>
    </row>
    <row r="578" spans="1:10" ht="15" thickBot="1">
      <c r="A578" s="115" t="s">
        <v>115</v>
      </c>
      <c r="B578" s="161">
        <v>0</v>
      </c>
      <c r="C578" s="161">
        <v>0</v>
      </c>
      <c r="D578" s="161">
        <v>0</v>
      </c>
      <c r="E578" s="161">
        <v>0</v>
      </c>
      <c r="F578" s="161">
        <v>0</v>
      </c>
      <c r="G578" s="161">
        <v>0</v>
      </c>
      <c r="H578" s="161">
        <v>0</v>
      </c>
      <c r="I578" s="161">
        <v>0</v>
      </c>
      <c r="J578" s="161">
        <v>0</v>
      </c>
    </row>
    <row r="579" spans="1:10" ht="15" thickBot="1">
      <c r="A579" s="115" t="s">
        <v>185</v>
      </c>
      <c r="B579" s="161">
        <v>0</v>
      </c>
      <c r="C579" s="161">
        <v>0</v>
      </c>
      <c r="D579" s="161">
        <v>0</v>
      </c>
      <c r="E579" s="161">
        <v>0</v>
      </c>
      <c r="F579" s="161">
        <v>0</v>
      </c>
      <c r="G579" s="161">
        <v>0</v>
      </c>
      <c r="H579" s="161">
        <v>0</v>
      </c>
      <c r="I579" s="161">
        <v>0</v>
      </c>
      <c r="J579" s="161">
        <v>0</v>
      </c>
    </row>
    <row r="580" spans="1:10" ht="15" thickBot="1">
      <c r="A580" s="115" t="s">
        <v>184</v>
      </c>
      <c r="B580" s="161">
        <v>0</v>
      </c>
      <c r="C580" s="161">
        <v>0</v>
      </c>
      <c r="D580" s="161">
        <v>0</v>
      </c>
      <c r="E580" s="161">
        <v>0</v>
      </c>
      <c r="F580" s="161">
        <v>0</v>
      </c>
      <c r="G580" s="161">
        <v>0</v>
      </c>
      <c r="H580" s="161">
        <v>0</v>
      </c>
      <c r="I580" s="161">
        <v>0</v>
      </c>
      <c r="J580" s="161">
        <v>0</v>
      </c>
    </row>
    <row r="581" spans="1:10" ht="15" thickBot="1">
      <c r="A581" s="115" t="s">
        <v>179</v>
      </c>
      <c r="B581" s="161">
        <v>327.57871252500001</v>
      </c>
      <c r="C581" s="161">
        <v>266.18775004999998</v>
      </c>
      <c r="D581" s="161">
        <v>649.63597377500002</v>
      </c>
      <c r="E581" s="161">
        <v>81.334674974999999</v>
      </c>
      <c r="F581" s="161">
        <v>80.405560850000001</v>
      </c>
      <c r="G581" s="161">
        <v>76.067057700000007</v>
      </c>
      <c r="H581" s="161">
        <v>69.992309899999995</v>
      </c>
      <c r="I581" s="161">
        <v>139.44710205000001</v>
      </c>
      <c r="J581" s="161">
        <v>202.3892683</v>
      </c>
    </row>
    <row r="582" spans="1:10" ht="15" thickBot="1">
      <c r="A582" s="115" t="s">
        <v>182</v>
      </c>
      <c r="B582" s="161">
        <v>0</v>
      </c>
      <c r="C582" s="161">
        <v>0</v>
      </c>
      <c r="D582" s="161">
        <v>0</v>
      </c>
      <c r="E582" s="161">
        <v>0</v>
      </c>
      <c r="F582" s="161">
        <v>0</v>
      </c>
      <c r="G582" s="161">
        <v>0</v>
      </c>
      <c r="H582" s="161">
        <v>0</v>
      </c>
      <c r="I582" s="161">
        <v>0</v>
      </c>
      <c r="J582" s="161">
        <v>0</v>
      </c>
    </row>
    <row r="583" spans="1:10" ht="15" thickBot="1">
      <c r="A583" s="115" t="s">
        <v>180</v>
      </c>
      <c r="B583" s="161">
        <v>0</v>
      </c>
      <c r="C583" s="161">
        <v>0</v>
      </c>
      <c r="D583" s="161">
        <v>0</v>
      </c>
      <c r="E583" s="161">
        <v>0</v>
      </c>
      <c r="F583" s="161">
        <v>0</v>
      </c>
      <c r="G583" s="161">
        <v>0</v>
      </c>
      <c r="H583" s="161">
        <v>0</v>
      </c>
      <c r="I583" s="161">
        <v>0</v>
      </c>
      <c r="J583" s="161">
        <v>0</v>
      </c>
    </row>
    <row r="584" spans="1:10" ht="15" thickBot="1">
      <c r="A584" s="115" t="s">
        <v>186</v>
      </c>
      <c r="B584" s="161">
        <v>0</v>
      </c>
      <c r="C584" s="161">
        <v>0</v>
      </c>
      <c r="D584" s="161">
        <v>0</v>
      </c>
      <c r="E584" s="161">
        <v>0</v>
      </c>
      <c r="F584" s="161">
        <v>0</v>
      </c>
      <c r="G584" s="161">
        <v>0</v>
      </c>
      <c r="H584" s="161">
        <v>0</v>
      </c>
      <c r="I584" s="161">
        <v>0</v>
      </c>
      <c r="J584" s="161">
        <v>0</v>
      </c>
    </row>
    <row r="585" spans="1:10" ht="15" thickBot="1">
      <c r="A585" s="115" t="s">
        <v>183</v>
      </c>
      <c r="B585" s="161">
        <v>0</v>
      </c>
      <c r="C585" s="161">
        <v>0</v>
      </c>
      <c r="D585" s="161">
        <v>0</v>
      </c>
      <c r="E585" s="161">
        <v>0</v>
      </c>
      <c r="F585" s="161">
        <v>0</v>
      </c>
      <c r="G585" s="161">
        <v>0</v>
      </c>
      <c r="H585" s="161">
        <v>0</v>
      </c>
      <c r="I585" s="161">
        <v>0</v>
      </c>
      <c r="J585" s="161">
        <v>0</v>
      </c>
    </row>
    <row r="586" spans="1:10" ht="15" thickBot="1">
      <c r="A586" s="115" t="s">
        <v>181</v>
      </c>
      <c r="B586" s="161">
        <v>0</v>
      </c>
      <c r="C586" s="161">
        <v>0</v>
      </c>
      <c r="D586" s="161">
        <v>0</v>
      </c>
      <c r="E586" s="161">
        <v>0</v>
      </c>
      <c r="F586" s="161">
        <v>0</v>
      </c>
      <c r="G586" s="161">
        <v>0</v>
      </c>
      <c r="H586" s="161">
        <v>0</v>
      </c>
      <c r="I586" s="161">
        <v>0</v>
      </c>
      <c r="J586" s="161">
        <v>0</v>
      </c>
    </row>
    <row r="587" spans="1:10" ht="15" thickBot="1">
      <c r="A587" s="162" t="s">
        <v>212</v>
      </c>
      <c r="B587" s="163">
        <v>327.57871252500001</v>
      </c>
      <c r="C587" s="163">
        <v>266.18775004999998</v>
      </c>
      <c r="D587" s="163">
        <v>649.63597377500002</v>
      </c>
      <c r="E587" s="163">
        <v>81.334674974999999</v>
      </c>
      <c r="F587" s="163">
        <v>80.405560850000001</v>
      </c>
      <c r="G587" s="163">
        <v>76.067057700000007</v>
      </c>
      <c r="H587" s="163">
        <v>69.992309899999995</v>
      </c>
      <c r="I587" s="163">
        <v>139.44710205000001</v>
      </c>
      <c r="J587" s="163">
        <v>202.3892683</v>
      </c>
    </row>
    <row r="589" spans="1:10">
      <c r="A589" s="132" t="s">
        <v>1033</v>
      </c>
    </row>
    <row r="590" spans="1:10">
      <c r="A590" s="7"/>
    </row>
    <row r="591" spans="1:10">
      <c r="A591" s="7"/>
    </row>
    <row r="592" spans="1:10">
      <c r="A592" s="7"/>
    </row>
    <row r="593" spans="1:10">
      <c r="A593" s="7"/>
    </row>
    <row r="594" spans="1:10">
      <c r="A594" s="7"/>
    </row>
    <row r="595" spans="1:10">
      <c r="A595" s="7"/>
    </row>
    <row r="596" spans="1:10">
      <c r="A596" s="7"/>
    </row>
    <row r="597" spans="1:10">
      <c r="A597" s="7"/>
    </row>
    <row r="598" spans="1:10">
      <c r="A598" s="7"/>
    </row>
    <row r="599" spans="1:10">
      <c r="A599" s="7"/>
    </row>
    <row r="600" spans="1:10">
      <c r="A600" s="7"/>
    </row>
    <row r="602" spans="1:10" ht="17">
      <c r="A602" s="631" t="s">
        <v>708</v>
      </c>
      <c r="B602" s="631"/>
      <c r="C602" s="631"/>
      <c r="D602" s="631"/>
      <c r="E602" s="631"/>
      <c r="F602" s="631"/>
      <c r="G602" s="631"/>
      <c r="H602" s="631"/>
      <c r="I602" s="631"/>
      <c r="J602" s="631"/>
    </row>
    <row r="604" spans="1:10">
      <c r="A604" s="143" t="s">
        <v>147</v>
      </c>
      <c r="I604" s="69"/>
    </row>
    <row r="605" spans="1:10" ht="15" thickBot="1">
      <c r="J605" s="160" t="s">
        <v>612</v>
      </c>
    </row>
    <row r="606" spans="1:10" ht="22.5" customHeight="1" thickBot="1">
      <c r="A606" s="566" t="s">
        <v>117</v>
      </c>
      <c r="B606" s="566" t="s">
        <v>606</v>
      </c>
      <c r="C606" s="566" t="s">
        <v>635</v>
      </c>
      <c r="D606" s="574" t="s">
        <v>744</v>
      </c>
      <c r="E606" s="573" t="s">
        <v>744</v>
      </c>
      <c r="F606" s="573"/>
      <c r="G606" s="573"/>
      <c r="H606" s="573"/>
      <c r="I606" s="573"/>
      <c r="J606" s="573"/>
    </row>
    <row r="607" spans="1:10" ht="20.25" customHeight="1" thickBot="1">
      <c r="A607" s="566"/>
      <c r="B607" s="566"/>
      <c r="C607" s="566"/>
      <c r="D607" s="576"/>
      <c r="E607" s="294" t="s">
        <v>745</v>
      </c>
      <c r="F607" s="294" t="s">
        <v>746</v>
      </c>
      <c r="G607" s="294" t="s">
        <v>747</v>
      </c>
      <c r="H607" s="294" t="s">
        <v>748</v>
      </c>
      <c r="I607" s="294" t="s">
        <v>749</v>
      </c>
      <c r="J607" s="294" t="s">
        <v>750</v>
      </c>
    </row>
    <row r="608" spans="1:10" ht="15" thickBot="1">
      <c r="A608" s="115" t="s">
        <v>115</v>
      </c>
      <c r="B608" s="161">
        <v>0</v>
      </c>
      <c r="C608" s="161">
        <v>0</v>
      </c>
      <c r="D608" s="161">
        <v>0</v>
      </c>
      <c r="E608" s="161">
        <v>0</v>
      </c>
      <c r="F608" s="161">
        <v>0</v>
      </c>
      <c r="G608" s="161">
        <v>0</v>
      </c>
      <c r="H608" s="161">
        <v>0</v>
      </c>
      <c r="I608" s="161">
        <v>0</v>
      </c>
      <c r="J608" s="161">
        <v>0</v>
      </c>
    </row>
    <row r="609" spans="1:10" ht="15" thickBot="1">
      <c r="A609" s="115" t="s">
        <v>185</v>
      </c>
      <c r="B609" s="161">
        <v>0.26341249999999999</v>
      </c>
      <c r="C609" s="161">
        <v>2.2474999999999998E-2</v>
      </c>
      <c r="D609" s="161">
        <v>0.99999660000000001</v>
      </c>
      <c r="E609" s="161">
        <v>0</v>
      </c>
      <c r="F609" s="161">
        <v>0</v>
      </c>
      <c r="G609" s="161">
        <v>0</v>
      </c>
      <c r="H609" s="161">
        <v>0</v>
      </c>
      <c r="I609" s="161">
        <v>0</v>
      </c>
      <c r="J609" s="161">
        <v>0.99999660000000001</v>
      </c>
    </row>
    <row r="610" spans="1:10" ht="15" thickBot="1">
      <c r="A610" s="115" t="s">
        <v>184</v>
      </c>
      <c r="B610" s="161">
        <v>0</v>
      </c>
      <c r="C610" s="161">
        <v>0</v>
      </c>
      <c r="D610" s="161">
        <v>0</v>
      </c>
      <c r="E610" s="161">
        <v>0</v>
      </c>
      <c r="F610" s="161">
        <v>0</v>
      </c>
      <c r="G610" s="161">
        <v>0</v>
      </c>
      <c r="H610" s="161">
        <v>0</v>
      </c>
      <c r="I610" s="161">
        <v>0</v>
      </c>
      <c r="J610" s="161">
        <v>0</v>
      </c>
    </row>
    <row r="611" spans="1:10" ht="15" thickBot="1">
      <c r="A611" s="115" t="s">
        <v>179</v>
      </c>
      <c r="B611" s="161">
        <v>1391.4684645000002</v>
      </c>
      <c r="C611" s="161">
        <v>1507.6695114619999</v>
      </c>
      <c r="D611" s="161">
        <v>4596.4186635249998</v>
      </c>
      <c r="E611" s="161">
        <v>398.95799935000002</v>
      </c>
      <c r="F611" s="161">
        <v>361.79996047499998</v>
      </c>
      <c r="G611" s="161">
        <v>394.94571760000002</v>
      </c>
      <c r="H611" s="161">
        <v>330.26512880000001</v>
      </c>
      <c r="I611" s="161">
        <v>1219.5844262000001</v>
      </c>
      <c r="J611" s="161">
        <v>1890.8654311</v>
      </c>
    </row>
    <row r="612" spans="1:10" ht="15" thickBot="1">
      <c r="A612" s="115" t="s">
        <v>182</v>
      </c>
      <c r="B612" s="161">
        <v>0</v>
      </c>
      <c r="C612" s="161">
        <v>0</v>
      </c>
      <c r="D612" s="161">
        <v>0</v>
      </c>
      <c r="E612" s="161">
        <v>0</v>
      </c>
      <c r="F612" s="161">
        <v>0</v>
      </c>
      <c r="G612" s="161">
        <v>0</v>
      </c>
      <c r="H612" s="161">
        <v>0</v>
      </c>
      <c r="I612" s="161">
        <v>0</v>
      </c>
      <c r="J612" s="161">
        <v>0</v>
      </c>
    </row>
    <row r="613" spans="1:10" ht="15" thickBot="1">
      <c r="A613" s="115" t="s">
        <v>180</v>
      </c>
      <c r="B613" s="161">
        <v>0</v>
      </c>
      <c r="C613" s="161">
        <v>0</v>
      </c>
      <c r="D613" s="161">
        <v>0</v>
      </c>
      <c r="E613" s="161">
        <v>0</v>
      </c>
      <c r="F613" s="161">
        <v>0</v>
      </c>
      <c r="G613" s="161">
        <v>0</v>
      </c>
      <c r="H613" s="161">
        <v>0</v>
      </c>
      <c r="I613" s="161">
        <v>0</v>
      </c>
      <c r="J613" s="161">
        <v>0</v>
      </c>
    </row>
    <row r="614" spans="1:10" ht="15" thickBot="1">
      <c r="A614" s="115" t="s">
        <v>186</v>
      </c>
      <c r="B614" s="161">
        <v>0</v>
      </c>
      <c r="C614" s="161">
        <v>0</v>
      </c>
      <c r="D614" s="161">
        <v>0</v>
      </c>
      <c r="E614" s="161">
        <v>0</v>
      </c>
      <c r="F614" s="161">
        <v>0</v>
      </c>
      <c r="G614" s="161">
        <v>0</v>
      </c>
      <c r="H614" s="161">
        <v>0</v>
      </c>
      <c r="I614" s="161">
        <v>0</v>
      </c>
      <c r="J614" s="161">
        <v>0</v>
      </c>
    </row>
    <row r="615" spans="1:10" ht="15" thickBot="1">
      <c r="A615" s="115" t="s">
        <v>183</v>
      </c>
      <c r="B615" s="161">
        <v>0</v>
      </c>
      <c r="C615" s="161">
        <v>0</v>
      </c>
      <c r="D615" s="161">
        <v>0</v>
      </c>
      <c r="E615" s="161">
        <v>0</v>
      </c>
      <c r="F615" s="161">
        <v>0</v>
      </c>
      <c r="G615" s="161">
        <v>0</v>
      </c>
      <c r="H615" s="161">
        <v>0</v>
      </c>
      <c r="I615" s="161">
        <v>0</v>
      </c>
      <c r="J615" s="161">
        <v>0</v>
      </c>
    </row>
    <row r="616" spans="1:10" ht="15" thickBot="1">
      <c r="A616" s="115" t="s">
        <v>181</v>
      </c>
      <c r="B616" s="161">
        <v>0</v>
      </c>
      <c r="C616" s="161">
        <v>0</v>
      </c>
      <c r="D616" s="161">
        <v>0</v>
      </c>
      <c r="E616" s="161">
        <v>0</v>
      </c>
      <c r="F616" s="161">
        <v>0</v>
      </c>
      <c r="G616" s="161">
        <v>0</v>
      </c>
      <c r="H616" s="161">
        <v>0</v>
      </c>
      <c r="I616" s="161">
        <v>0</v>
      </c>
      <c r="J616" s="161">
        <v>0</v>
      </c>
    </row>
    <row r="617" spans="1:10" ht="15" thickBot="1">
      <c r="A617" s="162" t="s">
        <v>212</v>
      </c>
      <c r="B617" s="163">
        <v>1391.7318769999999</v>
      </c>
      <c r="C617" s="163">
        <v>1507.6919864619999</v>
      </c>
      <c r="D617" s="163">
        <v>4597.4186601249994</v>
      </c>
      <c r="E617" s="163">
        <v>398.95799935000002</v>
      </c>
      <c r="F617" s="163">
        <v>361.79996047499998</v>
      </c>
      <c r="G617" s="163">
        <v>394.94571760000002</v>
      </c>
      <c r="H617" s="163">
        <v>330.26512880000001</v>
      </c>
      <c r="I617" s="163">
        <v>1219.5844262000001</v>
      </c>
      <c r="J617" s="163">
        <v>1891.8654277000001</v>
      </c>
    </row>
    <row r="619" spans="1:10">
      <c r="A619" s="143" t="s">
        <v>148</v>
      </c>
    </row>
    <row r="620" spans="1:10" ht="15" thickBot="1"/>
    <row r="621" spans="1:10" ht="21" customHeight="1" thickBot="1">
      <c r="A621" s="566" t="s">
        <v>117</v>
      </c>
      <c r="B621" s="566" t="s">
        <v>606</v>
      </c>
      <c r="C621" s="566" t="s">
        <v>635</v>
      </c>
      <c r="D621" s="574" t="s">
        <v>744</v>
      </c>
      <c r="E621" s="573" t="s">
        <v>744</v>
      </c>
      <c r="F621" s="573"/>
      <c r="G621" s="573"/>
      <c r="H621" s="573"/>
      <c r="I621" s="573"/>
      <c r="J621" s="573"/>
    </row>
    <row r="622" spans="1:10" ht="22.5" customHeight="1" thickBot="1">
      <c r="A622" s="566"/>
      <c r="B622" s="566"/>
      <c r="C622" s="566"/>
      <c r="D622" s="576"/>
      <c r="E622" s="294" t="s">
        <v>745</v>
      </c>
      <c r="F622" s="294" t="s">
        <v>746</v>
      </c>
      <c r="G622" s="294" t="s">
        <v>747</v>
      </c>
      <c r="H622" s="294" t="s">
        <v>748</v>
      </c>
      <c r="I622" s="294" t="s">
        <v>749</v>
      </c>
      <c r="J622" s="294" t="s">
        <v>750</v>
      </c>
    </row>
    <row r="623" spans="1:10" ht="15" thickBot="1">
      <c r="A623" s="115" t="s">
        <v>115</v>
      </c>
      <c r="B623" s="161">
        <v>829.82382370000005</v>
      </c>
      <c r="C623" s="161">
        <v>244.61885419999999</v>
      </c>
      <c r="D623" s="161">
        <v>0</v>
      </c>
      <c r="E623" s="161">
        <v>0</v>
      </c>
      <c r="F623" s="161">
        <v>0</v>
      </c>
      <c r="G623" s="161">
        <v>0</v>
      </c>
      <c r="H623" s="161">
        <v>0</v>
      </c>
      <c r="I623" s="161">
        <v>0</v>
      </c>
      <c r="J623" s="161">
        <v>0</v>
      </c>
    </row>
    <row r="624" spans="1:10" ht="15" thickBot="1">
      <c r="A624" s="115" t="s">
        <v>185</v>
      </c>
      <c r="B624" s="161">
        <v>0</v>
      </c>
      <c r="C624" s="161">
        <v>0</v>
      </c>
      <c r="D624" s="161">
        <v>0</v>
      </c>
      <c r="E624" s="161">
        <v>0</v>
      </c>
      <c r="F624" s="161">
        <v>0</v>
      </c>
      <c r="G624" s="161">
        <v>0</v>
      </c>
      <c r="H624" s="161">
        <v>0</v>
      </c>
      <c r="I624" s="161">
        <v>0</v>
      </c>
      <c r="J624" s="161">
        <v>0</v>
      </c>
    </row>
    <row r="625" spans="1:10" ht="15" thickBot="1">
      <c r="A625" s="115" t="s">
        <v>184</v>
      </c>
      <c r="B625" s="161">
        <v>0</v>
      </c>
      <c r="C625" s="161">
        <v>0</v>
      </c>
      <c r="D625" s="161">
        <v>0</v>
      </c>
      <c r="E625" s="161">
        <v>0</v>
      </c>
      <c r="F625" s="161">
        <v>0</v>
      </c>
      <c r="G625" s="161">
        <v>0</v>
      </c>
      <c r="H625" s="161">
        <v>0</v>
      </c>
      <c r="I625" s="161">
        <v>0</v>
      </c>
      <c r="J625" s="161">
        <v>0</v>
      </c>
    </row>
    <row r="626" spans="1:10" ht="15" thickBot="1">
      <c r="A626" s="115" t="s">
        <v>179</v>
      </c>
      <c r="B626" s="161">
        <v>3730.784652244</v>
      </c>
      <c r="C626" s="161">
        <v>2648.5534671840001</v>
      </c>
      <c r="D626" s="161">
        <v>5796.6974735999993</v>
      </c>
      <c r="E626" s="161">
        <v>689.88864777499998</v>
      </c>
      <c r="F626" s="161">
        <v>756.22498780000001</v>
      </c>
      <c r="G626" s="161">
        <v>797.46979209999995</v>
      </c>
      <c r="H626" s="161">
        <v>786.82122360000005</v>
      </c>
      <c r="I626" s="161">
        <v>1225.992044225</v>
      </c>
      <c r="J626" s="161">
        <v>1540.3007780999999</v>
      </c>
    </row>
    <row r="627" spans="1:10" ht="15" thickBot="1">
      <c r="A627" s="115" t="s">
        <v>182</v>
      </c>
      <c r="B627" s="161">
        <v>0</v>
      </c>
      <c r="C627" s="161">
        <v>0</v>
      </c>
      <c r="D627" s="161">
        <v>0</v>
      </c>
      <c r="E627" s="161">
        <v>0</v>
      </c>
      <c r="F627" s="161">
        <v>0</v>
      </c>
      <c r="G627" s="161">
        <v>0</v>
      </c>
      <c r="H627" s="161">
        <v>0</v>
      </c>
      <c r="I627" s="161">
        <v>0</v>
      </c>
      <c r="J627" s="161">
        <v>0</v>
      </c>
    </row>
    <row r="628" spans="1:10" ht="15" thickBot="1">
      <c r="A628" s="115" t="s">
        <v>180</v>
      </c>
      <c r="B628" s="161">
        <v>0</v>
      </c>
      <c r="C628" s="161">
        <v>0</v>
      </c>
      <c r="D628" s="161">
        <v>0</v>
      </c>
      <c r="E628" s="161">
        <v>0</v>
      </c>
      <c r="F628" s="161">
        <v>0</v>
      </c>
      <c r="G628" s="161">
        <v>0</v>
      </c>
      <c r="H628" s="161">
        <v>0</v>
      </c>
      <c r="I628" s="161">
        <v>0</v>
      </c>
      <c r="J628" s="161">
        <v>0</v>
      </c>
    </row>
    <row r="629" spans="1:10" ht="15" thickBot="1">
      <c r="A629" s="115" t="s">
        <v>186</v>
      </c>
      <c r="B629" s="161">
        <v>0</v>
      </c>
      <c r="C629" s="161">
        <v>0</v>
      </c>
      <c r="D629" s="161">
        <v>0</v>
      </c>
      <c r="E629" s="161">
        <v>0</v>
      </c>
      <c r="F629" s="161">
        <v>0</v>
      </c>
      <c r="G629" s="161">
        <v>0</v>
      </c>
      <c r="H629" s="161">
        <v>0</v>
      </c>
      <c r="I629" s="161">
        <v>0</v>
      </c>
      <c r="J629" s="161">
        <v>0</v>
      </c>
    </row>
    <row r="630" spans="1:10" ht="15" thickBot="1">
      <c r="A630" s="115" t="s">
        <v>183</v>
      </c>
      <c r="B630" s="161">
        <v>107.0257936</v>
      </c>
      <c r="C630" s="161">
        <v>6.87913</v>
      </c>
      <c r="D630" s="161">
        <v>28.078466499999998</v>
      </c>
      <c r="E630" s="161">
        <v>0.766675</v>
      </c>
      <c r="F630" s="161">
        <v>1.688393</v>
      </c>
      <c r="G630" s="161">
        <v>9.3644169999999995</v>
      </c>
      <c r="H630" s="161">
        <v>1.4877910000000001</v>
      </c>
      <c r="I630" s="161">
        <v>6.9881149999999996</v>
      </c>
      <c r="J630" s="161">
        <v>7.7830754999999998</v>
      </c>
    </row>
    <row r="631" spans="1:10" ht="15" thickBot="1">
      <c r="A631" s="115" t="s">
        <v>181</v>
      </c>
      <c r="B631" s="161">
        <v>0</v>
      </c>
      <c r="C631" s="161">
        <v>0</v>
      </c>
      <c r="D631" s="161">
        <v>0</v>
      </c>
      <c r="E631" s="161">
        <v>0</v>
      </c>
      <c r="F631" s="161">
        <v>0</v>
      </c>
      <c r="G631" s="161">
        <v>0</v>
      </c>
      <c r="H631" s="161">
        <v>0</v>
      </c>
      <c r="I631" s="161">
        <v>0</v>
      </c>
      <c r="J631" s="161">
        <v>0</v>
      </c>
    </row>
    <row r="632" spans="1:10" ht="15" thickBot="1">
      <c r="A632" s="162" t="s">
        <v>212</v>
      </c>
      <c r="B632" s="163">
        <v>4667.6342695439998</v>
      </c>
      <c r="C632" s="163">
        <v>2900.0514513839998</v>
      </c>
      <c r="D632" s="163">
        <v>5824.7759400999994</v>
      </c>
      <c r="E632" s="163">
        <v>690.65532277499995</v>
      </c>
      <c r="F632" s="163">
        <v>757.91338080000003</v>
      </c>
      <c r="G632" s="163">
        <v>806.83420909999995</v>
      </c>
      <c r="H632" s="163">
        <v>788.30901460000007</v>
      </c>
      <c r="I632" s="163">
        <v>1232.9801592250001</v>
      </c>
      <c r="J632" s="163">
        <v>1548.0838535999999</v>
      </c>
    </row>
    <row r="634" spans="1:10">
      <c r="A634" s="143" t="s">
        <v>149</v>
      </c>
    </row>
    <row r="635" spans="1:10" ht="15" thickBot="1"/>
    <row r="636" spans="1:10" ht="20.25" customHeight="1" thickBot="1">
      <c r="A636" s="566" t="s">
        <v>117</v>
      </c>
      <c r="B636" s="566" t="s">
        <v>606</v>
      </c>
      <c r="C636" s="566" t="s">
        <v>635</v>
      </c>
      <c r="D636" s="574" t="s">
        <v>744</v>
      </c>
      <c r="E636" s="573" t="s">
        <v>744</v>
      </c>
      <c r="F636" s="573"/>
      <c r="G636" s="573"/>
      <c r="H636" s="573"/>
      <c r="I636" s="573"/>
      <c r="J636" s="573"/>
    </row>
    <row r="637" spans="1:10" ht="19.5" customHeight="1" thickBot="1">
      <c r="A637" s="566"/>
      <c r="B637" s="566"/>
      <c r="C637" s="566"/>
      <c r="D637" s="576"/>
      <c r="E637" s="294" t="s">
        <v>745</v>
      </c>
      <c r="F637" s="294" t="s">
        <v>746</v>
      </c>
      <c r="G637" s="294" t="s">
        <v>747</v>
      </c>
      <c r="H637" s="294" t="s">
        <v>748</v>
      </c>
      <c r="I637" s="294" t="s">
        <v>749</v>
      </c>
      <c r="J637" s="294" t="s">
        <v>750</v>
      </c>
    </row>
    <row r="638" spans="1:10" ht="15" thickBot="1">
      <c r="A638" s="115" t="s">
        <v>115</v>
      </c>
      <c r="B638" s="161">
        <v>243.76938276000001</v>
      </c>
      <c r="C638" s="161">
        <v>18.263798032</v>
      </c>
      <c r="D638" s="161">
        <v>5.0757800000000006E-2</v>
      </c>
      <c r="E638" s="161">
        <v>4.2595000000000003E-3</v>
      </c>
      <c r="F638" s="161">
        <v>0</v>
      </c>
      <c r="G638" s="161">
        <v>1.1927999999999999E-3</v>
      </c>
      <c r="H638" s="161">
        <v>0</v>
      </c>
      <c r="I638" s="161">
        <v>3.5554500000000003E-2</v>
      </c>
      <c r="J638" s="178">
        <v>9.7509999999999993E-3</v>
      </c>
    </row>
    <row r="639" spans="1:10" ht="15" thickBot="1">
      <c r="A639" s="115" t="s">
        <v>185</v>
      </c>
      <c r="B639" s="161">
        <v>51.843796699999999</v>
      </c>
      <c r="C639" s="161">
        <v>106.3938905</v>
      </c>
      <c r="D639" s="161">
        <v>16.8812195</v>
      </c>
      <c r="E639" s="161">
        <v>1.60375</v>
      </c>
      <c r="F639" s="161">
        <v>0.528362</v>
      </c>
      <c r="G639" s="161">
        <v>0.396785</v>
      </c>
      <c r="H639" s="161">
        <v>0.68562500000000004</v>
      </c>
      <c r="I639" s="161">
        <v>13.1827725</v>
      </c>
      <c r="J639" s="178">
        <v>0.48392499999999999</v>
      </c>
    </row>
    <row r="640" spans="1:10" ht="15" thickBot="1">
      <c r="A640" s="115" t="s">
        <v>184</v>
      </c>
      <c r="B640" s="161">
        <v>0</v>
      </c>
      <c r="C640" s="161">
        <v>0</v>
      </c>
      <c r="D640" s="161">
        <v>0</v>
      </c>
      <c r="E640" s="161">
        <v>0</v>
      </c>
      <c r="F640" s="161">
        <v>0</v>
      </c>
      <c r="G640" s="161">
        <v>0</v>
      </c>
      <c r="H640" s="161">
        <v>0</v>
      </c>
      <c r="I640" s="161">
        <v>0</v>
      </c>
      <c r="J640" s="178">
        <v>0</v>
      </c>
    </row>
    <row r="641" spans="1:10" ht="15" thickBot="1">
      <c r="A641" s="115" t="s">
        <v>179</v>
      </c>
      <c r="B641" s="161">
        <v>12016.870709297002</v>
      </c>
      <c r="C641" s="161">
        <v>15188.763376489</v>
      </c>
      <c r="D641" s="161">
        <v>37074.718883838003</v>
      </c>
      <c r="E641" s="161">
        <v>4038.4509156670001</v>
      </c>
      <c r="F641" s="161">
        <v>4119.0563699639997</v>
      </c>
      <c r="G641" s="161">
        <v>4208.6787683330003</v>
      </c>
      <c r="H641" s="161">
        <v>4574.3931599779999</v>
      </c>
      <c r="I641" s="161">
        <v>8037.4804042080004</v>
      </c>
      <c r="J641" s="178">
        <v>12096.659265688</v>
      </c>
    </row>
    <row r="642" spans="1:10" ht="15" thickBot="1">
      <c r="A642" s="115" t="s">
        <v>182</v>
      </c>
      <c r="B642" s="161">
        <v>0</v>
      </c>
      <c r="C642" s="161">
        <v>0</v>
      </c>
      <c r="D642" s="161">
        <v>0</v>
      </c>
      <c r="E642" s="161">
        <v>0</v>
      </c>
      <c r="F642" s="161">
        <v>0</v>
      </c>
      <c r="G642" s="161">
        <v>0</v>
      </c>
      <c r="H642" s="161">
        <v>0</v>
      </c>
      <c r="I642" s="161">
        <v>0</v>
      </c>
      <c r="J642" s="178">
        <v>0</v>
      </c>
    </row>
    <row r="643" spans="1:10" ht="15" thickBot="1">
      <c r="A643" s="115" t="s">
        <v>180</v>
      </c>
      <c r="B643" s="161">
        <v>0</v>
      </c>
      <c r="C643" s="161">
        <v>0</v>
      </c>
      <c r="D643" s="161">
        <v>0</v>
      </c>
      <c r="E643" s="161">
        <v>0</v>
      </c>
      <c r="F643" s="161">
        <v>0</v>
      </c>
      <c r="G643" s="161">
        <v>0</v>
      </c>
      <c r="H643" s="161">
        <v>0</v>
      </c>
      <c r="I643" s="161">
        <v>0</v>
      </c>
      <c r="J643" s="178">
        <v>0</v>
      </c>
    </row>
    <row r="644" spans="1:10" ht="15" thickBot="1">
      <c r="A644" s="115" t="s">
        <v>186</v>
      </c>
      <c r="B644" s="161">
        <v>0</v>
      </c>
      <c r="C644" s="161">
        <v>0</v>
      </c>
      <c r="D644" s="161">
        <v>0</v>
      </c>
      <c r="E644" s="161">
        <v>0</v>
      </c>
      <c r="F644" s="161">
        <v>0</v>
      </c>
      <c r="G644" s="161">
        <v>0</v>
      </c>
      <c r="H644" s="161">
        <v>0</v>
      </c>
      <c r="I644" s="161">
        <v>0</v>
      </c>
      <c r="J644" s="178">
        <v>0</v>
      </c>
    </row>
    <row r="645" spans="1:10" ht="15" thickBot="1">
      <c r="A645" s="115" t="s">
        <v>183</v>
      </c>
      <c r="B645" s="161">
        <v>112.9839085</v>
      </c>
      <c r="C645" s="161">
        <v>23.149683</v>
      </c>
      <c r="D645" s="161">
        <v>58.103318013999996</v>
      </c>
      <c r="E645" s="161">
        <v>3.1731159999999998</v>
      </c>
      <c r="F645" s="161">
        <v>3.3991750000000001</v>
      </c>
      <c r="G645" s="161">
        <v>0.92200000000000004</v>
      </c>
      <c r="H645" s="161">
        <v>3.1089500000000001</v>
      </c>
      <c r="I645" s="161">
        <v>18.079021399999998</v>
      </c>
      <c r="J645" s="178">
        <v>29.421055614</v>
      </c>
    </row>
    <row r="646" spans="1:10" ht="15" thickBot="1">
      <c r="A646" s="115" t="s">
        <v>181</v>
      </c>
      <c r="B646" s="161">
        <v>0</v>
      </c>
      <c r="C646" s="161">
        <v>0</v>
      </c>
      <c r="D646" s="161">
        <v>0</v>
      </c>
      <c r="E646" s="161">
        <v>0</v>
      </c>
      <c r="F646" s="161">
        <v>0</v>
      </c>
      <c r="G646" s="161">
        <v>0</v>
      </c>
      <c r="H646" s="161">
        <v>0</v>
      </c>
      <c r="I646" s="161">
        <v>0</v>
      </c>
      <c r="J646" s="178">
        <v>0</v>
      </c>
    </row>
    <row r="647" spans="1:10" ht="15" thickBot="1">
      <c r="A647" s="162" t="s">
        <v>212</v>
      </c>
      <c r="B647" s="163">
        <v>12425.467797257001</v>
      </c>
      <c r="C647" s="163">
        <v>15336.570748021</v>
      </c>
      <c r="D647" s="163">
        <v>37149.754179152005</v>
      </c>
      <c r="E647" s="163">
        <v>4043.2320411670003</v>
      </c>
      <c r="F647" s="163">
        <v>4122.9839069639993</v>
      </c>
      <c r="G647" s="163">
        <v>4209.9987461330002</v>
      </c>
      <c r="H647" s="163">
        <v>4578.1877349779998</v>
      </c>
      <c r="I647" s="163">
        <v>8068.7777526079999</v>
      </c>
      <c r="J647" s="163">
        <v>12126.573997302001</v>
      </c>
    </row>
    <row r="649" spans="1:10">
      <c r="A649" s="132" t="s">
        <v>1033</v>
      </c>
    </row>
    <row r="650" spans="1:10">
      <c r="A650" s="7"/>
    </row>
    <row r="651" spans="1:10">
      <c r="A651" s="7"/>
    </row>
    <row r="652" spans="1:10">
      <c r="A652" s="7"/>
    </row>
    <row r="653" spans="1:10">
      <c r="A653" s="7"/>
    </row>
    <row r="654" spans="1:10">
      <c r="A654" s="7"/>
    </row>
    <row r="655" spans="1:10">
      <c r="A655" s="7"/>
    </row>
    <row r="656" spans="1:10">
      <c r="A656" s="7"/>
    </row>
    <row r="657" spans="1:10">
      <c r="A657" s="7"/>
    </row>
    <row r="658" spans="1:10">
      <c r="A658" s="7"/>
    </row>
    <row r="659" spans="1:10">
      <c r="A659" s="7"/>
    </row>
    <row r="660" spans="1:10">
      <c r="A660" s="7"/>
    </row>
    <row r="662" spans="1:10" ht="17">
      <c r="A662" s="631" t="s">
        <v>708</v>
      </c>
      <c r="B662" s="631"/>
      <c r="C662" s="631"/>
      <c r="D662" s="631"/>
      <c r="E662" s="631"/>
      <c r="F662" s="631"/>
      <c r="G662" s="631"/>
      <c r="H662" s="631"/>
      <c r="I662" s="631"/>
      <c r="J662" s="631"/>
    </row>
    <row r="664" spans="1:10">
      <c r="A664" s="143" t="s">
        <v>150</v>
      </c>
      <c r="I664" s="69"/>
    </row>
    <row r="665" spans="1:10" ht="15" thickBot="1">
      <c r="J665" s="160" t="s">
        <v>612</v>
      </c>
    </row>
    <row r="666" spans="1:10" ht="21.75" customHeight="1" thickBot="1">
      <c r="A666" s="566" t="s">
        <v>117</v>
      </c>
      <c r="B666" s="566" t="s">
        <v>606</v>
      </c>
      <c r="C666" s="566" t="s">
        <v>635</v>
      </c>
      <c r="D666" s="574" t="s">
        <v>744</v>
      </c>
      <c r="E666" s="573" t="s">
        <v>744</v>
      </c>
      <c r="F666" s="573"/>
      <c r="G666" s="573"/>
      <c r="H666" s="573"/>
      <c r="I666" s="573"/>
      <c r="J666" s="573"/>
    </row>
    <row r="667" spans="1:10" ht="21.75" customHeight="1" thickBot="1">
      <c r="A667" s="566"/>
      <c r="B667" s="566"/>
      <c r="C667" s="566"/>
      <c r="D667" s="576"/>
      <c r="E667" s="294" t="s">
        <v>745</v>
      </c>
      <c r="F667" s="294" t="s">
        <v>746</v>
      </c>
      <c r="G667" s="294" t="s">
        <v>747</v>
      </c>
      <c r="H667" s="294" t="s">
        <v>748</v>
      </c>
      <c r="I667" s="294" t="s">
        <v>749</v>
      </c>
      <c r="J667" s="294" t="s">
        <v>750</v>
      </c>
    </row>
    <row r="668" spans="1:10" ht="15" thickBot="1">
      <c r="A668" s="115" t="s">
        <v>115</v>
      </c>
      <c r="B668" s="161">
        <v>159.029714197</v>
      </c>
      <c r="C668" s="161">
        <v>267.33670368600002</v>
      </c>
      <c r="D668" s="161">
        <v>6110.7843002729996</v>
      </c>
      <c r="E668" s="161">
        <v>106.222154373</v>
      </c>
      <c r="F668" s="161">
        <v>70.661233999999993</v>
      </c>
      <c r="G668" s="161">
        <v>61.694246399999997</v>
      </c>
      <c r="H668" s="161">
        <v>5590.6209256000002</v>
      </c>
      <c r="I668" s="161">
        <v>131.98575439999999</v>
      </c>
      <c r="J668" s="161">
        <v>149.5999855</v>
      </c>
    </row>
    <row r="669" spans="1:10" ht="15" thickBot="1">
      <c r="A669" s="115" t="s">
        <v>185</v>
      </c>
      <c r="B669" s="161">
        <v>0</v>
      </c>
      <c r="C669" s="161">
        <v>0</v>
      </c>
      <c r="D669" s="161">
        <v>0</v>
      </c>
      <c r="E669" s="161">
        <v>0</v>
      </c>
      <c r="F669" s="161">
        <v>0</v>
      </c>
      <c r="G669" s="161">
        <v>0</v>
      </c>
      <c r="H669" s="161">
        <v>0</v>
      </c>
      <c r="I669" s="161">
        <v>0</v>
      </c>
      <c r="J669" s="161">
        <v>0</v>
      </c>
    </row>
    <row r="670" spans="1:10" ht="15" thickBot="1">
      <c r="A670" s="115" t="s">
        <v>184</v>
      </c>
      <c r="B670" s="161">
        <v>0</v>
      </c>
      <c r="C670" s="161">
        <v>0</v>
      </c>
      <c r="D670" s="161">
        <v>0</v>
      </c>
      <c r="E670" s="161">
        <v>0</v>
      </c>
      <c r="F670" s="161">
        <v>0</v>
      </c>
      <c r="G670" s="161">
        <v>0</v>
      </c>
      <c r="H670" s="161">
        <v>0</v>
      </c>
      <c r="I670" s="161">
        <v>0</v>
      </c>
      <c r="J670" s="161">
        <v>0</v>
      </c>
    </row>
    <row r="671" spans="1:10" ht="15" thickBot="1">
      <c r="A671" s="115" t="s">
        <v>179</v>
      </c>
      <c r="B671" s="161">
        <v>31733.927774166001</v>
      </c>
      <c r="C671" s="161">
        <v>46673.097353345998</v>
      </c>
      <c r="D671" s="161">
        <v>102164.983313979</v>
      </c>
      <c r="E671" s="161">
        <v>13070.738154748</v>
      </c>
      <c r="F671" s="161">
        <v>13509.032078611001</v>
      </c>
      <c r="G671" s="161">
        <v>12100.263097900999</v>
      </c>
      <c r="H671" s="161">
        <v>12088.957527365001</v>
      </c>
      <c r="I671" s="161">
        <v>20979.639785834999</v>
      </c>
      <c r="J671" s="161">
        <v>30416.352669519001</v>
      </c>
    </row>
    <row r="672" spans="1:10" ht="15" thickBot="1">
      <c r="A672" s="115" t="s">
        <v>182</v>
      </c>
      <c r="B672" s="161">
        <v>0</v>
      </c>
      <c r="C672" s="161">
        <v>0</v>
      </c>
      <c r="D672" s="161">
        <v>0</v>
      </c>
      <c r="E672" s="161">
        <v>0</v>
      </c>
      <c r="F672" s="161">
        <v>0</v>
      </c>
      <c r="G672" s="161">
        <v>0</v>
      </c>
      <c r="H672" s="161">
        <v>0</v>
      </c>
      <c r="I672" s="161">
        <v>0</v>
      </c>
      <c r="J672" s="161">
        <v>0</v>
      </c>
    </row>
    <row r="673" spans="1:10" ht="15" thickBot="1">
      <c r="A673" s="115" t="s">
        <v>180</v>
      </c>
      <c r="B673" s="161">
        <v>0</v>
      </c>
      <c r="C673" s="161">
        <v>0</v>
      </c>
      <c r="D673" s="161">
        <v>0</v>
      </c>
      <c r="E673" s="161">
        <v>0</v>
      </c>
      <c r="F673" s="161">
        <v>0</v>
      </c>
      <c r="G673" s="161">
        <v>0</v>
      </c>
      <c r="H673" s="161">
        <v>0</v>
      </c>
      <c r="I673" s="161">
        <v>0</v>
      </c>
      <c r="J673" s="161">
        <v>0</v>
      </c>
    </row>
    <row r="674" spans="1:10" ht="15" thickBot="1">
      <c r="A674" s="115" t="s">
        <v>186</v>
      </c>
      <c r="B674" s="161">
        <v>2.4823343000000007</v>
      </c>
      <c r="C674" s="161">
        <v>0.43151640000000002</v>
      </c>
      <c r="D674" s="161">
        <v>3.0706354999999999</v>
      </c>
      <c r="E674" s="161">
        <v>0.1295347</v>
      </c>
      <c r="F674" s="161">
        <v>0.20213220000000001</v>
      </c>
      <c r="G674" s="161">
        <v>3.2463000000000001E-3</v>
      </c>
      <c r="H674" s="161">
        <v>2.8660000000000001E-3</v>
      </c>
      <c r="I674" s="161">
        <v>0.84093249999999997</v>
      </c>
      <c r="J674" s="161">
        <v>1.8919238</v>
      </c>
    </row>
    <row r="675" spans="1:10" ht="15" thickBot="1">
      <c r="A675" s="115" t="s">
        <v>183</v>
      </c>
      <c r="B675" s="161">
        <v>1.0426510000000002</v>
      </c>
      <c r="C675" s="161">
        <v>4.9529999999999998E-2</v>
      </c>
      <c r="D675" s="161">
        <v>0.69432879999999997</v>
      </c>
      <c r="E675" s="161">
        <v>0.32520880000000002</v>
      </c>
      <c r="F675" s="161">
        <v>0.10038</v>
      </c>
      <c r="G675" s="161">
        <v>0</v>
      </c>
      <c r="H675" s="161">
        <v>5.2749999999999998E-2</v>
      </c>
      <c r="I675" s="161">
        <v>0</v>
      </c>
      <c r="J675" s="161">
        <v>0.21598999999999999</v>
      </c>
    </row>
    <row r="676" spans="1:10" ht="15" thickBot="1">
      <c r="A676" s="115" t="s">
        <v>181</v>
      </c>
      <c r="B676" s="161">
        <v>0</v>
      </c>
      <c r="C676" s="161">
        <v>0</v>
      </c>
      <c r="D676" s="161">
        <v>0</v>
      </c>
      <c r="E676" s="161">
        <v>0</v>
      </c>
      <c r="F676" s="161">
        <v>0</v>
      </c>
      <c r="G676" s="161">
        <v>0</v>
      </c>
      <c r="H676" s="161">
        <v>0</v>
      </c>
      <c r="I676" s="161">
        <v>0</v>
      </c>
      <c r="J676" s="161">
        <v>0</v>
      </c>
    </row>
    <row r="677" spans="1:10" ht="15" thickBot="1">
      <c r="A677" s="162" t="s">
        <v>212</v>
      </c>
      <c r="B677" s="163">
        <v>31896.482473663</v>
      </c>
      <c r="C677" s="163">
        <v>46940.915103432002</v>
      </c>
      <c r="D677" s="163">
        <v>108279.532578552</v>
      </c>
      <c r="E677" s="163">
        <v>13177.415052621</v>
      </c>
      <c r="F677" s="163">
        <v>13579.995824811</v>
      </c>
      <c r="G677" s="163">
        <v>12161.960590601</v>
      </c>
      <c r="H677" s="163">
        <v>17679.634068964999</v>
      </c>
      <c r="I677" s="163">
        <v>21112.466472734999</v>
      </c>
      <c r="J677" s="163">
        <v>30568.060568819004</v>
      </c>
    </row>
    <row r="680" spans="1:10">
      <c r="A680" s="132" t="s">
        <v>1033</v>
      </c>
    </row>
  </sheetData>
  <mergeCells count="182">
    <mergeCell ref="D486:D487"/>
    <mergeCell ref="D21:D22"/>
    <mergeCell ref="D36:D37"/>
    <mergeCell ref="D66:D67"/>
    <mergeCell ref="D81:D82"/>
    <mergeCell ref="D96:D97"/>
    <mergeCell ref="D126:D127"/>
    <mergeCell ref="D141:D142"/>
    <mergeCell ref="D156:D157"/>
    <mergeCell ref="D186:D187"/>
    <mergeCell ref="D6:D7"/>
    <mergeCell ref="A542:J542"/>
    <mergeCell ref="A602:J602"/>
    <mergeCell ref="A662:J662"/>
    <mergeCell ref="A2:J2"/>
    <mergeCell ref="A62:J62"/>
    <mergeCell ref="A122:J122"/>
    <mergeCell ref="A182:J182"/>
    <mergeCell ref="A242:J242"/>
    <mergeCell ref="A302:J302"/>
    <mergeCell ref="A362:J362"/>
    <mergeCell ref="A422:J422"/>
    <mergeCell ref="A482:J482"/>
    <mergeCell ref="A6:A7"/>
    <mergeCell ref="B6:B7"/>
    <mergeCell ref="E6:J6"/>
    <mergeCell ref="A21:A22"/>
    <mergeCell ref="B21:B22"/>
    <mergeCell ref="E21:J21"/>
    <mergeCell ref="A126:A127"/>
    <mergeCell ref="B126:B127"/>
    <mergeCell ref="D426:D427"/>
    <mergeCell ref="D441:D442"/>
    <mergeCell ref="D456:D457"/>
    <mergeCell ref="A81:A82"/>
    <mergeCell ref="B81:B82"/>
    <mergeCell ref="E81:J81"/>
    <mergeCell ref="A36:A37"/>
    <mergeCell ref="B36:B37"/>
    <mergeCell ref="E36:J36"/>
    <mergeCell ref="A66:A67"/>
    <mergeCell ref="B66:B67"/>
    <mergeCell ref="E66:J66"/>
    <mergeCell ref="A141:A142"/>
    <mergeCell ref="B141:B142"/>
    <mergeCell ref="E141:J141"/>
    <mergeCell ref="A96:A97"/>
    <mergeCell ref="B96:B97"/>
    <mergeCell ref="E96:J96"/>
    <mergeCell ref="A201:A202"/>
    <mergeCell ref="B201:B202"/>
    <mergeCell ref="E201:J201"/>
    <mergeCell ref="E126:J126"/>
    <mergeCell ref="D201:D202"/>
    <mergeCell ref="A216:A217"/>
    <mergeCell ref="B216:B217"/>
    <mergeCell ref="E216:J216"/>
    <mergeCell ref="A156:A157"/>
    <mergeCell ref="B156:B157"/>
    <mergeCell ref="E156:J156"/>
    <mergeCell ref="A186:A187"/>
    <mergeCell ref="B186:B187"/>
    <mergeCell ref="E186:J186"/>
    <mergeCell ref="C186:C187"/>
    <mergeCell ref="C201:C202"/>
    <mergeCell ref="C216:C217"/>
    <mergeCell ref="D216:D217"/>
    <mergeCell ref="A246:A247"/>
    <mergeCell ref="B246:B247"/>
    <mergeCell ref="E246:J246"/>
    <mergeCell ref="A261:A262"/>
    <mergeCell ref="B261:B262"/>
    <mergeCell ref="E261:J261"/>
    <mergeCell ref="C246:C247"/>
    <mergeCell ref="C261:C262"/>
    <mergeCell ref="D246:D247"/>
    <mergeCell ref="D261:D262"/>
    <mergeCell ref="A276:A277"/>
    <mergeCell ref="B276:B277"/>
    <mergeCell ref="E276:J276"/>
    <mergeCell ref="A306:A307"/>
    <mergeCell ref="B306:B307"/>
    <mergeCell ref="E306:J306"/>
    <mergeCell ref="C276:C277"/>
    <mergeCell ref="C306:C307"/>
    <mergeCell ref="D276:D277"/>
    <mergeCell ref="D306:D307"/>
    <mergeCell ref="A426:A427"/>
    <mergeCell ref="B426:B427"/>
    <mergeCell ref="A441:A442"/>
    <mergeCell ref="B441:B442"/>
    <mergeCell ref="A321:A322"/>
    <mergeCell ref="B321:B322"/>
    <mergeCell ref="E321:J321"/>
    <mergeCell ref="A336:A337"/>
    <mergeCell ref="B336:B337"/>
    <mergeCell ref="E336:J336"/>
    <mergeCell ref="C321:C322"/>
    <mergeCell ref="C336:C337"/>
    <mergeCell ref="D321:D322"/>
    <mergeCell ref="D336:D337"/>
    <mergeCell ref="E381:J381"/>
    <mergeCell ref="C366:C367"/>
    <mergeCell ref="C381:C382"/>
    <mergeCell ref="A396:A397"/>
    <mergeCell ref="B396:B397"/>
    <mergeCell ref="E396:J396"/>
    <mergeCell ref="D366:D367"/>
    <mergeCell ref="D381:D382"/>
    <mergeCell ref="D396:D397"/>
    <mergeCell ref="E441:J441"/>
    <mergeCell ref="A561:A562"/>
    <mergeCell ref="C606:C607"/>
    <mergeCell ref="C621:C622"/>
    <mergeCell ref="C636:C637"/>
    <mergeCell ref="B561:B562"/>
    <mergeCell ref="E561:J561"/>
    <mergeCell ref="D606:D607"/>
    <mergeCell ref="D621:D622"/>
    <mergeCell ref="D636:D637"/>
    <mergeCell ref="A666:A667"/>
    <mergeCell ref="B666:B667"/>
    <mergeCell ref="E666:J666"/>
    <mergeCell ref="A606:A607"/>
    <mergeCell ref="B606:B607"/>
    <mergeCell ref="E606:J606"/>
    <mergeCell ref="A621:A622"/>
    <mergeCell ref="B621:B622"/>
    <mergeCell ref="E621:J621"/>
    <mergeCell ref="C666:C667"/>
    <mergeCell ref="A636:A637"/>
    <mergeCell ref="B636:B637"/>
    <mergeCell ref="E636:J636"/>
    <mergeCell ref="D666:D667"/>
    <mergeCell ref="A456:A457"/>
    <mergeCell ref="B456:B457"/>
    <mergeCell ref="E456:J456"/>
    <mergeCell ref="A576:A577"/>
    <mergeCell ref="B576:B577"/>
    <mergeCell ref="E576:J576"/>
    <mergeCell ref="E501:J501"/>
    <mergeCell ref="C486:C487"/>
    <mergeCell ref="C501:C502"/>
    <mergeCell ref="C516:C517"/>
    <mergeCell ref="C546:C547"/>
    <mergeCell ref="C561:C562"/>
    <mergeCell ref="C576:C577"/>
    <mergeCell ref="A516:A517"/>
    <mergeCell ref="B516:B517"/>
    <mergeCell ref="E516:J516"/>
    <mergeCell ref="D501:D502"/>
    <mergeCell ref="D516:D517"/>
    <mergeCell ref="D546:D547"/>
    <mergeCell ref="D561:D562"/>
    <mergeCell ref="D576:D577"/>
    <mergeCell ref="A546:A547"/>
    <mergeCell ref="B546:B547"/>
    <mergeCell ref="E546:J546"/>
    <mergeCell ref="C441:C442"/>
    <mergeCell ref="A486:A487"/>
    <mergeCell ref="B486:B487"/>
    <mergeCell ref="E486:J486"/>
    <mergeCell ref="A501:A502"/>
    <mergeCell ref="B501:B502"/>
    <mergeCell ref="C6:C7"/>
    <mergeCell ref="C21:C22"/>
    <mergeCell ref="C36:C37"/>
    <mergeCell ref="C66:C67"/>
    <mergeCell ref="C81:C82"/>
    <mergeCell ref="C96:C97"/>
    <mergeCell ref="C126:C127"/>
    <mergeCell ref="C141:C142"/>
    <mergeCell ref="C156:C157"/>
    <mergeCell ref="E426:J426"/>
    <mergeCell ref="C396:C397"/>
    <mergeCell ref="C426:C427"/>
    <mergeCell ref="C456:C457"/>
    <mergeCell ref="A366:A367"/>
    <mergeCell ref="B366:B367"/>
    <mergeCell ref="E366:J366"/>
    <mergeCell ref="A381:A382"/>
    <mergeCell ref="B381:B382"/>
  </mergeCells>
  <pageMargins left="0.7" right="0.7" top="0.75" bottom="0.75" header="0.3" footer="0.3"/>
  <pageSetup paperSize="9" scale="68" orientation="portrait" r:id="rId1"/>
  <rowBreaks count="2" manualBreakCount="2">
    <brk id="273" max="10" man="1"/>
    <brk id="618" max="10" man="1"/>
  </rowBreaks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0"/>
  </sheetPr>
  <dimension ref="A1:F570"/>
  <sheetViews>
    <sheetView showGridLines="0" view="pageBreakPreview" topLeftCell="A555" zoomScale="90" zoomScaleNormal="100" zoomScaleSheetLayoutView="90" workbookViewId="0">
      <selection activeCell="A569" sqref="A569:A570"/>
    </sheetView>
  </sheetViews>
  <sheetFormatPr defaultRowHeight="14.5"/>
  <cols>
    <col min="1" max="1" width="14.81640625" customWidth="1"/>
    <col min="2" max="2" width="23.54296875" style="40" customWidth="1"/>
    <col min="3" max="3" width="12.453125" style="18" customWidth="1"/>
    <col min="4" max="4" width="24.7265625" style="20" customWidth="1"/>
    <col min="5" max="5" width="11.54296875" style="18" customWidth="1"/>
  </cols>
  <sheetData>
    <row r="1" spans="1:5" ht="20">
      <c r="A1" s="560" t="s">
        <v>711</v>
      </c>
      <c r="B1" s="560"/>
      <c r="C1" s="560"/>
      <c r="D1" s="560"/>
      <c r="E1" s="560"/>
    </row>
    <row r="2" spans="1:5" ht="17">
      <c r="A2" s="593" t="s">
        <v>709</v>
      </c>
      <c r="B2" s="593"/>
      <c r="C2" s="593"/>
      <c r="D2" s="593"/>
      <c r="E2" s="593"/>
    </row>
    <row r="4" spans="1:5" ht="15" thickBot="1">
      <c r="A4" s="143" t="s">
        <v>116</v>
      </c>
    </row>
    <row r="5" spans="1:5" ht="15" hidden="1" thickBot="1"/>
    <row r="6" spans="1:5" ht="15" thickBot="1">
      <c r="A6" s="573" t="s">
        <v>0</v>
      </c>
      <c r="B6" s="573" t="s">
        <v>219</v>
      </c>
      <c r="C6" s="573"/>
      <c r="D6" s="573"/>
      <c r="E6" s="573"/>
    </row>
    <row r="7" spans="1:5" ht="15" thickBot="1">
      <c r="A7" s="573"/>
      <c r="B7" s="159" t="s">
        <v>204</v>
      </c>
      <c r="C7" s="158" t="s">
        <v>218</v>
      </c>
      <c r="D7" s="159" t="s">
        <v>205</v>
      </c>
      <c r="E7" s="158" t="s">
        <v>218</v>
      </c>
    </row>
    <row r="8" spans="1:5" ht="15" thickBot="1">
      <c r="A8" s="115" t="s">
        <v>606</v>
      </c>
      <c r="B8" s="136">
        <v>870.09754599999997</v>
      </c>
      <c r="C8" s="117">
        <v>0.11588747236899453</v>
      </c>
      <c r="D8" s="116">
        <v>236.70640853100002</v>
      </c>
      <c r="E8" s="117">
        <v>-8.1209739213852442E-3</v>
      </c>
    </row>
    <row r="9" spans="1:5" ht="15" thickBot="1">
      <c r="A9" s="115" t="s">
        <v>635</v>
      </c>
      <c r="B9" s="136">
        <v>986.94071799999995</v>
      </c>
      <c r="C9" s="117">
        <v>0.13428743999698625</v>
      </c>
      <c r="D9" s="116">
        <v>238.845574658</v>
      </c>
      <c r="E9" s="117">
        <v>9.0372125548929851E-3</v>
      </c>
    </row>
    <row r="10" spans="1:5" ht="15" thickBot="1">
      <c r="A10" s="115" t="s">
        <v>744</v>
      </c>
      <c r="B10" s="303">
        <v>1150.7882010000001</v>
      </c>
      <c r="C10" s="117">
        <v>0.1660155265779602</v>
      </c>
      <c r="D10" s="303">
        <v>410.24316319399998</v>
      </c>
      <c r="E10" s="117">
        <v>0.71760839103434104</v>
      </c>
    </row>
    <row r="11" spans="1:5" ht="15" thickBot="1">
      <c r="A11" s="279" t="s">
        <v>745</v>
      </c>
      <c r="B11" s="135">
        <v>998.81874700000003</v>
      </c>
      <c r="C11" s="119">
        <v>1.2035200071662342E-2</v>
      </c>
      <c r="D11" s="118">
        <v>265.94153408199998</v>
      </c>
      <c r="E11" s="119">
        <v>0.11344551584344126</v>
      </c>
    </row>
    <row r="12" spans="1:5" ht="15" thickBot="1">
      <c r="A12" s="279" t="s">
        <v>746</v>
      </c>
      <c r="B12" s="135">
        <v>1035.2892589999999</v>
      </c>
      <c r="C12" s="119">
        <v>3.6513643851340198E-2</v>
      </c>
      <c r="D12" s="118">
        <v>276.38311994700001</v>
      </c>
      <c r="E12" s="119">
        <v>3.9262712013161866E-2</v>
      </c>
    </row>
    <row r="13" spans="1:5" ht="15" thickBot="1">
      <c r="A13" s="279" t="s">
        <v>747</v>
      </c>
      <c r="B13" s="135">
        <v>1089.867164</v>
      </c>
      <c r="C13" s="119">
        <v>5.2717542006296525E-2</v>
      </c>
      <c r="D13" s="118">
        <v>260.00813482299998</v>
      </c>
      <c r="E13" s="119">
        <v>-5.9247413977887457E-2</v>
      </c>
    </row>
    <row r="14" spans="1:5" ht="15" thickBot="1">
      <c r="A14" s="279" t="s">
        <v>748</v>
      </c>
      <c r="B14" s="135">
        <v>1134.372981</v>
      </c>
      <c r="C14" s="119">
        <v>4.0836001367961186E-2</v>
      </c>
      <c r="D14" s="118">
        <v>290.017991037</v>
      </c>
      <c r="E14" s="119">
        <v>0.11541891269836298</v>
      </c>
    </row>
    <row r="15" spans="1:5" ht="15" thickBot="1">
      <c r="A15" s="279" t="s">
        <v>749</v>
      </c>
      <c r="B15" s="135">
        <v>1158.004226</v>
      </c>
      <c r="C15" s="119">
        <v>2.0831988592647937E-2</v>
      </c>
      <c r="D15" s="118">
        <v>345.07950671899999</v>
      </c>
      <c r="E15" s="119">
        <v>0.18985551718746765</v>
      </c>
    </row>
    <row r="16" spans="1:5" ht="15" thickBot="1">
      <c r="A16" s="279" t="s">
        <v>750</v>
      </c>
      <c r="B16" s="135">
        <v>1150.7882010000001</v>
      </c>
      <c r="C16" s="119">
        <v>-6.231432354030066E-3</v>
      </c>
      <c r="D16" s="118">
        <v>410.24316319399998</v>
      </c>
      <c r="E16" s="119">
        <v>0.18883664548663875</v>
      </c>
    </row>
    <row r="17" spans="1:5" hidden="1">
      <c r="A17" s="3"/>
    </row>
    <row r="19" spans="1:5" ht="15" thickBot="1">
      <c r="A19" s="143" t="s">
        <v>118</v>
      </c>
    </row>
    <row r="20" spans="1:5" ht="15" hidden="1" thickBot="1"/>
    <row r="21" spans="1:5" ht="15" thickBot="1">
      <c r="A21" s="573" t="s">
        <v>0</v>
      </c>
      <c r="B21" s="573" t="s">
        <v>219</v>
      </c>
      <c r="C21" s="573"/>
      <c r="D21" s="573"/>
      <c r="E21" s="573"/>
    </row>
    <row r="22" spans="1:5" ht="15" thickBot="1">
      <c r="A22" s="573"/>
      <c r="B22" s="159" t="s">
        <v>204</v>
      </c>
      <c r="C22" s="158" t="s">
        <v>218</v>
      </c>
      <c r="D22" s="159" t="s">
        <v>205</v>
      </c>
      <c r="E22" s="158" t="s">
        <v>218</v>
      </c>
    </row>
    <row r="23" spans="1:5" ht="15" thickBot="1">
      <c r="A23" s="115" t="s">
        <v>606</v>
      </c>
      <c r="B23" s="136">
        <v>5326.8186619999997</v>
      </c>
      <c r="C23" s="117">
        <v>0.19257598118137625</v>
      </c>
      <c r="D23" s="116">
        <v>1781.527709255</v>
      </c>
      <c r="E23" s="117">
        <v>4.4988108847021535E-2</v>
      </c>
    </row>
    <row r="24" spans="1:5" ht="15" thickBot="1">
      <c r="A24" s="115" t="s">
        <v>635</v>
      </c>
      <c r="B24" s="136">
        <v>6267.5248190000002</v>
      </c>
      <c r="C24" s="117">
        <v>0.17659811919461968</v>
      </c>
      <c r="D24" s="116">
        <v>1733.828293695</v>
      </c>
      <c r="E24" s="117">
        <v>-2.6774444939701218E-2</v>
      </c>
    </row>
    <row r="25" spans="1:5" ht="15" thickBot="1">
      <c r="A25" s="115" t="s">
        <v>744</v>
      </c>
      <c r="B25" s="311">
        <v>8053.7401069999996</v>
      </c>
      <c r="C25" s="117">
        <v>0.2849953274353359</v>
      </c>
      <c r="D25" s="116">
        <v>3113.6780728859999</v>
      </c>
      <c r="E25" s="117">
        <v>0.79583992498494271</v>
      </c>
    </row>
    <row r="26" spans="1:5" ht="15" thickBot="1">
      <c r="A26" s="297" t="s">
        <v>745</v>
      </c>
      <c r="B26" s="299">
        <v>6592.2679459999999</v>
      </c>
      <c r="C26" s="119">
        <v>5.1813616440024461E-2</v>
      </c>
      <c r="D26" s="118">
        <v>1925.5522884280001</v>
      </c>
      <c r="E26" s="119">
        <v>0.11057842084489976</v>
      </c>
    </row>
    <row r="27" spans="1:5" ht="15" thickBot="1">
      <c r="A27" s="297" t="s">
        <v>746</v>
      </c>
      <c r="B27" s="299">
        <v>6760.528996</v>
      </c>
      <c r="C27" s="119">
        <v>2.5524000446932087E-2</v>
      </c>
      <c r="D27" s="118">
        <v>2044.8958732670001</v>
      </c>
      <c r="E27" s="119">
        <v>6.1978885515713913E-2</v>
      </c>
    </row>
    <row r="28" spans="1:5" ht="15" thickBot="1">
      <c r="A28" s="297" t="s">
        <v>747</v>
      </c>
      <c r="B28" s="302">
        <v>7297.8555649999998</v>
      </c>
      <c r="C28" s="119">
        <v>7.9479959233651643E-2</v>
      </c>
      <c r="D28" s="118">
        <v>2054.9860949580002</v>
      </c>
      <c r="E28" s="119">
        <v>4.9343449820159393E-3</v>
      </c>
    </row>
    <row r="29" spans="1:5" ht="15" thickBot="1">
      <c r="A29" s="297" t="s">
        <v>748</v>
      </c>
      <c r="B29" s="135">
        <v>7483.7706859999998</v>
      </c>
      <c r="C29" s="119">
        <v>2.5475308375742019E-2</v>
      </c>
      <c r="D29" s="118">
        <v>2260.3733955540001</v>
      </c>
      <c r="E29" s="119">
        <v>9.9945834718749099E-2</v>
      </c>
    </row>
    <row r="30" spans="1:5" ht="15" thickBot="1">
      <c r="A30" s="297" t="s">
        <v>749</v>
      </c>
      <c r="B30" s="302">
        <v>7857.4006589999999</v>
      </c>
      <c r="C30" s="119">
        <v>4.9925363653773515E-2</v>
      </c>
      <c r="D30" s="118">
        <v>2649.2374526170001</v>
      </c>
      <c r="E30" s="119">
        <v>0.1720353185132461</v>
      </c>
    </row>
    <row r="31" spans="1:5" ht="15" thickBot="1">
      <c r="A31" s="297" t="s">
        <v>750</v>
      </c>
      <c r="B31" s="302">
        <v>8053.7401069999996</v>
      </c>
      <c r="C31" s="119">
        <v>2.4987837138622834E-2</v>
      </c>
      <c r="D31" s="118">
        <v>3113.6780728859999</v>
      </c>
      <c r="E31" s="119">
        <v>0.17531105783296649</v>
      </c>
    </row>
    <row r="32" spans="1:5" hidden="1"/>
    <row r="34" spans="1:5" ht="15" thickBot="1">
      <c r="A34" s="143" t="s">
        <v>119</v>
      </c>
    </row>
    <row r="35" spans="1:5" ht="15" hidden="1" thickBot="1"/>
    <row r="36" spans="1:5" ht="15" thickBot="1">
      <c r="A36" s="573" t="s">
        <v>0</v>
      </c>
      <c r="B36" s="573" t="s">
        <v>219</v>
      </c>
      <c r="C36" s="573"/>
      <c r="D36" s="573"/>
      <c r="E36" s="573"/>
    </row>
    <row r="37" spans="1:5" ht="15" thickBot="1">
      <c r="A37" s="573"/>
      <c r="B37" s="159" t="s">
        <v>204</v>
      </c>
      <c r="C37" s="158" t="s">
        <v>218</v>
      </c>
      <c r="D37" s="159" t="s">
        <v>205</v>
      </c>
      <c r="E37" s="158" t="s">
        <v>218</v>
      </c>
    </row>
    <row r="38" spans="1:5" ht="15" thickBot="1">
      <c r="A38" s="115" t="s">
        <v>606</v>
      </c>
      <c r="B38" s="136">
        <v>102031.176358</v>
      </c>
      <c r="C38" s="117">
        <v>0.20285429537958966</v>
      </c>
      <c r="D38" s="116">
        <v>43204.676061080012</v>
      </c>
      <c r="E38" s="117">
        <v>-0.36009797750758993</v>
      </c>
    </row>
    <row r="39" spans="1:5" ht="15" thickBot="1">
      <c r="A39" s="115" t="s">
        <v>635</v>
      </c>
      <c r="B39" s="136">
        <v>107460.20806600001</v>
      </c>
      <c r="C39" s="117">
        <v>5.3209537533420129E-2</v>
      </c>
      <c r="D39" s="116">
        <v>38912.180866003</v>
      </c>
      <c r="E39" s="117">
        <v>-9.935256056563313E-2</v>
      </c>
    </row>
    <row r="40" spans="1:5" ht="15" thickBot="1">
      <c r="A40" s="115" t="s">
        <v>744</v>
      </c>
      <c r="B40" s="296">
        <v>91483.625593000004</v>
      </c>
      <c r="C40" s="117">
        <v>-0.14867440479165545</v>
      </c>
      <c r="D40" s="116">
        <v>37655.621786932999</v>
      </c>
      <c r="E40" s="117">
        <v>-3.2292178210135684E-2</v>
      </c>
    </row>
    <row r="41" spans="1:5" ht="15" thickBot="1">
      <c r="A41" s="297" t="s">
        <v>745</v>
      </c>
      <c r="B41" s="299">
        <v>104687.772387</v>
      </c>
      <c r="C41" s="119">
        <v>-2.5799649273870986E-2</v>
      </c>
      <c r="D41" s="118">
        <v>29943.475266332</v>
      </c>
      <c r="E41" s="119">
        <v>-0.23048581189924583</v>
      </c>
    </row>
    <row r="42" spans="1:5" ht="15" thickBot="1">
      <c r="A42" s="297" t="s">
        <v>746</v>
      </c>
      <c r="B42" s="299">
        <v>105500.534575</v>
      </c>
      <c r="C42" s="119">
        <v>7.7636783118801098E-3</v>
      </c>
      <c r="D42" s="118">
        <v>29862.189479716999</v>
      </c>
      <c r="E42" s="177">
        <v>-2.7146410325456518E-3</v>
      </c>
    </row>
    <row r="43" spans="1:5" ht="15" thickBot="1">
      <c r="A43" s="297" t="s">
        <v>747</v>
      </c>
      <c r="B43" s="302">
        <v>104965.075946</v>
      </c>
      <c r="C43" s="119">
        <v>-5.0754115242832706E-3</v>
      </c>
      <c r="D43" s="118">
        <v>29189.622462332001</v>
      </c>
      <c r="E43" s="177">
        <v>-2.2522361189952888E-2</v>
      </c>
    </row>
    <row r="44" spans="1:5" ht="15" thickBot="1">
      <c r="A44" s="297" t="s">
        <v>748</v>
      </c>
      <c r="B44" s="135">
        <v>106146.372646</v>
      </c>
      <c r="C44" s="177">
        <v>1.1254188017810156E-2</v>
      </c>
      <c r="D44" s="118">
        <v>31345.064711591</v>
      </c>
      <c r="E44" s="177">
        <v>7.3842758742101139E-2</v>
      </c>
    </row>
    <row r="45" spans="1:5" ht="15" thickBot="1">
      <c r="A45" s="297" t="s">
        <v>749</v>
      </c>
      <c r="B45" s="302">
        <v>106480.610158</v>
      </c>
      <c r="C45" s="119">
        <v>3.1488359297465619E-3</v>
      </c>
      <c r="D45" s="118">
        <v>34817.740422046998</v>
      </c>
      <c r="E45" s="177">
        <v>0.11078859598499562</v>
      </c>
    </row>
    <row r="46" spans="1:5" ht="15" thickBot="1">
      <c r="A46" s="297" t="s">
        <v>750</v>
      </c>
      <c r="B46" s="302">
        <v>91483.625593000004</v>
      </c>
      <c r="C46" s="119">
        <v>-0.14084239884376032</v>
      </c>
      <c r="D46" s="118">
        <v>37655.621786932999</v>
      </c>
      <c r="E46" s="177">
        <v>8.1506764381786875E-2</v>
      </c>
    </row>
    <row r="48" spans="1:5">
      <c r="A48" s="133" t="s">
        <v>1036</v>
      </c>
    </row>
    <row r="49" spans="1:5">
      <c r="A49" s="133" t="s">
        <v>1033</v>
      </c>
    </row>
    <row r="52" spans="1:5">
      <c r="A52" s="633" t="s">
        <v>709</v>
      </c>
      <c r="B52" s="633"/>
      <c r="C52" s="633"/>
      <c r="D52" s="633"/>
      <c r="E52" s="633"/>
    </row>
    <row r="54" spans="1:5">
      <c r="A54" s="143" t="s">
        <v>120</v>
      </c>
    </row>
    <row r="55" spans="1:5" ht="15" thickBot="1"/>
    <row r="56" spans="1:5" ht="15" thickBot="1">
      <c r="A56" s="573" t="s">
        <v>0</v>
      </c>
      <c r="B56" s="573" t="s">
        <v>219</v>
      </c>
      <c r="C56" s="573"/>
      <c r="D56" s="573"/>
      <c r="E56" s="573"/>
    </row>
    <row r="57" spans="1:5" ht="15" thickBot="1">
      <c r="A57" s="573"/>
      <c r="B57" s="159" t="s">
        <v>204</v>
      </c>
      <c r="C57" s="158" t="s">
        <v>218</v>
      </c>
      <c r="D57" s="159" t="s">
        <v>205</v>
      </c>
      <c r="E57" s="158" t="s">
        <v>218</v>
      </c>
    </row>
    <row r="58" spans="1:5" ht="15" thickBot="1">
      <c r="A58" s="115" t="s">
        <v>606</v>
      </c>
      <c r="B58" s="136">
        <v>172.52149199999999</v>
      </c>
      <c r="C58" s="117">
        <v>0.17598442446230397</v>
      </c>
      <c r="D58" s="116">
        <v>59.960961141000006</v>
      </c>
      <c r="E58" s="117">
        <v>-1.2779210199852143E-2</v>
      </c>
    </row>
    <row r="59" spans="1:5" ht="15" thickBot="1">
      <c r="A59" s="115" t="s">
        <v>635</v>
      </c>
      <c r="B59" s="136">
        <v>204.756124</v>
      </c>
      <c r="C59" s="117">
        <v>0.18684415272735994</v>
      </c>
      <c r="D59" s="116">
        <v>74.235212841999996</v>
      </c>
      <c r="E59" s="117">
        <v>0.23805908760257624</v>
      </c>
    </row>
    <row r="60" spans="1:5" ht="15" thickBot="1">
      <c r="A60" s="115" t="s">
        <v>744</v>
      </c>
      <c r="B60" s="296">
        <v>292.873222</v>
      </c>
      <c r="C60" s="117">
        <v>0.43035146533639207</v>
      </c>
      <c r="D60" s="116">
        <v>175.17715655500001</v>
      </c>
      <c r="E60" s="117">
        <v>1.3597582582249994</v>
      </c>
    </row>
    <row r="61" spans="1:5" ht="15" thickBot="1">
      <c r="A61" s="297" t="s">
        <v>745</v>
      </c>
      <c r="B61" s="299">
        <v>262.40839</v>
      </c>
      <c r="C61" s="119">
        <v>0.28156552719272998</v>
      </c>
      <c r="D61" s="118">
        <v>95.292826032999997</v>
      </c>
      <c r="E61" s="119">
        <v>0.28366071012443106</v>
      </c>
    </row>
    <row r="62" spans="1:5" ht="15" thickBot="1">
      <c r="A62" s="297" t="s">
        <v>746</v>
      </c>
      <c r="B62" s="299">
        <v>301.35399899999999</v>
      </c>
      <c r="C62" s="119">
        <v>0.14841602053958713</v>
      </c>
      <c r="D62" s="118">
        <v>109.630768862</v>
      </c>
      <c r="E62" s="119">
        <v>0.15046193324180307</v>
      </c>
    </row>
    <row r="63" spans="1:5" ht="15" thickBot="1">
      <c r="A63" s="297" t="s">
        <v>747</v>
      </c>
      <c r="B63" s="302">
        <v>268.20224999999999</v>
      </c>
      <c r="C63" s="119">
        <v>-0.11000932162841481</v>
      </c>
      <c r="D63" s="118">
        <v>92.756894402</v>
      </c>
      <c r="E63" s="119">
        <v>-0.15391549867939297</v>
      </c>
    </row>
    <row r="64" spans="1:5" ht="15" thickBot="1">
      <c r="A64" s="297" t="s">
        <v>748</v>
      </c>
      <c r="B64" s="135">
        <v>255.94031799999999</v>
      </c>
      <c r="C64" s="119">
        <v>-4.5718975139097458E-2</v>
      </c>
      <c r="D64" s="118">
        <v>109.863916307</v>
      </c>
      <c r="E64" s="119">
        <v>0.18442857552840988</v>
      </c>
    </row>
    <row r="65" spans="1:5" ht="15" thickBot="1">
      <c r="A65" s="297" t="s">
        <v>749</v>
      </c>
      <c r="B65" s="302">
        <v>267.94703800000002</v>
      </c>
      <c r="C65" s="119">
        <v>4.6912186770042344E-2</v>
      </c>
      <c r="D65" s="118">
        <v>123.42522009</v>
      </c>
      <c r="E65" s="119">
        <v>0.1234372871353389</v>
      </c>
    </row>
    <row r="66" spans="1:5" ht="15" thickBot="1">
      <c r="A66" s="297" t="s">
        <v>750</v>
      </c>
      <c r="B66" s="302">
        <v>292.873222</v>
      </c>
      <c r="C66" s="119">
        <v>9.3026533101664574E-2</v>
      </c>
      <c r="D66" s="118">
        <v>175.17715655500001</v>
      </c>
      <c r="E66" s="119">
        <v>0.41929790708303544</v>
      </c>
    </row>
    <row r="67" spans="1:5" hidden="1">
      <c r="A67" s="3"/>
    </row>
    <row r="69" spans="1:5">
      <c r="A69" s="143" t="s">
        <v>121</v>
      </c>
    </row>
    <row r="70" spans="1:5" ht="15" thickBot="1"/>
    <row r="71" spans="1:5" ht="15" thickBot="1">
      <c r="A71" s="573" t="s">
        <v>0</v>
      </c>
      <c r="B71" s="573" t="s">
        <v>219</v>
      </c>
      <c r="C71" s="573"/>
      <c r="D71" s="573"/>
      <c r="E71" s="573"/>
    </row>
    <row r="72" spans="1:5" ht="15" thickBot="1">
      <c r="A72" s="573"/>
      <c r="B72" s="159" t="s">
        <v>204</v>
      </c>
      <c r="C72" s="158" t="s">
        <v>218</v>
      </c>
      <c r="D72" s="159" t="s">
        <v>205</v>
      </c>
      <c r="E72" s="158" t="s">
        <v>218</v>
      </c>
    </row>
    <row r="73" spans="1:5" ht="15" thickBot="1">
      <c r="A73" s="115" t="s">
        <v>606</v>
      </c>
      <c r="B73" s="136">
        <v>5698.692548</v>
      </c>
      <c r="C73" s="117">
        <v>-6.4705821106562936E-2</v>
      </c>
      <c r="D73" s="116">
        <v>1241.1360448599999</v>
      </c>
      <c r="E73" s="117">
        <v>-0.23591900575378905</v>
      </c>
    </row>
    <row r="74" spans="1:5" ht="15" thickBot="1">
      <c r="A74" s="115" t="s">
        <v>635</v>
      </c>
      <c r="B74" s="136">
        <v>5878.1240150000003</v>
      </c>
      <c r="C74" s="117">
        <v>3.1486427016136041E-2</v>
      </c>
      <c r="D74" s="116">
        <v>1145.120136602</v>
      </c>
      <c r="E74" s="117">
        <v>-7.7361308339756144E-2</v>
      </c>
    </row>
    <row r="75" spans="1:5" ht="15" thickBot="1">
      <c r="A75" s="115" t="s">
        <v>744</v>
      </c>
      <c r="B75" s="296">
        <v>6523.759779</v>
      </c>
      <c r="C75" s="117">
        <v>0.10983704364733442</v>
      </c>
      <c r="D75" s="116">
        <v>1952.3549238349999</v>
      </c>
      <c r="E75" s="117">
        <v>0.70493458409382936</v>
      </c>
    </row>
    <row r="76" spans="1:5" ht="15" thickBot="1">
      <c r="A76" s="297" t="s">
        <v>745</v>
      </c>
      <c r="B76" s="299">
        <v>6128.7750550000001</v>
      </c>
      <c r="C76" s="119">
        <v>4.2641332397952092E-2</v>
      </c>
      <c r="D76" s="118">
        <v>1300.7469655540001</v>
      </c>
      <c r="E76" s="119">
        <v>0.13590436843928283</v>
      </c>
    </row>
    <row r="77" spans="1:5" ht="15" thickBot="1">
      <c r="A77" s="297" t="s">
        <v>746</v>
      </c>
      <c r="B77" s="302">
        <v>6245.5984090000002</v>
      </c>
      <c r="C77" s="119">
        <v>1.9061452403069164E-2</v>
      </c>
      <c r="D77" s="118">
        <v>1366.3745281690001</v>
      </c>
      <c r="E77" s="119">
        <v>5.0453750308807069E-2</v>
      </c>
    </row>
    <row r="78" spans="1:5" ht="15" thickBot="1">
      <c r="A78" s="297" t="s">
        <v>747</v>
      </c>
      <c r="B78" s="302">
        <v>6225.9077669999997</v>
      </c>
      <c r="C78" s="119">
        <v>-3.152723039577116E-3</v>
      </c>
      <c r="D78" s="118">
        <v>1253.568197992</v>
      </c>
      <c r="E78" s="119">
        <v>-8.2558864975451007E-2</v>
      </c>
    </row>
    <row r="79" spans="1:5" ht="15" thickBot="1">
      <c r="A79" s="297" t="s">
        <v>748</v>
      </c>
      <c r="B79" s="135">
        <v>6276.5559789999998</v>
      </c>
      <c r="C79" s="119">
        <v>8.1350726505229412E-3</v>
      </c>
      <c r="D79" s="118">
        <v>1380.3512032809999</v>
      </c>
      <c r="E79" s="119">
        <v>0.10113770075859008</v>
      </c>
    </row>
    <row r="80" spans="1:5" ht="15" thickBot="1">
      <c r="A80" s="297" t="s">
        <v>749</v>
      </c>
      <c r="B80" s="302">
        <v>6499.1427629999998</v>
      </c>
      <c r="C80" s="119">
        <v>3.5463203824633666E-2</v>
      </c>
      <c r="D80" s="118">
        <v>1658.8779251640001</v>
      </c>
      <c r="E80" s="119">
        <v>0.2017796059589482</v>
      </c>
    </row>
    <row r="81" spans="1:5" ht="15" thickBot="1">
      <c r="A81" s="297" t="s">
        <v>750</v>
      </c>
      <c r="B81" s="302">
        <v>6523.759779</v>
      </c>
      <c r="C81" s="119">
        <v>3.787732766872927E-3</v>
      </c>
      <c r="D81" s="118">
        <v>1952.3549238349999</v>
      </c>
      <c r="E81" s="119">
        <v>0.17691295677587973</v>
      </c>
    </row>
    <row r="82" spans="1:5" hidden="1"/>
    <row r="84" spans="1:5">
      <c r="A84" s="143" t="s">
        <v>122</v>
      </c>
    </row>
    <row r="85" spans="1:5" ht="15" thickBot="1"/>
    <row r="86" spans="1:5" ht="15" thickBot="1">
      <c r="A86" s="573" t="s">
        <v>0</v>
      </c>
      <c r="B86" s="573" t="s">
        <v>219</v>
      </c>
      <c r="C86" s="573"/>
      <c r="D86" s="573"/>
      <c r="E86" s="573"/>
    </row>
    <row r="87" spans="1:5" ht="15" thickBot="1">
      <c r="A87" s="573"/>
      <c r="B87" s="159" t="s">
        <v>204</v>
      </c>
      <c r="C87" s="158" t="s">
        <v>218</v>
      </c>
      <c r="D87" s="159" t="s">
        <v>205</v>
      </c>
      <c r="E87" s="158" t="s">
        <v>218</v>
      </c>
    </row>
    <row r="88" spans="1:5" ht="15" thickBot="1">
      <c r="A88" s="115" t="s">
        <v>606</v>
      </c>
      <c r="B88" s="136">
        <v>2183608.869099</v>
      </c>
      <c r="C88" s="117">
        <v>9.7043098094790767E-2</v>
      </c>
      <c r="D88" s="116">
        <v>1517425.1466421238</v>
      </c>
      <c r="E88" s="117">
        <v>5.8009567165183087E-2</v>
      </c>
    </row>
    <row r="89" spans="1:5" ht="15" thickBot="1">
      <c r="A89" s="115" t="s">
        <v>635</v>
      </c>
      <c r="B89" s="136">
        <v>2282891.8593319999</v>
      </c>
      <c r="C89" s="117">
        <v>4.5467387332039012E-2</v>
      </c>
      <c r="D89" s="116">
        <v>1269382.46612673</v>
      </c>
      <c r="E89" s="117">
        <v>-0.16346287727225423</v>
      </c>
    </row>
    <row r="90" spans="1:5" ht="15" thickBot="1">
      <c r="A90" s="115" t="s">
        <v>744</v>
      </c>
      <c r="B90" s="296">
        <v>2305018.6090719998</v>
      </c>
      <c r="C90" s="117">
        <v>9.6924213249743769E-3</v>
      </c>
      <c r="D90" s="116">
        <v>1560394.716570168</v>
      </c>
      <c r="E90" s="117">
        <v>0.22925497886496299</v>
      </c>
    </row>
    <row r="91" spans="1:5" ht="15" thickBot="1">
      <c r="A91" s="297" t="s">
        <v>745</v>
      </c>
      <c r="B91" s="299">
        <v>2262570.645606</v>
      </c>
      <c r="C91" s="119">
        <v>-8.9015227081085425E-3</v>
      </c>
      <c r="D91" s="118">
        <v>1315901.216767811</v>
      </c>
      <c r="E91" s="119">
        <v>3.664675689354982E-2</v>
      </c>
    </row>
    <row r="92" spans="1:5" ht="15" thickBot="1">
      <c r="A92" s="297" t="s">
        <v>746</v>
      </c>
      <c r="B92" s="299">
        <v>2272185.5188759998</v>
      </c>
      <c r="C92" s="119">
        <v>4.2495350537108409E-3</v>
      </c>
      <c r="D92" s="118">
        <v>1340785.838446324</v>
      </c>
      <c r="E92" s="119">
        <v>1.8910706488771238E-2</v>
      </c>
    </row>
    <row r="93" spans="1:5" ht="15" thickBot="1">
      <c r="A93" s="297" t="s">
        <v>747</v>
      </c>
      <c r="B93" s="302">
        <v>2322050.3485369999</v>
      </c>
      <c r="C93" s="119">
        <v>2.194575629795717E-2</v>
      </c>
      <c r="D93" s="118">
        <v>1315872.3942303059</v>
      </c>
      <c r="E93" s="119">
        <v>-1.8581225652627181E-2</v>
      </c>
    </row>
    <row r="94" spans="1:5" ht="15" thickBot="1">
      <c r="A94" s="297" t="s">
        <v>748</v>
      </c>
      <c r="B94" s="135">
        <v>2311774.6926850001</v>
      </c>
      <c r="C94" s="119">
        <v>-4.4252510969341845E-3</v>
      </c>
      <c r="D94" s="118">
        <v>1353138.4607605331</v>
      </c>
      <c r="E94" s="119">
        <v>2.8320425820639896E-2</v>
      </c>
    </row>
    <row r="95" spans="1:5" ht="15" thickBot="1">
      <c r="A95" s="297" t="s">
        <v>749</v>
      </c>
      <c r="B95" s="302">
        <v>2326676.634108</v>
      </c>
      <c r="C95" s="119">
        <v>6.4461045750492428E-3</v>
      </c>
      <c r="D95" s="118">
        <v>1430058.7763497049</v>
      </c>
      <c r="E95" s="119">
        <v>5.6845857109063827E-2</v>
      </c>
    </row>
    <row r="96" spans="1:5" ht="15" thickBot="1">
      <c r="A96" s="297" t="s">
        <v>750</v>
      </c>
      <c r="B96" s="302">
        <v>2305018.6090719998</v>
      </c>
      <c r="C96" s="119">
        <v>-9.3085668710914029E-3</v>
      </c>
      <c r="D96" s="118">
        <v>1560394.716570168</v>
      </c>
      <c r="E96" s="119">
        <v>9.1140268061675037E-2</v>
      </c>
    </row>
    <row r="98" spans="1:5">
      <c r="A98" s="133" t="s">
        <v>1036</v>
      </c>
    </row>
    <row r="99" spans="1:5">
      <c r="A99" s="133" t="s">
        <v>1033</v>
      </c>
    </row>
    <row r="102" spans="1:5">
      <c r="A102" s="633" t="s">
        <v>709</v>
      </c>
      <c r="B102" s="633"/>
      <c r="C102" s="633"/>
      <c r="D102" s="633"/>
      <c r="E102" s="633"/>
    </row>
    <row r="104" spans="1:5">
      <c r="A104" s="143" t="s">
        <v>123</v>
      </c>
    </row>
    <row r="105" spans="1:5" ht="15" thickBot="1"/>
    <row r="106" spans="1:5" ht="15" thickBot="1">
      <c r="A106" s="573" t="s">
        <v>0</v>
      </c>
      <c r="B106" s="573" t="s">
        <v>219</v>
      </c>
      <c r="C106" s="573"/>
      <c r="D106" s="573"/>
      <c r="E106" s="573"/>
    </row>
    <row r="107" spans="1:5" ht="15" thickBot="1">
      <c r="A107" s="573"/>
      <c r="B107" s="159" t="s">
        <v>204</v>
      </c>
      <c r="C107" s="158" t="s">
        <v>218</v>
      </c>
      <c r="D107" s="159" t="s">
        <v>205</v>
      </c>
      <c r="E107" s="158" t="s">
        <v>218</v>
      </c>
    </row>
    <row r="108" spans="1:5" ht="15" thickBot="1">
      <c r="A108" s="115" t="s">
        <v>606</v>
      </c>
      <c r="B108" s="136">
        <v>37.291575000000002</v>
      </c>
      <c r="C108" s="117">
        <v>0.1430489040588753</v>
      </c>
      <c r="D108" s="116">
        <v>15.581843636</v>
      </c>
      <c r="E108" s="117">
        <v>0.13205742242747073</v>
      </c>
    </row>
    <row r="109" spans="1:5" ht="15" thickBot="1">
      <c r="A109" s="115" t="s">
        <v>635</v>
      </c>
      <c r="B109" s="136">
        <v>47.349572999999999</v>
      </c>
      <c r="C109" s="117">
        <v>0.26971234119234699</v>
      </c>
      <c r="D109" s="116">
        <v>21.546085241</v>
      </c>
      <c r="E109" s="117">
        <v>0.38276867258636377</v>
      </c>
    </row>
    <row r="110" spans="1:5" ht="15" thickBot="1">
      <c r="A110" s="115" t="s">
        <v>744</v>
      </c>
      <c r="B110" s="296">
        <v>65.850396000000003</v>
      </c>
      <c r="C110" s="117">
        <v>0.39072840213363708</v>
      </c>
      <c r="D110" s="116">
        <v>43.424657115999999</v>
      </c>
      <c r="E110" s="117">
        <v>1.0154314173679826</v>
      </c>
    </row>
    <row r="111" spans="1:5" ht="15" thickBot="1">
      <c r="A111" s="297" t="s">
        <v>745</v>
      </c>
      <c r="B111" s="299">
        <v>50.179473000000002</v>
      </c>
      <c r="C111" s="119">
        <v>5.9766114469501176E-2</v>
      </c>
      <c r="D111" s="118">
        <v>26.595288780000001</v>
      </c>
      <c r="E111" s="119">
        <v>0.23434435919671764</v>
      </c>
    </row>
    <row r="112" spans="1:5" ht="15" thickBot="1">
      <c r="A112" s="297" t="s">
        <v>746</v>
      </c>
      <c r="B112" s="299">
        <v>52.422260000000001</v>
      </c>
      <c r="C112" s="119">
        <v>4.4695307979818757E-2</v>
      </c>
      <c r="D112" s="118">
        <v>25.465113182</v>
      </c>
      <c r="E112" s="119">
        <v>-4.2495330934323512E-2</v>
      </c>
    </row>
    <row r="113" spans="1:5" ht="15" thickBot="1">
      <c r="A113" s="297" t="s">
        <v>747</v>
      </c>
      <c r="B113" s="302">
        <v>54.39076</v>
      </c>
      <c r="C113" s="119">
        <v>3.7550841951491574E-2</v>
      </c>
      <c r="D113" s="118">
        <v>23.672463323999999</v>
      </c>
      <c r="E113" s="119">
        <v>-7.0396304355212297E-2</v>
      </c>
    </row>
    <row r="114" spans="1:5" ht="15" thickBot="1">
      <c r="A114" s="297" t="s">
        <v>748</v>
      </c>
      <c r="B114" s="135">
        <v>58.218159999999997</v>
      </c>
      <c r="C114" s="119">
        <v>7.0368569955632121E-2</v>
      </c>
      <c r="D114" s="118">
        <v>30.247014641</v>
      </c>
      <c r="E114" s="119">
        <v>0.27772991880969494</v>
      </c>
    </row>
    <row r="115" spans="1:5" ht="15" thickBot="1">
      <c r="A115" s="297" t="s">
        <v>749</v>
      </c>
      <c r="B115" s="302">
        <v>64.934179999999998</v>
      </c>
      <c r="C115" s="119">
        <v>0.11535953729901462</v>
      </c>
      <c r="D115" s="118">
        <v>38.800020633999999</v>
      </c>
      <c r="E115" s="119">
        <v>0.28277190640184208</v>
      </c>
    </row>
    <row r="116" spans="1:5" ht="15" thickBot="1">
      <c r="A116" s="297" t="s">
        <v>750</v>
      </c>
      <c r="B116" s="302">
        <v>65.850396000000003</v>
      </c>
      <c r="C116" s="119">
        <v>1.4109918689971995E-2</v>
      </c>
      <c r="D116" s="118">
        <v>43.424657115999999</v>
      </c>
      <c r="E116" s="119">
        <v>0.11919159852063288</v>
      </c>
    </row>
    <row r="117" spans="1:5" hidden="1">
      <c r="A117" s="3"/>
    </row>
    <row r="119" spans="1:5">
      <c r="A119" s="143" t="s">
        <v>124</v>
      </c>
    </row>
    <row r="120" spans="1:5" ht="15" thickBot="1"/>
    <row r="121" spans="1:5" ht="15" thickBot="1">
      <c r="A121" s="573" t="s">
        <v>0</v>
      </c>
      <c r="B121" s="573" t="s">
        <v>219</v>
      </c>
      <c r="C121" s="573"/>
      <c r="D121" s="573"/>
      <c r="E121" s="573"/>
    </row>
    <row r="122" spans="1:5" ht="15" thickBot="1">
      <c r="A122" s="573"/>
      <c r="B122" s="159" t="s">
        <v>204</v>
      </c>
      <c r="C122" s="158" t="s">
        <v>218</v>
      </c>
      <c r="D122" s="159" t="s">
        <v>205</v>
      </c>
      <c r="E122" s="158" t="s">
        <v>218</v>
      </c>
    </row>
    <row r="123" spans="1:5" ht="15" thickBot="1">
      <c r="A123" s="115" t="s">
        <v>606</v>
      </c>
      <c r="B123" s="136">
        <v>1980.77431</v>
      </c>
      <c r="C123" s="117">
        <v>2.263873242351214E-2</v>
      </c>
      <c r="D123" s="116">
        <v>527.26718262899999</v>
      </c>
      <c r="E123" s="117">
        <v>-4.5007181017806999E-2</v>
      </c>
    </row>
    <row r="124" spans="1:5" ht="15" thickBot="1">
      <c r="A124" s="115" t="s">
        <v>635</v>
      </c>
      <c r="B124" s="136">
        <v>2150.9157959999998</v>
      </c>
      <c r="C124" s="117">
        <v>8.5896452281835053E-2</v>
      </c>
      <c r="D124" s="116">
        <v>493.95180355500003</v>
      </c>
      <c r="E124" s="117">
        <v>-6.3185004057879329E-2</v>
      </c>
    </row>
    <row r="125" spans="1:5" ht="15" thickBot="1">
      <c r="A125" s="115" t="s">
        <v>744</v>
      </c>
      <c r="B125" s="296">
        <v>3119.5910979999999</v>
      </c>
      <c r="C125" s="117">
        <v>0.45035482272314864</v>
      </c>
      <c r="D125" s="116">
        <v>988.63870496200002</v>
      </c>
      <c r="E125" s="117">
        <v>1.001488197525972</v>
      </c>
    </row>
    <row r="126" spans="1:5" ht="15" thickBot="1">
      <c r="A126" s="297" t="s">
        <v>745</v>
      </c>
      <c r="B126" s="299">
        <v>2217.0966950000002</v>
      </c>
      <c r="C126" s="119">
        <v>3.0768707507320948E-2</v>
      </c>
      <c r="D126" s="118">
        <v>554.44725510199999</v>
      </c>
      <c r="E126" s="119">
        <v>0.12247237708539711</v>
      </c>
    </row>
    <row r="127" spans="1:5" ht="15" thickBot="1">
      <c r="A127" s="297" t="s">
        <v>746</v>
      </c>
      <c r="B127" s="299">
        <v>2263.8719689999998</v>
      </c>
      <c r="C127" s="119">
        <v>2.1097534494317408E-2</v>
      </c>
      <c r="D127" s="118">
        <v>635.72592168300002</v>
      </c>
      <c r="E127" s="119">
        <v>0.14659404629218958</v>
      </c>
    </row>
    <row r="128" spans="1:5" ht="15" thickBot="1">
      <c r="A128" s="297" t="s">
        <v>747</v>
      </c>
      <c r="B128" s="302">
        <v>2454.734504</v>
      </c>
      <c r="C128" s="119">
        <v>8.4308007525844414E-2</v>
      </c>
      <c r="D128" s="118">
        <v>636.32390849800004</v>
      </c>
      <c r="E128" s="119">
        <v>9.4063619966434941E-4</v>
      </c>
    </row>
    <row r="129" spans="1:5" ht="15" thickBot="1">
      <c r="A129" s="297" t="s">
        <v>748</v>
      </c>
      <c r="B129" s="135">
        <v>2516.1938399999999</v>
      </c>
      <c r="C129" s="119">
        <v>2.5037060382640832E-2</v>
      </c>
      <c r="D129" s="118">
        <v>624.27982247700004</v>
      </c>
      <c r="E129" s="119">
        <v>-1.8927602530964548E-2</v>
      </c>
    </row>
    <row r="130" spans="1:5" ht="15" thickBot="1">
      <c r="A130" s="297" t="s">
        <v>749</v>
      </c>
      <c r="B130" s="302">
        <v>2794.0284689999999</v>
      </c>
      <c r="C130" s="119">
        <v>0.11041861107171297</v>
      </c>
      <c r="D130" s="118">
        <v>798.01704365900002</v>
      </c>
      <c r="E130" s="119">
        <v>0.27830023480920829</v>
      </c>
    </row>
    <row r="131" spans="1:5" ht="15" thickBot="1">
      <c r="A131" s="297" t="s">
        <v>750</v>
      </c>
      <c r="B131" s="302">
        <v>3119.5910979999999</v>
      </c>
      <c r="C131" s="119">
        <v>0.11652087035337937</v>
      </c>
      <c r="D131" s="118">
        <v>988.63870496200002</v>
      </c>
      <c r="E131" s="119">
        <v>0.23886916052441404</v>
      </c>
    </row>
    <row r="132" spans="1:5" hidden="1"/>
    <row r="134" spans="1:5">
      <c r="A134" s="143" t="s">
        <v>125</v>
      </c>
    </row>
    <row r="135" spans="1:5" ht="15" thickBot="1"/>
    <row r="136" spans="1:5" ht="15" thickBot="1">
      <c r="A136" s="573" t="s">
        <v>0</v>
      </c>
      <c r="B136" s="573" t="s">
        <v>219</v>
      </c>
      <c r="C136" s="573"/>
      <c r="D136" s="573"/>
      <c r="E136" s="573"/>
    </row>
    <row r="137" spans="1:5" ht="15" thickBot="1">
      <c r="A137" s="573"/>
      <c r="B137" s="159" t="s">
        <v>204</v>
      </c>
      <c r="C137" s="158" t="s">
        <v>218</v>
      </c>
      <c r="D137" s="159" t="s">
        <v>205</v>
      </c>
      <c r="E137" s="158" t="s">
        <v>218</v>
      </c>
    </row>
    <row r="138" spans="1:5" ht="15" thickBot="1">
      <c r="A138" s="115" t="s">
        <v>606</v>
      </c>
      <c r="B138" s="136">
        <v>66623.917390000002</v>
      </c>
      <c r="C138" s="117">
        <v>8.3882277405736103E-2</v>
      </c>
      <c r="D138" s="116">
        <v>32314.554703377999</v>
      </c>
      <c r="E138" s="117">
        <v>-3.2336212060581633E-2</v>
      </c>
    </row>
    <row r="139" spans="1:5" ht="15" thickBot="1">
      <c r="A139" s="115" t="s">
        <v>635</v>
      </c>
      <c r="B139" s="136">
        <v>74539.846372</v>
      </c>
      <c r="C139" s="117">
        <v>0.11881512363888931</v>
      </c>
      <c r="D139" s="116">
        <v>29070.383560393999</v>
      </c>
      <c r="E139" s="117">
        <v>-0.10039349676215314</v>
      </c>
    </row>
    <row r="140" spans="1:5" ht="15" thickBot="1">
      <c r="A140" s="115" t="s">
        <v>744</v>
      </c>
      <c r="B140" s="296">
        <v>85305.554090999998</v>
      </c>
      <c r="C140" s="117">
        <v>0.1444288959930565</v>
      </c>
      <c r="D140" s="116">
        <v>48513.762306882003</v>
      </c>
      <c r="E140" s="117">
        <v>0.6688380532060817</v>
      </c>
    </row>
    <row r="141" spans="1:5" ht="15" thickBot="1">
      <c r="A141" s="297" t="s">
        <v>745</v>
      </c>
      <c r="B141" s="299">
        <v>76158.132694</v>
      </c>
      <c r="C141" s="119">
        <v>2.1710352258089573E-2</v>
      </c>
      <c r="D141" s="118">
        <v>32864.594461872002</v>
      </c>
      <c r="E141" s="119">
        <v>0.13051808874814103</v>
      </c>
    </row>
    <row r="142" spans="1:5" ht="15" thickBot="1">
      <c r="A142" s="297" t="s">
        <v>746</v>
      </c>
      <c r="B142" s="299">
        <v>78431.321897000002</v>
      </c>
      <c r="C142" s="119">
        <v>2.9848279134331919E-2</v>
      </c>
      <c r="D142" s="118">
        <v>37036.151908254004</v>
      </c>
      <c r="E142" s="119">
        <v>0.12693165744739832</v>
      </c>
    </row>
    <row r="143" spans="1:5" ht="15" thickBot="1">
      <c r="A143" s="297" t="s">
        <v>747</v>
      </c>
      <c r="B143" s="302">
        <v>79785.027275999993</v>
      </c>
      <c r="C143" s="119">
        <v>1.7259754728828191E-2</v>
      </c>
      <c r="D143" s="118">
        <v>36432.543907273997</v>
      </c>
      <c r="E143" s="119">
        <v>-1.629780551919283E-2</v>
      </c>
    </row>
    <row r="144" spans="1:5" ht="15" thickBot="1">
      <c r="A144" s="297" t="s">
        <v>748</v>
      </c>
      <c r="B144" s="135">
        <v>80028.066548000003</v>
      </c>
      <c r="C144" s="119">
        <v>3.0461764606442309E-3</v>
      </c>
      <c r="D144" s="118">
        <v>37701.162120291003</v>
      </c>
      <c r="E144" s="177">
        <v>3.4821016513307969E-2</v>
      </c>
    </row>
    <row r="145" spans="1:5" ht="15" thickBot="1">
      <c r="A145" s="297" t="s">
        <v>749</v>
      </c>
      <c r="B145" s="302">
        <v>84677.114616999999</v>
      </c>
      <c r="C145" s="119">
        <v>5.809272008604064E-2</v>
      </c>
      <c r="D145" s="118">
        <v>46129.665836765998</v>
      </c>
      <c r="E145" s="119">
        <v>0.22356084646894006</v>
      </c>
    </row>
    <row r="146" spans="1:5" ht="15" thickBot="1">
      <c r="A146" s="297" t="s">
        <v>750</v>
      </c>
      <c r="B146" s="302">
        <v>85305.554090999998</v>
      </c>
      <c r="C146" s="119">
        <v>7.4215976399582195E-3</v>
      </c>
      <c r="D146" s="118">
        <v>48513.762306882003</v>
      </c>
      <c r="E146" s="119">
        <v>5.1682500336168613E-2</v>
      </c>
    </row>
    <row r="148" spans="1:5">
      <c r="A148" s="133" t="s">
        <v>1036</v>
      </c>
    </row>
    <row r="149" spans="1:5">
      <c r="A149" s="133" t="s">
        <v>1033</v>
      </c>
    </row>
    <row r="152" spans="1:5">
      <c r="A152" s="633" t="s">
        <v>709</v>
      </c>
      <c r="B152" s="633"/>
      <c r="C152" s="633"/>
      <c r="D152" s="633"/>
      <c r="E152" s="633"/>
    </row>
    <row r="154" spans="1:5">
      <c r="A154" s="143" t="s">
        <v>126</v>
      </c>
    </row>
    <row r="155" spans="1:5" ht="15" thickBot="1"/>
    <row r="156" spans="1:5" ht="15" thickBot="1">
      <c r="A156" s="573" t="s">
        <v>0</v>
      </c>
      <c r="B156" s="573" t="s">
        <v>219</v>
      </c>
      <c r="C156" s="573"/>
      <c r="D156" s="573"/>
      <c r="E156" s="573"/>
    </row>
    <row r="157" spans="1:5" ht="15" thickBot="1">
      <c r="A157" s="573"/>
      <c r="B157" s="159" t="s">
        <v>204</v>
      </c>
      <c r="C157" s="158" t="s">
        <v>218</v>
      </c>
      <c r="D157" s="159" t="s">
        <v>205</v>
      </c>
      <c r="E157" s="158" t="s">
        <v>218</v>
      </c>
    </row>
    <row r="158" spans="1:5" ht="15" thickBot="1">
      <c r="A158" s="115" t="s">
        <v>606</v>
      </c>
      <c r="B158" s="136">
        <v>68986.374116000006</v>
      </c>
      <c r="C158" s="117">
        <v>-0.25515902710396504</v>
      </c>
      <c r="D158" s="116">
        <v>36495.575518602003</v>
      </c>
      <c r="E158" s="117">
        <v>-0.46317540145331193</v>
      </c>
    </row>
    <row r="159" spans="1:5" ht="15" thickBot="1">
      <c r="A159" s="115" t="s">
        <v>635</v>
      </c>
      <c r="B159" s="136">
        <v>67472.118174999996</v>
      </c>
      <c r="C159" s="117">
        <v>-2.1950072900683282E-2</v>
      </c>
      <c r="D159" s="116">
        <v>32170.261897548</v>
      </c>
      <c r="E159" s="117">
        <v>-0.1185161094075463</v>
      </c>
    </row>
    <row r="160" spans="1:5" ht="15" thickBot="1">
      <c r="A160" s="115" t="s">
        <v>744</v>
      </c>
      <c r="B160" s="296">
        <v>82126.961590000006</v>
      </c>
      <c r="C160" s="117">
        <v>0.21719850823402745</v>
      </c>
      <c r="D160" s="116">
        <v>43647.347236496003</v>
      </c>
      <c r="E160" s="117">
        <v>0.35676070575672808</v>
      </c>
    </row>
    <row r="161" spans="1:5" ht="15" thickBot="1">
      <c r="A161" s="297" t="s">
        <v>745</v>
      </c>
      <c r="B161" s="299">
        <v>67871.553270000004</v>
      </c>
      <c r="C161" s="119">
        <v>5.9200023032329836E-3</v>
      </c>
      <c r="D161" s="118">
        <v>34482.617887145003</v>
      </c>
      <c r="E161" s="119">
        <v>7.1878680906021758E-2</v>
      </c>
    </row>
    <row r="162" spans="1:5" ht="15" thickBot="1">
      <c r="A162" s="297" t="s">
        <v>746</v>
      </c>
      <c r="B162" s="299">
        <v>68844.673674999998</v>
      </c>
      <c r="C162" s="119">
        <v>1.4337676951768311E-2</v>
      </c>
      <c r="D162" s="118">
        <v>36946.764688164003</v>
      </c>
      <c r="E162" s="119">
        <v>7.1460548879545061E-2</v>
      </c>
    </row>
    <row r="163" spans="1:5" ht="15" thickBot="1">
      <c r="A163" s="297" t="s">
        <v>747</v>
      </c>
      <c r="B163" s="302">
        <v>81472.588539999997</v>
      </c>
      <c r="C163" s="119">
        <v>0.18342617069569542</v>
      </c>
      <c r="D163" s="118">
        <v>37008.710854960998</v>
      </c>
      <c r="E163" s="119">
        <v>1.6766330508186556E-3</v>
      </c>
    </row>
    <row r="164" spans="1:5" ht="15" thickBot="1">
      <c r="A164" s="297" t="s">
        <v>748</v>
      </c>
      <c r="B164" s="295">
        <v>82495.541628000006</v>
      </c>
      <c r="C164" s="119">
        <v>1.2555794609346155E-2</v>
      </c>
      <c r="D164" s="118">
        <v>39305.274323398</v>
      </c>
      <c r="E164" s="119">
        <v>6.2054673491258573E-2</v>
      </c>
    </row>
    <row r="165" spans="1:5" ht="15" thickBot="1">
      <c r="A165" s="297" t="s">
        <v>749</v>
      </c>
      <c r="B165" s="302">
        <v>81576.874591999993</v>
      </c>
      <c r="C165" s="119">
        <v>-1.1135959809108115E-2</v>
      </c>
      <c r="D165" s="118">
        <v>40312.445838184998</v>
      </c>
      <c r="E165" s="119">
        <v>2.5624334955663696E-2</v>
      </c>
    </row>
    <row r="166" spans="1:5" ht="15" thickBot="1">
      <c r="A166" s="297" t="s">
        <v>750</v>
      </c>
      <c r="B166" s="302">
        <v>82126.961590000006</v>
      </c>
      <c r="C166" s="119">
        <v>6.7431732430450189E-3</v>
      </c>
      <c r="D166" s="118">
        <v>43647.347236496003</v>
      </c>
      <c r="E166" s="119">
        <v>8.2726347384065188E-2</v>
      </c>
    </row>
    <row r="167" spans="1:5" hidden="1">
      <c r="A167" s="3"/>
    </row>
    <row r="169" spans="1:5">
      <c r="A169" s="143" t="s">
        <v>127</v>
      </c>
    </row>
    <row r="170" spans="1:5" ht="15" thickBot="1"/>
    <row r="171" spans="1:5" ht="15" thickBot="1">
      <c r="A171" s="573" t="s">
        <v>0</v>
      </c>
      <c r="B171" s="573" t="s">
        <v>219</v>
      </c>
      <c r="C171" s="573"/>
      <c r="D171" s="573"/>
      <c r="E171" s="573"/>
    </row>
    <row r="172" spans="1:5" ht="15" thickBot="1">
      <c r="A172" s="573"/>
      <c r="B172" s="159" t="s">
        <v>204</v>
      </c>
      <c r="C172" s="158" t="s">
        <v>218</v>
      </c>
      <c r="D172" s="159" t="s">
        <v>205</v>
      </c>
      <c r="E172" s="158" t="s">
        <v>218</v>
      </c>
    </row>
    <row r="173" spans="1:5" ht="15" thickBot="1">
      <c r="A173" s="115" t="s">
        <v>606</v>
      </c>
      <c r="B173" s="136">
        <v>113610.386879</v>
      </c>
      <c r="C173" s="117">
        <v>6.9393413279900062E-2</v>
      </c>
      <c r="D173" s="116">
        <v>41673.670318273005</v>
      </c>
      <c r="E173" s="117">
        <v>-4.8295726816765215E-2</v>
      </c>
    </row>
    <row r="174" spans="1:5" ht="15" thickBot="1">
      <c r="A174" s="115" t="s">
        <v>635</v>
      </c>
      <c r="B174" s="136">
        <v>120409.94620200001</v>
      </c>
      <c r="C174" s="117">
        <v>5.9849803436034722E-2</v>
      </c>
      <c r="D174" s="116">
        <v>41308.002152713998</v>
      </c>
      <c r="E174" s="117">
        <v>-8.7745610781652158E-3</v>
      </c>
    </row>
    <row r="175" spans="1:5" ht="15" thickBot="1">
      <c r="A175" s="115" t="s">
        <v>744</v>
      </c>
      <c r="B175" s="296">
        <v>132584.94580099999</v>
      </c>
      <c r="C175" s="117">
        <v>0.10111290622599549</v>
      </c>
      <c r="D175" s="116">
        <v>59580.557134233997</v>
      </c>
      <c r="E175" s="117">
        <v>0.44234903721480184</v>
      </c>
    </row>
    <row r="176" spans="1:5" ht="15" thickBot="1">
      <c r="A176" s="297" t="s">
        <v>745</v>
      </c>
      <c r="B176" s="299">
        <v>122658.97592</v>
      </c>
      <c r="C176" s="119">
        <v>1.8678105828791029E-2</v>
      </c>
      <c r="D176" s="118">
        <v>43296.20934573</v>
      </c>
      <c r="E176" s="119">
        <v>4.8131284240416204E-2</v>
      </c>
    </row>
    <row r="177" spans="1:5" ht="15" thickBot="1">
      <c r="A177" s="297" t="s">
        <v>746</v>
      </c>
      <c r="B177" s="299">
        <v>124591.08847</v>
      </c>
      <c r="C177" s="119">
        <v>1.5751905113411006E-2</v>
      </c>
      <c r="D177" s="118">
        <v>43793.239393167998</v>
      </c>
      <c r="E177" s="119">
        <v>1.147975896617418E-2</v>
      </c>
    </row>
    <row r="178" spans="1:5" ht="15" thickBot="1">
      <c r="A178" s="297" t="s">
        <v>747</v>
      </c>
      <c r="B178" s="302">
        <v>125633.14065299999</v>
      </c>
      <c r="C178" s="119">
        <v>8.3637778254975741E-3</v>
      </c>
      <c r="D178" s="118">
        <v>41858.827163194001</v>
      </c>
      <c r="E178" s="119">
        <v>-4.4171480730328824E-2</v>
      </c>
    </row>
    <row r="179" spans="1:5" ht="15" thickBot="1">
      <c r="A179" s="297" t="s">
        <v>748</v>
      </c>
      <c r="B179" s="295">
        <v>128407.91929799999</v>
      </c>
      <c r="C179" s="119">
        <v>2.2086358985993714E-2</v>
      </c>
      <c r="D179" s="118">
        <v>45472.394458338997</v>
      </c>
      <c r="E179" s="119">
        <v>8.63274855039982E-2</v>
      </c>
    </row>
    <row r="180" spans="1:5" ht="15" thickBot="1">
      <c r="A180" s="297" t="s">
        <v>749</v>
      </c>
      <c r="B180" s="302">
        <v>131999.68228800001</v>
      </c>
      <c r="C180" s="119">
        <v>2.7971506816993962E-2</v>
      </c>
      <c r="D180" s="118">
        <v>52741.910664427996</v>
      </c>
      <c r="E180" s="119">
        <v>0.15986658043154517</v>
      </c>
    </row>
    <row r="181" spans="1:5" ht="15" thickBot="1">
      <c r="A181" s="297" t="s">
        <v>750</v>
      </c>
      <c r="B181" s="302">
        <v>132584.94580099999</v>
      </c>
      <c r="C181" s="119">
        <v>4.4338251642382122E-3</v>
      </c>
      <c r="D181" s="118">
        <v>59580.557134233997</v>
      </c>
      <c r="E181" s="119">
        <v>0.12966247114779547</v>
      </c>
    </row>
    <row r="182" spans="1:5" hidden="1"/>
    <row r="184" spans="1:5">
      <c r="A184" s="143" t="s">
        <v>128</v>
      </c>
    </row>
    <row r="185" spans="1:5" ht="15" thickBot="1"/>
    <row r="186" spans="1:5" ht="15" thickBot="1">
      <c r="A186" s="573" t="s">
        <v>0</v>
      </c>
      <c r="B186" s="573" t="s">
        <v>219</v>
      </c>
      <c r="C186" s="573"/>
      <c r="D186" s="573"/>
      <c r="E186" s="573"/>
    </row>
    <row r="187" spans="1:5" ht="15" thickBot="1">
      <c r="A187" s="573"/>
      <c r="B187" s="159" t="s">
        <v>204</v>
      </c>
      <c r="C187" s="158" t="s">
        <v>218</v>
      </c>
      <c r="D187" s="159" t="s">
        <v>205</v>
      </c>
      <c r="E187" s="158" t="s">
        <v>218</v>
      </c>
    </row>
    <row r="188" spans="1:5" ht="15" thickBot="1">
      <c r="A188" s="115" t="s">
        <v>606</v>
      </c>
      <c r="B188" s="136">
        <v>2944.2073129999999</v>
      </c>
      <c r="C188" s="117">
        <v>0.11254154107737094</v>
      </c>
      <c r="D188" s="116">
        <v>1333.8957872200001</v>
      </c>
      <c r="E188" s="117">
        <v>9.0774373000558115E-2</v>
      </c>
    </row>
    <row r="189" spans="1:5" ht="15" thickBot="1">
      <c r="A189" s="115" t="s">
        <v>635</v>
      </c>
      <c r="B189" s="136">
        <v>3554.2180210000001</v>
      </c>
      <c r="C189" s="117">
        <v>0.20719013410045159</v>
      </c>
      <c r="D189" s="116">
        <v>1261.7697771129999</v>
      </c>
      <c r="E189" s="117">
        <v>-5.4071697952745995E-2</v>
      </c>
    </row>
    <row r="190" spans="1:5" ht="15" thickBot="1">
      <c r="A190" s="115" t="s">
        <v>744</v>
      </c>
      <c r="B190" s="296">
        <v>4750.9948700000004</v>
      </c>
      <c r="C190" s="117">
        <v>0.33672015670644767</v>
      </c>
      <c r="D190" s="116">
        <v>2087.048340158</v>
      </c>
      <c r="E190" s="117">
        <v>0.65406429763540841</v>
      </c>
    </row>
    <row r="191" spans="1:5" ht="15" thickBot="1">
      <c r="A191" s="297" t="s">
        <v>745</v>
      </c>
      <c r="B191" s="299">
        <v>3696.6359710000002</v>
      </c>
      <c r="C191" s="119">
        <v>4.0070122079885771E-2</v>
      </c>
      <c r="D191" s="118">
        <v>1384.2893475190001</v>
      </c>
      <c r="E191" s="119">
        <v>9.7101367165674107E-2</v>
      </c>
    </row>
    <row r="192" spans="1:5" ht="15" thickBot="1">
      <c r="A192" s="297" t="s">
        <v>746</v>
      </c>
      <c r="B192" s="299">
        <v>3835.5681639999998</v>
      </c>
      <c r="C192" s="119">
        <v>3.7583412077877992E-2</v>
      </c>
      <c r="D192" s="118">
        <v>1455.779363056</v>
      </c>
      <c r="E192" s="119">
        <v>5.1643838526337159E-2</v>
      </c>
    </row>
    <row r="193" spans="1:5" ht="15" thickBot="1">
      <c r="A193" s="297" t="s">
        <v>747</v>
      </c>
      <c r="B193" s="302">
        <v>3949.9178929999998</v>
      </c>
      <c r="C193" s="119">
        <v>2.9812983138526237E-2</v>
      </c>
      <c r="D193" s="118">
        <v>1440.4487851649999</v>
      </c>
      <c r="E193" s="119">
        <v>-1.0530838862022218E-2</v>
      </c>
    </row>
    <row r="194" spans="1:5" ht="15" thickBot="1">
      <c r="A194" s="297" t="s">
        <v>748</v>
      </c>
      <c r="B194" s="135">
        <v>4064.8429550000001</v>
      </c>
      <c r="C194" s="119">
        <v>2.909555720225708E-2</v>
      </c>
      <c r="D194" s="118">
        <v>1632.925283303</v>
      </c>
      <c r="E194" s="119">
        <v>0.13362259048727818</v>
      </c>
    </row>
    <row r="195" spans="1:5" ht="15" thickBot="1">
      <c r="A195" s="297" t="s">
        <v>749</v>
      </c>
      <c r="B195" s="302">
        <v>4165.496392</v>
      </c>
      <c r="C195" s="119">
        <v>2.4761949751635592E-2</v>
      </c>
      <c r="D195" s="118">
        <v>1768.200353256</v>
      </c>
      <c r="E195" s="119">
        <v>8.2842167572647465E-2</v>
      </c>
    </row>
    <row r="196" spans="1:5" ht="15" thickBot="1">
      <c r="A196" s="297" t="s">
        <v>750</v>
      </c>
      <c r="B196" s="302">
        <v>4750.9948700000004</v>
      </c>
      <c r="C196" s="119">
        <v>0.1405591129845829</v>
      </c>
      <c r="D196" s="118">
        <v>2087.048340158</v>
      </c>
      <c r="E196" s="119">
        <v>0.18032344938449246</v>
      </c>
    </row>
    <row r="198" spans="1:5">
      <c r="A198" s="133" t="s">
        <v>1036</v>
      </c>
    </row>
    <row r="199" spans="1:5">
      <c r="A199" s="133" t="s">
        <v>1033</v>
      </c>
    </row>
    <row r="202" spans="1:5">
      <c r="A202" s="633" t="s">
        <v>709</v>
      </c>
      <c r="B202" s="633"/>
      <c r="C202" s="633"/>
      <c r="D202" s="633"/>
      <c r="E202" s="633"/>
    </row>
    <row r="204" spans="1:5">
      <c r="A204" s="143" t="s">
        <v>129</v>
      </c>
    </row>
    <row r="205" spans="1:5" ht="15" thickBot="1"/>
    <row r="206" spans="1:5" ht="15" thickBot="1">
      <c r="A206" s="573" t="s">
        <v>0</v>
      </c>
      <c r="B206" s="573" t="s">
        <v>219</v>
      </c>
      <c r="C206" s="573"/>
      <c r="D206" s="573"/>
      <c r="E206" s="573"/>
    </row>
    <row r="207" spans="1:5" ht="15" thickBot="1">
      <c r="A207" s="573"/>
      <c r="B207" s="159" t="s">
        <v>204</v>
      </c>
      <c r="C207" s="158" t="s">
        <v>218</v>
      </c>
      <c r="D207" s="159" t="s">
        <v>205</v>
      </c>
      <c r="E207" s="158" t="s">
        <v>218</v>
      </c>
    </row>
    <row r="208" spans="1:5" ht="15" thickBot="1">
      <c r="A208" s="115" t="s">
        <v>606</v>
      </c>
      <c r="B208" s="136">
        <v>7981.4074879999998</v>
      </c>
      <c r="C208" s="117">
        <v>6.5664581403388322E-2</v>
      </c>
      <c r="D208" s="116">
        <v>62754.870333521998</v>
      </c>
      <c r="E208" s="117">
        <v>0.81901542764155877</v>
      </c>
    </row>
    <row r="209" spans="1:5" ht="15" thickBot="1">
      <c r="A209" s="115" t="s">
        <v>635</v>
      </c>
      <c r="B209" s="136">
        <v>8253.2684520000003</v>
      </c>
      <c r="C209" s="117">
        <v>3.4061782261930844E-2</v>
      </c>
      <c r="D209" s="116">
        <v>40894.245434315002</v>
      </c>
      <c r="E209" s="117">
        <v>-0.348349455317568</v>
      </c>
    </row>
    <row r="210" spans="1:5" ht="15" thickBot="1">
      <c r="A210" s="115" t="s">
        <v>744</v>
      </c>
      <c r="B210" s="296">
        <v>10431.33287</v>
      </c>
      <c r="C210" s="117">
        <v>0.26390325610603316</v>
      </c>
      <c r="D210" s="116">
        <v>68510.408108214993</v>
      </c>
      <c r="E210" s="117">
        <v>0.67530681592493291</v>
      </c>
    </row>
    <row r="211" spans="1:5" ht="15" thickBot="1">
      <c r="A211" s="297" t="s">
        <v>745</v>
      </c>
      <c r="B211" s="299">
        <v>8813.8898119999994</v>
      </c>
      <c r="C211" s="119">
        <v>6.7927193118763121E-2</v>
      </c>
      <c r="D211" s="118">
        <v>45290.066875349999</v>
      </c>
      <c r="E211" s="119">
        <v>0.10749242086140547</v>
      </c>
    </row>
    <row r="212" spans="1:5" ht="15" thickBot="1">
      <c r="A212" s="297" t="s">
        <v>746</v>
      </c>
      <c r="B212" s="299">
        <v>8859.9006009999994</v>
      </c>
      <c r="C212" s="119">
        <v>5.2202591570133794E-3</v>
      </c>
      <c r="D212" s="118">
        <v>43995.595387827998</v>
      </c>
      <c r="E212" s="119">
        <v>-2.8581796778634101E-2</v>
      </c>
    </row>
    <row r="213" spans="1:5" ht="15" thickBot="1">
      <c r="A213" s="297" t="s">
        <v>747</v>
      </c>
      <c r="B213" s="302">
        <v>8951.5346030000001</v>
      </c>
      <c r="C213" s="119">
        <v>1.0342554180535405E-2</v>
      </c>
      <c r="D213" s="118">
        <v>44339.263714291003</v>
      </c>
      <c r="E213" s="119">
        <v>7.8114257446345488E-3</v>
      </c>
    </row>
    <row r="214" spans="1:5" ht="15" thickBot="1">
      <c r="A214" s="297" t="s">
        <v>748</v>
      </c>
      <c r="B214" s="295">
        <v>8980.1479629999994</v>
      </c>
      <c r="C214" s="119">
        <v>3.196475383160553E-3</v>
      </c>
      <c r="D214" s="118">
        <v>48689.090833748996</v>
      </c>
      <c r="E214" s="119">
        <v>9.8103278112306583E-2</v>
      </c>
    </row>
    <row r="215" spans="1:5" ht="15" thickBot="1">
      <c r="A215" s="297" t="s">
        <v>749</v>
      </c>
      <c r="B215" s="302">
        <v>10544.894273</v>
      </c>
      <c r="C215" s="119">
        <v>0.17424504768151564</v>
      </c>
      <c r="D215" s="118">
        <v>69892.132285557003</v>
      </c>
      <c r="E215" s="119">
        <v>0.43547827837259701</v>
      </c>
    </row>
    <row r="216" spans="1:5" ht="15" thickBot="1">
      <c r="A216" s="297" t="s">
        <v>750</v>
      </c>
      <c r="B216" s="302">
        <v>10431.33287</v>
      </c>
      <c r="C216" s="119">
        <v>-1.0769325899337986E-2</v>
      </c>
      <c r="D216" s="118">
        <v>68510.408108214993</v>
      </c>
      <c r="E216" s="119">
        <v>-1.9769380789481782E-2</v>
      </c>
    </row>
    <row r="217" spans="1:5" hidden="1">
      <c r="A217" s="3"/>
    </row>
    <row r="219" spans="1:5">
      <c r="A219" s="143" t="s">
        <v>130</v>
      </c>
    </row>
    <row r="220" spans="1:5" ht="15" thickBot="1"/>
    <row r="221" spans="1:5" ht="15" thickBot="1">
      <c r="A221" s="573" t="s">
        <v>0</v>
      </c>
      <c r="B221" s="573" t="s">
        <v>219</v>
      </c>
      <c r="C221" s="573"/>
      <c r="D221" s="573"/>
      <c r="E221" s="573"/>
    </row>
    <row r="222" spans="1:5" ht="15" thickBot="1">
      <c r="A222" s="573"/>
      <c r="B222" s="159" t="s">
        <v>204</v>
      </c>
      <c r="C222" s="158" t="s">
        <v>218</v>
      </c>
      <c r="D222" s="159" t="s">
        <v>205</v>
      </c>
      <c r="E222" s="158" t="s">
        <v>218</v>
      </c>
    </row>
    <row r="223" spans="1:5" ht="15" thickBot="1">
      <c r="A223" s="115" t="s">
        <v>606</v>
      </c>
      <c r="B223" s="136">
        <v>1037.722763</v>
      </c>
      <c r="C223" s="117">
        <v>-0.10296519497367218</v>
      </c>
      <c r="D223" s="116">
        <v>522.46713110600001</v>
      </c>
      <c r="E223" s="117">
        <v>-0.38542571247952429</v>
      </c>
    </row>
    <row r="224" spans="1:5" ht="15" thickBot="1">
      <c r="A224" s="115" t="s">
        <v>635</v>
      </c>
      <c r="B224" s="136">
        <v>1229.7977530000001</v>
      </c>
      <c r="C224" s="117">
        <v>0.18509277896605231</v>
      </c>
      <c r="D224" s="116">
        <v>573.34463459699998</v>
      </c>
      <c r="E224" s="117">
        <v>9.7379338262482504E-2</v>
      </c>
    </row>
    <row r="225" spans="1:5" ht="15" thickBot="1">
      <c r="A225" s="115" t="s">
        <v>744</v>
      </c>
      <c r="B225" s="296">
        <v>1376.3150410000001</v>
      </c>
      <c r="C225" s="117">
        <v>0.11913933623848473</v>
      </c>
      <c r="D225" s="116">
        <v>934.84755839299999</v>
      </c>
      <c r="E225" s="117">
        <v>0.63051592703941139</v>
      </c>
    </row>
    <row r="226" spans="1:5" ht="15" thickBot="1">
      <c r="A226" s="297" t="s">
        <v>745</v>
      </c>
      <c r="B226" s="299">
        <v>1255.5316399999999</v>
      </c>
      <c r="C226" s="119">
        <v>2.0925300064359335E-2</v>
      </c>
      <c r="D226" s="118">
        <v>606.11189531900004</v>
      </c>
      <c r="E226" s="119">
        <v>5.7151072399991926E-2</v>
      </c>
    </row>
    <row r="227" spans="1:5" ht="15" thickBot="1">
      <c r="A227" s="297" t="s">
        <v>746</v>
      </c>
      <c r="B227" s="299">
        <v>1263.8192899999999</v>
      </c>
      <c r="C227" s="119">
        <v>6.6009089185518144E-3</v>
      </c>
      <c r="D227" s="118">
        <v>635.31143756100005</v>
      </c>
      <c r="E227" s="119">
        <v>4.8175167766064259E-2</v>
      </c>
    </row>
    <row r="228" spans="1:5" ht="15" thickBot="1">
      <c r="A228" s="297" t="s">
        <v>747</v>
      </c>
      <c r="B228" s="302">
        <v>1295.237292</v>
      </c>
      <c r="C228" s="119">
        <v>2.4859568332748043E-2</v>
      </c>
      <c r="D228" s="118">
        <v>615.23825464200002</v>
      </c>
      <c r="E228" s="119">
        <v>-3.1595815425678818E-2</v>
      </c>
    </row>
    <row r="229" spans="1:5" ht="15" thickBot="1">
      <c r="A229" s="297" t="s">
        <v>748</v>
      </c>
      <c r="B229" s="295">
        <v>1307.7914920000001</v>
      </c>
      <c r="C229" s="119">
        <v>9.6925868931822239E-3</v>
      </c>
      <c r="D229" s="118">
        <v>637.93162057300003</v>
      </c>
      <c r="E229" s="119">
        <v>3.6885492343458101E-2</v>
      </c>
    </row>
    <row r="230" spans="1:5" ht="15" thickBot="1">
      <c r="A230" s="297" t="s">
        <v>749</v>
      </c>
      <c r="B230" s="302">
        <v>1328.2244519999999</v>
      </c>
      <c r="C230" s="119">
        <v>1.5624019673619245E-2</v>
      </c>
      <c r="D230" s="118">
        <v>580.24164146099997</v>
      </c>
      <c r="E230" s="119">
        <v>-9.0432857145695378E-2</v>
      </c>
    </row>
    <row r="231" spans="1:5" ht="15" thickBot="1">
      <c r="A231" s="297" t="s">
        <v>750</v>
      </c>
      <c r="B231" s="302">
        <v>1376.3150410000001</v>
      </c>
      <c r="C231" s="119">
        <v>3.620667344859281E-2</v>
      </c>
      <c r="D231" s="118">
        <v>934.84755839299999</v>
      </c>
      <c r="E231" s="119">
        <v>0.61113489896921558</v>
      </c>
    </row>
    <row r="232" spans="1:5" hidden="1"/>
    <row r="234" spans="1:5">
      <c r="A234" s="143" t="s">
        <v>131</v>
      </c>
    </row>
    <row r="235" spans="1:5" ht="15" thickBot="1"/>
    <row r="236" spans="1:5" ht="15" thickBot="1">
      <c r="A236" s="573" t="s">
        <v>0</v>
      </c>
      <c r="B236" s="573" t="s">
        <v>219</v>
      </c>
      <c r="C236" s="573"/>
      <c r="D236" s="573"/>
      <c r="E236" s="573"/>
    </row>
    <row r="237" spans="1:5" ht="15" thickBot="1">
      <c r="A237" s="573"/>
      <c r="B237" s="159" t="s">
        <v>204</v>
      </c>
      <c r="C237" s="158" t="s">
        <v>218</v>
      </c>
      <c r="D237" s="159" t="s">
        <v>205</v>
      </c>
      <c r="E237" s="158" t="s">
        <v>218</v>
      </c>
    </row>
    <row r="238" spans="1:5" ht="15" thickBot="1">
      <c r="A238" s="115" t="s">
        <v>606</v>
      </c>
      <c r="B238" s="136">
        <v>3952.9703319999999</v>
      </c>
      <c r="C238" s="117">
        <v>0.11400102869706814</v>
      </c>
      <c r="D238" s="116">
        <v>1098.8603996089998</v>
      </c>
      <c r="E238" s="117">
        <v>-0.10305475695168864</v>
      </c>
    </row>
    <row r="239" spans="1:5" ht="15" thickBot="1">
      <c r="A239" s="115" t="s">
        <v>635</v>
      </c>
      <c r="B239" s="136">
        <v>4255.4119780000001</v>
      </c>
      <c r="C239" s="117">
        <v>7.6509971135295687E-2</v>
      </c>
      <c r="D239" s="116">
        <v>1000.165581255</v>
      </c>
      <c r="E239" s="117">
        <v>-8.9815611145071528E-2</v>
      </c>
    </row>
    <row r="240" spans="1:5" ht="15" thickBot="1">
      <c r="A240" s="115" t="s">
        <v>744</v>
      </c>
      <c r="B240" s="296">
        <v>5250.045803</v>
      </c>
      <c r="C240" s="117">
        <v>0.23373385001079675</v>
      </c>
      <c r="D240" s="116">
        <v>1773.6867463670001</v>
      </c>
      <c r="E240" s="117">
        <v>0.7733931057109481</v>
      </c>
    </row>
    <row r="241" spans="1:5" ht="15" thickBot="1">
      <c r="A241" s="297" t="s">
        <v>745</v>
      </c>
      <c r="B241" s="299">
        <v>4288.098986</v>
      </c>
      <c r="C241" s="119">
        <v>7.6812793141975491E-3</v>
      </c>
      <c r="D241" s="118">
        <v>1087.1985104</v>
      </c>
      <c r="E241" s="119">
        <v>8.7018520509165878E-2</v>
      </c>
    </row>
    <row r="242" spans="1:5" ht="15" thickBot="1">
      <c r="A242" s="297" t="s">
        <v>746</v>
      </c>
      <c r="B242" s="299">
        <v>4684.6316489999999</v>
      </c>
      <c r="C242" s="119">
        <v>9.2472833368497237E-2</v>
      </c>
      <c r="D242" s="118">
        <v>1233.3778549260001</v>
      </c>
      <c r="E242" s="119">
        <v>0.13445506329126408</v>
      </c>
    </row>
    <row r="243" spans="1:5" ht="15" thickBot="1">
      <c r="A243" s="297" t="s">
        <v>747</v>
      </c>
      <c r="B243" s="302">
        <v>4845.9844830000002</v>
      </c>
      <c r="C243" s="119">
        <v>3.444301411284776E-2</v>
      </c>
      <c r="D243" s="118">
        <v>1158.4727916239999</v>
      </c>
      <c r="E243" s="119">
        <v>-6.0731642783139056E-2</v>
      </c>
    </row>
    <row r="244" spans="1:5" ht="15" thickBot="1">
      <c r="A244" s="297" t="s">
        <v>748</v>
      </c>
      <c r="B244" s="295">
        <v>4919.8645630000001</v>
      </c>
      <c r="C244" s="119">
        <v>1.5245628676520857E-2</v>
      </c>
      <c r="D244" s="118">
        <v>1254.9408507339999</v>
      </c>
      <c r="E244" s="119">
        <v>8.3271752092482637E-2</v>
      </c>
    </row>
    <row r="245" spans="1:5" ht="15" thickBot="1">
      <c r="A245" s="297" t="s">
        <v>749</v>
      </c>
      <c r="B245" s="302">
        <v>5064.4244779999999</v>
      </c>
      <c r="C245" s="119">
        <v>2.9382905392796241E-2</v>
      </c>
      <c r="D245" s="118">
        <v>1453.0742712860001</v>
      </c>
      <c r="E245" s="119">
        <v>0.15788267665054836</v>
      </c>
    </row>
    <row r="246" spans="1:5" ht="15" thickBot="1">
      <c r="A246" s="297" t="s">
        <v>750</v>
      </c>
      <c r="B246" s="302">
        <v>5250.045803</v>
      </c>
      <c r="C246" s="119">
        <v>3.6652007707162829E-2</v>
      </c>
      <c r="D246" s="118">
        <v>1773.6867463670001</v>
      </c>
      <c r="E246" s="119">
        <v>0.22064424470006713</v>
      </c>
    </row>
    <row r="248" spans="1:5">
      <c r="A248" s="133" t="s">
        <v>1036</v>
      </c>
    </row>
    <row r="249" spans="1:5">
      <c r="A249" s="133" t="s">
        <v>1033</v>
      </c>
    </row>
    <row r="252" spans="1:5">
      <c r="A252" s="633" t="s">
        <v>709</v>
      </c>
      <c r="B252" s="633"/>
      <c r="C252" s="633"/>
      <c r="D252" s="633"/>
      <c r="E252" s="633"/>
    </row>
    <row r="254" spans="1:5">
      <c r="A254" s="143" t="s">
        <v>132</v>
      </c>
    </row>
    <row r="255" spans="1:5" ht="15" thickBot="1"/>
    <row r="256" spans="1:5" ht="15" thickBot="1">
      <c r="A256" s="573" t="s">
        <v>0</v>
      </c>
      <c r="B256" s="573" t="s">
        <v>219</v>
      </c>
      <c r="C256" s="573"/>
      <c r="D256" s="573"/>
      <c r="E256" s="573"/>
    </row>
    <row r="257" spans="1:5" ht="15" thickBot="1">
      <c r="A257" s="573"/>
      <c r="B257" s="159" t="s">
        <v>204</v>
      </c>
      <c r="C257" s="158" t="s">
        <v>218</v>
      </c>
      <c r="D257" s="159" t="s">
        <v>205</v>
      </c>
      <c r="E257" s="158" t="s">
        <v>218</v>
      </c>
    </row>
    <row r="258" spans="1:5" ht="15" thickBot="1">
      <c r="A258" s="115" t="s">
        <v>606</v>
      </c>
      <c r="B258" s="136">
        <v>180.147729</v>
      </c>
      <c r="C258" s="117">
        <v>0.23853230442348683</v>
      </c>
      <c r="D258" s="116">
        <v>95.222282136000004</v>
      </c>
      <c r="E258" s="117">
        <v>0.57495835621369884</v>
      </c>
    </row>
    <row r="259" spans="1:5" ht="15" thickBot="1">
      <c r="A259" s="115" t="s">
        <v>635</v>
      </c>
      <c r="B259" s="136">
        <v>193.95437200000001</v>
      </c>
      <c r="C259" s="117">
        <v>7.6640671945412131E-2</v>
      </c>
      <c r="D259" s="116">
        <v>91.645296244999997</v>
      </c>
      <c r="E259" s="117">
        <v>-3.7564588988648923E-2</v>
      </c>
    </row>
    <row r="260" spans="1:5" ht="15" thickBot="1">
      <c r="A260" s="115" t="s">
        <v>744</v>
      </c>
      <c r="B260" s="296">
        <v>439.52405499999998</v>
      </c>
      <c r="C260" s="117">
        <v>1.2661208946607296</v>
      </c>
      <c r="D260" s="116">
        <v>197.26398123800001</v>
      </c>
      <c r="E260" s="117">
        <v>1.1524725143628129</v>
      </c>
    </row>
    <row r="261" spans="1:5" ht="15" thickBot="1">
      <c r="A261" s="297" t="s">
        <v>745</v>
      </c>
      <c r="B261" s="299">
        <v>205.966872</v>
      </c>
      <c r="C261" s="119">
        <v>6.1934669871736577E-2</v>
      </c>
      <c r="D261" s="118">
        <v>106.62345283400001</v>
      </c>
      <c r="E261" s="119">
        <v>0.1634361740613304</v>
      </c>
    </row>
    <row r="262" spans="1:5" ht="15" thickBot="1">
      <c r="A262" s="297" t="s">
        <v>746</v>
      </c>
      <c r="B262" s="299">
        <v>339.56567200000001</v>
      </c>
      <c r="C262" s="119">
        <v>0.64864217581553607</v>
      </c>
      <c r="D262" s="118">
        <v>148.95745980999999</v>
      </c>
      <c r="E262" s="119">
        <v>0.39704216896735639</v>
      </c>
    </row>
    <row r="263" spans="1:5" ht="15" thickBot="1">
      <c r="A263" s="297" t="s">
        <v>747</v>
      </c>
      <c r="B263" s="302">
        <v>345.190495</v>
      </c>
      <c r="C263" s="119">
        <v>1.6564757464647344E-2</v>
      </c>
      <c r="D263" s="118">
        <v>133.83650495000001</v>
      </c>
      <c r="E263" s="119">
        <v>-0.10151190064121156</v>
      </c>
    </row>
    <row r="264" spans="1:5" ht="15" thickBot="1">
      <c r="A264" s="297" t="s">
        <v>748</v>
      </c>
      <c r="B264" s="295">
        <v>370.32381700000002</v>
      </c>
      <c r="C264" s="119">
        <v>7.2810005964967311E-2</v>
      </c>
      <c r="D264" s="118">
        <v>152.44738170100001</v>
      </c>
      <c r="E264" s="119">
        <v>0.13905680485270328</v>
      </c>
    </row>
    <row r="265" spans="1:5" ht="15" thickBot="1">
      <c r="A265" s="297" t="s">
        <v>749</v>
      </c>
      <c r="B265" s="302">
        <v>401.47359599999999</v>
      </c>
      <c r="C265" s="119">
        <v>8.4114976056211807E-2</v>
      </c>
      <c r="D265" s="118">
        <v>173.885320248</v>
      </c>
      <c r="E265" s="119">
        <v>0.14062516723997864</v>
      </c>
    </row>
    <row r="266" spans="1:5" ht="15" thickBot="1">
      <c r="A266" s="297" t="s">
        <v>750</v>
      </c>
      <c r="B266" s="302">
        <v>439.52405499999998</v>
      </c>
      <c r="C266" s="119">
        <v>9.4776990016548907E-2</v>
      </c>
      <c r="D266" s="118">
        <v>197.26398123800001</v>
      </c>
      <c r="E266" s="119">
        <v>0.13444873297329946</v>
      </c>
    </row>
    <row r="267" spans="1:5" hidden="1">
      <c r="A267" s="3"/>
    </row>
    <row r="269" spans="1:5">
      <c r="A269" s="143" t="s">
        <v>133</v>
      </c>
    </row>
    <row r="270" spans="1:5" ht="15" thickBot="1"/>
    <row r="271" spans="1:5" ht="15" thickBot="1">
      <c r="A271" s="573" t="s">
        <v>0</v>
      </c>
      <c r="B271" s="573" t="s">
        <v>219</v>
      </c>
      <c r="C271" s="573"/>
      <c r="D271" s="573"/>
      <c r="E271" s="573"/>
    </row>
    <row r="272" spans="1:5" ht="15" thickBot="1">
      <c r="A272" s="573"/>
      <c r="B272" s="159" t="s">
        <v>204</v>
      </c>
      <c r="C272" s="158" t="s">
        <v>218</v>
      </c>
      <c r="D272" s="159" t="s">
        <v>205</v>
      </c>
      <c r="E272" s="158" t="s">
        <v>218</v>
      </c>
    </row>
    <row r="273" spans="1:5" ht="15" thickBot="1">
      <c r="A273" s="115" t="s">
        <v>606</v>
      </c>
      <c r="B273" s="136">
        <v>840.53682300000003</v>
      </c>
      <c r="C273" s="117">
        <v>0.15888730212004495</v>
      </c>
      <c r="D273" s="116">
        <v>235.22754536799999</v>
      </c>
      <c r="E273" s="117">
        <v>-8.2096377800173911E-2</v>
      </c>
    </row>
    <row r="274" spans="1:5" ht="15" thickBot="1">
      <c r="A274" s="115" t="s">
        <v>635</v>
      </c>
      <c r="B274" s="136">
        <v>952.70919400000002</v>
      </c>
      <c r="C274" s="117">
        <v>0.13345325026884633</v>
      </c>
      <c r="D274" s="116">
        <v>220.50460508</v>
      </c>
      <c r="E274" s="117">
        <v>-6.2590205007524921E-2</v>
      </c>
    </row>
    <row r="275" spans="1:5" ht="15" thickBot="1">
      <c r="A275" s="115" t="s">
        <v>744</v>
      </c>
      <c r="B275" s="296">
        <v>1142.123679</v>
      </c>
      <c r="C275" s="117">
        <v>0.19881668634343</v>
      </c>
      <c r="D275" s="116">
        <v>435.75073165100002</v>
      </c>
      <c r="E275" s="117">
        <v>0.97615252295029309</v>
      </c>
    </row>
    <row r="276" spans="1:5" ht="15" thickBot="1">
      <c r="A276" s="297" t="s">
        <v>745</v>
      </c>
      <c r="B276" s="299">
        <v>981.94782699999996</v>
      </c>
      <c r="C276" s="119">
        <v>3.0689987232347352E-2</v>
      </c>
      <c r="D276" s="118">
        <v>257.85912167100003</v>
      </c>
      <c r="E276" s="119">
        <v>0.16940470053878307</v>
      </c>
    </row>
    <row r="277" spans="1:5" ht="15" thickBot="1">
      <c r="A277" s="297" t="s">
        <v>746</v>
      </c>
      <c r="B277" s="299">
        <v>1028.5095590000001</v>
      </c>
      <c r="C277" s="119">
        <v>4.7417724974506331E-2</v>
      </c>
      <c r="D277" s="118">
        <v>283.21527383</v>
      </c>
      <c r="E277" s="119">
        <v>9.8333353478771424E-2</v>
      </c>
    </row>
    <row r="278" spans="1:5" ht="15" thickBot="1">
      <c r="A278" s="297" t="s">
        <v>747</v>
      </c>
      <c r="B278" s="302">
        <v>1059.0582629999999</v>
      </c>
      <c r="C278" s="119">
        <v>2.9701915487982171E-2</v>
      </c>
      <c r="D278" s="118">
        <v>277.01492247800002</v>
      </c>
      <c r="E278" s="119">
        <v>-2.1892715276795933E-2</v>
      </c>
    </row>
    <row r="279" spans="1:5" ht="15" thickBot="1">
      <c r="A279" s="297" t="s">
        <v>748</v>
      </c>
      <c r="B279" s="295">
        <v>1096.1041620000001</v>
      </c>
      <c r="C279" s="119">
        <v>3.4980038676115967E-2</v>
      </c>
      <c r="D279" s="118">
        <v>304.32045169899999</v>
      </c>
      <c r="E279" s="119">
        <v>9.8570607593056733E-2</v>
      </c>
    </row>
    <row r="280" spans="1:5" ht="15" thickBot="1">
      <c r="A280" s="297" t="s">
        <v>749</v>
      </c>
      <c r="B280" s="302">
        <v>1196.6956270000001</v>
      </c>
      <c r="C280" s="119">
        <v>9.1771811920188628E-2</v>
      </c>
      <c r="D280" s="118">
        <v>400.61161766499998</v>
      </c>
      <c r="E280" s="119">
        <v>0.31641371925026102</v>
      </c>
    </row>
    <row r="281" spans="1:5" ht="15" thickBot="1">
      <c r="A281" s="297" t="s">
        <v>750</v>
      </c>
      <c r="B281" s="302">
        <v>1142.123679</v>
      </c>
      <c r="C281" s="119">
        <v>-4.5602195553105351E-2</v>
      </c>
      <c r="D281" s="118">
        <v>435.75073165100002</v>
      </c>
      <c r="E281" s="119">
        <v>8.7713666894663353E-2</v>
      </c>
    </row>
    <row r="282" spans="1:5" hidden="1"/>
    <row r="284" spans="1:5">
      <c r="A284" s="143" t="s">
        <v>134</v>
      </c>
    </row>
    <row r="285" spans="1:5" ht="15" thickBot="1"/>
    <row r="286" spans="1:5" ht="15" thickBot="1">
      <c r="A286" s="573" t="s">
        <v>0</v>
      </c>
      <c r="B286" s="573" t="s">
        <v>219</v>
      </c>
      <c r="C286" s="573"/>
      <c r="D286" s="573"/>
      <c r="E286" s="573"/>
    </row>
    <row r="287" spans="1:5" ht="15" thickBot="1">
      <c r="A287" s="573"/>
      <c r="B287" s="159" t="s">
        <v>204</v>
      </c>
      <c r="C287" s="158" t="s">
        <v>218</v>
      </c>
      <c r="D287" s="159" t="s">
        <v>205</v>
      </c>
      <c r="E287" s="158" t="s">
        <v>218</v>
      </c>
    </row>
    <row r="288" spans="1:5" ht="15" thickBot="1">
      <c r="A288" s="115" t="s">
        <v>606</v>
      </c>
      <c r="B288" s="136">
        <v>4393.0793309999999</v>
      </c>
      <c r="C288" s="117">
        <v>0.30978908736885857</v>
      </c>
      <c r="D288" s="116">
        <v>1344.172772745</v>
      </c>
      <c r="E288" s="117">
        <v>-8.0151665252511425E-2</v>
      </c>
    </row>
    <row r="289" spans="1:5" ht="15" thickBot="1">
      <c r="A289" s="115" t="s">
        <v>635</v>
      </c>
      <c r="B289" s="136">
        <v>4477.6908759999997</v>
      </c>
      <c r="C289" s="117">
        <v>1.9260190546283525E-2</v>
      </c>
      <c r="D289" s="116">
        <v>1169.159749362</v>
      </c>
      <c r="E289" s="117">
        <v>-0.13020128582548021</v>
      </c>
    </row>
    <row r="290" spans="1:5" ht="15" thickBot="1">
      <c r="A290" s="115" t="s">
        <v>744</v>
      </c>
      <c r="B290" s="300">
        <v>5612.6456099999996</v>
      </c>
      <c r="C290" s="117">
        <v>0.25346875553273457</v>
      </c>
      <c r="D290" s="116">
        <v>1896.3059690279999</v>
      </c>
      <c r="E290" s="117">
        <v>0.62193914908787884</v>
      </c>
    </row>
    <row r="291" spans="1:5" ht="15" thickBot="1">
      <c r="A291" s="301" t="s">
        <v>745</v>
      </c>
      <c r="B291" s="299">
        <v>4559.6262820000002</v>
      </c>
      <c r="C291" s="119">
        <v>1.8298584754737435E-2</v>
      </c>
      <c r="D291" s="118">
        <v>1422.051012481</v>
      </c>
      <c r="E291" s="119">
        <v>0.2163017186120208</v>
      </c>
    </row>
    <row r="292" spans="1:5" ht="15" thickBot="1">
      <c r="A292" s="301" t="s">
        <v>746</v>
      </c>
      <c r="B292" s="299">
        <v>4735.1457270000001</v>
      </c>
      <c r="C292" s="119">
        <v>3.849426118383794E-2</v>
      </c>
      <c r="D292" s="118">
        <v>1436.8465728430001</v>
      </c>
      <c r="E292" s="119">
        <v>1.0404380878142192E-2</v>
      </c>
    </row>
    <row r="293" spans="1:5" ht="15" thickBot="1">
      <c r="A293" s="301" t="s">
        <v>747</v>
      </c>
      <c r="B293" s="302">
        <v>5128.8842510000004</v>
      </c>
      <c r="C293" s="119">
        <v>8.3152356168235061E-2</v>
      </c>
      <c r="D293" s="118">
        <v>1572.557654079</v>
      </c>
      <c r="E293" s="119">
        <v>9.4450641982934014E-2</v>
      </c>
    </row>
    <row r="294" spans="1:5" ht="15" thickBot="1">
      <c r="A294" s="301" t="s">
        <v>748</v>
      </c>
      <c r="B294" s="299">
        <v>5352.5263930000001</v>
      </c>
      <c r="C294" s="119">
        <v>4.3604443199589706E-2</v>
      </c>
      <c r="D294" s="118">
        <v>1712.078314437</v>
      </c>
      <c r="E294" s="119">
        <v>8.8722127291233119E-2</v>
      </c>
    </row>
    <row r="295" spans="1:5" ht="15" thickBot="1">
      <c r="A295" s="301" t="s">
        <v>749</v>
      </c>
      <c r="B295" s="302">
        <v>5747.1153530000001</v>
      </c>
      <c r="C295" s="119">
        <v>7.3720133452502168E-2</v>
      </c>
      <c r="D295" s="118">
        <v>1723.675057014</v>
      </c>
      <c r="E295" s="119">
        <v>6.7734883849711394E-3</v>
      </c>
    </row>
    <row r="296" spans="1:5" ht="15" thickBot="1">
      <c r="A296" s="301" t="s">
        <v>750</v>
      </c>
      <c r="B296" s="302">
        <v>5612.6456099999996</v>
      </c>
      <c r="C296" s="119">
        <v>-2.3397780406444638E-2</v>
      </c>
      <c r="D296" s="118">
        <v>1896.3059690279999</v>
      </c>
      <c r="E296" s="119">
        <v>0.1001528166875352</v>
      </c>
    </row>
    <row r="298" spans="1:5">
      <c r="A298" s="133" t="s">
        <v>1036</v>
      </c>
    </row>
    <row r="299" spans="1:5">
      <c r="A299" s="133" t="s">
        <v>1033</v>
      </c>
    </row>
    <row r="302" spans="1:5">
      <c r="A302" s="633" t="s">
        <v>709</v>
      </c>
      <c r="B302" s="633"/>
      <c r="C302" s="633"/>
      <c r="D302" s="633"/>
      <c r="E302" s="633"/>
    </row>
    <row r="304" spans="1:5">
      <c r="A304" s="143" t="s">
        <v>135</v>
      </c>
    </row>
    <row r="305" spans="1:5" ht="15" thickBot="1"/>
    <row r="306" spans="1:5" ht="15" thickBot="1">
      <c r="A306" s="573" t="s">
        <v>0</v>
      </c>
      <c r="B306" s="573" t="s">
        <v>219</v>
      </c>
      <c r="C306" s="573"/>
      <c r="D306" s="573"/>
      <c r="E306" s="573"/>
    </row>
    <row r="307" spans="1:5" ht="15" thickBot="1">
      <c r="A307" s="573"/>
      <c r="B307" s="159" t="s">
        <v>204</v>
      </c>
      <c r="C307" s="158" t="s">
        <v>218</v>
      </c>
      <c r="D307" s="159" t="s">
        <v>205</v>
      </c>
      <c r="E307" s="158" t="s">
        <v>218</v>
      </c>
    </row>
    <row r="308" spans="1:5" ht="15" thickBot="1">
      <c r="A308" s="115" t="s">
        <v>606</v>
      </c>
      <c r="B308" s="136">
        <v>5917.5566900000003</v>
      </c>
      <c r="C308" s="117">
        <v>0.11027252571452943</v>
      </c>
      <c r="D308" s="116">
        <v>2230.0869231450001</v>
      </c>
      <c r="E308" s="117">
        <v>0.13317646571035613</v>
      </c>
    </row>
    <row r="309" spans="1:5" ht="15" thickBot="1">
      <c r="A309" s="115" t="s">
        <v>635</v>
      </c>
      <c r="B309" s="136">
        <v>7627.953563</v>
      </c>
      <c r="C309" s="117">
        <v>0.28903768271293057</v>
      </c>
      <c r="D309" s="116">
        <v>1755.0416478059999</v>
      </c>
      <c r="E309" s="117">
        <v>-0.21301648398039272</v>
      </c>
    </row>
    <row r="310" spans="1:5" ht="15" thickBot="1">
      <c r="A310" s="115" t="s">
        <v>744</v>
      </c>
      <c r="B310" s="300">
        <v>8126.2475800000002</v>
      </c>
      <c r="C310" s="117">
        <v>6.5324731316799722E-2</v>
      </c>
      <c r="D310" s="116">
        <v>2807.9303159299998</v>
      </c>
      <c r="E310" s="117">
        <v>0.59992232631073428</v>
      </c>
    </row>
    <row r="311" spans="1:5" ht="15" thickBot="1">
      <c r="A311" s="301" t="s">
        <v>745</v>
      </c>
      <c r="B311" s="299">
        <v>7697.1510369999996</v>
      </c>
      <c r="C311" s="119">
        <v>9.0715646639024511E-3</v>
      </c>
      <c r="D311" s="118">
        <v>2082.2319694869998</v>
      </c>
      <c r="E311" s="119">
        <v>0.18642880759554892</v>
      </c>
    </row>
    <row r="312" spans="1:5" ht="15" thickBot="1">
      <c r="A312" s="301" t="s">
        <v>746</v>
      </c>
      <c r="B312" s="299">
        <v>7814.4613069999996</v>
      </c>
      <c r="C312" s="119">
        <v>1.5240739000195347E-2</v>
      </c>
      <c r="D312" s="118">
        <v>2244.0845377169999</v>
      </c>
      <c r="E312" s="119">
        <v>7.7730325247996154E-2</v>
      </c>
    </row>
    <row r="313" spans="1:5" ht="15" thickBot="1">
      <c r="A313" s="301" t="s">
        <v>747</v>
      </c>
      <c r="B313" s="302">
        <v>7898.7614400000002</v>
      </c>
      <c r="C313" s="119">
        <v>1.078770879887609E-2</v>
      </c>
      <c r="D313" s="118">
        <v>2105.903713145</v>
      </c>
      <c r="E313" s="119">
        <v>-6.1575587839741978E-2</v>
      </c>
    </row>
    <row r="314" spans="1:5" ht="15" thickBot="1">
      <c r="A314" s="301" t="s">
        <v>748</v>
      </c>
      <c r="B314" s="135">
        <v>7964.1234160000004</v>
      </c>
      <c r="C314" s="119">
        <v>8.2749651950496349E-3</v>
      </c>
      <c r="D314" s="118">
        <v>2221.6753502299998</v>
      </c>
      <c r="E314" s="119">
        <v>5.4974800776671828E-2</v>
      </c>
    </row>
    <row r="315" spans="1:5" ht="15" thickBot="1">
      <c r="A315" s="301" t="s">
        <v>749</v>
      </c>
      <c r="B315" s="302">
        <v>8193.3130619999993</v>
      </c>
      <c r="C315" s="119">
        <v>2.8777761723224268E-2</v>
      </c>
      <c r="D315" s="118">
        <v>2436.462768977</v>
      </c>
      <c r="E315" s="119">
        <v>9.6678130188897413E-2</v>
      </c>
    </row>
    <row r="316" spans="1:5" ht="15" thickBot="1">
      <c r="A316" s="301" t="s">
        <v>750</v>
      </c>
      <c r="B316" s="302">
        <v>8126.2475800000002</v>
      </c>
      <c r="C316" s="119">
        <v>-8.1853923428172153E-3</v>
      </c>
      <c r="D316" s="118">
        <v>2807.9303159299998</v>
      </c>
      <c r="E316" s="119">
        <v>0.15246181952083274</v>
      </c>
    </row>
    <row r="317" spans="1:5" hidden="1">
      <c r="A317" s="3"/>
    </row>
    <row r="319" spans="1:5">
      <c r="A319" s="143" t="s">
        <v>136</v>
      </c>
    </row>
    <row r="320" spans="1:5" ht="15" thickBot="1"/>
    <row r="321" spans="1:5" ht="15" thickBot="1">
      <c r="A321" s="573" t="s">
        <v>0</v>
      </c>
      <c r="B321" s="573" t="s">
        <v>219</v>
      </c>
      <c r="C321" s="573"/>
      <c r="D321" s="573"/>
      <c r="E321" s="573"/>
    </row>
    <row r="322" spans="1:5" ht="15" thickBot="1">
      <c r="A322" s="573"/>
      <c r="B322" s="159" t="s">
        <v>204</v>
      </c>
      <c r="C322" s="158" t="s">
        <v>218</v>
      </c>
      <c r="D322" s="159" t="s">
        <v>205</v>
      </c>
      <c r="E322" s="158" t="s">
        <v>218</v>
      </c>
    </row>
    <row r="323" spans="1:5" ht="15" thickBot="1">
      <c r="A323" s="115" t="s">
        <v>606</v>
      </c>
      <c r="B323" s="136">
        <v>161.69698099999999</v>
      </c>
      <c r="C323" s="117">
        <v>0.30337005880122342</v>
      </c>
      <c r="D323" s="116">
        <v>49.083017845000001</v>
      </c>
      <c r="E323" s="117">
        <v>8.0016284673385896E-2</v>
      </c>
    </row>
    <row r="324" spans="1:5" ht="15" thickBot="1">
      <c r="A324" s="115" t="s">
        <v>635</v>
      </c>
      <c r="B324" s="136">
        <v>179.808853</v>
      </c>
      <c r="C324" s="117">
        <v>0.11201119456893265</v>
      </c>
      <c r="D324" s="116">
        <v>44.171191401000002</v>
      </c>
      <c r="E324" s="117">
        <v>-0.10007181016275588</v>
      </c>
    </row>
    <row r="325" spans="1:5" ht="15" thickBot="1">
      <c r="A325" s="115" t="s">
        <v>744</v>
      </c>
      <c r="B325" s="300">
        <v>222.58718099999999</v>
      </c>
      <c r="C325" s="117">
        <v>0.23791002103772937</v>
      </c>
      <c r="D325" s="116">
        <v>69.492079598000004</v>
      </c>
      <c r="E325" s="117">
        <v>0.57324440192543136</v>
      </c>
    </row>
    <row r="326" spans="1:5" ht="15" thickBot="1">
      <c r="A326" s="301" t="s">
        <v>745</v>
      </c>
      <c r="B326" s="299">
        <v>168.235693</v>
      </c>
      <c r="C326" s="119">
        <v>-6.4363682916102033E-2</v>
      </c>
      <c r="D326" s="118">
        <v>48.406341769000001</v>
      </c>
      <c r="E326" s="119">
        <v>9.5880374372336236E-2</v>
      </c>
    </row>
    <row r="327" spans="1:5" ht="15" thickBot="1">
      <c r="A327" s="301" t="s">
        <v>746</v>
      </c>
      <c r="B327" s="299">
        <v>175.14273700000001</v>
      </c>
      <c r="C327" s="119">
        <v>4.1055758601713691E-2</v>
      </c>
      <c r="D327" s="118">
        <v>48.835060165000002</v>
      </c>
      <c r="E327" s="119">
        <v>8.8566576265128368E-3</v>
      </c>
    </row>
    <row r="328" spans="1:5" ht="15" thickBot="1">
      <c r="A328" s="301" t="s">
        <v>747</v>
      </c>
      <c r="B328" s="302">
        <v>217.58268200000001</v>
      </c>
      <c r="C328" s="119">
        <v>0.24231632853836235</v>
      </c>
      <c r="D328" s="118">
        <v>50.238595121000003</v>
      </c>
      <c r="E328" s="119">
        <v>2.8740313849473096E-2</v>
      </c>
    </row>
    <row r="329" spans="1:5" ht="15" thickBot="1">
      <c r="A329" s="301" t="s">
        <v>748</v>
      </c>
      <c r="B329" s="135">
        <v>223.115858</v>
      </c>
      <c r="C329" s="119">
        <v>2.5430222429191296E-2</v>
      </c>
      <c r="D329" s="118">
        <v>56.887064520000003</v>
      </c>
      <c r="E329" s="119">
        <v>0.13233788450865544</v>
      </c>
    </row>
    <row r="330" spans="1:5" ht="15" thickBot="1">
      <c r="A330" s="301" t="s">
        <v>749</v>
      </c>
      <c r="B330" s="302">
        <v>234.99230700000001</v>
      </c>
      <c r="C330" s="119">
        <v>5.3229963600346181E-2</v>
      </c>
      <c r="D330" s="118">
        <v>62.978194510000002</v>
      </c>
      <c r="E330" s="119">
        <v>0.10707407811240668</v>
      </c>
    </row>
    <row r="331" spans="1:5" ht="15" thickBot="1">
      <c r="A331" s="301" t="s">
        <v>750</v>
      </c>
      <c r="B331" s="302">
        <v>222.58718099999999</v>
      </c>
      <c r="C331" s="119">
        <v>-5.2789498338769121E-2</v>
      </c>
      <c r="D331" s="118">
        <v>69.492079598000004</v>
      </c>
      <c r="E331" s="119">
        <v>0.10343080075065814</v>
      </c>
    </row>
    <row r="332" spans="1:5" hidden="1"/>
    <row r="334" spans="1:5">
      <c r="A334" s="143" t="s">
        <v>137</v>
      </c>
    </row>
    <row r="335" spans="1:5" ht="15" thickBot="1"/>
    <row r="336" spans="1:5" ht="15" thickBot="1">
      <c r="A336" s="573" t="s">
        <v>0</v>
      </c>
      <c r="B336" s="573" t="s">
        <v>219</v>
      </c>
      <c r="C336" s="573"/>
      <c r="D336" s="573"/>
      <c r="E336" s="573"/>
    </row>
    <row r="337" spans="1:5" ht="15" thickBot="1">
      <c r="A337" s="573"/>
      <c r="B337" s="159" t="s">
        <v>204</v>
      </c>
      <c r="C337" s="158" t="s">
        <v>218</v>
      </c>
      <c r="D337" s="159" t="s">
        <v>205</v>
      </c>
      <c r="E337" s="158" t="s">
        <v>218</v>
      </c>
    </row>
    <row r="338" spans="1:5" ht="15" thickBot="1">
      <c r="A338" s="115" t="s">
        <v>606</v>
      </c>
      <c r="B338" s="136">
        <v>58.459240999999999</v>
      </c>
      <c r="C338" s="117">
        <v>0.34221967305850259</v>
      </c>
      <c r="D338" s="116">
        <v>33.663056429000001</v>
      </c>
      <c r="E338" s="117">
        <v>8.5610811107575777E-2</v>
      </c>
    </row>
    <row r="339" spans="1:5" ht="15" thickBot="1">
      <c r="A339" s="115" t="s">
        <v>635</v>
      </c>
      <c r="B339" s="136">
        <v>71.926171999999994</v>
      </c>
      <c r="C339" s="117">
        <v>0.23036445170405129</v>
      </c>
      <c r="D339" s="116">
        <v>38.187044090999997</v>
      </c>
      <c r="E339" s="117">
        <v>0.13439028246118132</v>
      </c>
    </row>
    <row r="340" spans="1:5" ht="15" thickBot="1">
      <c r="A340" s="115" t="s">
        <v>744</v>
      </c>
      <c r="B340" s="300">
        <v>102.46116499999999</v>
      </c>
      <c r="C340" s="117">
        <v>0.42453243584268607</v>
      </c>
      <c r="D340" s="116">
        <v>78.047202362999997</v>
      </c>
      <c r="E340" s="117">
        <v>1.0438136603873545</v>
      </c>
    </row>
    <row r="341" spans="1:5" ht="15" thickBot="1">
      <c r="A341" s="301" t="s">
        <v>745</v>
      </c>
      <c r="B341" s="299">
        <v>73.920669000000004</v>
      </c>
      <c r="C341" s="119">
        <v>2.7729781031583467E-2</v>
      </c>
      <c r="D341" s="118">
        <v>46.590045623000002</v>
      </c>
      <c r="E341" s="119">
        <v>0.22004849372409113</v>
      </c>
    </row>
    <row r="342" spans="1:5" ht="15" thickBot="1">
      <c r="A342" s="301" t="s">
        <v>746</v>
      </c>
      <c r="B342" s="299">
        <v>82.495268999999993</v>
      </c>
      <c r="C342" s="119">
        <v>0.11599732680990738</v>
      </c>
      <c r="D342" s="118">
        <v>52.214044168000001</v>
      </c>
      <c r="E342" s="119">
        <v>0.12071244983335265</v>
      </c>
    </row>
    <row r="343" spans="1:5" ht="15" thickBot="1">
      <c r="A343" s="301" t="s">
        <v>747</v>
      </c>
      <c r="B343" s="302">
        <v>85.390968999999998</v>
      </c>
      <c r="C343" s="119">
        <v>3.5101406845524742E-2</v>
      </c>
      <c r="D343" s="118">
        <v>51.607494563000003</v>
      </c>
      <c r="E343" s="119">
        <v>-1.1616598841652817E-2</v>
      </c>
    </row>
    <row r="344" spans="1:5" ht="15" thickBot="1">
      <c r="A344" s="301" t="s">
        <v>748</v>
      </c>
      <c r="B344" s="135">
        <v>88.680569000000006</v>
      </c>
      <c r="C344" s="119">
        <v>3.852398021153744E-2</v>
      </c>
      <c r="D344" s="118">
        <v>55.485458710000003</v>
      </c>
      <c r="E344" s="119">
        <v>7.5143429841686343E-2</v>
      </c>
    </row>
    <row r="345" spans="1:5" ht="15" thickBot="1">
      <c r="A345" s="301" t="s">
        <v>749</v>
      </c>
      <c r="B345" s="302">
        <v>87.834219000000004</v>
      </c>
      <c r="C345" s="119">
        <v>-9.5438043479400877E-3</v>
      </c>
      <c r="D345" s="118">
        <v>63.619702697000001</v>
      </c>
      <c r="E345" s="119">
        <v>0.14660136504438745</v>
      </c>
    </row>
    <row r="346" spans="1:5" ht="15" thickBot="1">
      <c r="A346" s="301" t="s">
        <v>750</v>
      </c>
      <c r="B346" s="302">
        <v>102.46116499999999</v>
      </c>
      <c r="C346" s="119">
        <v>0.16652901530324973</v>
      </c>
      <c r="D346" s="118">
        <v>78.047202362999997</v>
      </c>
      <c r="E346" s="119">
        <v>0.22677722551948246</v>
      </c>
    </row>
    <row r="348" spans="1:5">
      <c r="A348" s="133" t="s">
        <v>1036</v>
      </c>
    </row>
    <row r="349" spans="1:5">
      <c r="A349" s="133" t="s">
        <v>1033</v>
      </c>
    </row>
    <row r="352" spans="1:5">
      <c r="A352" s="633" t="s">
        <v>709</v>
      </c>
      <c r="B352" s="633"/>
      <c r="C352" s="633"/>
      <c r="D352" s="633"/>
      <c r="E352" s="633"/>
    </row>
    <row r="354" spans="1:5">
      <c r="A354" s="143" t="s">
        <v>138</v>
      </c>
    </row>
    <row r="355" spans="1:5" ht="15" thickBot="1"/>
    <row r="356" spans="1:5" ht="15" thickBot="1">
      <c r="A356" s="573" t="s">
        <v>0</v>
      </c>
      <c r="B356" s="573" t="s">
        <v>219</v>
      </c>
      <c r="C356" s="573"/>
      <c r="D356" s="573"/>
      <c r="E356" s="573"/>
    </row>
    <row r="357" spans="1:5" ht="15" thickBot="1">
      <c r="A357" s="573"/>
      <c r="B357" s="159" t="s">
        <v>204</v>
      </c>
      <c r="C357" s="158" t="s">
        <v>218</v>
      </c>
      <c r="D357" s="159" t="s">
        <v>205</v>
      </c>
      <c r="E357" s="158" t="s">
        <v>218</v>
      </c>
    </row>
    <row r="358" spans="1:5" ht="15" thickBot="1">
      <c r="A358" s="115" t="s">
        <v>606</v>
      </c>
      <c r="B358" s="136">
        <v>257.62714099999999</v>
      </c>
      <c r="C358" s="117">
        <v>0.36485482963105759</v>
      </c>
      <c r="D358" s="116">
        <v>115.26938932100001</v>
      </c>
      <c r="E358" s="117">
        <v>3.0538936845085504E-2</v>
      </c>
    </row>
    <row r="359" spans="1:5" ht="15" thickBot="1">
      <c r="A359" s="115" t="s">
        <v>635</v>
      </c>
      <c r="B359" s="136">
        <v>322.17106699999999</v>
      </c>
      <c r="C359" s="117">
        <v>0.25053232260183333</v>
      </c>
      <c r="D359" s="116">
        <v>149.976785772</v>
      </c>
      <c r="E359" s="117">
        <v>0.30109812028540811</v>
      </c>
    </row>
    <row r="360" spans="1:5" ht="15" thickBot="1">
      <c r="A360" s="115" t="s">
        <v>744</v>
      </c>
      <c r="B360" s="300">
        <v>588.29065400000002</v>
      </c>
      <c r="C360" s="117">
        <v>0.82601951031189291</v>
      </c>
      <c r="D360" s="116">
        <v>332.05088069700003</v>
      </c>
      <c r="E360" s="117">
        <v>1.2140151823349214</v>
      </c>
    </row>
    <row r="361" spans="1:5" ht="15" thickBot="1">
      <c r="A361" s="301" t="s">
        <v>745</v>
      </c>
      <c r="B361" s="299">
        <v>342.235589</v>
      </c>
      <c r="C361" s="119">
        <v>6.2279093485449487E-2</v>
      </c>
      <c r="D361" s="118">
        <v>167.99619332899999</v>
      </c>
      <c r="E361" s="119">
        <v>0.12014797799703304</v>
      </c>
    </row>
    <row r="362" spans="1:5" ht="15" thickBot="1">
      <c r="A362" s="301" t="s">
        <v>746</v>
      </c>
      <c r="B362" s="299">
        <v>367.46347500000002</v>
      </c>
      <c r="C362" s="119">
        <v>7.3714969485537671E-2</v>
      </c>
      <c r="D362" s="118">
        <v>186.38918200000001</v>
      </c>
      <c r="E362" s="119">
        <v>0.10948455620645876</v>
      </c>
    </row>
    <row r="363" spans="1:5" ht="15" thickBot="1">
      <c r="A363" s="301" t="s">
        <v>747</v>
      </c>
      <c r="B363" s="302">
        <v>388.02332999999999</v>
      </c>
      <c r="C363" s="119">
        <v>5.5950744492360691E-2</v>
      </c>
      <c r="D363" s="118">
        <v>177.771808959</v>
      </c>
      <c r="E363" s="119">
        <v>-4.6233225279136682E-2</v>
      </c>
    </row>
    <row r="364" spans="1:5" ht="15" thickBot="1">
      <c r="A364" s="301" t="s">
        <v>748</v>
      </c>
      <c r="B364" s="135">
        <v>400.378199</v>
      </c>
      <c r="C364" s="119">
        <v>3.1840531341246953E-2</v>
      </c>
      <c r="D364" s="118">
        <v>204.45479045900001</v>
      </c>
      <c r="E364" s="119">
        <v>0.15009681037871411</v>
      </c>
    </row>
    <row r="365" spans="1:5" ht="15" thickBot="1">
      <c r="A365" s="301" t="s">
        <v>749</v>
      </c>
      <c r="B365" s="302">
        <v>499.44890700000002</v>
      </c>
      <c r="C365" s="119">
        <v>0.247442813438501</v>
      </c>
      <c r="D365" s="118">
        <v>265.82339077799998</v>
      </c>
      <c r="E365" s="119">
        <v>0.30015731194768175</v>
      </c>
    </row>
    <row r="366" spans="1:5" ht="15" thickBot="1">
      <c r="A366" s="301" t="s">
        <v>750</v>
      </c>
      <c r="B366" s="302">
        <v>588.29065400000002</v>
      </c>
      <c r="C366" s="119">
        <v>0.17787955035008216</v>
      </c>
      <c r="D366" s="118">
        <v>332.05088069700003</v>
      </c>
      <c r="E366" s="119">
        <v>0.2491409417552323</v>
      </c>
    </row>
    <row r="367" spans="1:5" hidden="1">
      <c r="A367" s="3"/>
    </row>
    <row r="369" spans="1:5">
      <c r="A369" s="143" t="s">
        <v>139</v>
      </c>
    </row>
    <row r="370" spans="1:5" ht="15" thickBot="1"/>
    <row r="371" spans="1:5" ht="15" thickBot="1">
      <c r="A371" s="573" t="s">
        <v>0</v>
      </c>
      <c r="B371" s="573" t="s">
        <v>219</v>
      </c>
      <c r="C371" s="573"/>
      <c r="D371" s="573"/>
      <c r="E371" s="573"/>
    </row>
    <row r="372" spans="1:5" ht="15" thickBot="1">
      <c r="A372" s="573"/>
      <c r="B372" s="159" t="s">
        <v>204</v>
      </c>
      <c r="C372" s="158" t="s">
        <v>218</v>
      </c>
      <c r="D372" s="159" t="s">
        <v>205</v>
      </c>
      <c r="E372" s="158" t="s">
        <v>218</v>
      </c>
    </row>
    <row r="373" spans="1:5" ht="15" thickBot="1">
      <c r="A373" s="115" t="s">
        <v>606</v>
      </c>
      <c r="B373" s="136">
        <v>462.08752299999998</v>
      </c>
      <c r="C373" s="117">
        <v>0.13438641358320771</v>
      </c>
      <c r="D373" s="116">
        <v>145.40051717099999</v>
      </c>
      <c r="E373" s="117">
        <v>-6.4443796490588831E-2</v>
      </c>
    </row>
    <row r="374" spans="1:5" ht="15" thickBot="1">
      <c r="A374" s="115" t="s">
        <v>635</v>
      </c>
      <c r="B374" s="136">
        <v>510.60764599999999</v>
      </c>
      <c r="C374" s="117">
        <v>0.1050020192819619</v>
      </c>
      <c r="D374" s="116">
        <v>135.80088579599999</v>
      </c>
      <c r="E374" s="117">
        <v>-6.602198920455174E-2</v>
      </c>
    </row>
    <row r="375" spans="1:5" ht="15" thickBot="1">
      <c r="A375" s="115" t="s">
        <v>744</v>
      </c>
      <c r="B375" s="300">
        <v>761.82030699999996</v>
      </c>
      <c r="C375" s="117">
        <v>0.49198766012994638</v>
      </c>
      <c r="D375" s="116">
        <v>252.13407688000001</v>
      </c>
      <c r="E375" s="117">
        <v>0.85664530391028282</v>
      </c>
    </row>
    <row r="376" spans="1:5" ht="15" thickBot="1">
      <c r="A376" s="301" t="s">
        <v>745</v>
      </c>
      <c r="B376" s="299">
        <v>546.813626</v>
      </c>
      <c r="C376" s="119">
        <v>7.0907633842991868E-2</v>
      </c>
      <c r="D376" s="118">
        <v>140.21126761400001</v>
      </c>
      <c r="E376" s="119">
        <v>3.2476826584366257E-2</v>
      </c>
    </row>
    <row r="377" spans="1:5" ht="15" thickBot="1">
      <c r="A377" s="301" t="s">
        <v>746</v>
      </c>
      <c r="B377" s="299">
        <v>570.28299100000004</v>
      </c>
      <c r="C377" s="119">
        <v>4.2920227083002568E-2</v>
      </c>
      <c r="D377" s="118">
        <v>169.15773481400001</v>
      </c>
      <c r="E377" s="119">
        <v>0.20644893732570258</v>
      </c>
    </row>
    <row r="378" spans="1:5" ht="15" thickBot="1">
      <c r="A378" s="301" t="s">
        <v>747</v>
      </c>
      <c r="B378" s="302">
        <v>603.62440600000002</v>
      </c>
      <c r="C378" s="119">
        <v>5.8464684246562038E-2</v>
      </c>
      <c r="D378" s="118">
        <v>160.30752271099999</v>
      </c>
      <c r="E378" s="119">
        <v>-5.2319287159593414E-2</v>
      </c>
    </row>
    <row r="379" spans="1:5" ht="15" thickBot="1">
      <c r="A379" s="301" t="s">
        <v>748</v>
      </c>
      <c r="B379" s="299">
        <v>674.68420300000002</v>
      </c>
      <c r="C379" s="119">
        <v>0.11772187521523111</v>
      </c>
      <c r="D379" s="118">
        <v>179.03381930800001</v>
      </c>
      <c r="E379" s="119">
        <v>0.1168148336417094</v>
      </c>
    </row>
    <row r="380" spans="1:5" ht="15" thickBot="1">
      <c r="A380" s="301" t="s">
        <v>749</v>
      </c>
      <c r="B380" s="302">
        <v>715.23547499999995</v>
      </c>
      <c r="C380" s="119">
        <v>6.010407805561134E-2</v>
      </c>
      <c r="D380" s="118">
        <v>212.242745085</v>
      </c>
      <c r="E380" s="119">
        <v>0.18548967957762869</v>
      </c>
    </row>
    <row r="381" spans="1:5" ht="15" thickBot="1">
      <c r="A381" s="301" t="s">
        <v>750</v>
      </c>
      <c r="B381" s="302">
        <v>761.82030699999996</v>
      </c>
      <c r="C381" s="119">
        <v>6.5132160845349577E-2</v>
      </c>
      <c r="D381" s="118">
        <v>252.13407688000001</v>
      </c>
      <c r="E381" s="119">
        <v>0.18795145049138967</v>
      </c>
    </row>
    <row r="382" spans="1:5" hidden="1"/>
    <row r="384" spans="1:5">
      <c r="A384" s="143" t="s">
        <v>140</v>
      </c>
    </row>
    <row r="385" spans="1:6" ht="15" thickBot="1"/>
    <row r="386" spans="1:6" ht="15" thickBot="1">
      <c r="A386" s="573" t="s">
        <v>0</v>
      </c>
      <c r="B386" s="573" t="s">
        <v>219</v>
      </c>
      <c r="C386" s="573"/>
      <c r="D386" s="573"/>
      <c r="E386" s="573"/>
    </row>
    <row r="387" spans="1:6" ht="15" thickBot="1">
      <c r="A387" s="573"/>
      <c r="B387" s="159" t="s">
        <v>204</v>
      </c>
      <c r="C387" s="158" t="s">
        <v>218</v>
      </c>
      <c r="D387" s="159" t="s">
        <v>205</v>
      </c>
      <c r="E387" s="158" t="s">
        <v>218</v>
      </c>
    </row>
    <row r="388" spans="1:6" ht="15" thickBot="1">
      <c r="A388" s="115" t="s">
        <v>606</v>
      </c>
      <c r="B388" s="136">
        <v>783.13455799999997</v>
      </c>
      <c r="C388" s="117">
        <v>8.5263200965215558E-2</v>
      </c>
      <c r="D388" s="116">
        <v>453.67119140900002</v>
      </c>
      <c r="E388" s="117">
        <v>0.1177248235693865</v>
      </c>
      <c r="F388" s="68"/>
    </row>
    <row r="389" spans="1:6" ht="15" thickBot="1">
      <c r="A389" s="115" t="s">
        <v>635</v>
      </c>
      <c r="B389" s="136">
        <v>841.55296399999997</v>
      </c>
      <c r="C389" s="117">
        <v>7.4595617577126516E-2</v>
      </c>
      <c r="D389" s="116">
        <v>448.26349056700002</v>
      </c>
      <c r="E389" s="117">
        <v>-1.1919868275534319E-2</v>
      </c>
      <c r="F389" s="68"/>
    </row>
    <row r="390" spans="1:6" ht="15" thickBot="1">
      <c r="A390" s="115" t="s">
        <v>744</v>
      </c>
      <c r="B390" s="300">
        <v>1050.9464250000001</v>
      </c>
      <c r="C390" s="117">
        <v>0.24881792347890788</v>
      </c>
      <c r="D390" s="116">
        <v>616.79968241300003</v>
      </c>
      <c r="E390" s="117">
        <v>0.37597572720638428</v>
      </c>
      <c r="F390" s="68"/>
    </row>
    <row r="391" spans="1:6" ht="15" thickBot="1">
      <c r="A391" s="301" t="s">
        <v>745</v>
      </c>
      <c r="B391" s="299">
        <v>858.60326399999997</v>
      </c>
      <c r="C391" s="119">
        <v>2.0260519217896775E-2</v>
      </c>
      <c r="D391" s="118">
        <v>467.82704839799999</v>
      </c>
      <c r="E391" s="119">
        <v>4.3642987311445759E-2</v>
      </c>
    </row>
    <row r="392" spans="1:6" ht="15" thickBot="1">
      <c r="A392" s="301" t="s">
        <v>746</v>
      </c>
      <c r="B392" s="299">
        <v>902.14608399999997</v>
      </c>
      <c r="C392" s="119">
        <v>5.0713550513593213E-2</v>
      </c>
      <c r="D392" s="118">
        <v>486.71203422899998</v>
      </c>
      <c r="E392" s="119">
        <v>4.0367451808672995E-2</v>
      </c>
    </row>
    <row r="393" spans="1:6" ht="15" thickBot="1">
      <c r="A393" s="301" t="s">
        <v>747</v>
      </c>
      <c r="B393" s="302">
        <v>923.77861299999995</v>
      </c>
      <c r="C393" s="119">
        <v>2.3978964586405031E-2</v>
      </c>
      <c r="D393" s="118">
        <v>459.54278479800001</v>
      </c>
      <c r="E393" s="119">
        <v>-5.5822021072560388E-2</v>
      </c>
    </row>
    <row r="394" spans="1:6" ht="15" thickBot="1">
      <c r="A394" s="301" t="s">
        <v>748</v>
      </c>
      <c r="B394" s="135">
        <v>949.98411699999997</v>
      </c>
      <c r="C394" s="119">
        <v>2.8367731869107495E-2</v>
      </c>
      <c r="D394" s="118">
        <v>506.01558986399999</v>
      </c>
      <c r="E394" s="119">
        <v>0.10112835323141436</v>
      </c>
    </row>
    <row r="395" spans="1:6" ht="15" thickBot="1">
      <c r="A395" s="301" t="s">
        <v>749</v>
      </c>
      <c r="B395" s="302">
        <v>1020.632218</v>
      </c>
      <c r="C395" s="119">
        <v>7.4367665454347795E-2</v>
      </c>
      <c r="D395" s="118">
        <v>582.99551235499996</v>
      </c>
      <c r="E395" s="119">
        <v>0.15212954705938919</v>
      </c>
    </row>
    <row r="396" spans="1:6" ht="15" thickBot="1">
      <c r="A396" s="301" t="s">
        <v>750</v>
      </c>
      <c r="B396" s="302">
        <v>1050.9464250000001</v>
      </c>
      <c r="C396" s="119">
        <v>2.9701401215222197E-2</v>
      </c>
      <c r="D396" s="118">
        <v>616.79968241300003</v>
      </c>
      <c r="E396" s="119">
        <v>5.798358536491769E-2</v>
      </c>
    </row>
    <row r="398" spans="1:6">
      <c r="A398" s="133" t="s">
        <v>1036</v>
      </c>
    </row>
    <row r="399" spans="1:6">
      <c r="A399" s="133" t="s">
        <v>1033</v>
      </c>
    </row>
    <row r="402" spans="1:5">
      <c r="A402" s="633" t="s">
        <v>709</v>
      </c>
      <c r="B402" s="633"/>
      <c r="C402" s="633"/>
      <c r="D402" s="633"/>
      <c r="E402" s="633"/>
    </row>
    <row r="404" spans="1:5">
      <c r="A404" s="143" t="s">
        <v>141</v>
      </c>
    </row>
    <row r="405" spans="1:5" ht="15" thickBot="1"/>
    <row r="406" spans="1:5" ht="15" thickBot="1">
      <c r="A406" s="573" t="s">
        <v>0</v>
      </c>
      <c r="B406" s="573" t="s">
        <v>219</v>
      </c>
      <c r="C406" s="573"/>
      <c r="D406" s="573"/>
      <c r="E406" s="573"/>
    </row>
    <row r="407" spans="1:5" ht="15" thickBot="1">
      <c r="A407" s="573"/>
      <c r="B407" s="159" t="s">
        <v>204</v>
      </c>
      <c r="C407" s="158" t="s">
        <v>218</v>
      </c>
      <c r="D407" s="159" t="s">
        <v>205</v>
      </c>
      <c r="E407" s="158" t="s">
        <v>218</v>
      </c>
    </row>
    <row r="408" spans="1:5" ht="15" thickBot="1">
      <c r="A408" s="115" t="s">
        <v>606</v>
      </c>
      <c r="B408" s="136">
        <v>215.22557900000001</v>
      </c>
      <c r="C408" s="117">
        <v>-2.2642904163170798E-2</v>
      </c>
      <c r="D408" s="116">
        <v>82.847732179000005</v>
      </c>
      <c r="E408" s="117">
        <v>-0.14858504562078284</v>
      </c>
    </row>
    <row r="409" spans="1:5" ht="15" thickBot="1">
      <c r="A409" s="115" t="s">
        <v>635</v>
      </c>
      <c r="B409" s="136">
        <v>211.331537</v>
      </c>
      <c r="C409" s="117">
        <v>-1.8092840163761451E-2</v>
      </c>
      <c r="D409" s="116">
        <v>60.348722533</v>
      </c>
      <c r="E409" s="117">
        <v>-0.27157061580622222</v>
      </c>
    </row>
    <row r="410" spans="1:5" ht="15" thickBot="1">
      <c r="A410" s="115" t="s">
        <v>744</v>
      </c>
      <c r="B410" s="300">
        <v>279.10291100000001</v>
      </c>
      <c r="C410" s="117">
        <v>0.3206874608591902</v>
      </c>
      <c r="D410" s="116">
        <v>123.129180105</v>
      </c>
      <c r="E410" s="117">
        <v>1.0402947226872992</v>
      </c>
    </row>
    <row r="411" spans="1:5" ht="15" thickBot="1">
      <c r="A411" s="301" t="s">
        <v>745</v>
      </c>
      <c r="B411" s="299">
        <v>222.48283699999999</v>
      </c>
      <c r="C411" s="119">
        <v>5.2766852303733507E-2</v>
      </c>
      <c r="D411" s="118">
        <v>72.949807031999995</v>
      </c>
      <c r="E411" s="119">
        <v>0.20880449444658</v>
      </c>
    </row>
    <row r="412" spans="1:5" ht="15" thickBot="1">
      <c r="A412" s="301" t="s">
        <v>746</v>
      </c>
      <c r="B412" s="299">
        <v>230.821651</v>
      </c>
      <c r="C412" s="119">
        <v>3.7480706882571865E-2</v>
      </c>
      <c r="D412" s="118">
        <v>80.506909848000006</v>
      </c>
      <c r="E412" s="119">
        <v>0.10359318445743153</v>
      </c>
    </row>
    <row r="413" spans="1:5" ht="15" thickBot="1">
      <c r="A413" s="301" t="s">
        <v>747</v>
      </c>
      <c r="B413" s="302">
        <v>283.95915600000001</v>
      </c>
      <c r="C413" s="119">
        <v>0.2302102284157044</v>
      </c>
      <c r="D413" s="118">
        <v>105.255615605</v>
      </c>
      <c r="E413" s="119">
        <v>0.30741095147890357</v>
      </c>
    </row>
    <row r="414" spans="1:5" ht="15" thickBot="1">
      <c r="A414" s="301" t="s">
        <v>748</v>
      </c>
      <c r="B414" s="299">
        <v>284.80185599999999</v>
      </c>
      <c r="C414" s="119">
        <v>2.9676803237152155E-3</v>
      </c>
      <c r="D414" s="118">
        <v>109.699225334</v>
      </c>
      <c r="E414" s="119">
        <v>4.2217317370275446E-2</v>
      </c>
    </row>
    <row r="415" spans="1:5" ht="15" thickBot="1">
      <c r="A415" s="301" t="s">
        <v>749</v>
      </c>
      <c r="B415" s="302">
        <v>272.71801099999999</v>
      </c>
      <c r="C415" s="119">
        <v>-4.242895453602661E-2</v>
      </c>
      <c r="D415" s="118">
        <v>113.234353242</v>
      </c>
      <c r="E415" s="119">
        <v>3.2225641495978008E-2</v>
      </c>
    </row>
    <row r="416" spans="1:5" ht="15" thickBot="1">
      <c r="A416" s="301" t="s">
        <v>750</v>
      </c>
      <c r="B416" s="302">
        <v>279.10291100000001</v>
      </c>
      <c r="C416" s="119">
        <v>2.3412095066944503E-2</v>
      </c>
      <c r="D416" s="118">
        <v>123.129180105</v>
      </c>
      <c r="E416" s="119">
        <v>8.7383612655544313E-2</v>
      </c>
    </row>
    <row r="417" spans="1:5" hidden="1">
      <c r="A417" s="3"/>
    </row>
    <row r="419" spans="1:5">
      <c r="A419" s="143" t="s">
        <v>142</v>
      </c>
    </row>
    <row r="420" spans="1:5" ht="15" thickBot="1"/>
    <row r="421" spans="1:5" ht="15" thickBot="1">
      <c r="A421" s="573" t="s">
        <v>0</v>
      </c>
      <c r="B421" s="573" t="s">
        <v>219</v>
      </c>
      <c r="C421" s="573"/>
      <c r="D421" s="573"/>
      <c r="E421" s="573"/>
    </row>
    <row r="422" spans="1:5" ht="15" thickBot="1">
      <c r="A422" s="573"/>
      <c r="B422" s="159" t="s">
        <v>204</v>
      </c>
      <c r="C422" s="158" t="s">
        <v>218</v>
      </c>
      <c r="D422" s="159" t="s">
        <v>205</v>
      </c>
      <c r="E422" s="158" t="s">
        <v>218</v>
      </c>
    </row>
    <row r="423" spans="1:5" ht="15" thickBot="1">
      <c r="A423" s="115" t="s">
        <v>606</v>
      </c>
      <c r="B423" s="136">
        <v>3677.4960380000002</v>
      </c>
      <c r="C423" s="117">
        <v>0.10026690313763061</v>
      </c>
      <c r="D423" s="116">
        <v>1137.0675787580001</v>
      </c>
      <c r="E423" s="117">
        <v>-6.8874007255688666E-2</v>
      </c>
    </row>
    <row r="424" spans="1:5" ht="15" thickBot="1">
      <c r="A424" s="115" t="s">
        <v>635</v>
      </c>
      <c r="B424" s="136">
        <v>4351.9822800000002</v>
      </c>
      <c r="C424" s="117">
        <v>0.18340910092912516</v>
      </c>
      <c r="D424" s="116">
        <v>1157.6800754779999</v>
      </c>
      <c r="E424" s="117">
        <v>1.8127767518017302E-2</v>
      </c>
    </row>
    <row r="425" spans="1:5" ht="15" thickBot="1">
      <c r="A425" s="115" t="s">
        <v>744</v>
      </c>
      <c r="B425" s="300">
        <v>5878.1438930000004</v>
      </c>
      <c r="C425" s="117">
        <v>0.35068194556159821</v>
      </c>
      <c r="D425" s="116">
        <v>2453.3166616429999</v>
      </c>
      <c r="E425" s="117">
        <v>1.1191663514032912</v>
      </c>
    </row>
    <row r="426" spans="1:5" ht="15" thickBot="1">
      <c r="A426" s="301" t="s">
        <v>745</v>
      </c>
      <c r="B426" s="299">
        <v>4357.4358579999998</v>
      </c>
      <c r="C426" s="119">
        <v>1.2531250471910589E-3</v>
      </c>
      <c r="D426" s="118">
        <v>1290.573753313</v>
      </c>
      <c r="E426" s="119">
        <v>0.11479309409391793</v>
      </c>
    </row>
    <row r="427" spans="1:5" ht="15" thickBot="1">
      <c r="A427" s="301" t="s">
        <v>746</v>
      </c>
      <c r="B427" s="299">
        <v>4989.3840019999998</v>
      </c>
      <c r="C427" s="119">
        <v>0.14502752641551334</v>
      </c>
      <c r="D427" s="118">
        <v>1402.7691779429999</v>
      </c>
      <c r="E427" s="119">
        <v>8.6934531515138774E-2</v>
      </c>
    </row>
    <row r="428" spans="1:5" ht="15" thickBot="1">
      <c r="A428" s="301" t="s">
        <v>747</v>
      </c>
      <c r="B428" s="302">
        <v>5186.129261</v>
      </c>
      <c r="C428" s="119">
        <v>3.9432775453068898E-2</v>
      </c>
      <c r="D428" s="118">
        <v>1426.295018241</v>
      </c>
      <c r="E428" s="119">
        <v>1.677099886989105E-2</v>
      </c>
    </row>
    <row r="429" spans="1:5" ht="15" thickBot="1">
      <c r="A429" s="301" t="s">
        <v>748</v>
      </c>
      <c r="B429" s="299">
        <v>5249.7682640000003</v>
      </c>
      <c r="C429" s="119">
        <v>1.2271002089857133E-2</v>
      </c>
      <c r="D429" s="118">
        <v>1580.9180798550001</v>
      </c>
      <c r="E429" s="119">
        <v>0.10840889131386812</v>
      </c>
    </row>
    <row r="430" spans="1:5" ht="15" thickBot="1">
      <c r="A430" s="301" t="s">
        <v>749</v>
      </c>
      <c r="B430" s="302">
        <v>5535.9595390000004</v>
      </c>
      <c r="C430" s="119">
        <v>5.4515030113336853E-2</v>
      </c>
      <c r="D430" s="118">
        <v>2035.687497052</v>
      </c>
      <c r="E430" s="119">
        <v>0.28766159549437936</v>
      </c>
    </row>
    <row r="431" spans="1:5" ht="15" thickBot="1">
      <c r="A431" s="301" t="s">
        <v>750</v>
      </c>
      <c r="B431" s="302">
        <v>5878.1438930000004</v>
      </c>
      <c r="C431" s="119">
        <v>6.1811209346701833E-2</v>
      </c>
      <c r="D431" s="118">
        <v>2453.3166616429999</v>
      </c>
      <c r="E431" s="119">
        <v>0.20515386826111248</v>
      </c>
    </row>
    <row r="432" spans="1:5" hidden="1"/>
    <row r="434" spans="1:5">
      <c r="A434" s="143" t="s">
        <v>216</v>
      </c>
    </row>
    <row r="435" spans="1:5" ht="15" thickBot="1"/>
    <row r="436" spans="1:5" ht="15" thickBot="1">
      <c r="A436" s="573" t="s">
        <v>0</v>
      </c>
      <c r="B436" s="573" t="s">
        <v>219</v>
      </c>
      <c r="C436" s="573"/>
      <c r="D436" s="573"/>
      <c r="E436" s="573"/>
    </row>
    <row r="437" spans="1:5" ht="15" thickBot="1">
      <c r="A437" s="573"/>
      <c r="B437" s="159" t="s">
        <v>204</v>
      </c>
      <c r="C437" s="158" t="s">
        <v>218</v>
      </c>
      <c r="D437" s="159" t="s">
        <v>205</v>
      </c>
      <c r="E437" s="158" t="s">
        <v>218</v>
      </c>
    </row>
    <row r="438" spans="1:5" ht="15" thickBot="1">
      <c r="A438" s="115" t="s">
        <v>606</v>
      </c>
      <c r="B438" s="136">
        <v>14.745374999999999</v>
      </c>
      <c r="C438" s="117">
        <v>-6.3522608732929808E-2</v>
      </c>
      <c r="D438" s="116">
        <v>8.9759613540000007</v>
      </c>
      <c r="E438" s="117">
        <v>0.15610725652116672</v>
      </c>
    </row>
    <row r="439" spans="1:5" ht="15" thickBot="1">
      <c r="A439" s="115" t="s">
        <v>635</v>
      </c>
      <c r="B439" s="136">
        <v>17.739075</v>
      </c>
      <c r="C439" s="117">
        <v>0.20302637267617818</v>
      </c>
      <c r="D439" s="116">
        <v>8.0115845649999997</v>
      </c>
      <c r="E439" s="117">
        <v>-0.10743994442113336</v>
      </c>
    </row>
    <row r="440" spans="1:5" ht="15" thickBot="1">
      <c r="A440" s="115" t="s">
        <v>744</v>
      </c>
      <c r="B440" s="300">
        <v>26.076619999999998</v>
      </c>
      <c r="C440" s="117">
        <v>0.47001013299735184</v>
      </c>
      <c r="D440" s="116">
        <v>13.503345641999999</v>
      </c>
      <c r="E440" s="117">
        <v>0.685477514771761</v>
      </c>
    </row>
    <row r="441" spans="1:5" ht="15" thickBot="1">
      <c r="A441" s="301" t="s">
        <v>745</v>
      </c>
      <c r="B441" s="299">
        <v>18.106974999999998</v>
      </c>
      <c r="C441" s="119">
        <v>2.0739525595331144E-2</v>
      </c>
      <c r="D441" s="118">
        <v>8.4445405850000004</v>
      </c>
      <c r="E441" s="119">
        <v>5.4041246957742206E-2</v>
      </c>
    </row>
    <row r="442" spans="1:5" ht="15" thickBot="1">
      <c r="A442" s="301" t="s">
        <v>746</v>
      </c>
      <c r="B442" s="299">
        <v>18.563475</v>
      </c>
      <c r="C442" s="119">
        <v>2.521127907891859E-2</v>
      </c>
      <c r="D442" s="118">
        <v>7.7887777949999997</v>
      </c>
      <c r="E442" s="119">
        <v>-7.7655235758453123E-2</v>
      </c>
    </row>
    <row r="443" spans="1:5" ht="15" thickBot="1">
      <c r="A443" s="301" t="s">
        <v>747</v>
      </c>
      <c r="B443" s="302">
        <v>20.630675</v>
      </c>
      <c r="C443" s="119">
        <v>0.11135846063304417</v>
      </c>
      <c r="D443" s="118">
        <v>8.6566600650000005</v>
      </c>
      <c r="E443" s="119">
        <v>0.11142727303854236</v>
      </c>
    </row>
    <row r="444" spans="1:5" ht="15" thickBot="1">
      <c r="A444" s="301" t="s">
        <v>748</v>
      </c>
      <c r="B444" s="135">
        <v>20.764175000000002</v>
      </c>
      <c r="C444" s="119">
        <v>6.4709467819158368E-3</v>
      </c>
      <c r="D444" s="118">
        <v>9.5074751749999997</v>
      </c>
      <c r="E444" s="119">
        <v>9.8284454236565788E-2</v>
      </c>
    </row>
    <row r="445" spans="1:5" ht="15" thickBot="1">
      <c r="A445" s="301" t="s">
        <v>749</v>
      </c>
      <c r="B445" s="302">
        <v>26.688020000000002</v>
      </c>
      <c r="C445" s="119">
        <v>0.28529161404197373</v>
      </c>
      <c r="D445" s="118">
        <v>12.053493216</v>
      </c>
      <c r="E445" s="119">
        <v>0.2677911847400643</v>
      </c>
    </row>
    <row r="446" spans="1:5" ht="15" thickBot="1">
      <c r="A446" s="301" t="s">
        <v>750</v>
      </c>
      <c r="B446" s="302">
        <v>26.076619999999998</v>
      </c>
      <c r="C446" s="119">
        <v>-2.2909155493738509E-2</v>
      </c>
      <c r="D446" s="118">
        <v>13.503345641999999</v>
      </c>
      <c r="E446" s="119">
        <v>0.12028483361781316</v>
      </c>
    </row>
    <row r="448" spans="1:5">
      <c r="A448" s="133" t="s">
        <v>1036</v>
      </c>
    </row>
    <row r="449" spans="1:5">
      <c r="A449" s="133" t="s">
        <v>1033</v>
      </c>
    </row>
    <row r="452" spans="1:5">
      <c r="A452" s="633" t="s">
        <v>709</v>
      </c>
      <c r="B452" s="633"/>
      <c r="C452" s="633"/>
      <c r="D452" s="633"/>
      <c r="E452" s="633"/>
    </row>
    <row r="454" spans="1:5">
      <c r="A454" s="143" t="s">
        <v>144</v>
      </c>
    </row>
    <row r="455" spans="1:5" ht="15" thickBot="1"/>
    <row r="456" spans="1:5" ht="15" thickBot="1">
      <c r="A456" s="573" t="s">
        <v>0</v>
      </c>
      <c r="B456" s="573" t="s">
        <v>219</v>
      </c>
      <c r="C456" s="573"/>
      <c r="D456" s="573"/>
      <c r="E456" s="573"/>
    </row>
    <row r="457" spans="1:5" ht="15" thickBot="1">
      <c r="A457" s="573"/>
      <c r="B457" s="159" t="s">
        <v>204</v>
      </c>
      <c r="C457" s="158" t="s">
        <v>218</v>
      </c>
      <c r="D457" s="159" t="s">
        <v>205</v>
      </c>
      <c r="E457" s="158" t="s">
        <v>218</v>
      </c>
    </row>
    <row r="458" spans="1:5" ht="15" thickBot="1">
      <c r="A458" s="115" t="s">
        <v>606</v>
      </c>
      <c r="B458" s="136">
        <v>6510.3662009999998</v>
      </c>
      <c r="C458" s="117">
        <v>9.0225456197785908E-2</v>
      </c>
      <c r="D458" s="116">
        <v>1981.6091425940001</v>
      </c>
      <c r="E458" s="117">
        <v>-8.9313037290244271E-2</v>
      </c>
    </row>
    <row r="459" spans="1:5" ht="15" thickBot="1">
      <c r="A459" s="115" t="s">
        <v>635</v>
      </c>
      <c r="B459" s="136">
        <v>7032.1065799999997</v>
      </c>
      <c r="C459" s="117">
        <v>8.0139943421287108E-2</v>
      </c>
      <c r="D459" s="116">
        <v>1869.930061368</v>
      </c>
      <c r="E459" s="117">
        <v>-5.6357774510369905E-2</v>
      </c>
    </row>
    <row r="460" spans="1:5" ht="15" thickBot="1">
      <c r="A460" s="115" t="s">
        <v>744</v>
      </c>
      <c r="B460" s="300">
        <v>8027.6219270000001</v>
      </c>
      <c r="C460" s="117">
        <v>0.14156715852847618</v>
      </c>
      <c r="D460" s="116">
        <v>3680.9434190090001</v>
      </c>
      <c r="E460" s="117">
        <v>0.96849256293366515</v>
      </c>
    </row>
    <row r="461" spans="1:5" ht="15" thickBot="1">
      <c r="A461" s="301" t="s">
        <v>745</v>
      </c>
      <c r="B461" s="299">
        <v>7170.7311120000004</v>
      </c>
      <c r="C461" s="119">
        <v>1.9713087454371423E-2</v>
      </c>
      <c r="D461" s="118">
        <v>1961.0586693949999</v>
      </c>
      <c r="E461" s="119">
        <v>4.8733698607065674E-2</v>
      </c>
    </row>
    <row r="462" spans="1:5" ht="15" thickBot="1">
      <c r="A462" s="301" t="s">
        <v>746</v>
      </c>
      <c r="B462" s="299">
        <v>7287.0581240000001</v>
      </c>
      <c r="C462" s="119">
        <v>1.6222475809381558E-2</v>
      </c>
      <c r="D462" s="118">
        <v>2276.6609878429999</v>
      </c>
      <c r="E462" s="119">
        <v>0.16093466420633171</v>
      </c>
    </row>
    <row r="463" spans="1:5" ht="15" thickBot="1">
      <c r="A463" s="301" t="s">
        <v>747</v>
      </c>
      <c r="B463" s="302">
        <v>7470.0508639999998</v>
      </c>
      <c r="C463" s="119">
        <v>2.5112018716759131E-2</v>
      </c>
      <c r="D463" s="118">
        <v>2031.721711982</v>
      </c>
      <c r="E463" s="119">
        <v>-0.10758706595709062</v>
      </c>
    </row>
    <row r="464" spans="1:5" ht="15" thickBot="1">
      <c r="A464" s="301" t="s">
        <v>748</v>
      </c>
      <c r="B464" s="135">
        <v>7560.8406020000002</v>
      </c>
      <c r="C464" s="119">
        <v>1.215383129953483E-2</v>
      </c>
      <c r="D464" s="118">
        <v>2258.0689233560001</v>
      </c>
      <c r="E464" s="119">
        <v>0.11140660162222328</v>
      </c>
    </row>
    <row r="465" spans="1:5" ht="15" thickBot="1">
      <c r="A465" s="301" t="s">
        <v>749</v>
      </c>
      <c r="B465" s="302">
        <v>7839.5704990000004</v>
      </c>
      <c r="C465" s="119">
        <v>3.6864934955283979E-2</v>
      </c>
      <c r="D465" s="118">
        <v>2548.3345395060001</v>
      </c>
      <c r="E465" s="119">
        <v>0.12854595054547746</v>
      </c>
    </row>
    <row r="466" spans="1:5" ht="15" thickBot="1">
      <c r="A466" s="301" t="s">
        <v>750</v>
      </c>
      <c r="B466" s="302">
        <v>8027.6219270000001</v>
      </c>
      <c r="C466" s="119">
        <v>2.3987465642918475E-2</v>
      </c>
      <c r="D466" s="118">
        <v>3680.9434190090001</v>
      </c>
      <c r="E466" s="119">
        <v>0.44445062527879819</v>
      </c>
    </row>
    <row r="467" spans="1:5" hidden="1">
      <c r="A467" s="3"/>
    </row>
    <row r="469" spans="1:5">
      <c r="A469" s="143" t="s">
        <v>145</v>
      </c>
    </row>
    <row r="470" spans="1:5" ht="15" thickBot="1"/>
    <row r="471" spans="1:5" ht="15" thickBot="1">
      <c r="A471" s="573" t="s">
        <v>0</v>
      </c>
      <c r="B471" s="573" t="s">
        <v>219</v>
      </c>
      <c r="C471" s="573"/>
      <c r="D471" s="573"/>
      <c r="E471" s="573"/>
    </row>
    <row r="472" spans="1:5" ht="15" thickBot="1">
      <c r="A472" s="573"/>
      <c r="B472" s="159" t="s">
        <v>204</v>
      </c>
      <c r="C472" s="158" t="s">
        <v>218</v>
      </c>
      <c r="D472" s="159" t="s">
        <v>205</v>
      </c>
      <c r="E472" s="158" t="s">
        <v>218</v>
      </c>
    </row>
    <row r="473" spans="1:5" ht="15" thickBot="1">
      <c r="A473" s="115" t="s">
        <v>606</v>
      </c>
      <c r="B473" s="136">
        <v>522.74631599999998</v>
      </c>
      <c r="C473" s="117">
        <v>7.686921303736452E-2</v>
      </c>
      <c r="D473" s="116">
        <v>125.37686264200001</v>
      </c>
      <c r="E473" s="117">
        <v>-1.8273155059818455E-2</v>
      </c>
    </row>
    <row r="474" spans="1:5" ht="15" thickBot="1">
      <c r="A474" s="115" t="s">
        <v>635</v>
      </c>
      <c r="B474" s="136">
        <v>565.08046100000001</v>
      </c>
      <c r="C474" s="117">
        <v>8.0984109699589038E-2</v>
      </c>
      <c r="D474" s="116">
        <v>134.96497101599999</v>
      </c>
      <c r="E474" s="117">
        <v>7.6474304524414422E-2</v>
      </c>
    </row>
    <row r="475" spans="1:5" ht="15" thickBot="1">
      <c r="A475" s="115" t="s">
        <v>744</v>
      </c>
      <c r="B475" s="300">
        <v>738.50004200000001</v>
      </c>
      <c r="C475" s="117">
        <v>0.30689360713889557</v>
      </c>
      <c r="D475" s="116">
        <v>307.66431332899998</v>
      </c>
      <c r="E475" s="117">
        <v>1.2795864068501641</v>
      </c>
    </row>
    <row r="476" spans="1:5" ht="15" thickBot="1">
      <c r="A476" s="301" t="s">
        <v>745</v>
      </c>
      <c r="B476" s="299">
        <v>572.94179299999996</v>
      </c>
      <c r="C476" s="119">
        <v>1.3911880771966645E-2</v>
      </c>
      <c r="D476" s="118">
        <v>151.97504934200001</v>
      </c>
      <c r="E476" s="119">
        <v>0.12603328254694679</v>
      </c>
    </row>
    <row r="477" spans="1:5" ht="15" thickBot="1">
      <c r="A477" s="301" t="s">
        <v>746</v>
      </c>
      <c r="B477" s="299">
        <v>612.17056600000001</v>
      </c>
      <c r="C477" s="119">
        <v>6.8469037307599678E-2</v>
      </c>
      <c r="D477" s="118">
        <v>173.14007378100001</v>
      </c>
      <c r="E477" s="119">
        <v>0.13926644229192439</v>
      </c>
    </row>
    <row r="478" spans="1:5" ht="15" thickBot="1">
      <c r="A478" s="301" t="s">
        <v>747</v>
      </c>
      <c r="B478" s="302">
        <v>634.94741399999998</v>
      </c>
      <c r="C478" s="119">
        <v>3.7206702290224082E-2</v>
      </c>
      <c r="D478" s="118">
        <v>168.593056988</v>
      </c>
      <c r="E478" s="119">
        <v>-2.6262070320885993E-2</v>
      </c>
    </row>
    <row r="479" spans="1:5" ht="15" thickBot="1">
      <c r="A479" s="301" t="s">
        <v>748</v>
      </c>
      <c r="B479" s="135">
        <v>649.28351399999997</v>
      </c>
      <c r="C479" s="119">
        <v>2.2578405209474541E-2</v>
      </c>
      <c r="D479" s="118">
        <v>190.8759244</v>
      </c>
      <c r="E479" s="119">
        <v>0.13216954369352255</v>
      </c>
    </row>
    <row r="480" spans="1:5" ht="15" thickBot="1">
      <c r="A480" s="301" t="s">
        <v>749</v>
      </c>
      <c r="B480" s="302">
        <v>703.74283200000002</v>
      </c>
      <c r="C480" s="119">
        <v>8.3876021531019584E-2</v>
      </c>
      <c r="D480" s="118">
        <v>255.46140826199999</v>
      </c>
      <c r="E480" s="119">
        <v>0.33836369916749953</v>
      </c>
    </row>
    <row r="481" spans="1:5" ht="15" thickBot="1">
      <c r="A481" s="301" t="s">
        <v>750</v>
      </c>
      <c r="B481" s="302">
        <v>738.50004200000001</v>
      </c>
      <c r="C481" s="119">
        <v>4.9389078537712176E-2</v>
      </c>
      <c r="D481" s="118">
        <v>307.66431332899998</v>
      </c>
      <c r="E481" s="119">
        <v>0.20434751934609607</v>
      </c>
    </row>
    <row r="482" spans="1:5" hidden="1"/>
    <row r="484" spans="1:5">
      <c r="A484" s="143" t="s">
        <v>146</v>
      </c>
    </row>
    <row r="485" spans="1:5" ht="15" thickBot="1"/>
    <row r="486" spans="1:5" ht="15" thickBot="1">
      <c r="A486" s="573" t="s">
        <v>0</v>
      </c>
      <c r="B486" s="573" t="s">
        <v>219</v>
      </c>
      <c r="C486" s="573"/>
      <c r="D486" s="573"/>
      <c r="E486" s="573"/>
    </row>
    <row r="487" spans="1:5" ht="15" thickBot="1">
      <c r="A487" s="573"/>
      <c r="B487" s="159" t="s">
        <v>204</v>
      </c>
      <c r="C487" s="158" t="s">
        <v>218</v>
      </c>
      <c r="D487" s="159" t="s">
        <v>205</v>
      </c>
      <c r="E487" s="158" t="s">
        <v>218</v>
      </c>
    </row>
    <row r="488" spans="1:5" ht="15" thickBot="1">
      <c r="A488" s="115" t="s">
        <v>606</v>
      </c>
      <c r="B488" s="136">
        <v>118.217872</v>
      </c>
      <c r="C488" s="117">
        <v>0.17164525423791968</v>
      </c>
      <c r="D488" s="116">
        <v>46.922371284</v>
      </c>
      <c r="E488" s="117">
        <v>0.10509374675665521</v>
      </c>
    </row>
    <row r="489" spans="1:5" ht="15" thickBot="1">
      <c r="A489" s="115" t="s">
        <v>635</v>
      </c>
      <c r="B489" s="136">
        <v>137.380281</v>
      </c>
      <c r="C489" s="117">
        <v>0.16209401062472176</v>
      </c>
      <c r="D489" s="116">
        <v>49.319024102</v>
      </c>
      <c r="E489" s="117">
        <v>5.1076975702999718E-2</v>
      </c>
    </row>
    <row r="490" spans="1:5" ht="15" thickBot="1">
      <c r="A490" s="115" t="s">
        <v>744</v>
      </c>
      <c r="B490" s="300">
        <v>187.57293999999999</v>
      </c>
      <c r="C490" s="117">
        <v>0.36535562916776965</v>
      </c>
      <c r="D490" s="116">
        <v>114.71781051799999</v>
      </c>
      <c r="E490" s="117">
        <v>1.32603569528757</v>
      </c>
    </row>
    <row r="491" spans="1:5" ht="15" thickBot="1">
      <c r="A491" s="301" t="s">
        <v>745</v>
      </c>
      <c r="B491" s="299">
        <v>141.39183600000001</v>
      </c>
      <c r="C491" s="119">
        <v>2.9200369738652782E-2</v>
      </c>
      <c r="D491" s="118">
        <v>54.992340869000003</v>
      </c>
      <c r="E491" s="119">
        <v>0.11503302975473792</v>
      </c>
    </row>
    <row r="492" spans="1:5" ht="15" thickBot="1">
      <c r="A492" s="301" t="s">
        <v>746</v>
      </c>
      <c r="B492" s="299">
        <v>145.82911300000001</v>
      </c>
      <c r="C492" s="119">
        <v>3.1382837407953272E-2</v>
      </c>
      <c r="D492" s="118">
        <v>61.120555852000003</v>
      </c>
      <c r="E492" s="119">
        <v>0.11143760905902016</v>
      </c>
    </row>
    <row r="493" spans="1:5" ht="15" thickBot="1">
      <c r="A493" s="301" t="s">
        <v>747</v>
      </c>
      <c r="B493" s="302">
        <v>150.447126</v>
      </c>
      <c r="C493" s="119">
        <v>3.1667291290457145E-2</v>
      </c>
      <c r="D493" s="118">
        <v>59.139080567000001</v>
      </c>
      <c r="E493" s="119">
        <v>-3.2419130640729661E-2</v>
      </c>
    </row>
    <row r="494" spans="1:5" ht="15" thickBot="1">
      <c r="A494" s="301" t="s">
        <v>748</v>
      </c>
      <c r="B494" s="299">
        <v>157.12075100000001</v>
      </c>
      <c r="C494" s="119">
        <v>4.4358607421985684E-2</v>
      </c>
      <c r="D494" s="118">
        <v>71.192466139000004</v>
      </c>
      <c r="E494" s="119">
        <v>0.20381421991071455</v>
      </c>
    </row>
    <row r="495" spans="1:5" ht="15" thickBot="1">
      <c r="A495" s="301" t="s">
        <v>749</v>
      </c>
      <c r="B495" s="302">
        <v>181.57949099999999</v>
      </c>
      <c r="C495" s="119">
        <v>0.15566842599931294</v>
      </c>
      <c r="D495" s="118">
        <v>93.388628698000005</v>
      </c>
      <c r="E495" s="119">
        <v>0.3117768461014262</v>
      </c>
    </row>
    <row r="496" spans="1:5" ht="15" thickBot="1">
      <c r="A496" s="301" t="s">
        <v>750</v>
      </c>
      <c r="B496" s="302">
        <v>187.57293999999999</v>
      </c>
      <c r="C496" s="119">
        <v>3.3007301468864665E-2</v>
      </c>
      <c r="D496" s="118">
        <v>114.71781051799999</v>
      </c>
      <c r="E496" s="119">
        <v>0.22839163736919471</v>
      </c>
    </row>
    <row r="498" spans="1:5">
      <c r="A498" s="133" t="s">
        <v>1036</v>
      </c>
    </row>
    <row r="499" spans="1:5">
      <c r="A499" s="133" t="s">
        <v>1033</v>
      </c>
    </row>
    <row r="502" spans="1:5">
      <c r="A502" s="633" t="s">
        <v>709</v>
      </c>
      <c r="B502" s="633"/>
      <c r="C502" s="633"/>
      <c r="D502" s="633"/>
      <c r="E502" s="633"/>
    </row>
    <row r="504" spans="1:5">
      <c r="A504" s="143" t="s">
        <v>147</v>
      </c>
    </row>
    <row r="505" spans="1:5" ht="15" thickBot="1"/>
    <row r="506" spans="1:5" ht="15" thickBot="1">
      <c r="A506" s="573" t="s">
        <v>0</v>
      </c>
      <c r="B506" s="573" t="s">
        <v>219</v>
      </c>
      <c r="C506" s="573"/>
      <c r="D506" s="573"/>
      <c r="E506" s="573"/>
    </row>
    <row r="507" spans="1:5" ht="15" thickBot="1">
      <c r="A507" s="573"/>
      <c r="B507" s="159" t="s">
        <v>204</v>
      </c>
      <c r="C507" s="158" t="s">
        <v>218</v>
      </c>
      <c r="D507" s="159" t="s">
        <v>205</v>
      </c>
      <c r="E507" s="158" t="s">
        <v>218</v>
      </c>
    </row>
    <row r="508" spans="1:5" ht="15" thickBot="1">
      <c r="A508" s="115" t="s">
        <v>606</v>
      </c>
      <c r="B508" s="136">
        <v>674.84819900000002</v>
      </c>
      <c r="C508" s="117">
        <v>0.23504483900954956</v>
      </c>
      <c r="D508" s="116">
        <v>246.62763999200001</v>
      </c>
      <c r="E508" s="117">
        <v>2.8687901656506573E-2</v>
      </c>
    </row>
    <row r="509" spans="1:5" ht="15" thickBot="1">
      <c r="A509" s="115" t="s">
        <v>635</v>
      </c>
      <c r="B509" s="136">
        <v>735.73521200000005</v>
      </c>
      <c r="C509" s="117">
        <v>9.0223272567405963E-2</v>
      </c>
      <c r="D509" s="116">
        <v>275.817669739</v>
      </c>
      <c r="E509" s="117">
        <v>0.1183566843843895</v>
      </c>
    </row>
    <row r="510" spans="1:5" ht="15" thickBot="1">
      <c r="A510" s="115" t="s">
        <v>744</v>
      </c>
      <c r="B510" s="300">
        <v>924.36869000000002</v>
      </c>
      <c r="C510" s="117">
        <v>0.25638772607773452</v>
      </c>
      <c r="D510" s="116">
        <v>573.67880498700003</v>
      </c>
      <c r="E510" s="117">
        <v>1.0799204254385126</v>
      </c>
    </row>
    <row r="511" spans="1:5" ht="15" thickBot="1">
      <c r="A511" s="301" t="s">
        <v>745</v>
      </c>
      <c r="B511" s="299">
        <v>763.95638199999996</v>
      </c>
      <c r="C511" s="119">
        <v>3.8357780815307663E-2</v>
      </c>
      <c r="D511" s="118">
        <v>312.30388279200002</v>
      </c>
      <c r="E511" s="119">
        <v>0.13228381302592435</v>
      </c>
    </row>
    <row r="512" spans="1:5" ht="15" thickBot="1">
      <c r="A512" s="301" t="s">
        <v>746</v>
      </c>
      <c r="B512" s="299">
        <v>795.57777999999996</v>
      </c>
      <c r="C512" s="119">
        <v>4.1391627513100611E-2</v>
      </c>
      <c r="D512" s="118">
        <v>334.20217283800002</v>
      </c>
      <c r="E512" s="119">
        <v>7.0118532790015467E-2</v>
      </c>
    </row>
    <row r="513" spans="1:5" ht="15" thickBot="1">
      <c r="A513" s="301" t="s">
        <v>747</v>
      </c>
      <c r="B513" s="302">
        <v>798.96168699999998</v>
      </c>
      <c r="C513" s="119">
        <v>4.2533955636619488E-3</v>
      </c>
      <c r="D513" s="118">
        <v>309.42660212499999</v>
      </c>
      <c r="E513" s="119">
        <v>-7.4133481846061056E-2</v>
      </c>
    </row>
    <row r="514" spans="1:5" ht="15" thickBot="1">
      <c r="A514" s="301" t="s">
        <v>748</v>
      </c>
      <c r="B514" s="299">
        <v>824.79378499999996</v>
      </c>
      <c r="C514" s="119">
        <v>3.2332086031554567E-2</v>
      </c>
      <c r="D514" s="118">
        <v>355.85411108699998</v>
      </c>
      <c r="E514" s="119">
        <v>0.15004368933749443</v>
      </c>
    </row>
    <row r="515" spans="1:5" ht="15" thickBot="1">
      <c r="A515" s="301" t="s">
        <v>749</v>
      </c>
      <c r="B515" s="302">
        <v>1061.603955</v>
      </c>
      <c r="C515" s="119">
        <v>0.28711439672160005</v>
      </c>
      <c r="D515" s="118">
        <v>583.13290067699995</v>
      </c>
      <c r="E515" s="119">
        <v>0.6386852997025918</v>
      </c>
    </row>
    <row r="516" spans="1:5" ht="15" thickBot="1">
      <c r="A516" s="301" t="s">
        <v>750</v>
      </c>
      <c r="B516" s="302">
        <v>924.36869000000002</v>
      </c>
      <c r="C516" s="119">
        <v>-0.12927162182623936</v>
      </c>
      <c r="D516" s="118">
        <v>573.67880498700003</v>
      </c>
      <c r="E516" s="119">
        <v>-1.6212591810587249E-2</v>
      </c>
    </row>
    <row r="517" spans="1:5" hidden="1">
      <c r="A517" s="3"/>
    </row>
    <row r="519" spans="1:5">
      <c r="A519" s="143" t="s">
        <v>148</v>
      </c>
    </row>
    <row r="520" spans="1:5" ht="15" thickBot="1"/>
    <row r="521" spans="1:5" ht="15" thickBot="1">
      <c r="A521" s="573" t="s">
        <v>0</v>
      </c>
      <c r="B521" s="573" t="s">
        <v>219</v>
      </c>
      <c r="C521" s="573"/>
      <c r="D521" s="573"/>
      <c r="E521" s="573"/>
    </row>
    <row r="522" spans="1:5" ht="15" thickBot="1">
      <c r="A522" s="573"/>
      <c r="B522" s="159" t="s">
        <v>204</v>
      </c>
      <c r="C522" s="158" t="s">
        <v>218</v>
      </c>
      <c r="D522" s="159" t="s">
        <v>205</v>
      </c>
      <c r="E522" s="158" t="s">
        <v>218</v>
      </c>
    </row>
    <row r="523" spans="1:5" ht="15" thickBot="1">
      <c r="A523" s="115" t="s">
        <v>606</v>
      </c>
      <c r="B523" s="136">
        <v>2120.6947</v>
      </c>
      <c r="C523" s="117">
        <v>-3.573011831008807E-3</v>
      </c>
      <c r="D523" s="116">
        <v>578.41058906900003</v>
      </c>
      <c r="E523" s="117">
        <v>-0.3237844400324954</v>
      </c>
    </row>
    <row r="524" spans="1:5" ht="15" thickBot="1">
      <c r="A524" s="115" t="s">
        <v>635</v>
      </c>
      <c r="B524" s="136">
        <v>2285.7074109999999</v>
      </c>
      <c r="C524" s="117">
        <v>7.7810686752789002E-2</v>
      </c>
      <c r="D524" s="116">
        <v>503.510714635</v>
      </c>
      <c r="E524" s="117">
        <v>-0.1294925712797852</v>
      </c>
    </row>
    <row r="525" spans="1:5" ht="15" thickBot="1">
      <c r="A525" s="115" t="s">
        <v>744</v>
      </c>
      <c r="B525" s="300">
        <v>2557.7598419999999</v>
      </c>
      <c r="C525" s="117">
        <v>0.11902329654738127</v>
      </c>
      <c r="D525" s="116">
        <v>741.57390927300003</v>
      </c>
      <c r="E525" s="117">
        <v>0.47280661109778854</v>
      </c>
    </row>
    <row r="526" spans="1:5" ht="15" thickBot="1">
      <c r="A526" s="301" t="s">
        <v>745</v>
      </c>
      <c r="B526" s="299">
        <v>2320.2093239999999</v>
      </c>
      <c r="C526" s="119">
        <v>1.5094632337437025E-2</v>
      </c>
      <c r="D526" s="118">
        <v>565.781332679</v>
      </c>
      <c r="E526" s="119">
        <v>0.12367287573838544</v>
      </c>
    </row>
    <row r="527" spans="1:5" ht="15" thickBot="1">
      <c r="A527" s="301" t="s">
        <v>746</v>
      </c>
      <c r="B527" s="299">
        <v>2366.131069</v>
      </c>
      <c r="C527" s="119">
        <v>1.9792069846884256E-2</v>
      </c>
      <c r="D527" s="118">
        <v>571.76667979700005</v>
      </c>
      <c r="E527" s="119">
        <v>1.0578905263026551E-2</v>
      </c>
    </row>
    <row r="528" spans="1:5" ht="15" thickBot="1">
      <c r="A528" s="301" t="s">
        <v>747</v>
      </c>
      <c r="B528" s="302">
        <v>2405.6741280000001</v>
      </c>
      <c r="C528" s="119">
        <v>1.6712116889075042E-2</v>
      </c>
      <c r="D528" s="118">
        <v>533.623733292</v>
      </c>
      <c r="E528" s="119">
        <v>-6.6710684362618539E-2</v>
      </c>
    </row>
    <row r="529" spans="1:5" ht="15" thickBot="1">
      <c r="A529" s="301" t="s">
        <v>748</v>
      </c>
      <c r="B529" s="299">
        <v>2444.9179989999998</v>
      </c>
      <c r="C529" s="119">
        <v>1.6313045288733997E-2</v>
      </c>
      <c r="D529" s="118">
        <v>565.36083973899997</v>
      </c>
      <c r="E529" s="119">
        <v>5.9474690623689638E-2</v>
      </c>
    </row>
    <row r="530" spans="1:5" ht="15" thickBot="1">
      <c r="A530" s="301" t="s">
        <v>749</v>
      </c>
      <c r="B530" s="302">
        <v>2529.3185140000001</v>
      </c>
      <c r="C530" s="119">
        <v>3.4520795803589764E-2</v>
      </c>
      <c r="D530" s="118">
        <v>635.24530577300004</v>
      </c>
      <c r="E530" s="119">
        <v>0.12361037610291931</v>
      </c>
    </row>
    <row r="531" spans="1:5" ht="15" thickBot="1">
      <c r="A531" s="301" t="s">
        <v>750</v>
      </c>
      <c r="B531" s="302">
        <v>2557.7598419999999</v>
      </c>
      <c r="C531" s="119">
        <v>1.1244660505418608E-2</v>
      </c>
      <c r="D531" s="118">
        <v>741.57390927300003</v>
      </c>
      <c r="E531" s="119">
        <v>0.16738195864448574</v>
      </c>
    </row>
    <row r="532" spans="1:5" hidden="1"/>
    <row r="534" spans="1:5">
      <c r="A534" s="143" t="s">
        <v>149</v>
      </c>
    </row>
    <row r="535" spans="1:5" ht="15" thickBot="1"/>
    <row r="536" spans="1:5" ht="15" thickBot="1">
      <c r="A536" s="573" t="s">
        <v>0</v>
      </c>
      <c r="B536" s="573" t="s">
        <v>219</v>
      </c>
      <c r="C536" s="573"/>
      <c r="D536" s="573"/>
      <c r="E536" s="573"/>
    </row>
    <row r="537" spans="1:5" ht="15" thickBot="1">
      <c r="A537" s="573"/>
      <c r="B537" s="159" t="s">
        <v>204</v>
      </c>
      <c r="C537" s="158" t="s">
        <v>218</v>
      </c>
      <c r="D537" s="159" t="s">
        <v>205</v>
      </c>
      <c r="E537" s="158" t="s">
        <v>218</v>
      </c>
    </row>
    <row r="538" spans="1:5" ht="15" thickBot="1">
      <c r="A538" s="115" t="s">
        <v>606</v>
      </c>
      <c r="B538" s="136">
        <v>6984.1176839999998</v>
      </c>
      <c r="C538" s="117">
        <v>-8.011758498382357E-4</v>
      </c>
      <c r="D538" s="116">
        <v>2637.9482778899996</v>
      </c>
      <c r="E538" s="117">
        <v>-0.16917274063123497</v>
      </c>
    </row>
    <row r="539" spans="1:5" ht="15" thickBot="1">
      <c r="A539" s="115" t="s">
        <v>635</v>
      </c>
      <c r="B539" s="136">
        <v>7699.8845970000002</v>
      </c>
      <c r="C539" s="117">
        <v>0.10248494446761107</v>
      </c>
      <c r="D539" s="116">
        <v>2324.9421131270001</v>
      </c>
      <c r="E539" s="117">
        <v>-0.11865515612510871</v>
      </c>
    </row>
    <row r="540" spans="1:5" ht="15" thickBot="1">
      <c r="A540" s="115" t="s">
        <v>744</v>
      </c>
      <c r="B540" s="300">
        <v>8406.9178109999993</v>
      </c>
      <c r="C540" s="117">
        <v>9.1823871526005824E-2</v>
      </c>
      <c r="D540" s="116">
        <v>3695.6206046329999</v>
      </c>
      <c r="E540" s="117">
        <v>0.5895538145947492</v>
      </c>
    </row>
    <row r="541" spans="1:5" ht="15" thickBot="1">
      <c r="A541" s="301" t="s">
        <v>745</v>
      </c>
      <c r="B541" s="299">
        <v>7877.4398430000001</v>
      </c>
      <c r="C541" s="119">
        <v>2.3059468458680316E-2</v>
      </c>
      <c r="D541" s="118">
        <v>2492.8802732479999</v>
      </c>
      <c r="E541" s="119">
        <v>7.2233265152191833E-2</v>
      </c>
    </row>
    <row r="542" spans="1:5" ht="15" thickBot="1">
      <c r="A542" s="301" t="s">
        <v>746</v>
      </c>
      <c r="B542" s="299">
        <v>8036.759728</v>
      </c>
      <c r="C542" s="119">
        <v>2.0224830424008085E-2</v>
      </c>
      <c r="D542" s="118">
        <v>2526.479515856</v>
      </c>
      <c r="E542" s="119">
        <v>1.3478081145157991E-2</v>
      </c>
    </row>
    <row r="543" spans="1:5" ht="15" thickBot="1">
      <c r="A543" s="301" t="s">
        <v>747</v>
      </c>
      <c r="B543" s="302">
        <v>8123.0551960000003</v>
      </c>
      <c r="C543" s="119">
        <v>1.0737594617809414E-2</v>
      </c>
      <c r="D543" s="118">
        <v>2538.0559800139999</v>
      </c>
      <c r="E543" s="119">
        <v>4.5820534405075792E-3</v>
      </c>
    </row>
    <row r="544" spans="1:5" ht="15" thickBot="1">
      <c r="A544" s="301" t="s">
        <v>748</v>
      </c>
      <c r="B544" s="299">
        <v>8288.5819009999996</v>
      </c>
      <c r="C544" s="119">
        <v>2.0377395081780176E-2</v>
      </c>
      <c r="D544" s="118">
        <v>2690.5288839619998</v>
      </c>
      <c r="E544" s="119">
        <v>6.0074681231876849E-2</v>
      </c>
    </row>
    <row r="545" spans="1:5" ht="15" thickBot="1">
      <c r="A545" s="301" t="s">
        <v>749</v>
      </c>
      <c r="B545" s="302">
        <v>8474.7432119999994</v>
      </c>
      <c r="C545" s="119">
        <v>2.2459971225902934E-2</v>
      </c>
      <c r="D545" s="118">
        <v>3080.2445623620001</v>
      </c>
      <c r="E545" s="119">
        <v>0.14484723829692384</v>
      </c>
    </row>
    <row r="546" spans="1:5" ht="15" thickBot="1">
      <c r="A546" s="301" t="s">
        <v>750</v>
      </c>
      <c r="B546" s="302">
        <v>8406.9178109999993</v>
      </c>
      <c r="C546" s="119">
        <v>-8.0032396620538532E-3</v>
      </c>
      <c r="D546" s="118">
        <v>3695.6206046329999</v>
      </c>
      <c r="E546" s="119">
        <v>0.19978155299432318</v>
      </c>
    </row>
    <row r="548" spans="1:5">
      <c r="A548" s="133" t="s">
        <v>1036</v>
      </c>
    </row>
    <row r="549" spans="1:5">
      <c r="A549" s="133" t="s">
        <v>1033</v>
      </c>
    </row>
    <row r="552" spans="1:5">
      <c r="A552" s="633" t="s">
        <v>709</v>
      </c>
      <c r="B552" s="633"/>
      <c r="C552" s="633"/>
      <c r="D552" s="633"/>
      <c r="E552" s="633"/>
    </row>
    <row r="554" spans="1:5">
      <c r="A554" s="143" t="s">
        <v>150</v>
      </c>
    </row>
    <row r="555" spans="1:5" ht="15" thickBot="1"/>
    <row r="556" spans="1:5" ht="15" thickBot="1">
      <c r="A556" s="573" t="s">
        <v>0</v>
      </c>
      <c r="B556" s="573" t="s">
        <v>219</v>
      </c>
      <c r="C556" s="573"/>
      <c r="D556" s="573"/>
      <c r="E556" s="573"/>
    </row>
    <row r="557" spans="1:5" ht="15" thickBot="1">
      <c r="A557" s="573"/>
      <c r="B557" s="159" t="s">
        <v>204</v>
      </c>
      <c r="C557" s="158" t="s">
        <v>218</v>
      </c>
      <c r="D557" s="159" t="s">
        <v>205</v>
      </c>
      <c r="E557" s="158" t="s">
        <v>218</v>
      </c>
    </row>
    <row r="558" spans="1:5" ht="15" thickBot="1">
      <c r="A558" s="115" t="s">
        <v>606</v>
      </c>
      <c r="B558" s="136">
        <v>24656.940006000001</v>
      </c>
      <c r="C558" s="117">
        <v>9.7956066934957092E-2</v>
      </c>
      <c r="D558" s="116">
        <v>8386.5193535599992</v>
      </c>
      <c r="E558" s="117">
        <v>-8.0388015912626981E-2</v>
      </c>
    </row>
    <row r="559" spans="1:5" ht="15" thickBot="1">
      <c r="A559" s="115" t="s">
        <v>635</v>
      </c>
      <c r="B559" s="136">
        <v>25581.789757999999</v>
      </c>
      <c r="C559" s="117">
        <v>3.7508699448307294E-2</v>
      </c>
      <c r="D559" s="116">
        <v>7039.7343731860001</v>
      </c>
      <c r="E559" s="117">
        <v>-0.16058926517617841</v>
      </c>
    </row>
    <row r="560" spans="1:5" ht="15" thickBot="1">
      <c r="A560" s="115" t="s">
        <v>744</v>
      </c>
      <c r="B560" s="300">
        <v>32799.139970999997</v>
      </c>
      <c r="C560" s="117">
        <v>0.28212843125031822</v>
      </c>
      <c r="D560" s="116">
        <v>22973.943807937001</v>
      </c>
      <c r="E560" s="117">
        <v>2.2634674250556408</v>
      </c>
    </row>
    <row r="561" spans="1:5" ht="15" thickBot="1">
      <c r="A561" s="301" t="s">
        <v>745</v>
      </c>
      <c r="B561" s="299">
        <v>26262.754550000001</v>
      </c>
      <c r="C561" s="119">
        <v>2.661912236953826E-2</v>
      </c>
      <c r="D561" s="118">
        <v>8042.3296087640001</v>
      </c>
      <c r="E561" s="119">
        <v>0.14241946960340374</v>
      </c>
    </row>
    <row r="562" spans="1:5" ht="15" thickBot="1">
      <c r="A562" s="301" t="s">
        <v>746</v>
      </c>
      <c r="B562" s="299">
        <v>27185.836422</v>
      </c>
      <c r="C562" s="119">
        <v>3.5147945743566292E-2</v>
      </c>
      <c r="D562" s="118">
        <v>8593.8877413320006</v>
      </c>
      <c r="E562" s="119">
        <v>6.8581886020556634E-2</v>
      </c>
    </row>
    <row r="563" spans="1:5" ht="15" thickBot="1">
      <c r="A563" s="301" t="s">
        <v>747</v>
      </c>
      <c r="B563" s="302">
        <v>27942.291193000001</v>
      </c>
      <c r="C563" s="119">
        <v>2.7825326366925515E-2</v>
      </c>
      <c r="D563" s="118">
        <v>8628.5984767089994</v>
      </c>
      <c r="E563" s="119">
        <v>4.0390026518567134E-3</v>
      </c>
    </row>
    <row r="564" spans="1:5" ht="15" thickBot="1">
      <c r="A564" s="301" t="s">
        <v>748</v>
      </c>
      <c r="B564" s="299">
        <v>30552.904578000001</v>
      </c>
      <c r="C564" s="119">
        <v>9.3428751671373378E-2</v>
      </c>
      <c r="D564" s="118">
        <v>17594.352885002001</v>
      </c>
      <c r="E564" s="119">
        <v>1.0390742404451987</v>
      </c>
    </row>
    <row r="565" spans="1:5" ht="15" thickBot="1">
      <c r="A565" s="301" t="s">
        <v>749</v>
      </c>
      <c r="B565" s="302">
        <v>31757.928168999999</v>
      </c>
      <c r="C565" s="119">
        <v>3.9440557539255683E-2</v>
      </c>
      <c r="D565" s="118">
        <v>20144.091039064999</v>
      </c>
      <c r="E565" s="119">
        <v>0.14491798423779925</v>
      </c>
    </row>
    <row r="566" spans="1:5" ht="15" thickBot="1">
      <c r="A566" s="301" t="s">
        <v>750</v>
      </c>
      <c r="B566" s="302">
        <v>32799.139970999997</v>
      </c>
      <c r="C566" s="119">
        <v>3.2785885667956149E-2</v>
      </c>
      <c r="D566" s="118">
        <v>22973.943807937001</v>
      </c>
      <c r="E566" s="119">
        <v>0.14048053910122479</v>
      </c>
    </row>
    <row r="569" spans="1:5">
      <c r="A569" s="133" t="s">
        <v>1036</v>
      </c>
    </row>
    <row r="570" spans="1:5">
      <c r="A570" s="133" t="s">
        <v>1033</v>
      </c>
    </row>
  </sheetData>
  <mergeCells count="81">
    <mergeCell ref="A521:A522"/>
    <mergeCell ref="A536:A537"/>
    <mergeCell ref="A556:A557"/>
    <mergeCell ref="A1:E1"/>
    <mergeCell ref="A436:A437"/>
    <mergeCell ref="A456:A457"/>
    <mergeCell ref="A471:A472"/>
    <mergeCell ref="A486:A487"/>
    <mergeCell ref="A506:A507"/>
    <mergeCell ref="A356:A357"/>
    <mergeCell ref="A371:A372"/>
    <mergeCell ref="A386:A387"/>
    <mergeCell ref="A406:A407"/>
    <mergeCell ref="A421:A422"/>
    <mergeCell ref="A221:A222"/>
    <mergeCell ref="A236:A237"/>
    <mergeCell ref="A286:A287"/>
    <mergeCell ref="A136:A137"/>
    <mergeCell ref="A156:A157"/>
    <mergeCell ref="A171:A172"/>
    <mergeCell ref="A186:A187"/>
    <mergeCell ref="A206:A207"/>
    <mergeCell ref="A86:A87"/>
    <mergeCell ref="A106:A107"/>
    <mergeCell ref="A121:A122"/>
    <mergeCell ref="A256:A257"/>
    <mergeCell ref="A271:A272"/>
    <mergeCell ref="A552:E552"/>
    <mergeCell ref="B556:E556"/>
    <mergeCell ref="A52:E52"/>
    <mergeCell ref="A102:E102"/>
    <mergeCell ref="A152:E152"/>
    <mergeCell ref="A202:E202"/>
    <mergeCell ref="A252:E252"/>
    <mergeCell ref="A302:E302"/>
    <mergeCell ref="A352:E352"/>
    <mergeCell ref="A402:E402"/>
    <mergeCell ref="A452:E452"/>
    <mergeCell ref="B56:E56"/>
    <mergeCell ref="B71:E71"/>
    <mergeCell ref="B506:E506"/>
    <mergeCell ref="B521:E521"/>
    <mergeCell ref="B536:E536"/>
    <mergeCell ref="A502:E502"/>
    <mergeCell ref="B356:E356"/>
    <mergeCell ref="B371:E371"/>
    <mergeCell ref="B386:E386"/>
    <mergeCell ref="B306:E306"/>
    <mergeCell ref="B321:E321"/>
    <mergeCell ref="B336:E336"/>
    <mergeCell ref="B456:E456"/>
    <mergeCell ref="B471:E471"/>
    <mergeCell ref="B486:E486"/>
    <mergeCell ref="B406:E406"/>
    <mergeCell ref="B421:E421"/>
    <mergeCell ref="B436:E436"/>
    <mergeCell ref="A306:A307"/>
    <mergeCell ref="A321:A322"/>
    <mergeCell ref="A336:A337"/>
    <mergeCell ref="B256:E256"/>
    <mergeCell ref="B271:E271"/>
    <mergeCell ref="B286:E286"/>
    <mergeCell ref="B206:E206"/>
    <mergeCell ref="B221:E221"/>
    <mergeCell ref="B236:E236"/>
    <mergeCell ref="B86:E86"/>
    <mergeCell ref="A2:E2"/>
    <mergeCell ref="B156:E156"/>
    <mergeCell ref="B171:E171"/>
    <mergeCell ref="B186:E186"/>
    <mergeCell ref="B106:E106"/>
    <mergeCell ref="B121:E121"/>
    <mergeCell ref="B136:E136"/>
    <mergeCell ref="B6:E6"/>
    <mergeCell ref="A6:A7"/>
    <mergeCell ref="A21:A22"/>
    <mergeCell ref="B21:E21"/>
    <mergeCell ref="B36:E36"/>
    <mergeCell ref="A36:A37"/>
    <mergeCell ref="A56:A57"/>
    <mergeCell ref="A71:A72"/>
  </mergeCells>
  <pageMargins left="0.7" right="0.7" top="0.75" bottom="0.75" header="0.3" footer="0.3"/>
  <pageSetup paperSize="9" scale="96" orientation="portrait" r:id="rId1"/>
  <rowBreaks count="3" manualBreakCount="3">
    <brk id="50" max="4" man="1"/>
    <brk id="99" max="4" man="1"/>
    <brk id="149" max="4" man="1"/>
  </rowBreaks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theme="0"/>
  </sheetPr>
  <dimension ref="A2:Q561"/>
  <sheetViews>
    <sheetView showGridLines="0" view="pageBreakPreview" topLeftCell="A526" zoomScale="60" zoomScaleNormal="90" workbookViewId="0">
      <selection activeCell="D552" sqref="D552"/>
    </sheetView>
  </sheetViews>
  <sheetFormatPr defaultRowHeight="14.5"/>
  <cols>
    <col min="1" max="1" width="12.1796875" customWidth="1"/>
    <col min="2" max="2" width="17.81640625" style="20" customWidth="1"/>
    <col min="3" max="3" width="19.26953125" style="20" customWidth="1"/>
    <col min="4" max="4" width="19" style="20" customWidth="1"/>
    <col min="5" max="5" width="16.7265625" style="20" customWidth="1"/>
    <col min="6" max="6" width="15" style="20" customWidth="1"/>
    <col min="7" max="7" width="16.7265625" style="20" customWidth="1"/>
    <col min="8" max="8" width="14.81640625" style="20" customWidth="1"/>
    <col min="9" max="9" width="15.81640625" style="20" customWidth="1"/>
    <col min="12" max="12" width="10.81640625" customWidth="1"/>
    <col min="13" max="13" width="11.453125" customWidth="1"/>
    <col min="14" max="14" width="12.453125" customWidth="1"/>
  </cols>
  <sheetData>
    <row r="2" spans="1:9" ht="17">
      <c r="A2" s="631" t="s">
        <v>710</v>
      </c>
      <c r="B2" s="631"/>
      <c r="C2" s="631"/>
      <c r="D2" s="631"/>
      <c r="E2" s="631"/>
      <c r="F2" s="631"/>
      <c r="G2" s="631"/>
      <c r="H2" s="631"/>
      <c r="I2" s="631"/>
    </row>
    <row r="3" spans="1:9" ht="8.25" customHeight="1"/>
    <row r="4" spans="1:9">
      <c r="A4" s="143" t="s">
        <v>116</v>
      </c>
      <c r="B4" s="78"/>
      <c r="C4" s="78"/>
      <c r="I4" s="78"/>
    </row>
    <row r="5" spans="1:9" ht="7.5" customHeight="1" thickBot="1"/>
    <row r="6" spans="1:9" ht="22.5" customHeight="1" thickBot="1">
      <c r="A6" s="566" t="s">
        <v>117</v>
      </c>
      <c r="B6" s="566" t="s">
        <v>606</v>
      </c>
      <c r="C6" s="574" t="s">
        <v>635</v>
      </c>
      <c r="D6" s="573" t="s">
        <v>744</v>
      </c>
      <c r="E6" s="573"/>
      <c r="F6" s="573"/>
      <c r="G6" s="573"/>
      <c r="H6" s="573"/>
      <c r="I6" s="573"/>
    </row>
    <row r="7" spans="1:9" ht="20.25" customHeight="1" thickBot="1">
      <c r="A7" s="566"/>
      <c r="B7" s="566"/>
      <c r="C7" s="576"/>
      <c r="D7" s="278" t="s">
        <v>745</v>
      </c>
      <c r="E7" s="278" t="s">
        <v>746</v>
      </c>
      <c r="F7" s="278" t="s">
        <v>747</v>
      </c>
      <c r="G7" s="278" t="s">
        <v>748</v>
      </c>
      <c r="H7" s="278" t="s">
        <v>749</v>
      </c>
      <c r="I7" s="278" t="s">
        <v>750</v>
      </c>
    </row>
    <row r="8" spans="1:9" s="20" customFormat="1" ht="15" thickBot="1">
      <c r="A8" s="116" t="s">
        <v>106</v>
      </c>
      <c r="B8" s="118">
        <v>0</v>
      </c>
      <c r="C8" s="118">
        <v>0.20502000000000001</v>
      </c>
      <c r="D8" s="118">
        <v>0.54064000000000001</v>
      </c>
      <c r="E8" s="118">
        <v>1.2254</v>
      </c>
      <c r="F8" s="118">
        <v>1.0511200000000001</v>
      </c>
      <c r="G8" s="118">
        <v>1.16919</v>
      </c>
      <c r="H8" s="118">
        <v>1.3576299999999999</v>
      </c>
      <c r="I8" s="118">
        <v>1.3939699999999999</v>
      </c>
    </row>
    <row r="9" spans="1:9" s="20" customFormat="1" ht="15" thickBot="1">
      <c r="A9" s="116" t="s">
        <v>107</v>
      </c>
      <c r="B9" s="118">
        <v>0</v>
      </c>
      <c r="C9" s="118">
        <v>0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0</v>
      </c>
    </row>
    <row r="10" spans="1:9" s="20" customFormat="1" ht="15" thickBot="1">
      <c r="A10" s="116" t="s">
        <v>108</v>
      </c>
      <c r="B10" s="118">
        <v>0</v>
      </c>
      <c r="C10" s="118">
        <v>0</v>
      </c>
      <c r="D10" s="118">
        <v>0</v>
      </c>
      <c r="E10" s="118">
        <v>0</v>
      </c>
      <c r="F10" s="118">
        <v>0</v>
      </c>
      <c r="G10" s="118">
        <v>0</v>
      </c>
      <c r="H10" s="118">
        <v>0</v>
      </c>
      <c r="I10" s="118">
        <v>0</v>
      </c>
    </row>
    <row r="11" spans="1:9" s="20" customFormat="1" ht="15" thickBot="1">
      <c r="A11" s="116" t="s">
        <v>109</v>
      </c>
      <c r="B11" s="118">
        <v>235.03474013100001</v>
      </c>
      <c r="C11" s="118">
        <v>237.354378618</v>
      </c>
      <c r="D11" s="118">
        <v>264.12885128200003</v>
      </c>
      <c r="E11" s="118">
        <v>273.76019526699997</v>
      </c>
      <c r="F11" s="118">
        <v>257.83770022300001</v>
      </c>
      <c r="G11" s="118">
        <v>287.62845023699998</v>
      </c>
      <c r="H11" s="118">
        <v>342.18153015899998</v>
      </c>
      <c r="I11" s="118">
        <v>407.026178254</v>
      </c>
    </row>
    <row r="12" spans="1:9" s="20" customFormat="1" ht="15" thickBot="1">
      <c r="A12" s="116" t="s">
        <v>110</v>
      </c>
      <c r="B12" s="118">
        <v>0</v>
      </c>
      <c r="C12" s="118">
        <v>0</v>
      </c>
      <c r="D12" s="118">
        <v>0</v>
      </c>
      <c r="E12" s="118">
        <v>0</v>
      </c>
      <c r="F12" s="118">
        <v>0</v>
      </c>
      <c r="G12" s="118">
        <v>0</v>
      </c>
      <c r="H12" s="118">
        <v>0</v>
      </c>
      <c r="I12" s="118">
        <v>0</v>
      </c>
    </row>
    <row r="13" spans="1:9" s="20" customFormat="1" ht="15" thickBot="1">
      <c r="A13" s="116" t="s">
        <v>111</v>
      </c>
      <c r="B13" s="118">
        <v>0</v>
      </c>
      <c r="C13" s="118">
        <v>0</v>
      </c>
      <c r="D13" s="118">
        <v>0</v>
      </c>
      <c r="E13" s="118">
        <v>0</v>
      </c>
      <c r="F13" s="118">
        <v>0</v>
      </c>
      <c r="G13" s="118">
        <v>0</v>
      </c>
      <c r="H13" s="118">
        <v>0</v>
      </c>
      <c r="I13" s="118">
        <v>0</v>
      </c>
    </row>
    <row r="14" spans="1:9" s="20" customFormat="1" ht="15" thickBot="1">
      <c r="A14" s="116" t="s">
        <v>112</v>
      </c>
      <c r="B14" s="118">
        <v>0.47952620000000001</v>
      </c>
      <c r="C14" s="118">
        <v>0.41924060000000002</v>
      </c>
      <c r="D14" s="118">
        <v>0.4136204</v>
      </c>
      <c r="E14" s="118">
        <v>0.49384879999999998</v>
      </c>
      <c r="F14" s="118">
        <v>0.29767260000000001</v>
      </c>
      <c r="G14" s="118">
        <v>0.35380099999999998</v>
      </c>
      <c r="H14" s="118">
        <v>0.42329519999999998</v>
      </c>
      <c r="I14" s="118">
        <v>0.55707329999999999</v>
      </c>
    </row>
    <row r="15" spans="1:9" s="20" customFormat="1" ht="15" thickBot="1">
      <c r="A15" s="116" t="s">
        <v>113</v>
      </c>
      <c r="B15" s="118">
        <v>1.1921421999999999</v>
      </c>
      <c r="C15" s="118">
        <v>0.86693544</v>
      </c>
      <c r="D15" s="118">
        <v>0.85842240000000003</v>
      </c>
      <c r="E15" s="118">
        <v>0.90367587999999999</v>
      </c>
      <c r="F15" s="118">
        <v>0.82164199999999998</v>
      </c>
      <c r="G15" s="118">
        <v>0.86654980000000004</v>
      </c>
      <c r="H15" s="118">
        <v>1.11705136</v>
      </c>
      <c r="I15" s="118">
        <v>1.2659416400000001</v>
      </c>
    </row>
    <row r="16" spans="1:9" s="20" customFormat="1" ht="15" thickBot="1">
      <c r="A16" s="116" t="s">
        <v>114</v>
      </c>
      <c r="B16" s="118">
        <v>0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</row>
    <row r="17" spans="1:9" s="20" customFormat="1" ht="15" thickBot="1">
      <c r="A17" s="165" t="s">
        <v>212</v>
      </c>
      <c r="B17" s="165">
        <v>236.70640853100002</v>
      </c>
      <c r="C17" s="165">
        <v>238.84557465799998</v>
      </c>
      <c r="D17" s="165">
        <v>265.94153408199998</v>
      </c>
      <c r="E17" s="165">
        <v>276.38311994700001</v>
      </c>
      <c r="F17" s="165">
        <v>260.00813482299998</v>
      </c>
      <c r="G17" s="165">
        <v>290.017991037</v>
      </c>
      <c r="H17" s="165">
        <v>345.07950671899999</v>
      </c>
      <c r="I17" s="165">
        <v>410.24316319399998</v>
      </c>
    </row>
    <row r="19" spans="1:9">
      <c r="A19" s="143" t="s">
        <v>118</v>
      </c>
    </row>
    <row r="20" spans="1:9" ht="9" customHeight="1" thickBot="1"/>
    <row r="21" spans="1:9" ht="20.25" customHeight="1" thickBot="1">
      <c r="A21" s="566" t="s">
        <v>117</v>
      </c>
      <c r="B21" s="566" t="s">
        <v>606</v>
      </c>
      <c r="C21" s="574" t="s">
        <v>635</v>
      </c>
      <c r="D21" s="573" t="s">
        <v>744</v>
      </c>
      <c r="E21" s="573"/>
      <c r="F21" s="573"/>
      <c r="G21" s="573"/>
      <c r="H21" s="573"/>
      <c r="I21" s="573"/>
    </row>
    <row r="22" spans="1:9" ht="21" customHeight="1" thickBot="1">
      <c r="A22" s="566"/>
      <c r="B22" s="566"/>
      <c r="C22" s="576"/>
      <c r="D22" s="278" t="s">
        <v>745</v>
      </c>
      <c r="E22" s="278" t="s">
        <v>746</v>
      </c>
      <c r="F22" s="278" t="s">
        <v>747</v>
      </c>
      <c r="G22" s="278" t="s">
        <v>748</v>
      </c>
      <c r="H22" s="278" t="s">
        <v>749</v>
      </c>
      <c r="I22" s="278" t="s">
        <v>750</v>
      </c>
    </row>
    <row r="23" spans="1:9" s="20" customFormat="1" ht="15" thickBot="1">
      <c r="A23" s="116" t="s">
        <v>106</v>
      </c>
      <c r="B23" s="118">
        <v>165.59361950499999</v>
      </c>
      <c r="C23" s="118">
        <v>176.850997345</v>
      </c>
      <c r="D23" s="118">
        <v>190.378743515</v>
      </c>
      <c r="E23" s="118">
        <v>204.38170622999999</v>
      </c>
      <c r="F23" s="118">
        <v>221.45124512000001</v>
      </c>
      <c r="G23" s="118">
        <v>234.955631455</v>
      </c>
      <c r="H23" s="118">
        <v>243.17273637</v>
      </c>
      <c r="I23" s="118">
        <v>244.629349195</v>
      </c>
    </row>
    <row r="24" spans="1:9" s="20" customFormat="1" ht="15" thickBot="1">
      <c r="A24" s="116" t="s">
        <v>107</v>
      </c>
      <c r="B24" s="118">
        <v>1.6695</v>
      </c>
      <c r="C24" s="118">
        <v>3.68E-5</v>
      </c>
      <c r="D24" s="118">
        <v>6.3600000000000001E-5</v>
      </c>
      <c r="E24" s="118">
        <v>2.8386000000000002E-3</v>
      </c>
      <c r="F24" s="118">
        <v>2.3051999999999999E-3</v>
      </c>
      <c r="G24" s="118">
        <v>1.9040000000000001E-3</v>
      </c>
      <c r="H24" s="118">
        <v>0.33404339999999999</v>
      </c>
      <c r="I24" s="118">
        <v>0.56261130000000004</v>
      </c>
    </row>
    <row r="25" spans="1:9" s="20" customFormat="1" ht="15" thickBot="1">
      <c r="A25" s="116" t="s">
        <v>108</v>
      </c>
      <c r="B25" s="118">
        <v>0</v>
      </c>
      <c r="C25" s="118">
        <v>0</v>
      </c>
      <c r="D25" s="118">
        <v>0</v>
      </c>
      <c r="E25" s="118">
        <v>0</v>
      </c>
      <c r="F25" s="118">
        <v>0</v>
      </c>
      <c r="G25" s="118">
        <v>0</v>
      </c>
      <c r="H25" s="118">
        <v>0</v>
      </c>
      <c r="I25" s="118">
        <v>0</v>
      </c>
    </row>
    <row r="26" spans="1:9" s="20" customFormat="1" ht="15" thickBot="1">
      <c r="A26" s="116" t="s">
        <v>109</v>
      </c>
      <c r="B26" s="118">
        <v>1600.0470515</v>
      </c>
      <c r="C26" s="118">
        <v>1549.25491167</v>
      </c>
      <c r="D26" s="118">
        <v>1727.361964273</v>
      </c>
      <c r="E26" s="118">
        <v>1832.527377057</v>
      </c>
      <c r="F26" s="118">
        <v>1825.2406691000001</v>
      </c>
      <c r="G26" s="118">
        <v>2016.7369854789999</v>
      </c>
      <c r="H26" s="118">
        <v>2397.662233557</v>
      </c>
      <c r="I26" s="118">
        <v>2859.1270378710001</v>
      </c>
    </row>
    <row r="27" spans="1:9" s="20" customFormat="1" ht="15" thickBot="1">
      <c r="A27" s="116" t="s">
        <v>110</v>
      </c>
      <c r="B27" s="118">
        <v>0</v>
      </c>
      <c r="C27" s="118">
        <v>0</v>
      </c>
      <c r="D27" s="118">
        <v>0</v>
      </c>
      <c r="E27" s="118">
        <v>0</v>
      </c>
      <c r="F27" s="118">
        <v>0</v>
      </c>
      <c r="G27" s="118">
        <v>0</v>
      </c>
      <c r="H27" s="118">
        <v>0</v>
      </c>
      <c r="I27" s="118">
        <v>0</v>
      </c>
    </row>
    <row r="28" spans="1:9" s="20" customFormat="1" ht="15" thickBot="1">
      <c r="A28" s="116" t="s">
        <v>111</v>
      </c>
      <c r="B28" s="118">
        <v>0</v>
      </c>
      <c r="C28" s="118">
        <v>0</v>
      </c>
      <c r="D28" s="118">
        <v>0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</row>
    <row r="29" spans="1:9" s="20" customFormat="1" ht="15" thickBot="1">
      <c r="A29" s="116" t="s">
        <v>112</v>
      </c>
      <c r="B29" s="118">
        <v>10.9413196</v>
      </c>
      <c r="C29" s="118">
        <v>3.7239425000000002</v>
      </c>
      <c r="D29" s="118">
        <v>3.7434224999999999</v>
      </c>
      <c r="E29" s="118">
        <v>3.7451449999999999</v>
      </c>
      <c r="F29" s="118">
        <v>3.6633575</v>
      </c>
      <c r="G29" s="118">
        <v>3.6838774999999999</v>
      </c>
      <c r="H29" s="118">
        <v>3.6466400000000001</v>
      </c>
      <c r="I29" s="118">
        <v>4.0675825000000003</v>
      </c>
    </row>
    <row r="30" spans="1:9" s="20" customFormat="1" ht="15" thickBot="1">
      <c r="A30" s="116" t="s">
        <v>113</v>
      </c>
      <c r="B30" s="118">
        <v>3.2762186500000001</v>
      </c>
      <c r="C30" s="118">
        <v>3.9984053799999999</v>
      </c>
      <c r="D30" s="118">
        <v>4.0680945399999997</v>
      </c>
      <c r="E30" s="118">
        <v>4.2388063799999998</v>
      </c>
      <c r="F30" s="118">
        <v>4.6285180380000002</v>
      </c>
      <c r="G30" s="118">
        <v>4.9949971199999998</v>
      </c>
      <c r="H30" s="118">
        <v>4.42179929</v>
      </c>
      <c r="I30" s="118">
        <v>5.2914920199999997</v>
      </c>
    </row>
    <row r="31" spans="1:9" s="20" customFormat="1" ht="15" thickBot="1">
      <c r="A31" s="116" t="s">
        <v>114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</row>
    <row r="32" spans="1:9" s="20" customFormat="1" ht="15" thickBot="1">
      <c r="A32" s="165" t="s">
        <v>212</v>
      </c>
      <c r="B32" s="165">
        <v>1781.527709255</v>
      </c>
      <c r="C32" s="165">
        <v>1733.828293695</v>
      </c>
      <c r="D32" s="165">
        <v>1925.5522884280001</v>
      </c>
      <c r="E32" s="165">
        <v>2044.8958732670001</v>
      </c>
      <c r="F32" s="165">
        <v>2054.9860949580002</v>
      </c>
      <c r="G32" s="165">
        <v>2260.3733955540001</v>
      </c>
      <c r="H32" s="165">
        <v>2649.2374526170001</v>
      </c>
      <c r="I32" s="165">
        <v>3113.6780728859999</v>
      </c>
    </row>
    <row r="33" spans="1:9">
      <c r="A33" s="164" t="s">
        <v>1033</v>
      </c>
    </row>
    <row r="35" spans="1:9" ht="17">
      <c r="A35" s="631" t="s">
        <v>710</v>
      </c>
      <c r="B35" s="631"/>
      <c r="C35" s="631"/>
      <c r="D35" s="631"/>
      <c r="E35" s="631"/>
      <c r="F35" s="631"/>
      <c r="G35" s="631"/>
      <c r="H35" s="631"/>
      <c r="I35" s="631"/>
    </row>
    <row r="36" spans="1:9" ht="6" customHeight="1"/>
    <row r="37" spans="1:9">
      <c r="A37" s="143" t="s">
        <v>119</v>
      </c>
      <c r="B37" s="78"/>
      <c r="C37" s="78"/>
      <c r="I37" s="78"/>
    </row>
    <row r="38" spans="1:9" ht="8.25" customHeight="1" thickBot="1"/>
    <row r="39" spans="1:9" ht="24" customHeight="1" thickBot="1">
      <c r="A39" s="566" t="s">
        <v>117</v>
      </c>
      <c r="B39" s="566" t="s">
        <v>606</v>
      </c>
      <c r="C39" s="574" t="s">
        <v>635</v>
      </c>
      <c r="D39" s="573" t="s">
        <v>744</v>
      </c>
      <c r="E39" s="573"/>
      <c r="F39" s="573"/>
      <c r="G39" s="573"/>
      <c r="H39" s="573"/>
      <c r="I39" s="573"/>
    </row>
    <row r="40" spans="1:9" ht="23.25" customHeight="1" thickBot="1">
      <c r="A40" s="566"/>
      <c r="B40" s="566"/>
      <c r="C40" s="576"/>
      <c r="D40" s="278" t="s">
        <v>745</v>
      </c>
      <c r="E40" s="278" t="s">
        <v>746</v>
      </c>
      <c r="F40" s="278" t="s">
        <v>747</v>
      </c>
      <c r="G40" s="278" t="s">
        <v>748</v>
      </c>
      <c r="H40" s="278" t="s">
        <v>749</v>
      </c>
      <c r="I40" s="278" t="s">
        <v>750</v>
      </c>
    </row>
    <row r="41" spans="1:9" s="20" customFormat="1" ht="15" thickBot="1">
      <c r="A41" s="116" t="s">
        <v>106</v>
      </c>
      <c r="B41" s="118">
        <v>33180.591086093002</v>
      </c>
      <c r="C41" s="118">
        <v>29664.718570509998</v>
      </c>
      <c r="D41" s="118">
        <v>19918.414882698999</v>
      </c>
      <c r="E41" s="118">
        <v>19310.328130927999</v>
      </c>
      <c r="F41" s="118">
        <v>18997.542863892999</v>
      </c>
      <c r="G41" s="118">
        <v>20321.055376924</v>
      </c>
      <c r="H41" s="118">
        <v>22021.319279703999</v>
      </c>
      <c r="I41" s="118">
        <v>22926.684290353001</v>
      </c>
    </row>
    <row r="42" spans="1:9" s="20" customFormat="1" ht="15" thickBot="1">
      <c r="A42" s="116" t="s">
        <v>107</v>
      </c>
      <c r="B42" s="118">
        <v>308.11302818600001</v>
      </c>
      <c r="C42" s="118">
        <v>236.46357848400001</v>
      </c>
      <c r="D42" s="118">
        <v>219.49602863999999</v>
      </c>
      <c r="E42" s="118">
        <v>219.90830575199999</v>
      </c>
      <c r="F42" s="118">
        <v>213.601944374</v>
      </c>
      <c r="G42" s="118">
        <v>216.31553276599999</v>
      </c>
      <c r="H42" s="118">
        <v>228.105360348</v>
      </c>
      <c r="I42" s="118">
        <v>264.23893949199999</v>
      </c>
    </row>
    <row r="43" spans="1:9" s="20" customFormat="1" ht="15" thickBot="1">
      <c r="A43" s="116" t="s">
        <v>108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</row>
    <row r="44" spans="1:9" s="20" customFormat="1" ht="15" thickBot="1">
      <c r="A44" s="116" t="s">
        <v>109</v>
      </c>
      <c r="B44" s="118">
        <v>7966.0846668849999</v>
      </c>
      <c r="C44" s="118">
        <v>7678.6466581750001</v>
      </c>
      <c r="D44" s="118">
        <v>8428.1663091789997</v>
      </c>
      <c r="E44" s="118">
        <v>8660.3103909000001</v>
      </c>
      <c r="F44" s="118">
        <v>8595.9069346920005</v>
      </c>
      <c r="G44" s="118">
        <v>9138.5125378049997</v>
      </c>
      <c r="H44" s="118">
        <v>10274.652300991</v>
      </c>
      <c r="I44" s="118">
        <v>12121.582445100001</v>
      </c>
    </row>
    <row r="45" spans="1:9" s="20" customFormat="1" ht="15" thickBot="1">
      <c r="A45" s="116" t="s">
        <v>110</v>
      </c>
      <c r="B45" s="118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</row>
    <row r="46" spans="1:9" s="20" customFormat="1" ht="15" thickBot="1">
      <c r="A46" s="116" t="s">
        <v>111</v>
      </c>
      <c r="B46" s="118">
        <v>29.990064700000001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</row>
    <row r="47" spans="1:9" s="20" customFormat="1" ht="15" thickBot="1">
      <c r="A47" s="116" t="s">
        <v>112</v>
      </c>
      <c r="B47" s="118">
        <v>1309.7899402800001</v>
      </c>
      <c r="C47" s="118">
        <v>883.90615442499995</v>
      </c>
      <c r="D47" s="118">
        <v>851.14845558499997</v>
      </c>
      <c r="E47" s="118">
        <v>1126.873175725</v>
      </c>
      <c r="F47" s="118">
        <v>893.95588280499999</v>
      </c>
      <c r="G47" s="118">
        <v>1123.43192578</v>
      </c>
      <c r="H47" s="118">
        <v>1681.82173096</v>
      </c>
      <c r="I47" s="118">
        <v>1688.225446555</v>
      </c>
    </row>
    <row r="48" spans="1:9" s="20" customFormat="1" ht="15" thickBot="1">
      <c r="A48" s="116" t="s">
        <v>113</v>
      </c>
      <c r="B48" s="118">
        <v>409.96265519600001</v>
      </c>
      <c r="C48" s="118">
        <v>448.08660619900002</v>
      </c>
      <c r="D48" s="118">
        <v>525.80113320400005</v>
      </c>
      <c r="E48" s="118">
        <v>544.28302862199996</v>
      </c>
      <c r="F48" s="118">
        <v>487.85794969300002</v>
      </c>
      <c r="G48" s="118">
        <v>544.99645100099997</v>
      </c>
      <c r="H48" s="118">
        <v>611.250496269</v>
      </c>
      <c r="I48" s="118">
        <v>654.02774918800003</v>
      </c>
    </row>
    <row r="49" spans="1:9" s="20" customFormat="1" ht="15" thickBot="1">
      <c r="A49" s="116" t="s">
        <v>114</v>
      </c>
      <c r="B49" s="118">
        <v>0.14461974</v>
      </c>
      <c r="C49" s="118">
        <v>0.35929821000000001</v>
      </c>
      <c r="D49" s="118">
        <v>0.44845702500000001</v>
      </c>
      <c r="E49" s="118">
        <v>0.48644778999999999</v>
      </c>
      <c r="F49" s="118">
        <v>0.75688687499999996</v>
      </c>
      <c r="G49" s="118">
        <v>0.75288731499999995</v>
      </c>
      <c r="H49" s="118">
        <v>0.59125377499999998</v>
      </c>
      <c r="I49" s="118">
        <v>0.86291624499999997</v>
      </c>
    </row>
    <row r="50" spans="1:9" s="20" customFormat="1" ht="15" thickBot="1">
      <c r="A50" s="165" t="s">
        <v>212</v>
      </c>
      <c r="B50" s="165">
        <v>43204.676061080012</v>
      </c>
      <c r="C50" s="165">
        <v>38912.180866003</v>
      </c>
      <c r="D50" s="165">
        <v>29943.475266332</v>
      </c>
      <c r="E50" s="165">
        <v>29862.189479716999</v>
      </c>
      <c r="F50" s="165">
        <v>29189.622462332001</v>
      </c>
      <c r="G50" s="165">
        <v>31345.064711591</v>
      </c>
      <c r="H50" s="165">
        <v>34817.740422046998</v>
      </c>
      <c r="I50" s="165">
        <v>37655.621786932999</v>
      </c>
    </row>
    <row r="52" spans="1:9">
      <c r="A52" s="143" t="s">
        <v>120</v>
      </c>
    </row>
    <row r="53" spans="1:9" ht="8.25" customHeight="1" thickBot="1"/>
    <row r="54" spans="1:9" ht="21.75" customHeight="1" thickBot="1">
      <c r="A54" s="566" t="s">
        <v>117</v>
      </c>
      <c r="B54" s="566" t="s">
        <v>606</v>
      </c>
      <c r="C54" s="574" t="s">
        <v>635</v>
      </c>
      <c r="D54" s="573" t="s">
        <v>744</v>
      </c>
      <c r="E54" s="573"/>
      <c r="F54" s="573"/>
      <c r="G54" s="573"/>
      <c r="H54" s="573"/>
      <c r="I54" s="573"/>
    </row>
    <row r="55" spans="1:9" ht="20.25" customHeight="1" thickBot="1">
      <c r="A55" s="566"/>
      <c r="B55" s="566"/>
      <c r="C55" s="576"/>
      <c r="D55" s="278" t="s">
        <v>745</v>
      </c>
      <c r="E55" s="278" t="s">
        <v>746</v>
      </c>
      <c r="F55" s="278" t="s">
        <v>747</v>
      </c>
      <c r="G55" s="278" t="s">
        <v>748</v>
      </c>
      <c r="H55" s="278" t="s">
        <v>749</v>
      </c>
      <c r="I55" s="278" t="s">
        <v>750</v>
      </c>
    </row>
    <row r="56" spans="1:9" s="20" customFormat="1" ht="15" thickBot="1">
      <c r="A56" s="116" t="s">
        <v>106</v>
      </c>
      <c r="B56" s="118">
        <v>1.0639875000000001</v>
      </c>
      <c r="C56" s="118">
        <v>1.0139175</v>
      </c>
      <c r="D56" s="118">
        <v>1.0848500000000001</v>
      </c>
      <c r="E56" s="118">
        <v>1.1557824999999999</v>
      </c>
      <c r="F56" s="118">
        <v>1.2434050000000001</v>
      </c>
      <c r="G56" s="118">
        <v>1.3351999999999999</v>
      </c>
      <c r="H56" s="118">
        <v>1.26844</v>
      </c>
      <c r="I56" s="118">
        <v>1.343545</v>
      </c>
    </row>
    <row r="57" spans="1:9" s="20" customFormat="1" ht="15" thickBot="1">
      <c r="A57" s="116" t="s">
        <v>107</v>
      </c>
      <c r="B57" s="118">
        <v>0</v>
      </c>
      <c r="C57" s="118">
        <v>0</v>
      </c>
      <c r="D57" s="118">
        <v>0</v>
      </c>
      <c r="E57" s="118">
        <v>0</v>
      </c>
      <c r="F57" s="118">
        <v>0</v>
      </c>
      <c r="G57" s="118">
        <v>0</v>
      </c>
      <c r="H57" s="118">
        <v>0</v>
      </c>
      <c r="I57" s="118">
        <v>0</v>
      </c>
    </row>
    <row r="58" spans="1:9" s="20" customFormat="1" ht="15" thickBot="1">
      <c r="A58" s="116" t="s">
        <v>108</v>
      </c>
      <c r="B58" s="118">
        <v>0</v>
      </c>
      <c r="C58" s="118">
        <v>0</v>
      </c>
      <c r="D58" s="118">
        <v>0</v>
      </c>
      <c r="E58" s="118">
        <v>0</v>
      </c>
      <c r="F58" s="118">
        <v>0</v>
      </c>
      <c r="G58" s="118">
        <v>0</v>
      </c>
      <c r="H58" s="118">
        <v>0</v>
      </c>
      <c r="I58" s="118">
        <v>0</v>
      </c>
    </row>
    <row r="59" spans="1:9" s="20" customFormat="1" ht="15" thickBot="1">
      <c r="A59" s="116" t="s">
        <v>109</v>
      </c>
      <c r="B59" s="118">
        <v>58.847505765000001</v>
      </c>
      <c r="C59" s="118">
        <v>73.176927092</v>
      </c>
      <c r="D59" s="118">
        <v>94.161023882999999</v>
      </c>
      <c r="E59" s="118">
        <v>108.425732612</v>
      </c>
      <c r="F59" s="118">
        <v>91.465291051999998</v>
      </c>
      <c r="G59" s="118">
        <v>108.480066857</v>
      </c>
      <c r="H59" s="118">
        <v>122.101611846</v>
      </c>
      <c r="I59" s="118">
        <v>173.776017897</v>
      </c>
    </row>
    <row r="60" spans="1:9" s="20" customFormat="1" ht="15" thickBot="1">
      <c r="A60" s="116" t="s">
        <v>110</v>
      </c>
      <c r="B60" s="118">
        <v>0</v>
      </c>
      <c r="C60" s="118">
        <v>0</v>
      </c>
      <c r="D60" s="118">
        <v>0</v>
      </c>
      <c r="E60" s="118">
        <v>0</v>
      </c>
      <c r="F60" s="118">
        <v>0</v>
      </c>
      <c r="G60" s="118">
        <v>0</v>
      </c>
      <c r="H60" s="118">
        <v>0</v>
      </c>
      <c r="I60" s="118">
        <v>0</v>
      </c>
    </row>
    <row r="61" spans="1:9" s="20" customFormat="1" ht="15" thickBot="1">
      <c r="A61" s="116" t="s">
        <v>111</v>
      </c>
      <c r="B61" s="118">
        <v>0</v>
      </c>
      <c r="C61" s="118">
        <v>0</v>
      </c>
      <c r="D61" s="118">
        <v>0</v>
      </c>
      <c r="E61" s="118">
        <v>0</v>
      </c>
      <c r="F61" s="118">
        <v>0</v>
      </c>
      <c r="G61" s="118">
        <v>0</v>
      </c>
      <c r="H61" s="118">
        <v>0</v>
      </c>
      <c r="I61" s="118">
        <v>0</v>
      </c>
    </row>
    <row r="62" spans="1:9" s="20" customFormat="1" ht="15" thickBot="1">
      <c r="A62" s="116" t="s">
        <v>112</v>
      </c>
      <c r="B62" s="118">
        <v>4.9467876000000001E-2</v>
      </c>
      <c r="C62" s="118">
        <v>4.4368249999999998E-2</v>
      </c>
      <c r="D62" s="118">
        <v>4.6952149999999998E-2</v>
      </c>
      <c r="E62" s="118">
        <v>4.9253749999999999E-2</v>
      </c>
      <c r="F62" s="118">
        <v>4.8198350000000001E-2</v>
      </c>
      <c r="G62" s="118">
        <v>4.8649449999999997E-2</v>
      </c>
      <c r="H62" s="118">
        <v>5.5168243999999998E-2</v>
      </c>
      <c r="I62" s="118">
        <v>5.7593657999999999E-2</v>
      </c>
    </row>
    <row r="63" spans="1:9" s="20" customFormat="1" ht="15" thickBot="1">
      <c r="A63" s="116" t="s">
        <v>113</v>
      </c>
      <c r="B63" s="118">
        <v>0</v>
      </c>
      <c r="C63" s="118">
        <v>0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</row>
    <row r="64" spans="1:9" s="20" customFormat="1" ht="15" thickBot="1">
      <c r="A64" s="116" t="s">
        <v>114</v>
      </c>
      <c r="B64" s="118">
        <v>0</v>
      </c>
      <c r="C64" s="118">
        <v>0</v>
      </c>
      <c r="D64" s="118">
        <v>0</v>
      </c>
      <c r="E64" s="118">
        <v>0</v>
      </c>
      <c r="F64" s="118">
        <v>0</v>
      </c>
      <c r="G64" s="118">
        <v>0</v>
      </c>
      <c r="H64" s="118">
        <v>0</v>
      </c>
      <c r="I64" s="118">
        <v>0</v>
      </c>
    </row>
    <row r="65" spans="1:9" s="20" customFormat="1" ht="15" thickBot="1">
      <c r="A65" s="165" t="s">
        <v>212</v>
      </c>
      <c r="B65" s="165">
        <v>59.960961141000006</v>
      </c>
      <c r="C65" s="165">
        <v>74.23521284200001</v>
      </c>
      <c r="D65" s="165">
        <v>95.292826032999997</v>
      </c>
      <c r="E65" s="165">
        <v>109.630768862</v>
      </c>
      <c r="F65" s="165">
        <v>92.756894402</v>
      </c>
      <c r="G65" s="165">
        <v>109.863916307</v>
      </c>
      <c r="H65" s="165">
        <v>123.42522009</v>
      </c>
      <c r="I65" s="165">
        <v>175.17715655500001</v>
      </c>
    </row>
    <row r="66" spans="1:9">
      <c r="A66" s="164" t="s">
        <v>1033</v>
      </c>
    </row>
    <row r="68" spans="1:9" ht="17">
      <c r="A68" s="631" t="s">
        <v>710</v>
      </c>
      <c r="B68" s="631"/>
      <c r="C68" s="631"/>
      <c r="D68" s="631"/>
      <c r="E68" s="631"/>
      <c r="F68" s="631"/>
      <c r="G68" s="631"/>
      <c r="H68" s="631"/>
      <c r="I68" s="631"/>
    </row>
    <row r="69" spans="1:9" ht="6.75" customHeight="1"/>
    <row r="70" spans="1:9">
      <c r="A70" s="143" t="s">
        <v>121</v>
      </c>
      <c r="B70" s="78"/>
      <c r="C70" s="78"/>
      <c r="I70" s="78"/>
    </row>
    <row r="71" spans="1:9" ht="9.75" customHeight="1" thickBot="1"/>
    <row r="72" spans="1:9" ht="20.25" customHeight="1" thickBot="1">
      <c r="A72" s="566" t="s">
        <v>117</v>
      </c>
      <c r="B72" s="566" t="s">
        <v>606</v>
      </c>
      <c r="C72" s="574" t="s">
        <v>635</v>
      </c>
      <c r="D72" s="573" t="s">
        <v>744</v>
      </c>
      <c r="E72" s="573"/>
      <c r="F72" s="573"/>
      <c r="G72" s="573"/>
      <c r="H72" s="573"/>
      <c r="I72" s="573"/>
    </row>
    <row r="73" spans="1:9" ht="19.5" customHeight="1" thickBot="1">
      <c r="A73" s="566"/>
      <c r="B73" s="566"/>
      <c r="C73" s="576"/>
      <c r="D73" s="278" t="s">
        <v>745</v>
      </c>
      <c r="E73" s="278" t="s">
        <v>746</v>
      </c>
      <c r="F73" s="278" t="s">
        <v>747</v>
      </c>
      <c r="G73" s="278" t="s">
        <v>748</v>
      </c>
      <c r="H73" s="278" t="s">
        <v>749</v>
      </c>
      <c r="I73" s="278" t="s">
        <v>750</v>
      </c>
    </row>
    <row r="74" spans="1:9" s="20" customFormat="1" ht="15" thickBot="1">
      <c r="A74" s="116" t="s">
        <v>106</v>
      </c>
      <c r="B74" s="118">
        <v>49.190199243999999</v>
      </c>
      <c r="C74" s="118">
        <v>68.176719590000005</v>
      </c>
      <c r="D74" s="118">
        <v>117.17147147</v>
      </c>
      <c r="E74" s="118">
        <v>120.93915757000001</v>
      </c>
      <c r="F74" s="118">
        <v>100.79587709</v>
      </c>
      <c r="G74" s="118">
        <v>105.55752702300001</v>
      </c>
      <c r="H74" s="118">
        <v>130.50953686599999</v>
      </c>
      <c r="I74" s="118">
        <v>130.09866865500001</v>
      </c>
    </row>
    <row r="75" spans="1:9" s="20" customFormat="1" ht="15" thickBot="1">
      <c r="A75" s="116" t="s">
        <v>107</v>
      </c>
      <c r="B75" s="118">
        <v>0.63215904999999994</v>
      </c>
      <c r="C75" s="118">
        <v>0.50190970000000001</v>
      </c>
      <c r="D75" s="118">
        <v>0.54658309999999999</v>
      </c>
      <c r="E75" s="118">
        <v>0.55784409999999995</v>
      </c>
      <c r="F75" s="118">
        <v>0.51659949999999999</v>
      </c>
      <c r="G75" s="118">
        <v>0.5614498</v>
      </c>
      <c r="H75" s="118">
        <v>0.57973129999999995</v>
      </c>
      <c r="I75" s="118">
        <v>0.75446475000000002</v>
      </c>
    </row>
    <row r="76" spans="1:9" s="20" customFormat="1" ht="15" thickBot="1">
      <c r="A76" s="116" t="s">
        <v>108</v>
      </c>
      <c r="B76" s="118">
        <v>0</v>
      </c>
      <c r="C76" s="118">
        <v>0</v>
      </c>
      <c r="D76" s="118">
        <v>0</v>
      </c>
      <c r="E76" s="118">
        <v>0</v>
      </c>
      <c r="F76" s="118">
        <v>0</v>
      </c>
      <c r="G76" s="118">
        <v>0</v>
      </c>
      <c r="H76" s="118">
        <v>0</v>
      </c>
      <c r="I76" s="118">
        <v>0</v>
      </c>
    </row>
    <row r="77" spans="1:9" s="20" customFormat="1" ht="15" thickBot="1">
      <c r="A77" s="116" t="s">
        <v>109</v>
      </c>
      <c r="B77" s="118">
        <v>1171.5321533619999</v>
      </c>
      <c r="C77" s="118">
        <v>1059.6911822760001</v>
      </c>
      <c r="D77" s="118">
        <v>1164.5649549140001</v>
      </c>
      <c r="E77" s="118">
        <v>1227.2855204110001</v>
      </c>
      <c r="F77" s="118">
        <v>1134.6170317409999</v>
      </c>
      <c r="G77" s="118">
        <v>1255.5147281930001</v>
      </c>
      <c r="H77" s="118">
        <v>1506.0022164459999</v>
      </c>
      <c r="I77" s="118">
        <v>1794.5744667649999</v>
      </c>
    </row>
    <row r="78" spans="1:9" s="20" customFormat="1" ht="15" thickBot="1">
      <c r="A78" s="116" t="s">
        <v>110</v>
      </c>
      <c r="B78" s="118">
        <v>0</v>
      </c>
      <c r="C78" s="118">
        <v>0</v>
      </c>
      <c r="D78" s="118">
        <v>0</v>
      </c>
      <c r="E78" s="118">
        <v>0</v>
      </c>
      <c r="F78" s="118">
        <v>0</v>
      </c>
      <c r="G78" s="118">
        <v>0</v>
      </c>
      <c r="H78" s="118">
        <v>0</v>
      </c>
      <c r="I78" s="118">
        <v>0</v>
      </c>
    </row>
    <row r="79" spans="1:9" s="20" customFormat="1" ht="15" thickBot="1">
      <c r="A79" s="116" t="s">
        <v>111</v>
      </c>
      <c r="B79" s="118">
        <v>0</v>
      </c>
      <c r="C79" s="118">
        <v>0</v>
      </c>
      <c r="D79" s="118">
        <v>0</v>
      </c>
      <c r="E79" s="118">
        <v>0</v>
      </c>
      <c r="F79" s="118">
        <v>0</v>
      </c>
      <c r="G79" s="118">
        <v>0</v>
      </c>
      <c r="H79" s="118">
        <v>0</v>
      </c>
      <c r="I79" s="118">
        <v>0</v>
      </c>
    </row>
    <row r="80" spans="1:9" s="20" customFormat="1" ht="15" thickBot="1">
      <c r="A80" s="116" t="s">
        <v>112</v>
      </c>
      <c r="B80" s="118">
        <v>7.5969999999999998E-4</v>
      </c>
      <c r="C80" s="118">
        <v>0</v>
      </c>
      <c r="D80" s="118">
        <v>0</v>
      </c>
      <c r="E80" s="118">
        <v>0</v>
      </c>
      <c r="F80" s="118">
        <v>0</v>
      </c>
      <c r="G80" s="118">
        <v>0</v>
      </c>
      <c r="H80" s="118">
        <v>0</v>
      </c>
      <c r="I80" s="118">
        <v>0</v>
      </c>
    </row>
    <row r="81" spans="1:9" s="20" customFormat="1" ht="15" thickBot="1">
      <c r="A81" s="116" t="s">
        <v>113</v>
      </c>
      <c r="B81" s="118">
        <v>19.780773503999999</v>
      </c>
      <c r="C81" s="118">
        <v>16.750325036</v>
      </c>
      <c r="D81" s="118">
        <v>18.463956069999998</v>
      </c>
      <c r="E81" s="118">
        <v>17.592006088000002</v>
      </c>
      <c r="F81" s="118">
        <v>17.638689661000001</v>
      </c>
      <c r="G81" s="118">
        <v>18.717498265</v>
      </c>
      <c r="H81" s="118">
        <v>21.786440551999998</v>
      </c>
      <c r="I81" s="118">
        <v>26.927323664999999</v>
      </c>
    </row>
    <row r="82" spans="1:9" s="20" customFormat="1" ht="15" thickBot="1">
      <c r="A82" s="116" t="s">
        <v>114</v>
      </c>
      <c r="B82" s="118">
        <v>0</v>
      </c>
      <c r="C82" s="118">
        <v>0</v>
      </c>
      <c r="D82" s="118">
        <v>0</v>
      </c>
      <c r="E82" s="118">
        <v>0</v>
      </c>
      <c r="F82" s="118">
        <v>0</v>
      </c>
      <c r="G82" s="118">
        <v>0</v>
      </c>
      <c r="H82" s="118">
        <v>0</v>
      </c>
      <c r="I82" s="118">
        <v>0</v>
      </c>
    </row>
    <row r="83" spans="1:9" s="20" customFormat="1" ht="15" thickBot="1">
      <c r="A83" s="165" t="s">
        <v>212</v>
      </c>
      <c r="B83" s="165">
        <v>1241.1360448599999</v>
      </c>
      <c r="C83" s="165">
        <v>1145.120136602</v>
      </c>
      <c r="D83" s="165">
        <v>1300.7469655540001</v>
      </c>
      <c r="E83" s="165">
        <v>1366.3745281690001</v>
      </c>
      <c r="F83" s="165">
        <v>1253.568197992</v>
      </c>
      <c r="G83" s="165">
        <v>1380.3512032809999</v>
      </c>
      <c r="H83" s="165">
        <v>1658.8779251640001</v>
      </c>
      <c r="I83" s="165">
        <v>1952.3549238349999</v>
      </c>
    </row>
    <row r="85" spans="1:9">
      <c r="A85" s="143" t="s">
        <v>122</v>
      </c>
    </row>
    <row r="86" spans="1:9" ht="8.25" customHeight="1" thickBot="1"/>
    <row r="87" spans="1:9" ht="23.25" customHeight="1" thickBot="1">
      <c r="A87" s="566" t="s">
        <v>117</v>
      </c>
      <c r="B87" s="566" t="s">
        <v>606</v>
      </c>
      <c r="C87" s="574" t="s">
        <v>635</v>
      </c>
      <c r="D87" s="573" t="s">
        <v>744</v>
      </c>
      <c r="E87" s="573"/>
      <c r="F87" s="573"/>
      <c r="G87" s="573"/>
      <c r="H87" s="573"/>
      <c r="I87" s="573"/>
    </row>
    <row r="88" spans="1:9" ht="21" customHeight="1" thickBot="1">
      <c r="A88" s="566"/>
      <c r="B88" s="566"/>
      <c r="C88" s="576"/>
      <c r="D88" s="278" t="s">
        <v>745</v>
      </c>
      <c r="E88" s="278" t="s">
        <v>746</v>
      </c>
      <c r="F88" s="278" t="s">
        <v>747</v>
      </c>
      <c r="G88" s="278" t="s">
        <v>748</v>
      </c>
      <c r="H88" s="278" t="s">
        <v>749</v>
      </c>
      <c r="I88" s="278" t="s">
        <v>750</v>
      </c>
    </row>
    <row r="89" spans="1:9" s="20" customFormat="1" ht="15" thickBot="1">
      <c r="A89" s="116" t="s">
        <v>106</v>
      </c>
      <c r="B89" s="118">
        <v>728572.48041440803</v>
      </c>
      <c r="C89" s="118">
        <v>637805.26557771198</v>
      </c>
      <c r="D89" s="118">
        <v>655629.90646978503</v>
      </c>
      <c r="E89" s="118">
        <v>659621.10679441504</v>
      </c>
      <c r="F89" s="118">
        <v>664517.69129668397</v>
      </c>
      <c r="G89" s="118">
        <v>663535.84736634803</v>
      </c>
      <c r="H89" s="118">
        <v>671581.88416948204</v>
      </c>
      <c r="I89" s="118">
        <v>725943.73414125002</v>
      </c>
    </row>
    <row r="90" spans="1:9" s="20" customFormat="1" ht="15" thickBot="1">
      <c r="A90" s="116" t="s">
        <v>107</v>
      </c>
      <c r="B90" s="118">
        <v>2546.1754980410001</v>
      </c>
      <c r="C90" s="118">
        <v>1939.8610792439999</v>
      </c>
      <c r="D90" s="118">
        <v>2104.0960793600002</v>
      </c>
      <c r="E90" s="118">
        <v>2377.8573224530001</v>
      </c>
      <c r="F90" s="118">
        <v>2123.246134943</v>
      </c>
      <c r="G90" s="118">
        <v>2466.881241349</v>
      </c>
      <c r="H90" s="118">
        <v>2869.1166799980001</v>
      </c>
      <c r="I90" s="118">
        <v>3414.8362826570001</v>
      </c>
    </row>
    <row r="91" spans="1:9" s="20" customFormat="1" ht="15" thickBot="1">
      <c r="A91" s="116" t="s">
        <v>108</v>
      </c>
      <c r="B91" s="118">
        <v>45239.892352629999</v>
      </c>
      <c r="C91" s="118">
        <v>31455.642321072999</v>
      </c>
      <c r="D91" s="118">
        <v>35559.063306499003</v>
      </c>
      <c r="E91" s="118">
        <v>40917.675398450003</v>
      </c>
      <c r="F91" s="118">
        <v>35185.653778348002</v>
      </c>
      <c r="G91" s="118">
        <v>39298.072199814</v>
      </c>
      <c r="H91" s="118">
        <v>46886.047328662004</v>
      </c>
      <c r="I91" s="118">
        <v>54665.452153300997</v>
      </c>
    </row>
    <row r="92" spans="1:9" s="20" customFormat="1" ht="15" thickBot="1">
      <c r="A92" s="116" t="s">
        <v>109</v>
      </c>
      <c r="B92" s="118">
        <v>267431.01036919001</v>
      </c>
      <c r="C92" s="118">
        <v>229078.788836108</v>
      </c>
      <c r="D92" s="118">
        <v>234936.25817649</v>
      </c>
      <c r="E92" s="118">
        <v>238879.73652623399</v>
      </c>
      <c r="F92" s="118">
        <v>242870.83855734699</v>
      </c>
      <c r="G92" s="118">
        <v>253691.461686319</v>
      </c>
      <c r="H92" s="118">
        <v>280984.95792390098</v>
      </c>
      <c r="I92" s="118">
        <v>315883.28403495502</v>
      </c>
    </row>
    <row r="93" spans="1:9" s="20" customFormat="1" ht="15" thickBot="1">
      <c r="A93" s="116" t="s">
        <v>110</v>
      </c>
      <c r="B93" s="118">
        <v>189697.26320370901</v>
      </c>
      <c r="C93" s="118">
        <v>213756.57189454199</v>
      </c>
      <c r="D93" s="118">
        <v>224713.772757978</v>
      </c>
      <c r="E93" s="118">
        <v>231651.88902992799</v>
      </c>
      <c r="F93" s="118">
        <v>212551.71420879001</v>
      </c>
      <c r="G93" s="118">
        <v>225299.11743621601</v>
      </c>
      <c r="H93" s="118">
        <v>244325.79369849499</v>
      </c>
      <c r="I93" s="118">
        <v>259245.935913903</v>
      </c>
    </row>
    <row r="94" spans="1:9" s="20" customFormat="1" ht="15" thickBot="1">
      <c r="A94" s="116" t="s">
        <v>111</v>
      </c>
      <c r="B94" s="118">
        <v>165708.911831651</v>
      </c>
      <c r="C94" s="118">
        <v>122345.942888473</v>
      </c>
      <c r="D94" s="118">
        <v>128563.53917264</v>
      </c>
      <c r="E94" s="118">
        <v>131761.49115039001</v>
      </c>
      <c r="F94" s="118">
        <v>124929.113843931</v>
      </c>
      <c r="G94" s="118">
        <v>132403.67645682499</v>
      </c>
      <c r="H94" s="118">
        <v>143032.68736697099</v>
      </c>
      <c r="I94" s="118">
        <v>155432.77999860799</v>
      </c>
    </row>
    <row r="95" spans="1:9" s="20" customFormat="1" ht="15" thickBot="1">
      <c r="A95" s="116" t="s">
        <v>112</v>
      </c>
      <c r="B95" s="118">
        <v>2732.5715812839999</v>
      </c>
      <c r="C95" s="118">
        <v>1850.611279234</v>
      </c>
      <c r="D95" s="118">
        <v>1909.709922254</v>
      </c>
      <c r="E95" s="118">
        <v>1968.701653434</v>
      </c>
      <c r="F95" s="118">
        <v>1715.782887906</v>
      </c>
      <c r="G95" s="118">
        <v>2259.584104992</v>
      </c>
      <c r="H95" s="118">
        <v>2526.9761799570001</v>
      </c>
      <c r="I95" s="118">
        <v>3181.7242044710001</v>
      </c>
    </row>
    <row r="96" spans="1:9" s="20" customFormat="1" ht="15" thickBot="1">
      <c r="A96" s="116" t="s">
        <v>113</v>
      </c>
      <c r="B96" s="118">
        <v>98579.495378749998</v>
      </c>
      <c r="C96" s="118">
        <v>18124.444162358999</v>
      </c>
      <c r="D96" s="118">
        <v>19505.758529747</v>
      </c>
      <c r="E96" s="118">
        <v>20800.315250347001</v>
      </c>
      <c r="F96" s="118">
        <v>18789.360811440001</v>
      </c>
      <c r="G96" s="118">
        <v>20632.231755321001</v>
      </c>
      <c r="H96" s="118">
        <v>23310.255046781</v>
      </c>
      <c r="I96" s="118">
        <v>25741.034535706</v>
      </c>
    </row>
    <row r="97" spans="1:9" s="20" customFormat="1" ht="15" thickBot="1">
      <c r="A97" s="116" t="s">
        <v>114</v>
      </c>
      <c r="B97" s="118">
        <v>16917.346012460999</v>
      </c>
      <c r="C97" s="118">
        <v>13025.338087984999</v>
      </c>
      <c r="D97" s="118">
        <v>12979.112353058001</v>
      </c>
      <c r="E97" s="118">
        <v>12807.065320673</v>
      </c>
      <c r="F97" s="118">
        <v>13188.992710917</v>
      </c>
      <c r="G97" s="118">
        <v>13551.588513348999</v>
      </c>
      <c r="H97" s="118">
        <v>14541.057955458</v>
      </c>
      <c r="I97" s="118">
        <v>16885.935305317002</v>
      </c>
    </row>
    <row r="98" spans="1:9" s="20" customFormat="1" ht="15" thickBot="1">
      <c r="A98" s="165" t="s">
        <v>212</v>
      </c>
      <c r="B98" s="165">
        <v>1517425.1466421238</v>
      </c>
      <c r="C98" s="165">
        <v>1269382.46612673</v>
      </c>
      <c r="D98" s="165">
        <v>1315901.216767811</v>
      </c>
      <c r="E98" s="165">
        <v>1340785.838446324</v>
      </c>
      <c r="F98" s="165">
        <v>1315872.3942303059</v>
      </c>
      <c r="G98" s="165">
        <v>1353138.4607605331</v>
      </c>
      <c r="H98" s="165">
        <v>1430058.7763497049</v>
      </c>
      <c r="I98" s="165">
        <v>1560394.716570168</v>
      </c>
    </row>
    <row r="99" spans="1:9">
      <c r="A99" s="164" t="s">
        <v>1033</v>
      </c>
    </row>
    <row r="101" spans="1:9" ht="17">
      <c r="A101" s="631" t="s">
        <v>710</v>
      </c>
      <c r="B101" s="631"/>
      <c r="C101" s="631"/>
      <c r="D101" s="631"/>
      <c r="E101" s="631"/>
      <c r="F101" s="631"/>
      <c r="G101" s="631"/>
      <c r="H101" s="631"/>
      <c r="I101" s="631"/>
    </row>
    <row r="102" spans="1:9" ht="9" customHeight="1"/>
    <row r="103" spans="1:9">
      <c r="A103" s="143" t="s">
        <v>123</v>
      </c>
      <c r="B103" s="78"/>
      <c r="C103" s="78"/>
      <c r="I103" s="78"/>
    </row>
    <row r="104" spans="1:9" ht="8.25" customHeight="1" thickBot="1"/>
    <row r="105" spans="1:9" ht="20.25" customHeight="1" thickBot="1">
      <c r="A105" s="566" t="s">
        <v>117</v>
      </c>
      <c r="B105" s="566" t="s">
        <v>606</v>
      </c>
      <c r="C105" s="574" t="s">
        <v>635</v>
      </c>
      <c r="D105" s="573" t="s">
        <v>744</v>
      </c>
      <c r="E105" s="573"/>
      <c r="F105" s="573"/>
      <c r="G105" s="573"/>
      <c r="H105" s="573"/>
      <c r="I105" s="573"/>
    </row>
    <row r="106" spans="1:9" ht="23.25" customHeight="1" thickBot="1">
      <c r="A106" s="566"/>
      <c r="B106" s="566"/>
      <c r="C106" s="576"/>
      <c r="D106" s="278" t="s">
        <v>745</v>
      </c>
      <c r="E106" s="278" t="s">
        <v>746</v>
      </c>
      <c r="F106" s="278" t="s">
        <v>747</v>
      </c>
      <c r="G106" s="278" t="s">
        <v>748</v>
      </c>
      <c r="H106" s="278" t="s">
        <v>749</v>
      </c>
      <c r="I106" s="278" t="s">
        <v>750</v>
      </c>
    </row>
    <row r="107" spans="1:9" s="20" customFormat="1" ht="15" thickBot="1">
      <c r="A107" s="116" t="s">
        <v>106</v>
      </c>
      <c r="B107" s="118">
        <v>0</v>
      </c>
      <c r="C107" s="118">
        <v>0</v>
      </c>
      <c r="D107" s="118">
        <v>0</v>
      </c>
      <c r="E107" s="118">
        <v>0</v>
      </c>
      <c r="F107" s="118">
        <v>0</v>
      </c>
      <c r="G107" s="118">
        <v>0</v>
      </c>
      <c r="H107" s="118">
        <v>0</v>
      </c>
      <c r="I107" s="118">
        <v>0</v>
      </c>
    </row>
    <row r="108" spans="1:9" s="20" customFormat="1" ht="15" thickBot="1">
      <c r="A108" s="116" t="s">
        <v>107</v>
      </c>
      <c r="B108" s="118">
        <v>0</v>
      </c>
      <c r="C108" s="118">
        <v>0</v>
      </c>
      <c r="D108" s="118">
        <v>0</v>
      </c>
      <c r="E108" s="118">
        <v>0</v>
      </c>
      <c r="F108" s="118">
        <v>0</v>
      </c>
      <c r="G108" s="118">
        <v>0</v>
      </c>
      <c r="H108" s="118">
        <v>0</v>
      </c>
      <c r="I108" s="118">
        <v>0</v>
      </c>
    </row>
    <row r="109" spans="1:9" s="20" customFormat="1" ht="15" thickBot="1">
      <c r="A109" s="116" t="s">
        <v>108</v>
      </c>
      <c r="B109" s="118">
        <v>0</v>
      </c>
      <c r="C109" s="118">
        <v>0</v>
      </c>
      <c r="D109" s="118">
        <v>0</v>
      </c>
      <c r="E109" s="118">
        <v>0</v>
      </c>
      <c r="F109" s="118">
        <v>0</v>
      </c>
      <c r="G109" s="118">
        <v>0</v>
      </c>
      <c r="H109" s="118">
        <v>0</v>
      </c>
      <c r="I109" s="118">
        <v>0</v>
      </c>
    </row>
    <row r="110" spans="1:9" s="20" customFormat="1" ht="15" thickBot="1">
      <c r="A110" s="116" t="s">
        <v>109</v>
      </c>
      <c r="B110" s="118">
        <v>15.581843636</v>
      </c>
      <c r="C110" s="118">
        <v>21.546085241</v>
      </c>
      <c r="D110" s="118">
        <v>26.595288780000001</v>
      </c>
      <c r="E110" s="118">
        <v>25.465113182</v>
      </c>
      <c r="F110" s="118">
        <v>23.672463323999999</v>
      </c>
      <c r="G110" s="118">
        <v>30.247014641</v>
      </c>
      <c r="H110" s="118">
        <v>38.800020633999999</v>
      </c>
      <c r="I110" s="118">
        <v>43.424657115999999</v>
      </c>
    </row>
    <row r="111" spans="1:9" s="20" customFormat="1" ht="15" thickBot="1">
      <c r="A111" s="116" t="s">
        <v>110</v>
      </c>
      <c r="B111" s="118">
        <v>0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</row>
    <row r="112" spans="1:9" s="20" customFormat="1" ht="15" thickBot="1">
      <c r="A112" s="116" t="s">
        <v>111</v>
      </c>
      <c r="B112" s="118">
        <v>0</v>
      </c>
      <c r="C112" s="118">
        <v>0</v>
      </c>
      <c r="D112" s="118">
        <v>0</v>
      </c>
      <c r="E112" s="118">
        <v>0</v>
      </c>
      <c r="F112" s="118">
        <v>0</v>
      </c>
      <c r="G112" s="118">
        <v>0</v>
      </c>
      <c r="H112" s="118">
        <v>0</v>
      </c>
      <c r="I112" s="118">
        <v>0</v>
      </c>
    </row>
    <row r="113" spans="1:9" s="20" customFormat="1" ht="15" thickBot="1">
      <c r="A113" s="116" t="s">
        <v>112</v>
      </c>
      <c r="B113" s="118">
        <v>0</v>
      </c>
      <c r="C113" s="118">
        <v>0</v>
      </c>
      <c r="D113" s="118">
        <v>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</row>
    <row r="114" spans="1:9" s="20" customFormat="1" ht="15" thickBot="1">
      <c r="A114" s="116" t="s">
        <v>113</v>
      </c>
      <c r="B114" s="118">
        <v>0</v>
      </c>
      <c r="C114" s="118">
        <v>0</v>
      </c>
      <c r="D114" s="118">
        <v>0</v>
      </c>
      <c r="E114" s="118">
        <v>0</v>
      </c>
      <c r="F114" s="118">
        <v>0</v>
      </c>
      <c r="G114" s="118">
        <v>0</v>
      </c>
      <c r="H114" s="118">
        <v>0</v>
      </c>
      <c r="I114" s="118">
        <v>0</v>
      </c>
    </row>
    <row r="115" spans="1:9" s="20" customFormat="1" ht="15" thickBot="1">
      <c r="A115" s="116" t="s">
        <v>114</v>
      </c>
      <c r="B115" s="118">
        <v>0</v>
      </c>
      <c r="C115" s="118">
        <v>0</v>
      </c>
      <c r="D115" s="118">
        <v>0</v>
      </c>
      <c r="E115" s="118">
        <v>0</v>
      </c>
      <c r="F115" s="118">
        <v>0</v>
      </c>
      <c r="G115" s="118">
        <v>0</v>
      </c>
      <c r="H115" s="118">
        <v>0</v>
      </c>
      <c r="I115" s="118">
        <v>0</v>
      </c>
    </row>
    <row r="116" spans="1:9" s="20" customFormat="1" ht="15" thickBot="1">
      <c r="A116" s="165" t="s">
        <v>212</v>
      </c>
      <c r="B116" s="165">
        <v>15.581843636</v>
      </c>
      <c r="C116" s="165">
        <v>21.546085241</v>
      </c>
      <c r="D116" s="165">
        <v>26.595288780000001</v>
      </c>
      <c r="E116" s="165">
        <v>25.465113182</v>
      </c>
      <c r="F116" s="165">
        <v>23.672463323999999</v>
      </c>
      <c r="G116" s="165">
        <v>30.247014641</v>
      </c>
      <c r="H116" s="165">
        <v>38.800020633999999</v>
      </c>
      <c r="I116" s="165">
        <v>43.424657115999999</v>
      </c>
    </row>
    <row r="118" spans="1:9">
      <c r="A118" s="143" t="s">
        <v>124</v>
      </c>
    </row>
    <row r="119" spans="1:9" ht="8.25" customHeight="1" thickBot="1"/>
    <row r="120" spans="1:9" ht="21.75" customHeight="1" thickBot="1">
      <c r="A120" s="566" t="s">
        <v>117</v>
      </c>
      <c r="B120" s="566" t="s">
        <v>606</v>
      </c>
      <c r="C120" s="574" t="s">
        <v>635</v>
      </c>
      <c r="D120" s="573" t="s">
        <v>744</v>
      </c>
      <c r="E120" s="573"/>
      <c r="F120" s="573"/>
      <c r="G120" s="573"/>
      <c r="H120" s="573"/>
      <c r="I120" s="573"/>
    </row>
    <row r="121" spans="1:9" ht="20.25" customHeight="1" thickBot="1">
      <c r="A121" s="566"/>
      <c r="B121" s="566"/>
      <c r="C121" s="576"/>
      <c r="D121" s="278" t="s">
        <v>745</v>
      </c>
      <c r="E121" s="278" t="s">
        <v>746</v>
      </c>
      <c r="F121" s="278" t="s">
        <v>747</v>
      </c>
      <c r="G121" s="278" t="s">
        <v>748</v>
      </c>
      <c r="H121" s="278" t="s">
        <v>749</v>
      </c>
      <c r="I121" s="278" t="s">
        <v>750</v>
      </c>
    </row>
    <row r="122" spans="1:9" s="20" customFormat="1" ht="15" thickBot="1">
      <c r="A122" s="116" t="s">
        <v>106</v>
      </c>
      <c r="B122" s="118">
        <v>83.638263529</v>
      </c>
      <c r="C122" s="118">
        <v>66.221700420000005</v>
      </c>
      <c r="D122" s="118">
        <v>85.130772558000004</v>
      </c>
      <c r="E122" s="118">
        <v>101.178090801</v>
      </c>
      <c r="F122" s="118">
        <v>98.068702439999996</v>
      </c>
      <c r="G122" s="118">
        <v>4.7442027859999998</v>
      </c>
      <c r="H122" s="118">
        <v>5.2243814220000004</v>
      </c>
      <c r="I122" s="118">
        <v>5.8240651100000003</v>
      </c>
    </row>
    <row r="123" spans="1:9" s="20" customFormat="1" ht="15" thickBot="1">
      <c r="A123" s="116" t="s">
        <v>107</v>
      </c>
      <c r="B123" s="118">
        <v>0</v>
      </c>
      <c r="C123" s="118">
        <v>0</v>
      </c>
      <c r="D123" s="118">
        <v>0</v>
      </c>
      <c r="E123" s="118">
        <v>0</v>
      </c>
      <c r="F123" s="118">
        <v>0</v>
      </c>
      <c r="G123" s="118">
        <v>0</v>
      </c>
      <c r="H123" s="118">
        <v>0</v>
      </c>
      <c r="I123" s="118">
        <v>0</v>
      </c>
    </row>
    <row r="124" spans="1:9" s="20" customFormat="1" ht="15" thickBot="1">
      <c r="A124" s="116" t="s">
        <v>108</v>
      </c>
      <c r="B124" s="118">
        <v>0</v>
      </c>
      <c r="C124" s="118">
        <v>0</v>
      </c>
      <c r="D124" s="118">
        <v>0</v>
      </c>
      <c r="E124" s="118">
        <v>0</v>
      </c>
      <c r="F124" s="118">
        <v>0</v>
      </c>
      <c r="G124" s="118">
        <v>0</v>
      </c>
      <c r="H124" s="118">
        <v>0</v>
      </c>
      <c r="I124" s="118">
        <v>0</v>
      </c>
    </row>
    <row r="125" spans="1:9" s="20" customFormat="1" ht="15" thickBot="1">
      <c r="A125" s="116" t="s">
        <v>109</v>
      </c>
      <c r="B125" s="118">
        <v>443.46891909999999</v>
      </c>
      <c r="C125" s="118">
        <v>427.56050313499998</v>
      </c>
      <c r="D125" s="118">
        <v>469.12928254399998</v>
      </c>
      <c r="E125" s="118">
        <v>534.36063088200001</v>
      </c>
      <c r="F125" s="118">
        <v>538.10480605800001</v>
      </c>
      <c r="G125" s="118">
        <v>619.38361969100004</v>
      </c>
      <c r="H125" s="118">
        <v>792.61826223699995</v>
      </c>
      <c r="I125" s="118">
        <v>982.61943985200003</v>
      </c>
    </row>
    <row r="126" spans="1:9" s="20" customFormat="1" ht="15" thickBot="1">
      <c r="A126" s="116" t="s">
        <v>110</v>
      </c>
      <c r="B126" s="118">
        <v>0</v>
      </c>
      <c r="C126" s="118">
        <v>0</v>
      </c>
      <c r="D126" s="118">
        <v>0</v>
      </c>
      <c r="E126" s="118">
        <v>0</v>
      </c>
      <c r="F126" s="118">
        <v>0</v>
      </c>
      <c r="G126" s="118">
        <v>0</v>
      </c>
      <c r="H126" s="118">
        <v>0</v>
      </c>
      <c r="I126" s="118">
        <v>0</v>
      </c>
    </row>
    <row r="127" spans="1:9" s="20" customFormat="1" ht="15" thickBot="1">
      <c r="A127" s="116" t="s">
        <v>111</v>
      </c>
      <c r="B127" s="118">
        <v>0</v>
      </c>
      <c r="C127" s="118">
        <v>0</v>
      </c>
      <c r="D127" s="118">
        <v>0</v>
      </c>
      <c r="E127" s="118">
        <v>0</v>
      </c>
      <c r="F127" s="118">
        <v>0</v>
      </c>
      <c r="G127" s="118">
        <v>0</v>
      </c>
      <c r="H127" s="118">
        <v>0</v>
      </c>
      <c r="I127" s="118">
        <v>0</v>
      </c>
    </row>
    <row r="128" spans="1:9" s="20" customFormat="1" ht="15" thickBot="1">
      <c r="A128" s="116" t="s">
        <v>112</v>
      </c>
      <c r="B128" s="118">
        <v>0</v>
      </c>
      <c r="C128" s="118">
        <v>0</v>
      </c>
      <c r="D128" s="118">
        <v>0</v>
      </c>
      <c r="E128" s="118">
        <v>0</v>
      </c>
      <c r="F128" s="118">
        <v>0</v>
      </c>
      <c r="G128" s="118">
        <v>0</v>
      </c>
      <c r="H128" s="118">
        <v>0</v>
      </c>
      <c r="I128" s="118">
        <v>0</v>
      </c>
    </row>
    <row r="129" spans="1:9" s="20" customFormat="1" ht="15" thickBot="1">
      <c r="A129" s="116" t="s">
        <v>113</v>
      </c>
      <c r="B129" s="118">
        <v>0.16</v>
      </c>
      <c r="C129" s="118">
        <v>0.1696</v>
      </c>
      <c r="D129" s="118">
        <v>0.18720000000000001</v>
      </c>
      <c r="E129" s="118">
        <v>0.18720000000000001</v>
      </c>
      <c r="F129" s="118">
        <v>0.15040000000000001</v>
      </c>
      <c r="G129" s="118">
        <v>0.152</v>
      </c>
      <c r="H129" s="118">
        <v>0.1744</v>
      </c>
      <c r="I129" s="118">
        <v>0.19520000000000001</v>
      </c>
    </row>
    <row r="130" spans="1:9" s="20" customFormat="1" ht="15" thickBot="1">
      <c r="A130" s="116" t="s">
        <v>114</v>
      </c>
      <c r="B130" s="118">
        <v>0</v>
      </c>
      <c r="C130" s="118">
        <v>0</v>
      </c>
      <c r="D130" s="118">
        <v>0</v>
      </c>
      <c r="E130" s="118">
        <v>0</v>
      </c>
      <c r="F130" s="118">
        <v>0</v>
      </c>
      <c r="G130" s="118">
        <v>0</v>
      </c>
      <c r="H130" s="118">
        <v>0</v>
      </c>
      <c r="I130" s="118">
        <v>0</v>
      </c>
    </row>
    <row r="131" spans="1:9" s="20" customFormat="1" ht="15" thickBot="1">
      <c r="A131" s="165" t="s">
        <v>212</v>
      </c>
      <c r="B131" s="165">
        <v>527.26718262899999</v>
      </c>
      <c r="C131" s="165">
        <v>493.95180355499997</v>
      </c>
      <c r="D131" s="165">
        <v>554.44725510199999</v>
      </c>
      <c r="E131" s="165">
        <v>635.72592168300002</v>
      </c>
      <c r="F131" s="165">
        <v>636.32390849800004</v>
      </c>
      <c r="G131" s="165">
        <v>624.27982247700004</v>
      </c>
      <c r="H131" s="165">
        <v>798.01704365900002</v>
      </c>
      <c r="I131" s="165">
        <v>988.63870496200002</v>
      </c>
    </row>
    <row r="132" spans="1:9">
      <c r="A132" s="164" t="s">
        <v>1033</v>
      </c>
    </row>
    <row r="134" spans="1:9" ht="17">
      <c r="A134" s="631" t="s">
        <v>710</v>
      </c>
      <c r="B134" s="631"/>
      <c r="C134" s="631"/>
      <c r="D134" s="631"/>
      <c r="E134" s="631"/>
      <c r="F134" s="631"/>
      <c r="G134" s="631"/>
      <c r="H134" s="631"/>
      <c r="I134" s="631"/>
    </row>
    <row r="135" spans="1:9" ht="9" customHeight="1"/>
    <row r="136" spans="1:9">
      <c r="A136" s="143" t="s">
        <v>125</v>
      </c>
      <c r="B136" s="78"/>
      <c r="C136" s="78"/>
      <c r="I136" s="78"/>
    </row>
    <row r="137" spans="1:9" ht="6.75" customHeight="1" thickBot="1"/>
    <row r="138" spans="1:9" ht="21" customHeight="1" thickBot="1">
      <c r="A138" s="566" t="s">
        <v>117</v>
      </c>
      <c r="B138" s="566" t="s">
        <v>606</v>
      </c>
      <c r="C138" s="574" t="s">
        <v>635</v>
      </c>
      <c r="D138" s="573" t="s">
        <v>744</v>
      </c>
      <c r="E138" s="573"/>
      <c r="F138" s="573"/>
      <c r="G138" s="573"/>
      <c r="H138" s="573"/>
      <c r="I138" s="573"/>
    </row>
    <row r="139" spans="1:9" ht="19.5" customHeight="1" thickBot="1">
      <c r="A139" s="566"/>
      <c r="B139" s="566"/>
      <c r="C139" s="576"/>
      <c r="D139" s="286" t="s">
        <v>745</v>
      </c>
      <c r="E139" s="286" t="s">
        <v>746</v>
      </c>
      <c r="F139" s="286" t="s">
        <v>747</v>
      </c>
      <c r="G139" s="286" t="s">
        <v>748</v>
      </c>
      <c r="H139" s="286" t="s">
        <v>749</v>
      </c>
      <c r="I139" s="286" t="s">
        <v>750</v>
      </c>
    </row>
    <row r="140" spans="1:9" s="20" customFormat="1" ht="15" thickBot="1">
      <c r="A140" s="116" t="s">
        <v>106</v>
      </c>
      <c r="B140" s="118">
        <v>4352.1660837760001</v>
      </c>
      <c r="C140" s="118">
        <v>3863.4837146250002</v>
      </c>
      <c r="D140" s="118">
        <v>5282.083229844</v>
      </c>
      <c r="E140" s="118">
        <v>6180.1169614359997</v>
      </c>
      <c r="F140" s="118">
        <v>6090.1116775270002</v>
      </c>
      <c r="G140" s="118">
        <v>5724.0430685359997</v>
      </c>
      <c r="H140" s="118">
        <v>6159.7476880860004</v>
      </c>
      <c r="I140" s="118">
        <v>6521.7196622769998</v>
      </c>
    </row>
    <row r="141" spans="1:9" s="20" customFormat="1" ht="15" thickBot="1">
      <c r="A141" s="116" t="s">
        <v>107</v>
      </c>
      <c r="B141" s="118">
        <v>2673.75021294</v>
      </c>
      <c r="C141" s="118">
        <v>2300.0857260449998</v>
      </c>
      <c r="D141" s="118">
        <v>2452.4585337150002</v>
      </c>
      <c r="E141" s="118">
        <v>2610.2687483200002</v>
      </c>
      <c r="F141" s="118">
        <v>2448.7957844160001</v>
      </c>
      <c r="G141" s="118">
        <v>2592.39633847</v>
      </c>
      <c r="H141" s="118">
        <v>2986.35239847</v>
      </c>
      <c r="I141" s="118">
        <v>3219.11943428</v>
      </c>
    </row>
    <row r="142" spans="1:9" s="20" customFormat="1" ht="15" thickBot="1">
      <c r="A142" s="116" t="s">
        <v>108</v>
      </c>
      <c r="B142" s="118">
        <v>20.031586959999998</v>
      </c>
      <c r="C142" s="118">
        <v>12.898394890000001</v>
      </c>
      <c r="D142" s="118">
        <v>15.540518595</v>
      </c>
      <c r="E142" s="118">
        <v>17.397650729999999</v>
      </c>
      <c r="F142" s="118">
        <v>14.216679105000001</v>
      </c>
      <c r="G142" s="118">
        <v>17.403660925000001</v>
      </c>
      <c r="H142" s="118">
        <v>21.139035324999998</v>
      </c>
      <c r="I142" s="118">
        <v>24.698577765</v>
      </c>
    </row>
    <row r="143" spans="1:9" s="20" customFormat="1" ht="15" thickBot="1">
      <c r="A143" s="116" t="s">
        <v>109</v>
      </c>
      <c r="B143" s="118">
        <v>18493.966099871999</v>
      </c>
      <c r="C143" s="118">
        <v>18128.489411503</v>
      </c>
      <c r="D143" s="118">
        <v>19885.897575497002</v>
      </c>
      <c r="E143" s="118">
        <v>22711.134361553999</v>
      </c>
      <c r="F143" s="118">
        <v>22951.246515678002</v>
      </c>
      <c r="G143" s="118">
        <v>23941.597815511999</v>
      </c>
      <c r="H143" s="118">
        <v>30720.091483111999</v>
      </c>
      <c r="I143" s="118">
        <v>31903.916636802001</v>
      </c>
    </row>
    <row r="144" spans="1:9" s="20" customFormat="1" ht="15" thickBot="1">
      <c r="A144" s="116" t="s">
        <v>110</v>
      </c>
      <c r="B144" s="118">
        <v>0</v>
      </c>
      <c r="C144" s="118">
        <v>0</v>
      </c>
      <c r="D144" s="118">
        <v>0</v>
      </c>
      <c r="E144" s="118">
        <v>0</v>
      </c>
      <c r="F144" s="118">
        <v>0</v>
      </c>
      <c r="G144" s="118">
        <v>0</v>
      </c>
      <c r="H144" s="118">
        <v>0</v>
      </c>
      <c r="I144" s="118">
        <v>0</v>
      </c>
    </row>
    <row r="145" spans="1:9" s="20" customFormat="1" ht="15" thickBot="1">
      <c r="A145" s="116" t="s">
        <v>111</v>
      </c>
      <c r="B145" s="118">
        <v>0</v>
      </c>
      <c r="C145" s="118">
        <v>0</v>
      </c>
      <c r="D145" s="118">
        <v>0</v>
      </c>
      <c r="E145" s="118">
        <v>0</v>
      </c>
      <c r="F145" s="118">
        <v>0</v>
      </c>
      <c r="G145" s="118">
        <v>0</v>
      </c>
      <c r="H145" s="118">
        <v>0</v>
      </c>
      <c r="I145" s="118">
        <v>0</v>
      </c>
    </row>
    <row r="146" spans="1:9" s="20" customFormat="1" ht="15" thickBot="1">
      <c r="A146" s="116" t="s">
        <v>112</v>
      </c>
      <c r="B146" s="118">
        <v>1783.500186561</v>
      </c>
      <c r="C146" s="118">
        <v>1076.7810286260001</v>
      </c>
      <c r="D146" s="118">
        <v>1288.027229759</v>
      </c>
      <c r="E146" s="118">
        <v>1448.8687154910001</v>
      </c>
      <c r="F146" s="118">
        <v>1204.8815857080001</v>
      </c>
      <c r="G146" s="118">
        <v>1474.3754220349999</v>
      </c>
      <c r="H146" s="118">
        <v>1806.127681253</v>
      </c>
      <c r="I146" s="118">
        <v>2115.3044962720001</v>
      </c>
    </row>
    <row r="147" spans="1:9" s="20" customFormat="1" ht="15" thickBot="1">
      <c r="A147" s="116" t="s">
        <v>113</v>
      </c>
      <c r="B147" s="118">
        <v>4991.139896269</v>
      </c>
      <c r="C147" s="118">
        <v>3688.640479705</v>
      </c>
      <c r="D147" s="118">
        <v>3940.5867694620001</v>
      </c>
      <c r="E147" s="118">
        <v>4068.3648657230001</v>
      </c>
      <c r="F147" s="118">
        <v>3723.2910598399999</v>
      </c>
      <c r="G147" s="118">
        <v>3951.3452098130001</v>
      </c>
      <c r="H147" s="118">
        <v>4436.2069115200002</v>
      </c>
      <c r="I147" s="118">
        <v>4729.0028504860002</v>
      </c>
    </row>
    <row r="148" spans="1:9" s="20" customFormat="1" ht="15" thickBot="1">
      <c r="A148" s="116" t="s">
        <v>114</v>
      </c>
      <c r="B148" s="118">
        <v>6.3699999999999998E-4</v>
      </c>
      <c r="C148" s="118">
        <v>4.8050000000000002E-3</v>
      </c>
      <c r="D148" s="118">
        <v>6.0499999999999996E-4</v>
      </c>
      <c r="E148" s="118">
        <v>6.0499999999999996E-4</v>
      </c>
      <c r="F148" s="118">
        <v>6.0499999999999996E-4</v>
      </c>
      <c r="G148" s="118">
        <v>6.0499999999999996E-4</v>
      </c>
      <c r="H148" s="118">
        <v>6.3900000000000003E-4</v>
      </c>
      <c r="I148" s="118">
        <v>6.4899999999999995E-4</v>
      </c>
    </row>
    <row r="149" spans="1:9" s="20" customFormat="1" ht="15" thickBot="1">
      <c r="A149" s="165" t="s">
        <v>212</v>
      </c>
      <c r="B149" s="165">
        <v>32314.554703377999</v>
      </c>
      <c r="C149" s="165">
        <v>29070.383560393999</v>
      </c>
      <c r="D149" s="165">
        <v>32864.594461872002</v>
      </c>
      <c r="E149" s="165">
        <v>37036.151908254004</v>
      </c>
      <c r="F149" s="165">
        <v>36432.543907273997</v>
      </c>
      <c r="G149" s="165">
        <v>37701.162120291003</v>
      </c>
      <c r="H149" s="165">
        <v>46129.665836765998</v>
      </c>
      <c r="I149" s="165">
        <v>48513.762306882003</v>
      </c>
    </row>
    <row r="151" spans="1:9">
      <c r="A151" s="143" t="s">
        <v>126</v>
      </c>
    </row>
    <row r="152" spans="1:9" ht="9.75" customHeight="1" thickBot="1"/>
    <row r="153" spans="1:9" ht="22.5" customHeight="1" thickBot="1">
      <c r="A153" s="566" t="s">
        <v>117</v>
      </c>
      <c r="B153" s="566" t="s">
        <v>606</v>
      </c>
      <c r="C153" s="574" t="s">
        <v>635</v>
      </c>
      <c r="D153" s="573" t="s">
        <v>744</v>
      </c>
      <c r="E153" s="573"/>
      <c r="F153" s="573"/>
      <c r="G153" s="573"/>
      <c r="H153" s="573"/>
      <c r="I153" s="573"/>
    </row>
    <row r="154" spans="1:9" ht="21" customHeight="1" thickBot="1">
      <c r="A154" s="566"/>
      <c r="B154" s="566"/>
      <c r="C154" s="576"/>
      <c r="D154" s="286" t="s">
        <v>745</v>
      </c>
      <c r="E154" s="286" t="s">
        <v>746</v>
      </c>
      <c r="F154" s="286" t="s">
        <v>747</v>
      </c>
      <c r="G154" s="286" t="s">
        <v>748</v>
      </c>
      <c r="H154" s="286" t="s">
        <v>749</v>
      </c>
      <c r="I154" s="286" t="s">
        <v>750</v>
      </c>
    </row>
    <row r="155" spans="1:9" s="20" customFormat="1" ht="15" thickBot="1">
      <c r="A155" s="116" t="s">
        <v>106</v>
      </c>
      <c r="B155" s="118">
        <v>25365.152569410999</v>
      </c>
      <c r="C155" s="118">
        <v>22810.286835112998</v>
      </c>
      <c r="D155" s="118">
        <v>24397.09514044</v>
      </c>
      <c r="E155" s="118">
        <v>26457.579056938001</v>
      </c>
      <c r="F155" s="118">
        <v>27372.556757171002</v>
      </c>
      <c r="G155" s="118">
        <v>28886.749536127001</v>
      </c>
      <c r="H155" s="118">
        <v>28578.896438116</v>
      </c>
      <c r="I155" s="118">
        <v>30331.951975974</v>
      </c>
    </row>
    <row r="156" spans="1:9" s="20" customFormat="1" ht="15" thickBot="1">
      <c r="A156" s="116" t="s">
        <v>107</v>
      </c>
      <c r="B156" s="118">
        <v>3.7178933440000002</v>
      </c>
      <c r="C156" s="118">
        <v>2.1909929959999999</v>
      </c>
      <c r="D156" s="118">
        <v>2.2606445879999999</v>
      </c>
      <c r="E156" s="118">
        <v>2.3294851080000001</v>
      </c>
      <c r="F156" s="118">
        <v>2.4926390999999999</v>
      </c>
      <c r="G156" s="118">
        <v>2.4987108839999999</v>
      </c>
      <c r="H156" s="118">
        <v>5.2215280440000003</v>
      </c>
      <c r="I156" s="118">
        <v>8.2091516999999996</v>
      </c>
    </row>
    <row r="157" spans="1:9" s="20" customFormat="1" ht="15" thickBot="1">
      <c r="A157" s="116" t="s">
        <v>108</v>
      </c>
      <c r="B157" s="118">
        <v>0</v>
      </c>
      <c r="C157" s="118">
        <v>0</v>
      </c>
      <c r="D157" s="118">
        <v>0</v>
      </c>
      <c r="E157" s="118">
        <v>0</v>
      </c>
      <c r="F157" s="118">
        <v>0</v>
      </c>
      <c r="G157" s="118">
        <v>0</v>
      </c>
      <c r="H157" s="118">
        <v>0</v>
      </c>
      <c r="I157" s="118">
        <v>0</v>
      </c>
    </row>
    <row r="158" spans="1:9" s="20" customFormat="1" ht="15" thickBot="1">
      <c r="A158" s="116" t="s">
        <v>109</v>
      </c>
      <c r="B158" s="118">
        <v>10416.17804031</v>
      </c>
      <c r="C158" s="118">
        <v>9005.7438769799992</v>
      </c>
      <c r="D158" s="118">
        <v>9704.3155196429998</v>
      </c>
      <c r="E158" s="118">
        <v>10101.452466483999</v>
      </c>
      <c r="F158" s="118">
        <v>9274.5263652949998</v>
      </c>
      <c r="G158" s="118">
        <v>10048.391505543999</v>
      </c>
      <c r="H158" s="118">
        <v>11350.826910747999</v>
      </c>
      <c r="I158" s="118">
        <v>12902.023983163001</v>
      </c>
    </row>
    <row r="159" spans="1:9" s="20" customFormat="1" ht="15" thickBot="1">
      <c r="A159" s="116" t="s">
        <v>110</v>
      </c>
      <c r="B159" s="118">
        <v>0</v>
      </c>
      <c r="C159" s="118">
        <v>0</v>
      </c>
      <c r="D159" s="118">
        <v>0</v>
      </c>
      <c r="E159" s="118">
        <v>0</v>
      </c>
      <c r="F159" s="118">
        <v>0</v>
      </c>
      <c r="G159" s="118">
        <v>0</v>
      </c>
      <c r="H159" s="118">
        <v>0</v>
      </c>
      <c r="I159" s="118">
        <v>0</v>
      </c>
    </row>
    <row r="160" spans="1:9" s="20" customFormat="1" ht="15" thickBot="1">
      <c r="A160" s="116" t="s">
        <v>111</v>
      </c>
      <c r="B160" s="118">
        <v>0</v>
      </c>
      <c r="C160" s="118">
        <v>0</v>
      </c>
      <c r="D160" s="118">
        <v>0</v>
      </c>
      <c r="E160" s="118">
        <v>0</v>
      </c>
      <c r="F160" s="118">
        <v>0</v>
      </c>
      <c r="G160" s="118">
        <v>0</v>
      </c>
      <c r="H160" s="118">
        <v>0</v>
      </c>
      <c r="I160" s="118">
        <v>0</v>
      </c>
    </row>
    <row r="161" spans="1:9" s="20" customFormat="1" ht="15" thickBot="1">
      <c r="A161" s="116" t="s">
        <v>112</v>
      </c>
      <c r="B161" s="118">
        <v>480.56119207</v>
      </c>
      <c r="C161" s="118">
        <v>114.66691471</v>
      </c>
      <c r="D161" s="118">
        <v>126.87827921</v>
      </c>
      <c r="E161" s="118">
        <v>112.90038362</v>
      </c>
      <c r="F161" s="118">
        <v>91.844912379999997</v>
      </c>
      <c r="G161" s="118">
        <v>83.561925130000006</v>
      </c>
      <c r="H161" s="118">
        <v>83.576533859999998</v>
      </c>
      <c r="I161" s="118">
        <v>119.78624977</v>
      </c>
    </row>
    <row r="162" spans="1:9" s="20" customFormat="1" ht="15" thickBot="1">
      <c r="A162" s="116" t="s">
        <v>113</v>
      </c>
      <c r="B162" s="118">
        <v>229.96582346700001</v>
      </c>
      <c r="C162" s="118">
        <v>237.37327774900001</v>
      </c>
      <c r="D162" s="118">
        <v>252.06830326400001</v>
      </c>
      <c r="E162" s="118">
        <v>272.503296014</v>
      </c>
      <c r="F162" s="118">
        <v>267.29018101499997</v>
      </c>
      <c r="G162" s="118">
        <v>284.07264571299999</v>
      </c>
      <c r="H162" s="118">
        <v>293.924427417</v>
      </c>
      <c r="I162" s="118">
        <v>285.37587588899999</v>
      </c>
    </row>
    <row r="163" spans="1:9" s="20" customFormat="1" ht="15" thickBot="1">
      <c r="A163" s="116" t="s">
        <v>114</v>
      </c>
      <c r="B163" s="118">
        <v>0</v>
      </c>
      <c r="C163" s="118">
        <v>0</v>
      </c>
      <c r="D163" s="118">
        <v>0</v>
      </c>
      <c r="E163" s="118">
        <v>0</v>
      </c>
      <c r="F163" s="118">
        <v>0</v>
      </c>
      <c r="G163" s="118">
        <v>0</v>
      </c>
      <c r="H163" s="118">
        <v>0</v>
      </c>
      <c r="I163" s="118">
        <v>0</v>
      </c>
    </row>
    <row r="164" spans="1:9" s="20" customFormat="1" ht="15" thickBot="1">
      <c r="A164" s="165" t="s">
        <v>212</v>
      </c>
      <c r="B164" s="165">
        <v>36495.575518602003</v>
      </c>
      <c r="C164" s="165">
        <v>32170.261897547996</v>
      </c>
      <c r="D164" s="165">
        <v>34482.617887145003</v>
      </c>
      <c r="E164" s="165">
        <v>36946.764688164003</v>
      </c>
      <c r="F164" s="165">
        <v>37008.710854960998</v>
      </c>
      <c r="G164" s="165">
        <v>39305.274323398</v>
      </c>
      <c r="H164" s="165">
        <v>40312.445838184998</v>
      </c>
      <c r="I164" s="165">
        <v>43647.347236496003</v>
      </c>
    </row>
    <row r="165" spans="1:9">
      <c r="A165" s="164" t="s">
        <v>1033</v>
      </c>
    </row>
    <row r="167" spans="1:9" ht="17">
      <c r="A167" s="631" t="s">
        <v>710</v>
      </c>
      <c r="B167" s="631"/>
      <c r="C167" s="631"/>
      <c r="D167" s="631"/>
      <c r="E167" s="631"/>
      <c r="F167" s="631"/>
      <c r="G167" s="631"/>
      <c r="H167" s="631"/>
      <c r="I167" s="631"/>
    </row>
    <row r="168" spans="1:9" ht="5.25" customHeight="1"/>
    <row r="169" spans="1:9">
      <c r="A169" s="143" t="s">
        <v>127</v>
      </c>
      <c r="B169" s="78"/>
      <c r="C169" s="78"/>
      <c r="I169" s="78"/>
    </row>
    <row r="170" spans="1:9" ht="9.75" customHeight="1" thickBot="1"/>
    <row r="171" spans="1:9" ht="21" customHeight="1" thickBot="1">
      <c r="A171" s="566" t="s">
        <v>117</v>
      </c>
      <c r="B171" s="566" t="s">
        <v>606</v>
      </c>
      <c r="C171" s="574" t="s">
        <v>635</v>
      </c>
      <c r="D171" s="573" t="s">
        <v>744</v>
      </c>
      <c r="E171" s="573"/>
      <c r="F171" s="573"/>
      <c r="G171" s="573"/>
      <c r="H171" s="573"/>
      <c r="I171" s="573"/>
    </row>
    <row r="172" spans="1:9" ht="21.75" customHeight="1" thickBot="1">
      <c r="A172" s="566"/>
      <c r="B172" s="566"/>
      <c r="C172" s="576"/>
      <c r="D172" s="286" t="s">
        <v>745</v>
      </c>
      <c r="E172" s="286" t="s">
        <v>746</v>
      </c>
      <c r="F172" s="286" t="s">
        <v>747</v>
      </c>
      <c r="G172" s="286" t="s">
        <v>748</v>
      </c>
      <c r="H172" s="286" t="s">
        <v>749</v>
      </c>
      <c r="I172" s="286" t="s">
        <v>750</v>
      </c>
    </row>
    <row r="173" spans="1:9" s="20" customFormat="1" ht="15" thickBot="1">
      <c r="A173" s="116" t="s">
        <v>106</v>
      </c>
      <c r="B173" s="118">
        <v>14520.423409916</v>
      </c>
      <c r="C173" s="118">
        <v>15808.913615669</v>
      </c>
      <c r="D173" s="118">
        <v>15976.023151554</v>
      </c>
      <c r="E173" s="118">
        <v>14999.94865332</v>
      </c>
      <c r="F173" s="118">
        <v>14350.473374198</v>
      </c>
      <c r="G173" s="118">
        <v>16004.483769286</v>
      </c>
      <c r="H173" s="118">
        <v>18612.189579471</v>
      </c>
      <c r="I173" s="118">
        <v>20563.100792653</v>
      </c>
    </row>
    <row r="174" spans="1:9" s="20" customFormat="1" ht="15" thickBot="1">
      <c r="A174" s="116" t="s">
        <v>107</v>
      </c>
      <c r="B174" s="118">
        <v>18.046133174000001</v>
      </c>
      <c r="C174" s="118">
        <v>7.817310322</v>
      </c>
      <c r="D174" s="118">
        <v>7.9320709420000002</v>
      </c>
      <c r="E174" s="118">
        <v>8.1210387419999996</v>
      </c>
      <c r="F174" s="118">
        <v>8.2652374819999999</v>
      </c>
      <c r="G174" s="118">
        <v>8.7962964019999994</v>
      </c>
      <c r="H174" s="118">
        <v>8.3771766220000003</v>
      </c>
      <c r="I174" s="118">
        <v>7.6334670420000004</v>
      </c>
    </row>
    <row r="175" spans="1:9" s="20" customFormat="1" ht="15" thickBot="1">
      <c r="A175" s="116" t="s">
        <v>108</v>
      </c>
      <c r="B175" s="118">
        <v>3.2088999999999999</v>
      </c>
      <c r="C175" s="118">
        <v>1.778454</v>
      </c>
      <c r="D175" s="118">
        <v>1.6031629999999999</v>
      </c>
      <c r="E175" s="118">
        <v>1.2200475</v>
      </c>
      <c r="F175" s="118">
        <v>0.63482099999999997</v>
      </c>
      <c r="G175" s="118">
        <v>0.66820060000000003</v>
      </c>
      <c r="H175" s="118">
        <v>0.7186167</v>
      </c>
      <c r="I175" s="118">
        <v>0.77083250000000003</v>
      </c>
    </row>
    <row r="176" spans="1:9" s="20" customFormat="1" ht="15" thickBot="1">
      <c r="A176" s="116" t="s">
        <v>109</v>
      </c>
      <c r="B176" s="118">
        <v>26853.585380936998</v>
      </c>
      <c r="C176" s="118">
        <v>25271.636676917999</v>
      </c>
      <c r="D176" s="118">
        <v>27086.497798683002</v>
      </c>
      <c r="E176" s="118">
        <v>28552.842442279001</v>
      </c>
      <c r="F176" s="118">
        <v>27292.863577358999</v>
      </c>
      <c r="G176" s="118">
        <v>29239.316676882001</v>
      </c>
      <c r="H176" s="118">
        <v>33882.174372089998</v>
      </c>
      <c r="I176" s="118">
        <v>38739.394144710001</v>
      </c>
    </row>
    <row r="177" spans="1:9" s="20" customFormat="1" ht="15" thickBot="1">
      <c r="A177" s="116" t="s">
        <v>110</v>
      </c>
      <c r="B177" s="118">
        <v>0</v>
      </c>
      <c r="C177" s="118">
        <v>0</v>
      </c>
      <c r="D177" s="118">
        <v>0</v>
      </c>
      <c r="E177" s="118">
        <v>0</v>
      </c>
      <c r="F177" s="118">
        <v>0</v>
      </c>
      <c r="G177" s="118">
        <v>0</v>
      </c>
      <c r="H177" s="118">
        <v>0</v>
      </c>
      <c r="I177" s="118">
        <v>0</v>
      </c>
    </row>
    <row r="178" spans="1:9" s="20" customFormat="1" ht="15" thickBot="1">
      <c r="A178" s="116" t="s">
        <v>111</v>
      </c>
      <c r="B178" s="118">
        <v>0</v>
      </c>
      <c r="C178" s="118">
        <v>0</v>
      </c>
      <c r="D178" s="118">
        <v>0</v>
      </c>
      <c r="E178" s="118">
        <v>0</v>
      </c>
      <c r="F178" s="118">
        <v>0</v>
      </c>
      <c r="G178" s="118">
        <v>0</v>
      </c>
      <c r="H178" s="118">
        <v>0</v>
      </c>
      <c r="I178" s="118">
        <v>0</v>
      </c>
    </row>
    <row r="179" spans="1:9" s="20" customFormat="1" ht="15" thickBot="1">
      <c r="A179" s="116" t="s">
        <v>112</v>
      </c>
      <c r="B179" s="118">
        <v>35.131512561000001</v>
      </c>
      <c r="C179" s="118">
        <v>23.008531047000002</v>
      </c>
      <c r="D179" s="118">
        <v>23.362055417000001</v>
      </c>
      <c r="E179" s="118">
        <v>23.431624002</v>
      </c>
      <c r="F179" s="118">
        <v>21.521010069999999</v>
      </c>
      <c r="G179" s="118">
        <v>22.131300938999999</v>
      </c>
      <c r="H179" s="118">
        <v>23.472268946</v>
      </c>
      <c r="I179" s="118">
        <v>24.794308167000001</v>
      </c>
    </row>
    <row r="180" spans="1:9" s="20" customFormat="1" ht="15" thickBot="1">
      <c r="A180" s="116" t="s">
        <v>113</v>
      </c>
      <c r="B180" s="118">
        <v>159.97510518499999</v>
      </c>
      <c r="C180" s="118">
        <v>114.199618258</v>
      </c>
      <c r="D180" s="118">
        <v>117.81699113400001</v>
      </c>
      <c r="E180" s="118">
        <v>122.529232325</v>
      </c>
      <c r="F180" s="118">
        <v>107.56783208500001</v>
      </c>
      <c r="G180" s="118">
        <v>120.67126823</v>
      </c>
      <c r="H180" s="118">
        <v>141.977036099</v>
      </c>
      <c r="I180" s="118">
        <v>155.04187066200001</v>
      </c>
    </row>
    <row r="181" spans="1:9" s="20" customFormat="1" ht="15" thickBot="1">
      <c r="A181" s="116" t="s">
        <v>114</v>
      </c>
      <c r="B181" s="118">
        <v>83.299876499999996</v>
      </c>
      <c r="C181" s="118">
        <v>80.647946500000003</v>
      </c>
      <c r="D181" s="118">
        <v>82.974114999999998</v>
      </c>
      <c r="E181" s="118">
        <v>85.146355</v>
      </c>
      <c r="F181" s="118">
        <v>77.501311000000001</v>
      </c>
      <c r="G181" s="118">
        <v>76.326946000000007</v>
      </c>
      <c r="H181" s="118">
        <v>73.001614500000002</v>
      </c>
      <c r="I181" s="118">
        <v>89.821718500000003</v>
      </c>
    </row>
    <row r="182" spans="1:9" s="20" customFormat="1" ht="15" thickBot="1">
      <c r="A182" s="165" t="s">
        <v>212</v>
      </c>
      <c r="B182" s="165">
        <v>41673.670318273005</v>
      </c>
      <c r="C182" s="165">
        <v>41308.002152713998</v>
      </c>
      <c r="D182" s="165">
        <v>43296.20934573</v>
      </c>
      <c r="E182" s="165">
        <v>43793.239393167998</v>
      </c>
      <c r="F182" s="165">
        <v>41858.827163194001</v>
      </c>
      <c r="G182" s="165">
        <v>45472.394458338997</v>
      </c>
      <c r="H182" s="165">
        <v>52741.910664427996</v>
      </c>
      <c r="I182" s="165">
        <v>59580.557134233997</v>
      </c>
    </row>
    <row r="184" spans="1:9">
      <c r="A184" s="143" t="s">
        <v>128</v>
      </c>
    </row>
    <row r="185" spans="1:9" ht="9.75" customHeight="1" thickBot="1"/>
    <row r="186" spans="1:9" ht="22.5" customHeight="1" thickBot="1">
      <c r="A186" s="566" t="s">
        <v>117</v>
      </c>
      <c r="B186" s="566" t="s">
        <v>606</v>
      </c>
      <c r="C186" s="574" t="s">
        <v>635</v>
      </c>
      <c r="D186" s="573" t="s">
        <v>744</v>
      </c>
      <c r="E186" s="573"/>
      <c r="F186" s="573"/>
      <c r="G186" s="573"/>
      <c r="H186" s="573"/>
      <c r="I186" s="573"/>
    </row>
    <row r="187" spans="1:9" ht="20.25" customHeight="1" thickBot="1">
      <c r="A187" s="566"/>
      <c r="B187" s="566"/>
      <c r="C187" s="576"/>
      <c r="D187" s="286" t="s">
        <v>745</v>
      </c>
      <c r="E187" s="286" t="s">
        <v>746</v>
      </c>
      <c r="F187" s="286" t="s">
        <v>747</v>
      </c>
      <c r="G187" s="286" t="s">
        <v>748</v>
      </c>
      <c r="H187" s="286" t="s">
        <v>749</v>
      </c>
      <c r="I187" s="286" t="s">
        <v>750</v>
      </c>
    </row>
    <row r="188" spans="1:9" s="20" customFormat="1" ht="15" thickBot="1">
      <c r="A188" s="116" t="s">
        <v>106</v>
      </c>
      <c r="B188" s="118">
        <v>1.156939935</v>
      </c>
      <c r="C188" s="118">
        <v>1.2601539799999999</v>
      </c>
      <c r="D188" s="118">
        <v>1.24019496</v>
      </c>
      <c r="E188" s="118">
        <v>0.96239610499999995</v>
      </c>
      <c r="F188" s="118">
        <v>1.23414416</v>
      </c>
      <c r="G188" s="118">
        <v>2.46533968</v>
      </c>
      <c r="H188" s="118">
        <v>3.66229856</v>
      </c>
      <c r="I188" s="118">
        <v>5.435980775</v>
      </c>
    </row>
    <row r="189" spans="1:9" s="20" customFormat="1" ht="15" thickBot="1">
      <c r="A189" s="116" t="s">
        <v>107</v>
      </c>
      <c r="B189" s="118">
        <v>0.36520000000000002</v>
      </c>
      <c r="C189" s="118">
        <v>0.16059999999999999</v>
      </c>
      <c r="D189" s="118">
        <v>0.20599999999999999</v>
      </c>
      <c r="E189" s="118">
        <v>0.22600000000000001</v>
      </c>
      <c r="F189" s="118">
        <v>0.23580000000000001</v>
      </c>
      <c r="G189" s="118">
        <v>0.23419999999999999</v>
      </c>
      <c r="H189" s="118">
        <v>0.38479999999999998</v>
      </c>
      <c r="I189" s="118">
        <v>0.33639999999999998</v>
      </c>
    </row>
    <row r="190" spans="1:9" s="20" customFormat="1" ht="15" thickBot="1">
      <c r="A190" s="116" t="s">
        <v>108</v>
      </c>
      <c r="B190" s="118">
        <v>0</v>
      </c>
      <c r="C190" s="118">
        <v>0</v>
      </c>
      <c r="D190" s="118">
        <v>0</v>
      </c>
      <c r="E190" s="118">
        <v>0</v>
      </c>
      <c r="F190" s="118">
        <v>0</v>
      </c>
      <c r="G190" s="118">
        <v>0</v>
      </c>
      <c r="H190" s="118">
        <v>0</v>
      </c>
      <c r="I190" s="118">
        <v>0</v>
      </c>
    </row>
    <row r="191" spans="1:9" s="20" customFormat="1" ht="15" thickBot="1">
      <c r="A191" s="116" t="s">
        <v>109</v>
      </c>
      <c r="B191" s="118">
        <v>1317.5964096350001</v>
      </c>
      <c r="C191" s="118">
        <v>1248.5691083429999</v>
      </c>
      <c r="D191" s="118">
        <v>1371.448361239</v>
      </c>
      <c r="E191" s="118">
        <v>1443.2971832610001</v>
      </c>
      <c r="F191" s="118">
        <v>1428.9459841549999</v>
      </c>
      <c r="G191" s="118">
        <v>1619.649646563</v>
      </c>
      <c r="H191" s="118">
        <v>1753.049347956</v>
      </c>
      <c r="I191" s="118">
        <v>2070.357917113</v>
      </c>
    </row>
    <row r="192" spans="1:9" s="20" customFormat="1" ht="15" thickBot="1">
      <c r="A192" s="116" t="s">
        <v>110</v>
      </c>
      <c r="B192" s="118">
        <v>0</v>
      </c>
      <c r="C192" s="118">
        <v>0</v>
      </c>
      <c r="D192" s="118">
        <v>0</v>
      </c>
      <c r="E192" s="118">
        <v>0</v>
      </c>
      <c r="F192" s="118">
        <v>0</v>
      </c>
      <c r="G192" s="118">
        <v>0</v>
      </c>
      <c r="H192" s="118">
        <v>0</v>
      </c>
      <c r="I192" s="118">
        <v>0</v>
      </c>
    </row>
    <row r="193" spans="1:9" s="20" customFormat="1" ht="15" thickBot="1">
      <c r="A193" s="116" t="s">
        <v>111</v>
      </c>
      <c r="B193" s="118">
        <v>0</v>
      </c>
      <c r="C193" s="118">
        <v>0</v>
      </c>
      <c r="D193" s="118">
        <v>0</v>
      </c>
      <c r="E193" s="118">
        <v>0</v>
      </c>
      <c r="F193" s="118">
        <v>0</v>
      </c>
      <c r="G193" s="118">
        <v>0</v>
      </c>
      <c r="H193" s="118">
        <v>0</v>
      </c>
      <c r="I193" s="118">
        <v>0</v>
      </c>
    </row>
    <row r="194" spans="1:9" s="20" customFormat="1" ht="15" thickBot="1">
      <c r="A194" s="116" t="s">
        <v>112</v>
      </c>
      <c r="B194" s="118">
        <v>11.613808499999999</v>
      </c>
      <c r="C194" s="118">
        <v>9.6575614999999999</v>
      </c>
      <c r="D194" s="118">
        <v>9.0384659999999997</v>
      </c>
      <c r="E194" s="118">
        <v>8.8696370000000009</v>
      </c>
      <c r="F194" s="118">
        <v>7.9972979999999998</v>
      </c>
      <c r="G194" s="118">
        <v>8.2624300000000002</v>
      </c>
      <c r="H194" s="118">
        <v>8.2405460000000001</v>
      </c>
      <c r="I194" s="118">
        <v>7.6202220000000001</v>
      </c>
    </row>
    <row r="195" spans="1:9" s="20" customFormat="1" ht="15" thickBot="1">
      <c r="A195" s="116" t="s">
        <v>113</v>
      </c>
      <c r="B195" s="118">
        <v>3.1634291499999998</v>
      </c>
      <c r="C195" s="118">
        <v>2.1223532899999999</v>
      </c>
      <c r="D195" s="118">
        <v>2.3563253199999998</v>
      </c>
      <c r="E195" s="118">
        <v>2.4241466900000002</v>
      </c>
      <c r="F195" s="118">
        <v>2.0355588500000001</v>
      </c>
      <c r="G195" s="118">
        <v>2.3136670600000002</v>
      </c>
      <c r="H195" s="118">
        <v>2.8633607400000001</v>
      </c>
      <c r="I195" s="118">
        <v>3.2978202699999999</v>
      </c>
    </row>
    <row r="196" spans="1:9" s="20" customFormat="1" ht="15" thickBot="1">
      <c r="A196" s="116" t="s">
        <v>114</v>
      </c>
      <c r="B196" s="118">
        <v>0</v>
      </c>
      <c r="C196" s="118">
        <v>0</v>
      </c>
      <c r="D196" s="118">
        <v>0</v>
      </c>
      <c r="E196" s="118">
        <v>0</v>
      </c>
      <c r="F196" s="118">
        <v>0</v>
      </c>
      <c r="G196" s="118">
        <v>0</v>
      </c>
      <c r="H196" s="118">
        <v>0</v>
      </c>
      <c r="I196" s="118">
        <v>0</v>
      </c>
    </row>
    <row r="197" spans="1:9" s="20" customFormat="1" ht="15" thickBot="1">
      <c r="A197" s="165" t="s">
        <v>212</v>
      </c>
      <c r="B197" s="165">
        <v>1333.8957872200001</v>
      </c>
      <c r="C197" s="165">
        <v>1261.7697771129999</v>
      </c>
      <c r="D197" s="165">
        <v>1384.2893475190001</v>
      </c>
      <c r="E197" s="165">
        <v>1455.779363056</v>
      </c>
      <c r="F197" s="165">
        <v>1440.4487851649999</v>
      </c>
      <c r="G197" s="165">
        <v>1632.925283303</v>
      </c>
      <c r="H197" s="165">
        <v>1768.200353256</v>
      </c>
      <c r="I197" s="165">
        <v>2087.048340158</v>
      </c>
    </row>
    <row r="198" spans="1:9" s="20" customFormat="1">
      <c r="A198" s="164" t="s">
        <v>1033</v>
      </c>
    </row>
    <row r="199" spans="1:9" s="20" customFormat="1">
      <c r="A199"/>
    </row>
    <row r="200" spans="1:9" s="20" customFormat="1" ht="17">
      <c r="A200" s="631" t="s">
        <v>710</v>
      </c>
      <c r="B200" s="631"/>
      <c r="C200" s="631"/>
      <c r="D200" s="631"/>
      <c r="E200" s="631"/>
      <c r="F200" s="631"/>
      <c r="G200" s="631"/>
      <c r="H200" s="631"/>
      <c r="I200" s="631"/>
    </row>
    <row r="201" spans="1:9" s="20" customFormat="1" ht="6.75" customHeight="1">
      <c r="A201"/>
    </row>
    <row r="202" spans="1:9">
      <c r="A202" s="143" t="s">
        <v>129</v>
      </c>
      <c r="B202" s="78"/>
      <c r="C202" s="78"/>
      <c r="I202" s="78"/>
    </row>
    <row r="203" spans="1:9" ht="10.5" customHeight="1" thickBot="1"/>
    <row r="204" spans="1:9" ht="20.25" customHeight="1" thickBot="1">
      <c r="A204" s="566" t="s">
        <v>117</v>
      </c>
      <c r="B204" s="566" t="s">
        <v>606</v>
      </c>
      <c r="C204" s="574" t="s">
        <v>635</v>
      </c>
      <c r="D204" s="573" t="s">
        <v>744</v>
      </c>
      <c r="E204" s="573"/>
      <c r="F204" s="573"/>
      <c r="G204" s="573"/>
      <c r="H204" s="573"/>
      <c r="I204" s="573"/>
    </row>
    <row r="205" spans="1:9" ht="21" customHeight="1" thickBot="1">
      <c r="A205" s="566"/>
      <c r="B205" s="566"/>
      <c r="C205" s="576"/>
      <c r="D205" s="286" t="s">
        <v>745</v>
      </c>
      <c r="E205" s="286" t="s">
        <v>746</v>
      </c>
      <c r="F205" s="286" t="s">
        <v>747</v>
      </c>
      <c r="G205" s="286" t="s">
        <v>748</v>
      </c>
      <c r="H205" s="286" t="s">
        <v>749</v>
      </c>
      <c r="I205" s="286" t="s">
        <v>750</v>
      </c>
    </row>
    <row r="206" spans="1:9" s="20" customFormat="1" ht="15" thickBot="1">
      <c r="A206" s="116" t="s">
        <v>106</v>
      </c>
      <c r="B206" s="118">
        <v>62418.124411174998</v>
      </c>
      <c r="C206" s="118">
        <v>40507.179415175</v>
      </c>
      <c r="D206" s="118">
        <v>44709.404839324998</v>
      </c>
      <c r="E206" s="118">
        <v>43418.470613525002</v>
      </c>
      <c r="F206" s="118">
        <v>43754.761941899997</v>
      </c>
      <c r="G206" s="118">
        <v>48088.558188272</v>
      </c>
      <c r="H206" s="118">
        <v>69207.058749674005</v>
      </c>
      <c r="I206" s="118">
        <v>67692.298162730993</v>
      </c>
    </row>
    <row r="207" spans="1:9" s="20" customFormat="1" ht="15" thickBot="1">
      <c r="A207" s="116" t="s">
        <v>107</v>
      </c>
      <c r="B207" s="118">
        <v>0</v>
      </c>
      <c r="C207" s="118">
        <v>0</v>
      </c>
      <c r="D207" s="118">
        <v>0</v>
      </c>
      <c r="E207" s="118">
        <v>0</v>
      </c>
      <c r="F207" s="118">
        <v>0</v>
      </c>
      <c r="G207" s="118">
        <v>0</v>
      </c>
      <c r="H207" s="118">
        <v>0</v>
      </c>
      <c r="I207" s="118">
        <v>0</v>
      </c>
    </row>
    <row r="208" spans="1:9" s="20" customFormat="1" ht="15" thickBot="1">
      <c r="A208" s="116" t="s">
        <v>108</v>
      </c>
      <c r="B208" s="118">
        <v>0</v>
      </c>
      <c r="C208" s="118">
        <v>0</v>
      </c>
      <c r="D208" s="118">
        <v>0</v>
      </c>
      <c r="E208" s="118">
        <v>0</v>
      </c>
      <c r="F208" s="118">
        <v>0</v>
      </c>
      <c r="G208" s="118">
        <v>0</v>
      </c>
      <c r="H208" s="118">
        <v>0</v>
      </c>
      <c r="I208" s="118">
        <v>0</v>
      </c>
    </row>
    <row r="209" spans="1:9" s="20" customFormat="1" ht="15" thickBot="1">
      <c r="A209" s="116" t="s">
        <v>109</v>
      </c>
      <c r="B209" s="118">
        <v>336.61516358699998</v>
      </c>
      <c r="C209" s="118">
        <v>386.46366405999999</v>
      </c>
      <c r="D209" s="118">
        <v>578.38560642499999</v>
      </c>
      <c r="E209" s="118">
        <v>573.91506580299995</v>
      </c>
      <c r="F209" s="118">
        <v>574.90268249099995</v>
      </c>
      <c r="G209" s="118">
        <v>590.91129587700004</v>
      </c>
      <c r="H209" s="118">
        <v>683.74110128300003</v>
      </c>
      <c r="I209" s="118">
        <v>815.81318638400001</v>
      </c>
    </row>
    <row r="210" spans="1:9" s="20" customFormat="1" ht="15" thickBot="1">
      <c r="A210" s="116" t="s">
        <v>110</v>
      </c>
      <c r="B210" s="118">
        <v>0</v>
      </c>
      <c r="C210" s="118">
        <v>0.49474499999999999</v>
      </c>
      <c r="D210" s="118">
        <v>2.0637120000000002</v>
      </c>
      <c r="E210" s="118">
        <v>2.9985550000000001</v>
      </c>
      <c r="F210" s="118">
        <v>9.4129620000000003</v>
      </c>
      <c r="G210" s="118">
        <v>9.4242729999999995</v>
      </c>
      <c r="H210" s="118">
        <v>1.088435</v>
      </c>
      <c r="I210" s="118">
        <v>2.0136569999999998</v>
      </c>
    </row>
    <row r="211" spans="1:9" s="20" customFormat="1" ht="15" thickBot="1">
      <c r="A211" s="116" t="s">
        <v>111</v>
      </c>
      <c r="B211" s="118">
        <v>0</v>
      </c>
      <c r="C211" s="118">
        <v>0</v>
      </c>
      <c r="D211" s="118">
        <v>0</v>
      </c>
      <c r="E211" s="118">
        <v>0</v>
      </c>
      <c r="F211" s="118">
        <v>0</v>
      </c>
      <c r="G211" s="118">
        <v>0</v>
      </c>
      <c r="H211" s="118">
        <v>0</v>
      </c>
      <c r="I211" s="118">
        <v>0</v>
      </c>
    </row>
    <row r="212" spans="1:9" s="20" customFormat="1" ht="15" thickBot="1">
      <c r="A212" s="116" t="s">
        <v>112</v>
      </c>
      <c r="B212" s="118">
        <v>0.13075876</v>
      </c>
      <c r="C212" s="118">
        <v>0.10761008</v>
      </c>
      <c r="D212" s="118">
        <v>0.21271760000000001</v>
      </c>
      <c r="E212" s="118">
        <v>0.21115349999999999</v>
      </c>
      <c r="F212" s="118">
        <v>0.18612790000000001</v>
      </c>
      <c r="G212" s="118">
        <v>0.19707659999999999</v>
      </c>
      <c r="H212" s="118">
        <v>0.24399960000000001</v>
      </c>
      <c r="I212" s="118">
        <v>0.28310210000000002</v>
      </c>
    </row>
    <row r="213" spans="1:9" s="20" customFormat="1" ht="15" thickBot="1">
      <c r="A213" s="116" t="s">
        <v>113</v>
      </c>
      <c r="B213" s="118">
        <v>0</v>
      </c>
      <c r="C213" s="118">
        <v>0</v>
      </c>
      <c r="D213" s="118">
        <v>0</v>
      </c>
      <c r="E213" s="118">
        <v>0</v>
      </c>
      <c r="F213" s="118">
        <v>0</v>
      </c>
      <c r="G213" s="118">
        <v>0</v>
      </c>
      <c r="H213" s="118">
        <v>0</v>
      </c>
      <c r="I213" s="118">
        <v>0</v>
      </c>
    </row>
    <row r="214" spans="1:9" s="20" customFormat="1" ht="15" thickBot="1">
      <c r="A214" s="116" t="s">
        <v>114</v>
      </c>
      <c r="B214" s="118">
        <v>0</v>
      </c>
      <c r="C214" s="118">
        <v>0</v>
      </c>
      <c r="D214" s="118">
        <v>0</v>
      </c>
      <c r="E214" s="118">
        <v>0</v>
      </c>
      <c r="F214" s="118">
        <v>0</v>
      </c>
      <c r="G214" s="118">
        <v>0</v>
      </c>
      <c r="H214" s="118">
        <v>0</v>
      </c>
      <c r="I214" s="118">
        <v>0</v>
      </c>
    </row>
    <row r="215" spans="1:9" ht="15" thickBot="1">
      <c r="A215" s="165" t="s">
        <v>212</v>
      </c>
      <c r="B215" s="165">
        <v>62754.870333521998</v>
      </c>
      <c r="C215" s="165">
        <v>40894.245434315002</v>
      </c>
      <c r="D215" s="165">
        <v>45290.066875349999</v>
      </c>
      <c r="E215" s="165">
        <v>43995.595387827998</v>
      </c>
      <c r="F215" s="165">
        <v>44339.263714291003</v>
      </c>
      <c r="G215" s="165">
        <v>48689.090833748996</v>
      </c>
      <c r="H215" s="165">
        <v>69892.132285557003</v>
      </c>
      <c r="I215" s="165">
        <v>68510.408108214993</v>
      </c>
    </row>
    <row r="217" spans="1:9">
      <c r="A217" s="143" t="s">
        <v>130</v>
      </c>
    </row>
    <row r="218" spans="1:9" ht="9.75" customHeight="1" thickBot="1"/>
    <row r="219" spans="1:9" ht="22.5" customHeight="1" thickBot="1">
      <c r="A219" s="566" t="s">
        <v>117</v>
      </c>
      <c r="B219" s="566" t="s">
        <v>606</v>
      </c>
      <c r="C219" s="574" t="s">
        <v>635</v>
      </c>
      <c r="D219" s="573" t="s">
        <v>744</v>
      </c>
      <c r="E219" s="573"/>
      <c r="F219" s="573"/>
      <c r="G219" s="573"/>
      <c r="H219" s="573"/>
      <c r="I219" s="573"/>
    </row>
    <row r="220" spans="1:9" ht="21.75" customHeight="1" thickBot="1">
      <c r="A220" s="566"/>
      <c r="B220" s="566"/>
      <c r="C220" s="576"/>
      <c r="D220" s="286" t="s">
        <v>745</v>
      </c>
      <c r="E220" s="286" t="s">
        <v>746</v>
      </c>
      <c r="F220" s="286" t="s">
        <v>747</v>
      </c>
      <c r="G220" s="286" t="s">
        <v>748</v>
      </c>
      <c r="H220" s="286" t="s">
        <v>749</v>
      </c>
      <c r="I220" s="286" t="s">
        <v>750</v>
      </c>
    </row>
    <row r="221" spans="1:9" s="20" customFormat="1" ht="15" thickBot="1">
      <c r="A221" s="116" t="s">
        <v>106</v>
      </c>
      <c r="B221" s="118">
        <v>464.30900200000002</v>
      </c>
      <c r="C221" s="118">
        <v>487.463526</v>
      </c>
      <c r="D221" s="118">
        <v>513.71516899999995</v>
      </c>
      <c r="E221" s="118">
        <v>541.20049700000004</v>
      </c>
      <c r="F221" s="118">
        <v>505.475033</v>
      </c>
      <c r="G221" s="118">
        <v>515.47970350000003</v>
      </c>
      <c r="H221" s="118">
        <v>439.80875300000002</v>
      </c>
      <c r="I221" s="118">
        <v>760.24053900000001</v>
      </c>
    </row>
    <row r="222" spans="1:9" s="20" customFormat="1" ht="15" thickBot="1">
      <c r="A222" s="116" t="s">
        <v>107</v>
      </c>
      <c r="B222" s="118">
        <v>0</v>
      </c>
      <c r="C222" s="118">
        <v>0</v>
      </c>
      <c r="D222" s="118">
        <v>0</v>
      </c>
      <c r="E222" s="118">
        <v>0</v>
      </c>
      <c r="F222" s="118">
        <v>0</v>
      </c>
      <c r="G222" s="118">
        <v>0</v>
      </c>
      <c r="H222" s="118">
        <v>0</v>
      </c>
      <c r="I222" s="118">
        <v>0</v>
      </c>
    </row>
    <row r="223" spans="1:9" s="20" customFormat="1" ht="15" thickBot="1">
      <c r="A223" s="116" t="s">
        <v>108</v>
      </c>
      <c r="B223" s="118">
        <v>0</v>
      </c>
      <c r="C223" s="118">
        <v>0</v>
      </c>
      <c r="D223" s="118">
        <v>0</v>
      </c>
      <c r="E223" s="118">
        <v>0</v>
      </c>
      <c r="F223" s="118">
        <v>0</v>
      </c>
      <c r="G223" s="118">
        <v>0</v>
      </c>
      <c r="H223" s="118">
        <v>0</v>
      </c>
      <c r="I223" s="118">
        <v>0</v>
      </c>
    </row>
    <row r="224" spans="1:9" s="20" customFormat="1" ht="15" thickBot="1">
      <c r="A224" s="116" t="s">
        <v>109</v>
      </c>
      <c r="B224" s="118">
        <v>58.158129105999997</v>
      </c>
      <c r="C224" s="118">
        <v>85.881108596999994</v>
      </c>
      <c r="D224" s="118">
        <v>92.396726318999995</v>
      </c>
      <c r="E224" s="118">
        <v>94.110940561000007</v>
      </c>
      <c r="F224" s="118">
        <v>109.763221642</v>
      </c>
      <c r="G224" s="118">
        <v>122.451917073</v>
      </c>
      <c r="H224" s="118">
        <v>140.432888461</v>
      </c>
      <c r="I224" s="118">
        <v>174.607019393</v>
      </c>
    </row>
    <row r="225" spans="1:9" s="20" customFormat="1" ht="15" thickBot="1">
      <c r="A225" s="116" t="s">
        <v>110</v>
      </c>
      <c r="B225" s="118">
        <v>0</v>
      </c>
      <c r="C225" s="118">
        <v>0</v>
      </c>
      <c r="D225" s="118">
        <v>0</v>
      </c>
      <c r="E225" s="118">
        <v>0</v>
      </c>
      <c r="F225" s="118">
        <v>0</v>
      </c>
      <c r="G225" s="118">
        <v>0</v>
      </c>
      <c r="H225" s="118">
        <v>0</v>
      </c>
      <c r="I225" s="118">
        <v>0</v>
      </c>
    </row>
    <row r="226" spans="1:9" s="20" customFormat="1" ht="15" thickBot="1">
      <c r="A226" s="116" t="s">
        <v>111</v>
      </c>
      <c r="B226" s="118">
        <v>0</v>
      </c>
      <c r="C226" s="118">
        <v>0</v>
      </c>
      <c r="D226" s="118">
        <v>0</v>
      </c>
      <c r="E226" s="118">
        <v>0</v>
      </c>
      <c r="F226" s="118">
        <v>0</v>
      </c>
      <c r="G226" s="118">
        <v>0</v>
      </c>
      <c r="H226" s="118">
        <v>0</v>
      </c>
      <c r="I226" s="118">
        <v>0</v>
      </c>
    </row>
    <row r="227" spans="1:9" s="20" customFormat="1" ht="15" thickBot="1">
      <c r="A227" s="116" t="s">
        <v>112</v>
      </c>
      <c r="B227" s="118">
        <v>0</v>
      </c>
      <c r="C227" s="118">
        <v>0</v>
      </c>
      <c r="D227" s="118">
        <v>0</v>
      </c>
      <c r="E227" s="118">
        <v>0</v>
      </c>
      <c r="F227" s="118">
        <v>0</v>
      </c>
      <c r="G227" s="118">
        <v>0</v>
      </c>
      <c r="H227" s="118">
        <v>0</v>
      </c>
      <c r="I227" s="118">
        <v>0</v>
      </c>
    </row>
    <row r="228" spans="1:9" s="20" customFormat="1" ht="15" thickBot="1">
      <c r="A228" s="116" t="s">
        <v>113</v>
      </c>
      <c r="B228" s="118">
        <v>0</v>
      </c>
      <c r="C228" s="118">
        <v>0</v>
      </c>
      <c r="D228" s="118">
        <v>0</v>
      </c>
      <c r="E228" s="118">
        <v>0</v>
      </c>
      <c r="F228" s="118">
        <v>0</v>
      </c>
      <c r="G228" s="118">
        <v>0</v>
      </c>
      <c r="H228" s="118">
        <v>0</v>
      </c>
      <c r="I228" s="118">
        <v>0</v>
      </c>
    </row>
    <row r="229" spans="1:9" s="20" customFormat="1" ht="15" thickBot="1">
      <c r="A229" s="116" t="s">
        <v>114</v>
      </c>
      <c r="B229" s="118">
        <v>0</v>
      </c>
      <c r="C229" s="118">
        <v>0</v>
      </c>
      <c r="D229" s="118">
        <v>0</v>
      </c>
      <c r="E229" s="118">
        <v>0</v>
      </c>
      <c r="F229" s="118">
        <v>0</v>
      </c>
      <c r="G229" s="118">
        <v>0</v>
      </c>
      <c r="H229" s="118">
        <v>0</v>
      </c>
      <c r="I229" s="118">
        <v>0</v>
      </c>
    </row>
    <row r="230" spans="1:9" ht="15" thickBot="1">
      <c r="A230" s="165" t="s">
        <v>212</v>
      </c>
      <c r="B230" s="165">
        <v>522.46713110600001</v>
      </c>
      <c r="C230" s="165">
        <v>573.34463459699998</v>
      </c>
      <c r="D230" s="165">
        <v>606.11189531900004</v>
      </c>
      <c r="E230" s="165">
        <v>635.31143756100005</v>
      </c>
      <c r="F230" s="165">
        <v>615.23825464200002</v>
      </c>
      <c r="G230" s="165">
        <v>637.93162057300003</v>
      </c>
      <c r="H230" s="165">
        <v>580.24164146099997</v>
      </c>
      <c r="I230" s="165">
        <v>934.84755839299999</v>
      </c>
    </row>
    <row r="231" spans="1:9">
      <c r="A231" s="164" t="s">
        <v>1033</v>
      </c>
    </row>
    <row r="233" spans="1:9" ht="17">
      <c r="A233" s="631" t="s">
        <v>710</v>
      </c>
      <c r="B233" s="631"/>
      <c r="C233" s="631"/>
      <c r="D233" s="631"/>
      <c r="E233" s="631"/>
      <c r="F233" s="631"/>
      <c r="G233" s="631"/>
      <c r="H233" s="631"/>
      <c r="I233" s="631"/>
    </row>
    <row r="234" spans="1:9" ht="4.5" customHeight="1"/>
    <row r="235" spans="1:9">
      <c r="A235" s="143" t="s">
        <v>131</v>
      </c>
      <c r="B235" s="78"/>
      <c r="C235" s="78"/>
      <c r="I235" s="78"/>
    </row>
    <row r="236" spans="1:9" ht="8.25" customHeight="1" thickBot="1"/>
    <row r="237" spans="1:9" ht="21" customHeight="1" thickBot="1">
      <c r="A237" s="566" t="s">
        <v>117</v>
      </c>
      <c r="B237" s="566" t="s">
        <v>606</v>
      </c>
      <c r="C237" s="574" t="s">
        <v>635</v>
      </c>
      <c r="D237" s="573" t="s">
        <v>744</v>
      </c>
      <c r="E237" s="573"/>
      <c r="F237" s="573"/>
      <c r="G237" s="573"/>
      <c r="H237" s="573"/>
      <c r="I237" s="573"/>
    </row>
    <row r="238" spans="1:9" ht="24" customHeight="1" thickBot="1">
      <c r="A238" s="566"/>
      <c r="B238" s="566"/>
      <c r="C238" s="576"/>
      <c r="D238" s="286" t="s">
        <v>745</v>
      </c>
      <c r="E238" s="286" t="s">
        <v>746</v>
      </c>
      <c r="F238" s="286" t="s">
        <v>747</v>
      </c>
      <c r="G238" s="286" t="s">
        <v>748</v>
      </c>
      <c r="H238" s="286" t="s">
        <v>749</v>
      </c>
      <c r="I238" s="286" t="s">
        <v>750</v>
      </c>
    </row>
    <row r="239" spans="1:9" s="20" customFormat="1" ht="15" thickBot="1">
      <c r="A239" s="116" t="s">
        <v>106</v>
      </c>
      <c r="B239" s="118">
        <v>51.738456306000003</v>
      </c>
      <c r="C239" s="118">
        <v>42.254670681999997</v>
      </c>
      <c r="D239" s="118">
        <v>41.467140737000001</v>
      </c>
      <c r="E239" s="118">
        <v>68.470483912000006</v>
      </c>
      <c r="F239" s="118">
        <v>63.236566265</v>
      </c>
      <c r="G239" s="118">
        <v>63.767637413999999</v>
      </c>
      <c r="H239" s="118">
        <v>68.510710496000002</v>
      </c>
      <c r="I239" s="118">
        <v>85.011414692000002</v>
      </c>
    </row>
    <row r="240" spans="1:9" s="20" customFormat="1" ht="15" thickBot="1">
      <c r="A240" s="116" t="s">
        <v>107</v>
      </c>
      <c r="B240" s="118">
        <v>0.44096000000000002</v>
      </c>
      <c r="C240" s="118">
        <v>0.31281999999999999</v>
      </c>
      <c r="D240" s="118">
        <v>0.35143999999999997</v>
      </c>
      <c r="E240" s="118">
        <v>0.35620000000000002</v>
      </c>
      <c r="F240" s="118">
        <v>0.34611999999999998</v>
      </c>
      <c r="G240" s="118">
        <v>0.38532499999999997</v>
      </c>
      <c r="H240" s="118">
        <v>0.38919999999999999</v>
      </c>
      <c r="I240" s="118">
        <v>0.44489000000000001</v>
      </c>
    </row>
    <row r="241" spans="1:9" s="20" customFormat="1" ht="15" thickBot="1">
      <c r="A241" s="116" t="s">
        <v>108</v>
      </c>
      <c r="B241" s="118">
        <v>0</v>
      </c>
      <c r="C241" s="118">
        <v>0</v>
      </c>
      <c r="D241" s="118">
        <v>0</v>
      </c>
      <c r="E241" s="118">
        <v>0</v>
      </c>
      <c r="F241" s="118">
        <v>0</v>
      </c>
      <c r="G241" s="118">
        <v>0</v>
      </c>
      <c r="H241" s="118">
        <v>0</v>
      </c>
      <c r="I241" s="118">
        <v>0</v>
      </c>
    </row>
    <row r="242" spans="1:9" s="20" customFormat="1" ht="15" thickBot="1">
      <c r="A242" s="116" t="s">
        <v>109</v>
      </c>
      <c r="B242" s="118">
        <v>1038.088718303</v>
      </c>
      <c r="C242" s="118">
        <v>950.77849807300004</v>
      </c>
      <c r="D242" s="118">
        <v>1038.5303496629999</v>
      </c>
      <c r="E242" s="118">
        <v>1157.730351014</v>
      </c>
      <c r="F242" s="118">
        <v>1088.6645103589999</v>
      </c>
      <c r="G242" s="118">
        <v>1184.22099207</v>
      </c>
      <c r="H242" s="118">
        <v>1376.3832795400001</v>
      </c>
      <c r="I242" s="118">
        <v>1679.5517079250001</v>
      </c>
    </row>
    <row r="243" spans="1:9" s="20" customFormat="1" ht="15" thickBot="1">
      <c r="A243" s="116" t="s">
        <v>110</v>
      </c>
      <c r="B243" s="118">
        <v>0</v>
      </c>
      <c r="C243" s="118">
        <v>0</v>
      </c>
      <c r="D243" s="118">
        <v>0</v>
      </c>
      <c r="E243" s="118">
        <v>0</v>
      </c>
      <c r="F243" s="118">
        <v>0</v>
      </c>
      <c r="G243" s="118">
        <v>0</v>
      </c>
      <c r="H243" s="118">
        <v>0</v>
      </c>
      <c r="I243" s="118">
        <v>0</v>
      </c>
    </row>
    <row r="244" spans="1:9" s="20" customFormat="1" ht="15" thickBot="1">
      <c r="A244" s="116" t="s">
        <v>111</v>
      </c>
      <c r="B244" s="118">
        <v>0</v>
      </c>
      <c r="C244" s="118">
        <v>0</v>
      </c>
      <c r="D244" s="118">
        <v>0</v>
      </c>
      <c r="E244" s="118">
        <v>0</v>
      </c>
      <c r="F244" s="118">
        <v>0</v>
      </c>
      <c r="G244" s="118">
        <v>0</v>
      </c>
      <c r="H244" s="118">
        <v>0</v>
      </c>
      <c r="I244" s="118">
        <v>0</v>
      </c>
    </row>
    <row r="245" spans="1:9" s="20" customFormat="1" ht="15" thickBot="1">
      <c r="A245" s="116" t="s">
        <v>112</v>
      </c>
      <c r="B245" s="118">
        <v>0</v>
      </c>
      <c r="C245" s="118">
        <v>0</v>
      </c>
      <c r="D245" s="118">
        <v>0</v>
      </c>
      <c r="E245" s="118">
        <v>0</v>
      </c>
      <c r="F245" s="118">
        <v>0</v>
      </c>
      <c r="G245" s="118">
        <v>0</v>
      </c>
      <c r="H245" s="118">
        <v>0</v>
      </c>
      <c r="I245" s="118">
        <v>0</v>
      </c>
    </row>
    <row r="246" spans="1:9" s="20" customFormat="1" ht="15" thickBot="1">
      <c r="A246" s="116" t="s">
        <v>113</v>
      </c>
      <c r="B246" s="118">
        <v>8.5922649999999994</v>
      </c>
      <c r="C246" s="118">
        <v>6.8195924999999997</v>
      </c>
      <c r="D246" s="118">
        <v>6.8495799999999996</v>
      </c>
      <c r="E246" s="118">
        <v>6.8208200000000003</v>
      </c>
      <c r="F246" s="118">
        <v>6.2255950000000002</v>
      </c>
      <c r="G246" s="118">
        <v>6.5668962500000001</v>
      </c>
      <c r="H246" s="118">
        <v>7.7910812500000004</v>
      </c>
      <c r="I246" s="118">
        <v>8.6787337499999992</v>
      </c>
    </row>
    <row r="247" spans="1:9" s="20" customFormat="1" ht="15" thickBot="1">
      <c r="A247" s="116" t="s">
        <v>114</v>
      </c>
      <c r="B247" s="118">
        <v>0</v>
      </c>
      <c r="C247" s="118">
        <v>0</v>
      </c>
      <c r="D247" s="118">
        <v>0</v>
      </c>
      <c r="E247" s="118">
        <v>0</v>
      </c>
      <c r="F247" s="118">
        <v>0</v>
      </c>
      <c r="G247" s="118">
        <v>0</v>
      </c>
      <c r="H247" s="118">
        <v>0</v>
      </c>
      <c r="I247" s="118">
        <v>0</v>
      </c>
    </row>
    <row r="248" spans="1:9" ht="15" thickBot="1">
      <c r="A248" s="165" t="s">
        <v>212</v>
      </c>
      <c r="B248" s="165">
        <v>1098.8603996089998</v>
      </c>
      <c r="C248" s="165">
        <v>1000.165581255</v>
      </c>
      <c r="D248" s="165">
        <v>1087.1985104</v>
      </c>
      <c r="E248" s="165">
        <v>1233.3778549260001</v>
      </c>
      <c r="F248" s="165">
        <v>1158.4727916239999</v>
      </c>
      <c r="G248" s="165">
        <v>1254.9408507339999</v>
      </c>
      <c r="H248" s="165">
        <v>1453.0742712860001</v>
      </c>
      <c r="I248" s="165">
        <v>1773.6867463670001</v>
      </c>
    </row>
    <row r="250" spans="1:9">
      <c r="A250" s="143" t="s">
        <v>132</v>
      </c>
    </row>
    <row r="251" spans="1:9" ht="9.75" customHeight="1" thickBot="1"/>
    <row r="252" spans="1:9" ht="22.5" customHeight="1" thickBot="1">
      <c r="A252" s="566" t="s">
        <v>117</v>
      </c>
      <c r="B252" s="566" t="s">
        <v>606</v>
      </c>
      <c r="C252" s="574" t="s">
        <v>635</v>
      </c>
      <c r="D252" s="573" t="s">
        <v>744</v>
      </c>
      <c r="E252" s="573"/>
      <c r="F252" s="573"/>
      <c r="G252" s="573"/>
      <c r="H252" s="573"/>
      <c r="I252" s="573"/>
    </row>
    <row r="253" spans="1:9" ht="21" customHeight="1" thickBot="1">
      <c r="A253" s="566"/>
      <c r="B253" s="566"/>
      <c r="C253" s="576"/>
      <c r="D253" s="286" t="s">
        <v>745</v>
      </c>
      <c r="E253" s="286" t="s">
        <v>746</v>
      </c>
      <c r="F253" s="286" t="s">
        <v>747</v>
      </c>
      <c r="G253" s="286" t="s">
        <v>748</v>
      </c>
      <c r="H253" s="286" t="s">
        <v>749</v>
      </c>
      <c r="I253" s="286" t="s">
        <v>750</v>
      </c>
    </row>
    <row r="254" spans="1:9" s="20" customFormat="1" ht="15" thickBot="1">
      <c r="A254" s="116" t="s">
        <v>106</v>
      </c>
      <c r="B254" s="118">
        <v>0</v>
      </c>
      <c r="C254" s="118">
        <v>0</v>
      </c>
      <c r="D254" s="118">
        <v>0</v>
      </c>
      <c r="E254" s="118">
        <v>0</v>
      </c>
      <c r="F254" s="118">
        <v>0</v>
      </c>
      <c r="G254" s="118">
        <v>0</v>
      </c>
      <c r="H254" s="118">
        <v>0</v>
      </c>
      <c r="I254" s="118">
        <v>0</v>
      </c>
    </row>
    <row r="255" spans="1:9" s="20" customFormat="1" ht="15" thickBot="1">
      <c r="A255" s="116" t="s">
        <v>107</v>
      </c>
      <c r="B255" s="118">
        <v>0</v>
      </c>
      <c r="C255" s="118">
        <v>0</v>
      </c>
      <c r="D255" s="118">
        <v>0</v>
      </c>
      <c r="E255" s="118">
        <v>0</v>
      </c>
      <c r="F255" s="118">
        <v>0</v>
      </c>
      <c r="G255" s="118">
        <v>0</v>
      </c>
      <c r="H255" s="118">
        <v>0</v>
      </c>
      <c r="I255" s="118">
        <v>0</v>
      </c>
    </row>
    <row r="256" spans="1:9" s="20" customFormat="1" ht="15" thickBot="1">
      <c r="A256" s="116" t="s">
        <v>108</v>
      </c>
      <c r="B256" s="118">
        <v>0</v>
      </c>
      <c r="C256" s="118">
        <v>0</v>
      </c>
      <c r="D256" s="118">
        <v>0</v>
      </c>
      <c r="E256" s="118">
        <v>0</v>
      </c>
      <c r="F256" s="118">
        <v>0</v>
      </c>
      <c r="G256" s="118">
        <v>0</v>
      </c>
      <c r="H256" s="118">
        <v>0</v>
      </c>
      <c r="I256" s="118">
        <v>0</v>
      </c>
    </row>
    <row r="257" spans="1:9" s="20" customFormat="1" ht="15" thickBot="1">
      <c r="A257" s="116" t="s">
        <v>109</v>
      </c>
      <c r="B257" s="118">
        <v>95.222282136000004</v>
      </c>
      <c r="C257" s="118">
        <v>91.645296244999997</v>
      </c>
      <c r="D257" s="118">
        <v>106.62345283400001</v>
      </c>
      <c r="E257" s="118">
        <v>148.95745980999999</v>
      </c>
      <c r="F257" s="118">
        <v>133.83650495000001</v>
      </c>
      <c r="G257" s="118">
        <v>152.44738170100001</v>
      </c>
      <c r="H257" s="118">
        <v>173.885320248</v>
      </c>
      <c r="I257" s="118">
        <v>197.26398123800001</v>
      </c>
    </row>
    <row r="258" spans="1:9" s="20" customFormat="1" ht="15" thickBot="1">
      <c r="A258" s="116" t="s">
        <v>110</v>
      </c>
      <c r="B258" s="118">
        <v>0</v>
      </c>
      <c r="C258" s="118">
        <v>0</v>
      </c>
      <c r="D258" s="118">
        <v>0</v>
      </c>
      <c r="E258" s="118">
        <v>0</v>
      </c>
      <c r="F258" s="118">
        <v>0</v>
      </c>
      <c r="G258" s="118">
        <v>0</v>
      </c>
      <c r="H258" s="118">
        <v>0</v>
      </c>
      <c r="I258" s="118">
        <v>0</v>
      </c>
    </row>
    <row r="259" spans="1:9" s="20" customFormat="1" ht="15" thickBot="1">
      <c r="A259" s="116" t="s">
        <v>111</v>
      </c>
      <c r="B259" s="118">
        <v>0</v>
      </c>
      <c r="C259" s="118">
        <v>0</v>
      </c>
      <c r="D259" s="118">
        <v>0</v>
      </c>
      <c r="E259" s="118">
        <v>0</v>
      </c>
      <c r="F259" s="118">
        <v>0</v>
      </c>
      <c r="G259" s="118">
        <v>0</v>
      </c>
      <c r="H259" s="118">
        <v>0</v>
      </c>
      <c r="I259" s="118">
        <v>0</v>
      </c>
    </row>
    <row r="260" spans="1:9" s="20" customFormat="1" ht="15" thickBot="1">
      <c r="A260" s="116" t="s">
        <v>112</v>
      </c>
      <c r="B260" s="118">
        <v>0</v>
      </c>
      <c r="C260" s="118">
        <v>0</v>
      </c>
      <c r="D260" s="118">
        <v>0</v>
      </c>
      <c r="E260" s="118">
        <v>0</v>
      </c>
      <c r="F260" s="118">
        <v>0</v>
      </c>
      <c r="G260" s="118">
        <v>0</v>
      </c>
      <c r="H260" s="118">
        <v>0</v>
      </c>
      <c r="I260" s="118">
        <v>0</v>
      </c>
    </row>
    <row r="261" spans="1:9" s="20" customFormat="1" ht="15" thickBot="1">
      <c r="A261" s="116" t="s">
        <v>113</v>
      </c>
      <c r="B261" s="118">
        <v>0</v>
      </c>
      <c r="C261" s="118">
        <v>0</v>
      </c>
      <c r="D261" s="118">
        <v>0</v>
      </c>
      <c r="E261" s="118">
        <v>0</v>
      </c>
      <c r="F261" s="118">
        <v>0</v>
      </c>
      <c r="G261" s="118">
        <v>0</v>
      </c>
      <c r="H261" s="118">
        <v>0</v>
      </c>
      <c r="I261" s="118">
        <v>0</v>
      </c>
    </row>
    <row r="262" spans="1:9" s="20" customFormat="1" ht="15" thickBot="1">
      <c r="A262" s="116" t="s">
        <v>114</v>
      </c>
      <c r="B262" s="118">
        <v>0</v>
      </c>
      <c r="C262" s="118">
        <v>0</v>
      </c>
      <c r="D262" s="118">
        <v>0</v>
      </c>
      <c r="E262" s="118">
        <v>0</v>
      </c>
      <c r="F262" s="118">
        <v>0</v>
      </c>
      <c r="G262" s="118">
        <v>0</v>
      </c>
      <c r="H262" s="118">
        <v>0</v>
      </c>
      <c r="I262" s="118">
        <v>0</v>
      </c>
    </row>
    <row r="263" spans="1:9" ht="15" thickBot="1">
      <c r="A263" s="165" t="s">
        <v>212</v>
      </c>
      <c r="B263" s="165">
        <v>95.222282136000004</v>
      </c>
      <c r="C263" s="165">
        <v>91.645296244999997</v>
      </c>
      <c r="D263" s="165">
        <v>106.62345283400001</v>
      </c>
      <c r="E263" s="165">
        <v>148.95745980999999</v>
      </c>
      <c r="F263" s="165">
        <v>133.83650495000001</v>
      </c>
      <c r="G263" s="165">
        <v>152.44738170100001</v>
      </c>
      <c r="H263" s="165">
        <v>173.885320248</v>
      </c>
      <c r="I263" s="165">
        <v>197.26398123800001</v>
      </c>
    </row>
    <row r="264" spans="1:9">
      <c r="A264" s="164" t="s">
        <v>1033</v>
      </c>
    </row>
    <row r="266" spans="1:9" ht="17">
      <c r="A266" s="631" t="s">
        <v>710</v>
      </c>
      <c r="B266" s="631"/>
      <c r="C266" s="631"/>
      <c r="D266" s="631"/>
      <c r="E266" s="631"/>
      <c r="F266" s="631"/>
      <c r="G266" s="631"/>
      <c r="H266" s="631"/>
      <c r="I266" s="631"/>
    </row>
    <row r="267" spans="1:9" ht="4.5" customHeight="1"/>
    <row r="268" spans="1:9">
      <c r="A268" s="143" t="s">
        <v>133</v>
      </c>
      <c r="B268" s="78"/>
      <c r="C268" s="78"/>
      <c r="I268" s="78"/>
    </row>
    <row r="269" spans="1:9" ht="10.5" customHeight="1" thickBot="1"/>
    <row r="270" spans="1:9" ht="21" customHeight="1" thickBot="1">
      <c r="A270" s="566" t="s">
        <v>117</v>
      </c>
      <c r="B270" s="566" t="s">
        <v>606</v>
      </c>
      <c r="C270" s="574" t="s">
        <v>635</v>
      </c>
      <c r="D270" s="573" t="s">
        <v>744</v>
      </c>
      <c r="E270" s="573"/>
      <c r="F270" s="573"/>
      <c r="G270" s="573"/>
      <c r="H270" s="573"/>
      <c r="I270" s="573"/>
    </row>
    <row r="271" spans="1:9" ht="19.5" customHeight="1" thickBot="1">
      <c r="A271" s="566"/>
      <c r="B271" s="566"/>
      <c r="C271" s="576"/>
      <c r="D271" s="286" t="s">
        <v>745</v>
      </c>
      <c r="E271" s="286" t="s">
        <v>746</v>
      </c>
      <c r="F271" s="286" t="s">
        <v>747</v>
      </c>
      <c r="G271" s="286" t="s">
        <v>748</v>
      </c>
      <c r="H271" s="286" t="s">
        <v>749</v>
      </c>
      <c r="I271" s="286" t="s">
        <v>750</v>
      </c>
    </row>
    <row r="272" spans="1:9" s="20" customFormat="1" ht="15" thickBot="1">
      <c r="A272" s="116" t="s">
        <v>106</v>
      </c>
      <c r="B272" s="118">
        <v>1.6634775000000001E-2</v>
      </c>
      <c r="C272" s="118">
        <v>1.2081465E-2</v>
      </c>
      <c r="D272" s="118">
        <v>1.5347970000000001E-2</v>
      </c>
      <c r="E272" s="118">
        <v>1.6040865000000001E-2</v>
      </c>
      <c r="F272" s="118">
        <v>1.3665225E-2</v>
      </c>
      <c r="G272" s="118">
        <v>1.673376E-2</v>
      </c>
      <c r="H272" s="118">
        <v>2.148504E-2</v>
      </c>
      <c r="I272" s="118">
        <v>2.9700794999999999E-2</v>
      </c>
    </row>
    <row r="273" spans="1:9" s="20" customFormat="1" ht="15" thickBot="1">
      <c r="A273" s="116" t="s">
        <v>107</v>
      </c>
      <c r="B273" s="118">
        <v>0</v>
      </c>
      <c r="C273" s="118">
        <v>0</v>
      </c>
      <c r="D273" s="118">
        <v>0</v>
      </c>
      <c r="E273" s="118">
        <v>0</v>
      </c>
      <c r="F273" s="118">
        <v>0</v>
      </c>
      <c r="G273" s="118">
        <v>0</v>
      </c>
      <c r="H273" s="118">
        <v>0</v>
      </c>
      <c r="I273" s="118">
        <v>0</v>
      </c>
    </row>
    <row r="274" spans="1:9" s="20" customFormat="1" ht="15" thickBot="1">
      <c r="A274" s="116" t="s">
        <v>108</v>
      </c>
      <c r="B274" s="118">
        <v>0</v>
      </c>
      <c r="C274" s="118">
        <v>0</v>
      </c>
      <c r="D274" s="118">
        <v>0</v>
      </c>
      <c r="E274" s="118">
        <v>0</v>
      </c>
      <c r="F274" s="118">
        <v>0</v>
      </c>
      <c r="G274" s="118">
        <v>0</v>
      </c>
      <c r="H274" s="118">
        <v>0</v>
      </c>
      <c r="I274" s="118">
        <v>0</v>
      </c>
    </row>
    <row r="275" spans="1:9" s="20" customFormat="1" ht="15" thickBot="1">
      <c r="A275" s="116" t="s">
        <v>109</v>
      </c>
      <c r="B275" s="118">
        <v>235.21091059299999</v>
      </c>
      <c r="C275" s="118">
        <v>220.49252361500001</v>
      </c>
      <c r="D275" s="118">
        <v>257.84377370099998</v>
      </c>
      <c r="E275" s="118">
        <v>283.19923296500002</v>
      </c>
      <c r="F275" s="118">
        <v>277.00125725300001</v>
      </c>
      <c r="G275" s="118">
        <v>304.30371793900002</v>
      </c>
      <c r="H275" s="118">
        <v>400.59013262500002</v>
      </c>
      <c r="I275" s="118">
        <v>435.72103085600003</v>
      </c>
    </row>
    <row r="276" spans="1:9" s="20" customFormat="1" ht="15" thickBot="1">
      <c r="A276" s="116" t="s">
        <v>110</v>
      </c>
      <c r="B276" s="118">
        <v>0</v>
      </c>
      <c r="C276" s="118">
        <v>0</v>
      </c>
      <c r="D276" s="118">
        <v>0</v>
      </c>
      <c r="E276" s="118">
        <v>0</v>
      </c>
      <c r="F276" s="118">
        <v>0</v>
      </c>
      <c r="G276" s="118">
        <v>0</v>
      </c>
      <c r="H276" s="118">
        <v>0</v>
      </c>
      <c r="I276" s="118">
        <v>0</v>
      </c>
    </row>
    <row r="277" spans="1:9" s="20" customFormat="1" ht="15" thickBot="1">
      <c r="A277" s="116" t="s">
        <v>111</v>
      </c>
      <c r="B277" s="118">
        <v>0</v>
      </c>
      <c r="C277" s="118">
        <v>0</v>
      </c>
      <c r="D277" s="118">
        <v>0</v>
      </c>
      <c r="E277" s="118">
        <v>0</v>
      </c>
      <c r="F277" s="118">
        <v>0</v>
      </c>
      <c r="G277" s="118">
        <v>0</v>
      </c>
      <c r="H277" s="118">
        <v>0</v>
      </c>
      <c r="I277" s="118">
        <v>0</v>
      </c>
    </row>
    <row r="278" spans="1:9" s="20" customFormat="1" ht="15" thickBot="1">
      <c r="A278" s="116" t="s">
        <v>112</v>
      </c>
      <c r="B278" s="118">
        <v>0</v>
      </c>
      <c r="C278" s="118">
        <v>0</v>
      </c>
      <c r="D278" s="118">
        <v>0</v>
      </c>
      <c r="E278" s="118">
        <v>0</v>
      </c>
      <c r="F278" s="118">
        <v>0</v>
      </c>
      <c r="G278" s="118">
        <v>0</v>
      </c>
      <c r="H278" s="118">
        <v>0</v>
      </c>
      <c r="I278" s="118">
        <v>0</v>
      </c>
    </row>
    <row r="279" spans="1:9" s="20" customFormat="1" ht="15" thickBot="1">
      <c r="A279" s="116" t="s">
        <v>113</v>
      </c>
      <c r="B279" s="118">
        <v>0</v>
      </c>
      <c r="C279" s="118">
        <v>0</v>
      </c>
      <c r="D279" s="118">
        <v>0</v>
      </c>
      <c r="E279" s="118">
        <v>0</v>
      </c>
      <c r="F279" s="118">
        <v>0</v>
      </c>
      <c r="G279" s="118">
        <v>0</v>
      </c>
      <c r="H279" s="118">
        <v>0</v>
      </c>
      <c r="I279" s="118">
        <v>0</v>
      </c>
    </row>
    <row r="280" spans="1:9" s="20" customFormat="1" ht="15" thickBot="1">
      <c r="A280" s="116" t="s">
        <v>114</v>
      </c>
      <c r="B280" s="118">
        <v>0</v>
      </c>
      <c r="C280" s="118">
        <v>0</v>
      </c>
      <c r="D280" s="118">
        <v>0</v>
      </c>
      <c r="E280" s="118">
        <v>0</v>
      </c>
      <c r="F280" s="118">
        <v>0</v>
      </c>
      <c r="G280" s="118">
        <v>0</v>
      </c>
      <c r="H280" s="118">
        <v>0</v>
      </c>
      <c r="I280" s="118">
        <v>0</v>
      </c>
    </row>
    <row r="281" spans="1:9" ht="15" thickBot="1">
      <c r="A281" s="165" t="s">
        <v>212</v>
      </c>
      <c r="B281" s="165">
        <v>235.22754536799999</v>
      </c>
      <c r="C281" s="165">
        <v>220.50460508</v>
      </c>
      <c r="D281" s="165">
        <v>257.85912167100003</v>
      </c>
      <c r="E281" s="165">
        <v>283.21527383</v>
      </c>
      <c r="F281" s="165">
        <v>277.01492247800002</v>
      </c>
      <c r="G281" s="165">
        <v>304.32045169899999</v>
      </c>
      <c r="H281" s="165">
        <v>400.61161766499998</v>
      </c>
      <c r="I281" s="165">
        <v>435.75073165100002</v>
      </c>
    </row>
    <row r="283" spans="1:9">
      <c r="A283" s="143" t="s">
        <v>134</v>
      </c>
    </row>
    <row r="284" spans="1:9" ht="9" customHeight="1" thickBot="1"/>
    <row r="285" spans="1:9" ht="23.25" customHeight="1" thickBot="1">
      <c r="A285" s="566" t="s">
        <v>117</v>
      </c>
      <c r="B285" s="566" t="s">
        <v>606</v>
      </c>
      <c r="C285" s="574" t="s">
        <v>635</v>
      </c>
      <c r="D285" s="573" t="s">
        <v>744</v>
      </c>
      <c r="E285" s="573"/>
      <c r="F285" s="573"/>
      <c r="G285" s="573"/>
      <c r="H285" s="573"/>
      <c r="I285" s="573"/>
    </row>
    <row r="286" spans="1:9" ht="23.25" customHeight="1" thickBot="1">
      <c r="A286" s="566"/>
      <c r="B286" s="566"/>
      <c r="C286" s="576"/>
      <c r="D286" s="286" t="s">
        <v>745</v>
      </c>
      <c r="E286" s="286" t="s">
        <v>746</v>
      </c>
      <c r="F286" s="286" t="s">
        <v>747</v>
      </c>
      <c r="G286" s="286" t="s">
        <v>748</v>
      </c>
      <c r="H286" s="286" t="s">
        <v>749</v>
      </c>
      <c r="I286" s="286" t="s">
        <v>750</v>
      </c>
    </row>
    <row r="287" spans="1:9" s="20" customFormat="1" ht="15" thickBot="1">
      <c r="A287" s="116" t="s">
        <v>106</v>
      </c>
      <c r="B287" s="118">
        <v>153.74645111999999</v>
      </c>
      <c r="C287" s="118">
        <v>164.43576415499999</v>
      </c>
      <c r="D287" s="118">
        <v>259.96423314999998</v>
      </c>
      <c r="E287" s="118">
        <v>209.51049401</v>
      </c>
      <c r="F287" s="118">
        <v>272.58350852500001</v>
      </c>
      <c r="G287" s="118">
        <v>286.63963353000003</v>
      </c>
      <c r="H287" s="118">
        <v>122.58987667</v>
      </c>
      <c r="I287" s="118">
        <v>134.840007931</v>
      </c>
    </row>
    <row r="288" spans="1:9" s="20" customFormat="1" ht="15" thickBot="1">
      <c r="A288" s="116" t="s">
        <v>107</v>
      </c>
      <c r="B288" s="118">
        <v>0</v>
      </c>
      <c r="C288" s="118">
        <v>0</v>
      </c>
      <c r="D288" s="118">
        <v>0</v>
      </c>
      <c r="E288" s="118">
        <v>0</v>
      </c>
      <c r="F288" s="118">
        <v>0</v>
      </c>
      <c r="G288" s="118">
        <v>0</v>
      </c>
      <c r="H288" s="118">
        <v>0</v>
      </c>
      <c r="I288" s="118">
        <v>0</v>
      </c>
    </row>
    <row r="289" spans="1:9" s="20" customFormat="1" ht="15" thickBot="1">
      <c r="A289" s="116" t="s">
        <v>108</v>
      </c>
      <c r="B289" s="118">
        <v>0</v>
      </c>
      <c r="C289" s="118">
        <v>0</v>
      </c>
      <c r="D289" s="118">
        <v>0</v>
      </c>
      <c r="E289" s="118">
        <v>0</v>
      </c>
      <c r="F289" s="118">
        <v>0</v>
      </c>
      <c r="G289" s="118">
        <v>0</v>
      </c>
      <c r="H289" s="118">
        <v>0</v>
      </c>
      <c r="I289" s="118">
        <v>0</v>
      </c>
    </row>
    <row r="290" spans="1:9" s="20" customFormat="1" ht="15" thickBot="1">
      <c r="A290" s="116" t="s">
        <v>109</v>
      </c>
      <c r="B290" s="118">
        <v>1190.4263216249999</v>
      </c>
      <c r="C290" s="118">
        <v>1004.7239852070001</v>
      </c>
      <c r="D290" s="118">
        <v>1162.0867793309999</v>
      </c>
      <c r="E290" s="118">
        <v>1227.3360788330001</v>
      </c>
      <c r="F290" s="118">
        <v>1299.974145554</v>
      </c>
      <c r="G290" s="118">
        <v>1425.4386809069999</v>
      </c>
      <c r="H290" s="118">
        <v>1601.085180344</v>
      </c>
      <c r="I290" s="118">
        <v>1761.465961097</v>
      </c>
    </row>
    <row r="291" spans="1:9" s="20" customFormat="1" ht="15" thickBot="1">
      <c r="A291" s="116" t="s">
        <v>110</v>
      </c>
      <c r="B291" s="118">
        <v>0</v>
      </c>
      <c r="C291" s="118">
        <v>0</v>
      </c>
      <c r="D291" s="118">
        <v>0</v>
      </c>
      <c r="E291" s="118">
        <v>0</v>
      </c>
      <c r="F291" s="118">
        <v>0</v>
      </c>
      <c r="G291" s="118">
        <v>0</v>
      </c>
      <c r="H291" s="118">
        <v>0</v>
      </c>
      <c r="I291" s="118">
        <v>0</v>
      </c>
    </row>
    <row r="292" spans="1:9" s="20" customFormat="1" ht="15" thickBot="1">
      <c r="A292" s="116" t="s">
        <v>111</v>
      </c>
      <c r="B292" s="118">
        <v>0</v>
      </c>
      <c r="C292" s="118">
        <v>0</v>
      </c>
      <c r="D292" s="118">
        <v>0</v>
      </c>
      <c r="E292" s="118">
        <v>0</v>
      </c>
      <c r="F292" s="118">
        <v>0</v>
      </c>
      <c r="G292" s="118">
        <v>0</v>
      </c>
      <c r="H292" s="118">
        <v>0</v>
      </c>
      <c r="I292" s="118">
        <v>0</v>
      </c>
    </row>
    <row r="293" spans="1:9" s="20" customFormat="1" ht="15" thickBot="1">
      <c r="A293" s="116" t="s">
        <v>112</v>
      </c>
      <c r="B293" s="118">
        <v>0</v>
      </c>
      <c r="C293" s="118">
        <v>0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</row>
    <row r="294" spans="1:9" s="20" customFormat="1" ht="15" thickBot="1">
      <c r="A294" s="116" t="s">
        <v>113</v>
      </c>
      <c r="B294" s="118">
        <v>0</v>
      </c>
      <c r="C294" s="118">
        <v>0</v>
      </c>
      <c r="D294" s="118">
        <v>0</v>
      </c>
      <c r="E294" s="118">
        <v>0</v>
      </c>
      <c r="F294" s="118">
        <v>0</v>
      </c>
      <c r="G294" s="118">
        <v>0</v>
      </c>
      <c r="H294" s="118">
        <v>0</v>
      </c>
      <c r="I294" s="118">
        <v>0</v>
      </c>
    </row>
    <row r="295" spans="1:9" s="20" customFormat="1" ht="15" thickBot="1">
      <c r="A295" s="116" t="s">
        <v>114</v>
      </c>
      <c r="B295" s="118">
        <v>0</v>
      </c>
      <c r="C295" s="118">
        <v>0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0</v>
      </c>
    </row>
    <row r="296" spans="1:9" ht="15" thickBot="1">
      <c r="A296" s="165" t="s">
        <v>212</v>
      </c>
      <c r="B296" s="165">
        <v>1344.172772745</v>
      </c>
      <c r="C296" s="165">
        <v>1169.159749362</v>
      </c>
      <c r="D296" s="165">
        <v>1422.051012481</v>
      </c>
      <c r="E296" s="165">
        <v>1436.8465728430001</v>
      </c>
      <c r="F296" s="165">
        <v>1572.557654079</v>
      </c>
      <c r="G296" s="165">
        <v>1712.078314437</v>
      </c>
      <c r="H296" s="165">
        <v>1723.675057014</v>
      </c>
      <c r="I296" s="165">
        <v>1896.3059690279999</v>
      </c>
    </row>
    <row r="297" spans="1:9">
      <c r="A297" s="164" t="s">
        <v>1033</v>
      </c>
    </row>
    <row r="299" spans="1:9" ht="17">
      <c r="A299" s="631" t="s">
        <v>710</v>
      </c>
      <c r="B299" s="631"/>
      <c r="C299" s="631"/>
      <c r="D299" s="631"/>
      <c r="E299" s="631"/>
      <c r="F299" s="631"/>
      <c r="G299" s="631"/>
      <c r="H299" s="631"/>
      <c r="I299" s="631"/>
    </row>
    <row r="300" spans="1:9" ht="7.5" customHeight="1"/>
    <row r="301" spans="1:9">
      <c r="A301" s="143" t="s">
        <v>135</v>
      </c>
      <c r="B301" s="78"/>
      <c r="C301" s="78"/>
      <c r="I301" s="78"/>
    </row>
    <row r="302" spans="1:9" ht="9.75" customHeight="1" thickBot="1"/>
    <row r="303" spans="1:9" ht="20.25" customHeight="1" thickBot="1">
      <c r="A303" s="566" t="s">
        <v>117</v>
      </c>
      <c r="B303" s="566" t="s">
        <v>606</v>
      </c>
      <c r="C303" s="574" t="s">
        <v>635</v>
      </c>
      <c r="D303" s="573" t="s">
        <v>744</v>
      </c>
      <c r="E303" s="573"/>
      <c r="F303" s="573"/>
      <c r="G303" s="573"/>
      <c r="H303" s="573"/>
      <c r="I303" s="573"/>
    </row>
    <row r="304" spans="1:9" ht="20.25" customHeight="1" thickBot="1">
      <c r="A304" s="566"/>
      <c r="B304" s="566"/>
      <c r="C304" s="576"/>
      <c r="D304" s="286" t="s">
        <v>745</v>
      </c>
      <c r="E304" s="286" t="s">
        <v>746</v>
      </c>
      <c r="F304" s="286" t="s">
        <v>747</v>
      </c>
      <c r="G304" s="286" t="s">
        <v>748</v>
      </c>
      <c r="H304" s="286" t="s">
        <v>749</v>
      </c>
      <c r="I304" s="286" t="s">
        <v>750</v>
      </c>
    </row>
    <row r="305" spans="1:17" ht="15" thickBot="1">
      <c r="A305" s="116" t="s">
        <v>106</v>
      </c>
      <c r="B305" s="118">
        <v>1621.1565030940001</v>
      </c>
      <c r="C305" s="118">
        <v>940.32563763799999</v>
      </c>
      <c r="D305" s="118">
        <v>1203.8042210599999</v>
      </c>
      <c r="E305" s="118">
        <v>1313.3768574200001</v>
      </c>
      <c r="F305" s="118">
        <v>1214.9203777539999</v>
      </c>
      <c r="G305" s="118">
        <v>1250.8883163339999</v>
      </c>
      <c r="H305" s="118">
        <v>1335.87169728</v>
      </c>
      <c r="I305" s="118">
        <v>1522.536574082</v>
      </c>
    </row>
    <row r="306" spans="1:17" ht="15" thickBot="1">
      <c r="A306" s="116" t="s">
        <v>107</v>
      </c>
      <c r="B306" s="118">
        <v>0</v>
      </c>
      <c r="C306" s="118">
        <v>0</v>
      </c>
      <c r="D306" s="118">
        <v>0</v>
      </c>
      <c r="E306" s="118">
        <v>0</v>
      </c>
      <c r="F306" s="118">
        <v>0</v>
      </c>
      <c r="G306" s="118">
        <v>0</v>
      </c>
      <c r="H306" s="118">
        <v>0</v>
      </c>
      <c r="I306" s="118">
        <v>0</v>
      </c>
      <c r="L306" s="20"/>
      <c r="M306" s="20"/>
      <c r="N306" s="20"/>
      <c r="O306" s="20"/>
      <c r="P306" s="20"/>
      <c r="Q306" s="20"/>
    </row>
    <row r="307" spans="1:17" ht="15" thickBot="1">
      <c r="A307" s="116" t="s">
        <v>108</v>
      </c>
      <c r="B307" s="118">
        <v>0</v>
      </c>
      <c r="C307" s="118">
        <v>0</v>
      </c>
      <c r="D307" s="118">
        <v>0</v>
      </c>
      <c r="E307" s="118">
        <v>0</v>
      </c>
      <c r="F307" s="118">
        <v>0</v>
      </c>
      <c r="G307" s="118">
        <v>0</v>
      </c>
      <c r="H307" s="118">
        <v>0</v>
      </c>
      <c r="I307" s="118">
        <v>0</v>
      </c>
      <c r="L307" s="20"/>
      <c r="M307" s="20"/>
      <c r="N307" s="20"/>
      <c r="O307" s="20"/>
      <c r="P307" s="20"/>
      <c r="Q307" s="20"/>
    </row>
    <row r="308" spans="1:17" ht="15" thickBot="1">
      <c r="A308" s="116" t="s">
        <v>109</v>
      </c>
      <c r="B308" s="118">
        <v>607.38106185100003</v>
      </c>
      <c r="C308" s="118">
        <v>813.43712336800002</v>
      </c>
      <c r="D308" s="118">
        <v>877.03208782700005</v>
      </c>
      <c r="E308" s="118">
        <v>929.20504429699997</v>
      </c>
      <c r="F308" s="118">
        <v>889.65955359099996</v>
      </c>
      <c r="G308" s="118">
        <v>969.31280289599999</v>
      </c>
      <c r="H308" s="118">
        <v>1098.785260097</v>
      </c>
      <c r="I308" s="118">
        <v>1283.2364704480001</v>
      </c>
      <c r="L308" s="20"/>
      <c r="M308" s="20"/>
      <c r="N308" s="20"/>
      <c r="O308" s="20"/>
      <c r="P308" s="20"/>
      <c r="Q308" s="20"/>
    </row>
    <row r="309" spans="1:17" ht="15" thickBot="1">
      <c r="A309" s="116" t="s">
        <v>110</v>
      </c>
      <c r="B309" s="118">
        <v>0</v>
      </c>
      <c r="C309" s="118">
        <v>0</v>
      </c>
      <c r="D309" s="118">
        <v>0</v>
      </c>
      <c r="E309" s="118">
        <v>0</v>
      </c>
      <c r="F309" s="118">
        <v>0</v>
      </c>
      <c r="G309" s="118">
        <v>0</v>
      </c>
      <c r="H309" s="118">
        <v>0</v>
      </c>
      <c r="I309" s="118">
        <v>0</v>
      </c>
      <c r="L309" s="20"/>
      <c r="M309" s="20"/>
      <c r="N309" s="20"/>
      <c r="O309" s="20"/>
      <c r="P309" s="20"/>
      <c r="Q309" s="20"/>
    </row>
    <row r="310" spans="1:17" ht="15" thickBot="1">
      <c r="A310" s="116" t="s">
        <v>111</v>
      </c>
      <c r="B310" s="118">
        <v>0</v>
      </c>
      <c r="C310" s="118">
        <v>0</v>
      </c>
      <c r="D310" s="118">
        <v>0</v>
      </c>
      <c r="E310" s="118">
        <v>0</v>
      </c>
      <c r="F310" s="118">
        <v>0</v>
      </c>
      <c r="G310" s="118">
        <v>0</v>
      </c>
      <c r="H310" s="118">
        <v>0</v>
      </c>
      <c r="I310" s="118">
        <v>0</v>
      </c>
    </row>
    <row r="311" spans="1:17" ht="15" thickBot="1">
      <c r="A311" s="116" t="s">
        <v>112</v>
      </c>
      <c r="B311" s="118">
        <v>0</v>
      </c>
      <c r="C311" s="118">
        <v>0</v>
      </c>
      <c r="D311" s="118">
        <v>0</v>
      </c>
      <c r="E311" s="118">
        <v>0</v>
      </c>
      <c r="F311" s="118">
        <v>0</v>
      </c>
      <c r="G311" s="118">
        <v>0</v>
      </c>
      <c r="H311" s="118">
        <v>0</v>
      </c>
      <c r="I311" s="118">
        <v>0</v>
      </c>
    </row>
    <row r="312" spans="1:17" ht="15" thickBot="1">
      <c r="A312" s="116" t="s">
        <v>113</v>
      </c>
      <c r="B312" s="118">
        <v>1.5493581999999999</v>
      </c>
      <c r="C312" s="118">
        <v>1.2788868</v>
      </c>
      <c r="D312" s="118">
        <v>1.3956606</v>
      </c>
      <c r="E312" s="118">
        <v>1.5026360000000001</v>
      </c>
      <c r="F312" s="118">
        <v>1.3237817999999999</v>
      </c>
      <c r="G312" s="118">
        <v>1.4742310000000001</v>
      </c>
      <c r="H312" s="118">
        <v>1.8058116</v>
      </c>
      <c r="I312" s="118">
        <v>2.1572714</v>
      </c>
    </row>
    <row r="313" spans="1:17" ht="15" thickBot="1">
      <c r="A313" s="116" t="s">
        <v>114</v>
      </c>
      <c r="B313" s="118">
        <v>0</v>
      </c>
      <c r="C313" s="118">
        <v>0</v>
      </c>
      <c r="D313" s="118">
        <v>0</v>
      </c>
      <c r="E313" s="118">
        <v>0</v>
      </c>
      <c r="F313" s="118">
        <v>0</v>
      </c>
      <c r="G313" s="118">
        <v>0</v>
      </c>
      <c r="H313" s="118">
        <v>0</v>
      </c>
      <c r="I313" s="118">
        <v>0</v>
      </c>
    </row>
    <row r="314" spans="1:17" ht="15" thickBot="1">
      <c r="A314" s="165" t="s">
        <v>212</v>
      </c>
      <c r="B314" s="165">
        <v>2230.0869231450001</v>
      </c>
      <c r="C314" s="165">
        <v>1755.0416478059999</v>
      </c>
      <c r="D314" s="165">
        <v>2082.2319694869998</v>
      </c>
      <c r="E314" s="165">
        <v>2244.0845377169999</v>
      </c>
      <c r="F314" s="165">
        <v>2105.903713145</v>
      </c>
      <c r="G314" s="165">
        <v>2221.6753502299998</v>
      </c>
      <c r="H314" s="165">
        <v>2436.462768977</v>
      </c>
      <c r="I314" s="165">
        <v>2807.9303159299998</v>
      </c>
    </row>
    <row r="316" spans="1:17">
      <c r="A316" s="143" t="s">
        <v>136</v>
      </c>
    </row>
    <row r="317" spans="1:17" ht="11.25" customHeight="1" thickBot="1"/>
    <row r="318" spans="1:17" ht="24" customHeight="1" thickBot="1">
      <c r="A318" s="566" t="s">
        <v>117</v>
      </c>
      <c r="B318" s="566" t="s">
        <v>606</v>
      </c>
      <c r="C318" s="574" t="s">
        <v>635</v>
      </c>
      <c r="D318" s="573" t="s">
        <v>744</v>
      </c>
      <c r="E318" s="573"/>
      <c r="F318" s="573"/>
      <c r="G318" s="573"/>
      <c r="H318" s="573"/>
      <c r="I318" s="573"/>
    </row>
    <row r="319" spans="1:17" ht="18.75" customHeight="1" thickBot="1">
      <c r="A319" s="566"/>
      <c r="B319" s="566"/>
      <c r="C319" s="576"/>
      <c r="D319" s="286" t="s">
        <v>745</v>
      </c>
      <c r="E319" s="286" t="s">
        <v>746</v>
      </c>
      <c r="F319" s="286" t="s">
        <v>747</v>
      </c>
      <c r="G319" s="286" t="s">
        <v>748</v>
      </c>
      <c r="H319" s="286" t="s">
        <v>749</v>
      </c>
      <c r="I319" s="286" t="s">
        <v>750</v>
      </c>
    </row>
    <row r="320" spans="1:17" ht="15" thickBot="1">
      <c r="A320" s="116" t="s">
        <v>106</v>
      </c>
      <c r="B320" s="118">
        <v>0</v>
      </c>
      <c r="C320" s="118">
        <v>0</v>
      </c>
      <c r="D320" s="118">
        <v>0</v>
      </c>
      <c r="E320" s="118">
        <v>0</v>
      </c>
      <c r="F320" s="118">
        <v>0</v>
      </c>
      <c r="G320" s="118">
        <v>0</v>
      </c>
      <c r="H320" s="118">
        <v>0</v>
      </c>
      <c r="I320" s="118">
        <v>0</v>
      </c>
    </row>
    <row r="321" spans="1:17" ht="15" thickBot="1">
      <c r="A321" s="116" t="s">
        <v>107</v>
      </c>
      <c r="B321" s="118">
        <v>0</v>
      </c>
      <c r="C321" s="118">
        <v>0</v>
      </c>
      <c r="D321" s="118">
        <v>0</v>
      </c>
      <c r="E321" s="118">
        <v>0</v>
      </c>
      <c r="F321" s="118">
        <v>0</v>
      </c>
      <c r="G321" s="118">
        <v>0</v>
      </c>
      <c r="H321" s="118">
        <v>0</v>
      </c>
      <c r="I321" s="118">
        <v>0</v>
      </c>
      <c r="L321" s="20"/>
      <c r="M321" s="20"/>
      <c r="N321" s="20"/>
      <c r="O321" s="20"/>
      <c r="P321" s="20"/>
      <c r="Q321" s="20"/>
    </row>
    <row r="322" spans="1:17" ht="15" thickBot="1">
      <c r="A322" s="116" t="s">
        <v>108</v>
      </c>
      <c r="B322" s="118">
        <v>0</v>
      </c>
      <c r="C322" s="118">
        <v>0</v>
      </c>
      <c r="D322" s="118">
        <v>0</v>
      </c>
      <c r="E322" s="118">
        <v>0</v>
      </c>
      <c r="F322" s="118">
        <v>0</v>
      </c>
      <c r="G322" s="118">
        <v>0</v>
      </c>
      <c r="H322" s="118">
        <v>0</v>
      </c>
      <c r="I322" s="118">
        <v>0</v>
      </c>
      <c r="L322" s="20"/>
      <c r="M322" s="20"/>
      <c r="N322" s="20"/>
      <c r="O322" s="20"/>
      <c r="P322" s="20"/>
      <c r="Q322" s="20"/>
    </row>
    <row r="323" spans="1:17" ht="15" thickBot="1">
      <c r="A323" s="116" t="s">
        <v>109</v>
      </c>
      <c r="B323" s="118">
        <v>49.083017845000001</v>
      </c>
      <c r="C323" s="118">
        <v>44.171191401000002</v>
      </c>
      <c r="D323" s="118">
        <v>48.406341769000001</v>
      </c>
      <c r="E323" s="118">
        <v>48.835060165000002</v>
      </c>
      <c r="F323" s="118">
        <v>50.238595121000003</v>
      </c>
      <c r="G323" s="118">
        <v>56.887064520000003</v>
      </c>
      <c r="H323" s="118">
        <v>62.978194510000002</v>
      </c>
      <c r="I323" s="118">
        <v>69.492079598000004</v>
      </c>
      <c r="L323" s="20"/>
      <c r="M323" s="20"/>
    </row>
    <row r="324" spans="1:17" ht="15" thickBot="1">
      <c r="A324" s="116" t="s">
        <v>110</v>
      </c>
      <c r="B324" s="118">
        <v>0</v>
      </c>
      <c r="C324" s="118">
        <v>0</v>
      </c>
      <c r="D324" s="118">
        <v>0</v>
      </c>
      <c r="E324" s="118">
        <v>0</v>
      </c>
      <c r="F324" s="118">
        <v>0</v>
      </c>
      <c r="G324" s="118">
        <v>0</v>
      </c>
      <c r="H324" s="118">
        <v>0</v>
      </c>
      <c r="I324" s="118">
        <v>0</v>
      </c>
    </row>
    <row r="325" spans="1:17" ht="15" thickBot="1">
      <c r="A325" s="116" t="s">
        <v>111</v>
      </c>
      <c r="B325" s="118">
        <v>0</v>
      </c>
      <c r="C325" s="118">
        <v>0</v>
      </c>
      <c r="D325" s="118">
        <v>0</v>
      </c>
      <c r="E325" s="118">
        <v>0</v>
      </c>
      <c r="F325" s="118">
        <v>0</v>
      </c>
      <c r="G325" s="118">
        <v>0</v>
      </c>
      <c r="H325" s="118">
        <v>0</v>
      </c>
      <c r="I325" s="118">
        <v>0</v>
      </c>
    </row>
    <row r="326" spans="1:17" ht="15" thickBot="1">
      <c r="A326" s="116" t="s">
        <v>112</v>
      </c>
      <c r="B326" s="118">
        <v>0</v>
      </c>
      <c r="C326" s="118">
        <v>0</v>
      </c>
      <c r="D326" s="118">
        <v>0</v>
      </c>
      <c r="E326" s="118">
        <v>0</v>
      </c>
      <c r="F326" s="118">
        <v>0</v>
      </c>
      <c r="G326" s="118">
        <v>0</v>
      </c>
      <c r="H326" s="118">
        <v>0</v>
      </c>
      <c r="I326" s="118">
        <v>0</v>
      </c>
    </row>
    <row r="327" spans="1:17" ht="15" thickBot="1">
      <c r="A327" s="116" t="s">
        <v>113</v>
      </c>
      <c r="B327" s="118">
        <v>0</v>
      </c>
      <c r="C327" s="118">
        <v>0</v>
      </c>
      <c r="D327" s="118">
        <v>0</v>
      </c>
      <c r="E327" s="118">
        <v>0</v>
      </c>
      <c r="F327" s="118">
        <v>0</v>
      </c>
      <c r="G327" s="118">
        <v>0</v>
      </c>
      <c r="H327" s="118">
        <v>0</v>
      </c>
      <c r="I327" s="118">
        <v>0</v>
      </c>
    </row>
    <row r="328" spans="1:17" ht="15" thickBot="1">
      <c r="A328" s="116" t="s">
        <v>114</v>
      </c>
      <c r="B328" s="118">
        <v>0</v>
      </c>
      <c r="C328" s="118">
        <v>0</v>
      </c>
      <c r="D328" s="118">
        <v>0</v>
      </c>
      <c r="E328" s="118">
        <v>0</v>
      </c>
      <c r="F328" s="118">
        <v>0</v>
      </c>
      <c r="G328" s="118">
        <v>0</v>
      </c>
      <c r="H328" s="118">
        <v>0</v>
      </c>
      <c r="I328" s="118">
        <v>0</v>
      </c>
    </row>
    <row r="329" spans="1:17" ht="15" thickBot="1">
      <c r="A329" s="165" t="s">
        <v>212</v>
      </c>
      <c r="B329" s="165">
        <v>49.083017845000001</v>
      </c>
      <c r="C329" s="165">
        <v>44.171191401000002</v>
      </c>
      <c r="D329" s="165">
        <v>48.406341769000001</v>
      </c>
      <c r="E329" s="165">
        <v>48.835060165000002</v>
      </c>
      <c r="F329" s="165">
        <v>50.238595121000003</v>
      </c>
      <c r="G329" s="165">
        <v>56.887064520000003</v>
      </c>
      <c r="H329" s="165">
        <v>62.978194510000002</v>
      </c>
      <c r="I329" s="165">
        <v>69.492079598000004</v>
      </c>
    </row>
    <row r="330" spans="1:17">
      <c r="A330" s="164" t="s">
        <v>1033</v>
      </c>
    </row>
    <row r="332" spans="1:17" ht="17">
      <c r="A332" s="631" t="s">
        <v>710</v>
      </c>
      <c r="B332" s="631"/>
      <c r="C332" s="631"/>
      <c r="D332" s="631"/>
      <c r="E332" s="631"/>
      <c r="F332" s="631"/>
      <c r="G332" s="631"/>
      <c r="H332" s="631"/>
      <c r="I332" s="631"/>
    </row>
    <row r="333" spans="1:17" ht="5.25" customHeight="1"/>
    <row r="334" spans="1:17">
      <c r="A334" s="143" t="s">
        <v>137</v>
      </c>
      <c r="B334" s="78"/>
      <c r="C334" s="78"/>
      <c r="I334" s="78"/>
    </row>
    <row r="335" spans="1:17" ht="9.75" customHeight="1" thickBot="1"/>
    <row r="336" spans="1:17" ht="22.5" customHeight="1" thickBot="1">
      <c r="A336" s="566" t="s">
        <v>117</v>
      </c>
      <c r="B336" s="566" t="s">
        <v>606</v>
      </c>
      <c r="C336" s="574" t="s">
        <v>635</v>
      </c>
      <c r="D336" s="573" t="s">
        <v>744</v>
      </c>
      <c r="E336" s="573"/>
      <c r="F336" s="573"/>
      <c r="G336" s="573"/>
      <c r="H336" s="573"/>
      <c r="I336" s="573"/>
    </row>
    <row r="337" spans="1:13" ht="21.75" customHeight="1" thickBot="1">
      <c r="A337" s="566"/>
      <c r="B337" s="566"/>
      <c r="C337" s="576"/>
      <c r="D337" s="286" t="s">
        <v>745</v>
      </c>
      <c r="E337" s="286" t="s">
        <v>746</v>
      </c>
      <c r="F337" s="286" t="s">
        <v>747</v>
      </c>
      <c r="G337" s="286" t="s">
        <v>748</v>
      </c>
      <c r="H337" s="286" t="s">
        <v>749</v>
      </c>
      <c r="I337" s="286" t="s">
        <v>750</v>
      </c>
    </row>
    <row r="338" spans="1:13" ht="15" thickBot="1">
      <c r="A338" s="116" t="s">
        <v>106</v>
      </c>
      <c r="B338" s="118">
        <v>0</v>
      </c>
      <c r="C338" s="118">
        <v>0</v>
      </c>
      <c r="D338" s="118">
        <v>0</v>
      </c>
      <c r="E338" s="118">
        <v>0</v>
      </c>
      <c r="F338" s="118">
        <v>0</v>
      </c>
      <c r="G338" s="118">
        <v>0</v>
      </c>
      <c r="H338" s="118">
        <v>0</v>
      </c>
      <c r="I338" s="118">
        <v>0</v>
      </c>
      <c r="J338" s="10"/>
    </row>
    <row r="339" spans="1:13" ht="15" thickBot="1">
      <c r="A339" s="116" t="s">
        <v>107</v>
      </c>
      <c r="B339" s="118">
        <v>0</v>
      </c>
      <c r="C339" s="118">
        <v>0</v>
      </c>
      <c r="D339" s="118">
        <v>0</v>
      </c>
      <c r="E339" s="118">
        <v>0</v>
      </c>
      <c r="F339" s="118">
        <v>0</v>
      </c>
      <c r="G339" s="118">
        <v>0</v>
      </c>
      <c r="H339" s="118">
        <v>0</v>
      </c>
      <c r="I339" s="118">
        <v>0</v>
      </c>
      <c r="J339" s="10"/>
    </row>
    <row r="340" spans="1:13" ht="15" thickBot="1">
      <c r="A340" s="116" t="s">
        <v>108</v>
      </c>
      <c r="B340" s="118">
        <v>0</v>
      </c>
      <c r="C340" s="118">
        <v>0</v>
      </c>
      <c r="D340" s="118">
        <v>0</v>
      </c>
      <c r="E340" s="118">
        <v>0</v>
      </c>
      <c r="F340" s="118">
        <v>0</v>
      </c>
      <c r="G340" s="118">
        <v>0</v>
      </c>
      <c r="H340" s="118">
        <v>0</v>
      </c>
      <c r="I340" s="118">
        <v>0</v>
      </c>
      <c r="J340" s="10"/>
      <c r="L340" s="20"/>
      <c r="M340" s="20"/>
    </row>
    <row r="341" spans="1:13" ht="15" thickBot="1">
      <c r="A341" s="116" t="s">
        <v>109</v>
      </c>
      <c r="B341" s="118">
        <v>33.663056429000001</v>
      </c>
      <c r="C341" s="118">
        <v>38.187044090999997</v>
      </c>
      <c r="D341" s="118">
        <v>46.590045623000002</v>
      </c>
      <c r="E341" s="118">
        <v>52.214044168000001</v>
      </c>
      <c r="F341" s="118">
        <v>51.607494563000003</v>
      </c>
      <c r="G341" s="118">
        <v>55.485458710000003</v>
      </c>
      <c r="H341" s="118">
        <v>63.619702697000001</v>
      </c>
      <c r="I341" s="118">
        <v>78.047202362999997</v>
      </c>
      <c r="J341" s="10"/>
    </row>
    <row r="342" spans="1:13" ht="15" thickBot="1">
      <c r="A342" s="116" t="s">
        <v>110</v>
      </c>
      <c r="B342" s="118">
        <v>0</v>
      </c>
      <c r="C342" s="118">
        <v>0</v>
      </c>
      <c r="D342" s="118">
        <v>0</v>
      </c>
      <c r="E342" s="118">
        <v>0</v>
      </c>
      <c r="F342" s="118">
        <v>0</v>
      </c>
      <c r="G342" s="118">
        <v>0</v>
      </c>
      <c r="H342" s="118">
        <v>0</v>
      </c>
      <c r="I342" s="118">
        <v>0</v>
      </c>
      <c r="J342" s="10"/>
    </row>
    <row r="343" spans="1:13" ht="15" thickBot="1">
      <c r="A343" s="116" t="s">
        <v>111</v>
      </c>
      <c r="B343" s="118">
        <v>0</v>
      </c>
      <c r="C343" s="118">
        <v>0</v>
      </c>
      <c r="D343" s="118">
        <v>0</v>
      </c>
      <c r="E343" s="118">
        <v>0</v>
      </c>
      <c r="F343" s="118">
        <v>0</v>
      </c>
      <c r="G343" s="118">
        <v>0</v>
      </c>
      <c r="H343" s="118">
        <v>0</v>
      </c>
      <c r="I343" s="118">
        <v>0</v>
      </c>
      <c r="J343" s="10"/>
    </row>
    <row r="344" spans="1:13" ht="15" thickBot="1">
      <c r="A344" s="116" t="s">
        <v>112</v>
      </c>
      <c r="B344" s="118">
        <v>0</v>
      </c>
      <c r="C344" s="118">
        <v>0</v>
      </c>
      <c r="D344" s="118">
        <v>0</v>
      </c>
      <c r="E344" s="118">
        <v>0</v>
      </c>
      <c r="F344" s="118">
        <v>0</v>
      </c>
      <c r="G344" s="118">
        <v>0</v>
      </c>
      <c r="H344" s="118">
        <v>0</v>
      </c>
      <c r="I344" s="118">
        <v>0</v>
      </c>
      <c r="J344" s="10"/>
    </row>
    <row r="345" spans="1:13" ht="15" thickBot="1">
      <c r="A345" s="116" t="s">
        <v>113</v>
      </c>
      <c r="B345" s="118">
        <v>0</v>
      </c>
      <c r="C345" s="118">
        <v>0</v>
      </c>
      <c r="D345" s="118">
        <v>0</v>
      </c>
      <c r="E345" s="118">
        <v>0</v>
      </c>
      <c r="F345" s="118">
        <v>0</v>
      </c>
      <c r="G345" s="118">
        <v>0</v>
      </c>
      <c r="H345" s="118">
        <v>0</v>
      </c>
      <c r="I345" s="118">
        <v>0</v>
      </c>
      <c r="J345" s="10"/>
    </row>
    <row r="346" spans="1:13" ht="15" thickBot="1">
      <c r="A346" s="116" t="s">
        <v>114</v>
      </c>
      <c r="B346" s="118">
        <v>0</v>
      </c>
      <c r="C346" s="118">
        <v>0</v>
      </c>
      <c r="D346" s="118">
        <v>0</v>
      </c>
      <c r="E346" s="118">
        <v>0</v>
      </c>
      <c r="F346" s="118">
        <v>0</v>
      </c>
      <c r="G346" s="118">
        <v>0</v>
      </c>
      <c r="H346" s="118">
        <v>0</v>
      </c>
      <c r="I346" s="118">
        <v>0</v>
      </c>
      <c r="J346" s="10"/>
    </row>
    <row r="347" spans="1:13" ht="15" thickBot="1">
      <c r="A347" s="165" t="s">
        <v>212</v>
      </c>
      <c r="B347" s="165">
        <v>33.663056429000001</v>
      </c>
      <c r="C347" s="165">
        <v>38.187044090999997</v>
      </c>
      <c r="D347" s="165">
        <v>46.590045623000002</v>
      </c>
      <c r="E347" s="165">
        <v>52.214044168000001</v>
      </c>
      <c r="F347" s="165">
        <v>51.607494563000003</v>
      </c>
      <c r="G347" s="165">
        <v>55.485458710000003</v>
      </c>
      <c r="H347" s="165">
        <v>63.619702697000001</v>
      </c>
      <c r="I347" s="165">
        <v>78.047202362999997</v>
      </c>
    </row>
    <row r="349" spans="1:13">
      <c r="A349" s="143" t="s">
        <v>138</v>
      </c>
    </row>
    <row r="350" spans="1:13" ht="9.75" customHeight="1" thickBot="1"/>
    <row r="351" spans="1:13" ht="21.75" customHeight="1" thickBot="1">
      <c r="A351" s="566" t="s">
        <v>117</v>
      </c>
      <c r="B351" s="566" t="s">
        <v>606</v>
      </c>
      <c r="C351" s="574" t="s">
        <v>635</v>
      </c>
      <c r="D351" s="573" t="s">
        <v>744</v>
      </c>
      <c r="E351" s="573"/>
      <c r="F351" s="573"/>
      <c r="G351" s="573"/>
      <c r="H351" s="573"/>
      <c r="I351" s="573"/>
    </row>
    <row r="352" spans="1:13" ht="21" customHeight="1" thickBot="1">
      <c r="A352" s="566"/>
      <c r="B352" s="566"/>
      <c r="C352" s="576"/>
      <c r="D352" s="286" t="s">
        <v>745</v>
      </c>
      <c r="E352" s="286" t="s">
        <v>746</v>
      </c>
      <c r="F352" s="286" t="s">
        <v>747</v>
      </c>
      <c r="G352" s="286" t="s">
        <v>748</v>
      </c>
      <c r="H352" s="286" t="s">
        <v>749</v>
      </c>
      <c r="I352" s="286" t="s">
        <v>750</v>
      </c>
    </row>
    <row r="353" spans="1:17" ht="15" thickBot="1">
      <c r="A353" s="116" t="s">
        <v>106</v>
      </c>
      <c r="B353" s="118">
        <v>0.40933849999999999</v>
      </c>
      <c r="C353" s="118">
        <v>0.29217969999999999</v>
      </c>
      <c r="D353" s="118">
        <v>0.29677759999999997</v>
      </c>
      <c r="E353" s="118">
        <v>0.25801849999999998</v>
      </c>
      <c r="F353" s="118">
        <v>0.72482270000000004</v>
      </c>
      <c r="G353" s="118">
        <v>1.6098140000000001</v>
      </c>
      <c r="H353" s="118">
        <v>1.0135628999999999</v>
      </c>
      <c r="I353" s="118">
        <v>0.86778770000000005</v>
      </c>
    </row>
    <row r="354" spans="1:17" ht="15" thickBot="1">
      <c r="A354" s="116" t="s">
        <v>107</v>
      </c>
      <c r="B354" s="118">
        <v>0</v>
      </c>
      <c r="C354" s="118">
        <v>0</v>
      </c>
      <c r="D354" s="118">
        <v>0</v>
      </c>
      <c r="E354" s="118">
        <v>0</v>
      </c>
      <c r="F354" s="118">
        <v>0</v>
      </c>
      <c r="G354" s="118">
        <v>0</v>
      </c>
      <c r="H354" s="118">
        <v>0</v>
      </c>
      <c r="I354" s="118">
        <v>0</v>
      </c>
      <c r="L354" s="20"/>
      <c r="M354" s="20"/>
      <c r="N354" s="20"/>
      <c r="O354" s="20"/>
      <c r="P354" s="20"/>
      <c r="Q354" s="20"/>
    </row>
    <row r="355" spans="1:17" ht="15" thickBot="1">
      <c r="A355" s="116" t="s">
        <v>108</v>
      </c>
      <c r="B355" s="118">
        <v>0</v>
      </c>
      <c r="C355" s="118">
        <v>0</v>
      </c>
      <c r="D355" s="118">
        <v>0</v>
      </c>
      <c r="E355" s="118">
        <v>0</v>
      </c>
      <c r="F355" s="118">
        <v>0</v>
      </c>
      <c r="G355" s="118">
        <v>0</v>
      </c>
      <c r="H355" s="118">
        <v>0</v>
      </c>
      <c r="I355" s="118">
        <v>0</v>
      </c>
      <c r="L355" s="20"/>
      <c r="M355" s="20"/>
      <c r="N355" s="20"/>
      <c r="O355" s="20"/>
      <c r="P355" s="20"/>
      <c r="Q355" s="20"/>
    </row>
    <row r="356" spans="1:17" ht="15" thickBot="1">
      <c r="A356" s="116" t="s">
        <v>109</v>
      </c>
      <c r="B356" s="118">
        <v>114.860050821</v>
      </c>
      <c r="C356" s="118">
        <v>149.68460607200001</v>
      </c>
      <c r="D356" s="118">
        <v>167.69941572900001</v>
      </c>
      <c r="E356" s="118">
        <v>186.13116350000001</v>
      </c>
      <c r="F356" s="118">
        <v>177.04698625899999</v>
      </c>
      <c r="G356" s="118">
        <v>202.84497645900001</v>
      </c>
      <c r="H356" s="118">
        <v>264.80982787800002</v>
      </c>
      <c r="I356" s="118">
        <v>331.18309299700002</v>
      </c>
    </row>
    <row r="357" spans="1:17" ht="15" thickBot="1">
      <c r="A357" s="116" t="s">
        <v>110</v>
      </c>
      <c r="B357" s="118">
        <v>0</v>
      </c>
      <c r="C357" s="118">
        <v>0</v>
      </c>
      <c r="D357" s="118">
        <v>0</v>
      </c>
      <c r="E357" s="118">
        <v>0</v>
      </c>
      <c r="F357" s="118">
        <v>0</v>
      </c>
      <c r="G357" s="118">
        <v>0</v>
      </c>
      <c r="H357" s="118">
        <v>0</v>
      </c>
      <c r="I357" s="118">
        <v>0</v>
      </c>
    </row>
    <row r="358" spans="1:17" ht="15" thickBot="1">
      <c r="A358" s="116" t="s">
        <v>111</v>
      </c>
      <c r="B358" s="118">
        <v>0</v>
      </c>
      <c r="C358" s="118">
        <v>0</v>
      </c>
      <c r="D358" s="118">
        <v>0</v>
      </c>
      <c r="E358" s="118">
        <v>0</v>
      </c>
      <c r="F358" s="118">
        <v>0</v>
      </c>
      <c r="G358" s="118">
        <v>0</v>
      </c>
      <c r="H358" s="118">
        <v>0</v>
      </c>
      <c r="I358" s="118">
        <v>0</v>
      </c>
    </row>
    <row r="359" spans="1:17" ht="15" thickBot="1">
      <c r="A359" s="116" t="s">
        <v>112</v>
      </c>
      <c r="B359" s="118">
        <v>0</v>
      </c>
      <c r="C359" s="118">
        <v>0</v>
      </c>
      <c r="D359" s="118">
        <v>0</v>
      </c>
      <c r="E359" s="118">
        <v>0</v>
      </c>
      <c r="F359" s="118">
        <v>0</v>
      </c>
      <c r="G359" s="118">
        <v>0</v>
      </c>
      <c r="H359" s="118">
        <v>0</v>
      </c>
      <c r="I359" s="118">
        <v>0</v>
      </c>
    </row>
    <row r="360" spans="1:17" ht="15" thickBot="1">
      <c r="A360" s="116" t="s">
        <v>113</v>
      </c>
      <c r="B360" s="118">
        <v>0</v>
      </c>
      <c r="C360" s="118">
        <v>0</v>
      </c>
      <c r="D360" s="118">
        <v>0</v>
      </c>
      <c r="E360" s="118">
        <v>0</v>
      </c>
      <c r="F360" s="118">
        <v>0</v>
      </c>
      <c r="G360" s="118">
        <v>0</v>
      </c>
      <c r="H360" s="118">
        <v>0</v>
      </c>
      <c r="I360" s="118">
        <v>0</v>
      </c>
    </row>
    <row r="361" spans="1:17" ht="15" thickBot="1">
      <c r="A361" s="116" t="s">
        <v>114</v>
      </c>
      <c r="B361" s="118">
        <v>0</v>
      </c>
      <c r="C361" s="118">
        <v>0</v>
      </c>
      <c r="D361" s="118">
        <v>0</v>
      </c>
      <c r="E361" s="118">
        <v>0</v>
      </c>
      <c r="F361" s="118">
        <v>0</v>
      </c>
      <c r="G361" s="118">
        <v>0</v>
      </c>
      <c r="H361" s="118">
        <v>0</v>
      </c>
      <c r="I361" s="118">
        <v>0</v>
      </c>
    </row>
    <row r="362" spans="1:17" ht="15" thickBot="1">
      <c r="A362" s="165" t="s">
        <v>212</v>
      </c>
      <c r="B362" s="165">
        <v>115.26938932100001</v>
      </c>
      <c r="C362" s="165">
        <v>149.976785772</v>
      </c>
      <c r="D362" s="165">
        <v>167.99619332899999</v>
      </c>
      <c r="E362" s="165">
        <v>186.38918200000001</v>
      </c>
      <c r="F362" s="165">
        <v>177.771808959</v>
      </c>
      <c r="G362" s="165">
        <v>204.45479045900001</v>
      </c>
      <c r="H362" s="165">
        <v>265.82339077799998</v>
      </c>
      <c r="I362" s="165">
        <v>332.05088069700003</v>
      </c>
    </row>
    <row r="363" spans="1:17">
      <c r="A363" s="164" t="s">
        <v>1033</v>
      </c>
    </row>
    <row r="365" spans="1:17" ht="17">
      <c r="A365" s="631" t="s">
        <v>710</v>
      </c>
      <c r="B365" s="631"/>
      <c r="C365" s="631"/>
      <c r="D365" s="631"/>
      <c r="E365" s="631"/>
      <c r="F365" s="631"/>
      <c r="G365" s="631"/>
      <c r="H365" s="631"/>
      <c r="I365" s="631"/>
    </row>
    <row r="366" spans="1:17" ht="6.75" customHeight="1"/>
    <row r="367" spans="1:17">
      <c r="A367" s="143" t="s">
        <v>139</v>
      </c>
      <c r="B367" s="78"/>
      <c r="C367" s="78"/>
      <c r="I367" s="78"/>
    </row>
    <row r="368" spans="1:17" ht="8.25" customHeight="1" thickBot="1"/>
    <row r="369" spans="1:17" ht="23.25" customHeight="1" thickBot="1">
      <c r="A369" s="566" t="s">
        <v>117</v>
      </c>
      <c r="B369" s="566" t="s">
        <v>606</v>
      </c>
      <c r="C369" s="574" t="s">
        <v>635</v>
      </c>
      <c r="D369" s="573" t="s">
        <v>744</v>
      </c>
      <c r="E369" s="573"/>
      <c r="F369" s="573"/>
      <c r="G369" s="573"/>
      <c r="H369" s="573"/>
      <c r="I369" s="573"/>
    </row>
    <row r="370" spans="1:17" ht="19.5" customHeight="1" thickBot="1">
      <c r="A370" s="566"/>
      <c r="B370" s="566"/>
      <c r="C370" s="576"/>
      <c r="D370" s="286" t="s">
        <v>745</v>
      </c>
      <c r="E370" s="286" t="s">
        <v>746</v>
      </c>
      <c r="F370" s="286" t="s">
        <v>747</v>
      </c>
      <c r="G370" s="286" t="s">
        <v>748</v>
      </c>
      <c r="H370" s="286" t="s">
        <v>749</v>
      </c>
      <c r="I370" s="286" t="s">
        <v>750</v>
      </c>
    </row>
    <row r="371" spans="1:17" ht="15" thickBot="1">
      <c r="A371" s="116" t="s">
        <v>106</v>
      </c>
      <c r="B371" s="118">
        <v>0</v>
      </c>
      <c r="C371" s="118">
        <v>0</v>
      </c>
      <c r="D371" s="118">
        <v>0</v>
      </c>
      <c r="E371" s="118">
        <v>0</v>
      </c>
      <c r="F371" s="118">
        <v>0</v>
      </c>
      <c r="G371" s="118">
        <v>0</v>
      </c>
      <c r="H371" s="118">
        <v>1.0954969999999999</v>
      </c>
      <c r="I371" s="118">
        <v>1.6543749999999999</v>
      </c>
    </row>
    <row r="372" spans="1:17" ht="15" thickBot="1">
      <c r="A372" s="116" t="s">
        <v>107</v>
      </c>
      <c r="B372" s="118">
        <v>0</v>
      </c>
      <c r="C372" s="118">
        <v>0</v>
      </c>
      <c r="D372" s="118">
        <v>0</v>
      </c>
      <c r="E372" s="118">
        <v>0</v>
      </c>
      <c r="F372" s="118">
        <v>0</v>
      </c>
      <c r="G372" s="118">
        <v>0</v>
      </c>
      <c r="H372" s="118">
        <v>0</v>
      </c>
      <c r="I372" s="118">
        <v>0</v>
      </c>
      <c r="L372" s="20"/>
      <c r="M372" s="20"/>
      <c r="N372" s="20"/>
      <c r="O372" s="20"/>
      <c r="P372" s="20"/>
      <c r="Q372" s="20"/>
    </row>
    <row r="373" spans="1:17" ht="15" thickBot="1">
      <c r="A373" s="116" t="s">
        <v>108</v>
      </c>
      <c r="B373" s="118">
        <v>0</v>
      </c>
      <c r="C373" s="118">
        <v>0</v>
      </c>
      <c r="D373" s="118">
        <v>0</v>
      </c>
      <c r="E373" s="118">
        <v>0</v>
      </c>
      <c r="F373" s="118">
        <v>0</v>
      </c>
      <c r="G373" s="118">
        <v>0</v>
      </c>
      <c r="H373" s="118">
        <v>0</v>
      </c>
      <c r="I373" s="118">
        <v>0</v>
      </c>
      <c r="L373" s="20"/>
      <c r="M373" s="20"/>
      <c r="N373" s="20"/>
      <c r="O373" s="20"/>
      <c r="P373" s="20"/>
      <c r="Q373" s="20"/>
    </row>
    <row r="374" spans="1:17" ht="15" thickBot="1">
      <c r="A374" s="116" t="s">
        <v>109</v>
      </c>
      <c r="B374" s="118">
        <v>145.350498171</v>
      </c>
      <c r="C374" s="118">
        <v>135.75086649599999</v>
      </c>
      <c r="D374" s="118">
        <v>140.16124811399999</v>
      </c>
      <c r="E374" s="118">
        <v>169.107715114</v>
      </c>
      <c r="F374" s="118">
        <v>160.25750311100001</v>
      </c>
      <c r="G374" s="118">
        <v>178.98379980799999</v>
      </c>
      <c r="H374" s="118">
        <v>211.09722808500001</v>
      </c>
      <c r="I374" s="118">
        <v>250.42968098</v>
      </c>
      <c r="L374" s="20"/>
      <c r="M374" s="20"/>
    </row>
    <row r="375" spans="1:17" ht="15" thickBot="1">
      <c r="A375" s="116" t="s">
        <v>110</v>
      </c>
      <c r="B375" s="118">
        <v>0</v>
      </c>
      <c r="C375" s="118">
        <v>0</v>
      </c>
      <c r="D375" s="118">
        <v>0</v>
      </c>
      <c r="E375" s="118">
        <v>0</v>
      </c>
      <c r="F375" s="118">
        <v>0</v>
      </c>
      <c r="G375" s="118">
        <v>0</v>
      </c>
      <c r="H375" s="118">
        <v>0</v>
      </c>
      <c r="I375" s="118">
        <v>0</v>
      </c>
    </row>
    <row r="376" spans="1:17" ht="15" thickBot="1">
      <c r="A376" s="116" t="s">
        <v>111</v>
      </c>
      <c r="B376" s="118">
        <v>0</v>
      </c>
      <c r="C376" s="118">
        <v>0</v>
      </c>
      <c r="D376" s="118">
        <v>0</v>
      </c>
      <c r="E376" s="118">
        <v>0</v>
      </c>
      <c r="F376" s="118">
        <v>0</v>
      </c>
      <c r="G376" s="118">
        <v>0</v>
      </c>
      <c r="H376" s="118">
        <v>0</v>
      </c>
      <c r="I376" s="118">
        <v>0</v>
      </c>
    </row>
    <row r="377" spans="1:17" ht="15" thickBot="1">
      <c r="A377" s="116" t="s">
        <v>112</v>
      </c>
      <c r="B377" s="118">
        <v>0</v>
      </c>
      <c r="C377" s="118">
        <v>0</v>
      </c>
      <c r="D377" s="118">
        <v>0</v>
      </c>
      <c r="E377" s="118">
        <v>0</v>
      </c>
      <c r="F377" s="118">
        <v>0</v>
      </c>
      <c r="G377" s="118">
        <v>0</v>
      </c>
      <c r="H377" s="118">
        <v>0</v>
      </c>
      <c r="I377" s="118">
        <v>0</v>
      </c>
    </row>
    <row r="378" spans="1:17" ht="15" thickBot="1">
      <c r="A378" s="116" t="s">
        <v>113</v>
      </c>
      <c r="B378" s="118">
        <v>5.0019000000000001E-2</v>
      </c>
      <c r="C378" s="118">
        <v>5.0019300000000003E-2</v>
      </c>
      <c r="D378" s="118">
        <v>5.0019500000000001E-2</v>
      </c>
      <c r="E378" s="118">
        <v>5.00197E-2</v>
      </c>
      <c r="F378" s="118">
        <v>5.0019599999999997E-2</v>
      </c>
      <c r="G378" s="118">
        <v>5.0019500000000001E-2</v>
      </c>
      <c r="H378" s="118">
        <v>5.0020000000000002E-2</v>
      </c>
      <c r="I378" s="118">
        <v>5.00209E-2</v>
      </c>
    </row>
    <row r="379" spans="1:17" ht="15" thickBot="1">
      <c r="A379" s="116" t="s">
        <v>114</v>
      </c>
      <c r="B379" s="118">
        <v>0</v>
      </c>
      <c r="C379" s="118">
        <v>0</v>
      </c>
      <c r="D379" s="118">
        <v>0</v>
      </c>
      <c r="E379" s="118">
        <v>0</v>
      </c>
      <c r="F379" s="118">
        <v>0</v>
      </c>
      <c r="G379" s="118">
        <v>0</v>
      </c>
      <c r="H379" s="118">
        <v>0</v>
      </c>
      <c r="I379" s="118">
        <v>0</v>
      </c>
    </row>
    <row r="380" spans="1:17" ht="15" thickBot="1">
      <c r="A380" s="165" t="s">
        <v>212</v>
      </c>
      <c r="B380" s="165">
        <v>145.40051717099999</v>
      </c>
      <c r="C380" s="165">
        <v>135.80088579599999</v>
      </c>
      <c r="D380" s="165">
        <v>140.21126761400001</v>
      </c>
      <c r="E380" s="165">
        <v>169.15773481400001</v>
      </c>
      <c r="F380" s="165">
        <v>160.30752271099999</v>
      </c>
      <c r="G380" s="165">
        <v>179.03381930800001</v>
      </c>
      <c r="H380" s="165">
        <v>212.242745085</v>
      </c>
      <c r="I380" s="165">
        <v>252.13407688000001</v>
      </c>
    </row>
    <row r="382" spans="1:17">
      <c r="A382" s="143" t="s">
        <v>140</v>
      </c>
    </row>
    <row r="383" spans="1:17" ht="8.25" customHeight="1" thickBot="1"/>
    <row r="384" spans="1:17" ht="21.75" customHeight="1" thickBot="1">
      <c r="A384" s="566" t="s">
        <v>117</v>
      </c>
      <c r="B384" s="566" t="s">
        <v>606</v>
      </c>
      <c r="C384" s="574" t="s">
        <v>635</v>
      </c>
      <c r="D384" s="573" t="s">
        <v>744</v>
      </c>
      <c r="E384" s="573"/>
      <c r="F384" s="573"/>
      <c r="G384" s="573"/>
      <c r="H384" s="573"/>
      <c r="I384" s="573"/>
    </row>
    <row r="385" spans="1:17" ht="20.25" customHeight="1" thickBot="1">
      <c r="A385" s="566"/>
      <c r="B385" s="566"/>
      <c r="C385" s="576"/>
      <c r="D385" s="286" t="s">
        <v>745</v>
      </c>
      <c r="E385" s="286" t="s">
        <v>746</v>
      </c>
      <c r="F385" s="286" t="s">
        <v>747</v>
      </c>
      <c r="G385" s="286" t="s">
        <v>748</v>
      </c>
      <c r="H385" s="286" t="s">
        <v>749</v>
      </c>
      <c r="I385" s="286" t="s">
        <v>750</v>
      </c>
    </row>
    <row r="386" spans="1:17" ht="15" thickBot="1">
      <c r="A386" s="116" t="s">
        <v>106</v>
      </c>
      <c r="B386" s="118">
        <v>5.7147540000000001</v>
      </c>
      <c r="C386" s="118">
        <v>5.1797484999999996</v>
      </c>
      <c r="D386" s="118">
        <v>5.6372673999999998</v>
      </c>
      <c r="E386" s="118">
        <v>5.1594879999999996</v>
      </c>
      <c r="F386" s="118">
        <v>5.4946849999999996</v>
      </c>
      <c r="G386" s="118">
        <v>5.2586300000000001</v>
      </c>
      <c r="H386" s="118">
        <v>6.4650150000000002</v>
      </c>
      <c r="I386" s="118">
        <v>5.9554470000000004</v>
      </c>
    </row>
    <row r="387" spans="1:17" ht="15" thickBot="1">
      <c r="A387" s="116" t="s">
        <v>107</v>
      </c>
      <c r="B387" s="118">
        <v>0</v>
      </c>
      <c r="C387" s="118">
        <v>0</v>
      </c>
      <c r="D387" s="118">
        <v>0</v>
      </c>
      <c r="E387" s="118">
        <v>0</v>
      </c>
      <c r="F387" s="118">
        <v>0</v>
      </c>
      <c r="G387" s="118">
        <v>0</v>
      </c>
      <c r="H387" s="118">
        <v>0</v>
      </c>
      <c r="I387" s="118">
        <v>0</v>
      </c>
      <c r="L387" s="20"/>
      <c r="M387" s="20"/>
      <c r="N387" s="20"/>
      <c r="O387" s="20"/>
      <c r="P387" s="20"/>
      <c r="Q387" s="20"/>
    </row>
    <row r="388" spans="1:17" ht="15" thickBot="1">
      <c r="A388" s="116" t="s">
        <v>108</v>
      </c>
      <c r="B388" s="118">
        <v>0</v>
      </c>
      <c r="C388" s="118">
        <v>0</v>
      </c>
      <c r="D388" s="118">
        <v>0</v>
      </c>
      <c r="E388" s="118">
        <v>0</v>
      </c>
      <c r="F388" s="118">
        <v>0</v>
      </c>
      <c r="G388" s="118">
        <v>0</v>
      </c>
      <c r="H388" s="118">
        <v>0</v>
      </c>
      <c r="I388" s="118">
        <v>0</v>
      </c>
      <c r="L388" s="20"/>
      <c r="M388" s="20"/>
      <c r="N388" s="20"/>
      <c r="O388" s="20"/>
      <c r="P388" s="20"/>
      <c r="Q388" s="20"/>
    </row>
    <row r="389" spans="1:17" ht="15" thickBot="1">
      <c r="A389" s="116" t="s">
        <v>109</v>
      </c>
      <c r="B389" s="118">
        <v>386.66416341000001</v>
      </c>
      <c r="C389" s="118">
        <v>391.74575545499999</v>
      </c>
      <c r="D389" s="118">
        <v>406.71794758800002</v>
      </c>
      <c r="E389" s="118">
        <v>424.59039523600001</v>
      </c>
      <c r="F389" s="118">
        <v>401.41153967700001</v>
      </c>
      <c r="G389" s="118">
        <v>441.03964730600001</v>
      </c>
      <c r="H389" s="118">
        <v>508.70763667199998</v>
      </c>
      <c r="I389" s="118">
        <v>533.65835691300003</v>
      </c>
      <c r="L389" s="20"/>
      <c r="M389" s="20"/>
      <c r="N389" s="20"/>
      <c r="O389" s="20"/>
      <c r="P389" s="20"/>
      <c r="Q389" s="20"/>
    </row>
    <row r="390" spans="1:17" ht="15" thickBot="1">
      <c r="A390" s="116" t="s">
        <v>110</v>
      </c>
      <c r="B390" s="118">
        <v>0</v>
      </c>
      <c r="C390" s="118">
        <v>0</v>
      </c>
      <c r="D390" s="118">
        <v>0</v>
      </c>
      <c r="E390" s="118">
        <v>0</v>
      </c>
      <c r="F390" s="118">
        <v>0</v>
      </c>
      <c r="G390" s="118">
        <v>0</v>
      </c>
      <c r="H390" s="118">
        <v>0</v>
      </c>
      <c r="I390" s="118">
        <v>0</v>
      </c>
    </row>
    <row r="391" spans="1:17" ht="15" thickBot="1">
      <c r="A391" s="116" t="s">
        <v>111</v>
      </c>
      <c r="B391" s="118">
        <v>0</v>
      </c>
      <c r="C391" s="118">
        <v>0</v>
      </c>
      <c r="D391" s="118">
        <v>0</v>
      </c>
      <c r="E391" s="118">
        <v>0</v>
      </c>
      <c r="F391" s="118">
        <v>0</v>
      </c>
      <c r="G391" s="118">
        <v>0</v>
      </c>
      <c r="H391" s="118">
        <v>0</v>
      </c>
      <c r="I391" s="118">
        <v>0</v>
      </c>
    </row>
    <row r="392" spans="1:17" ht="15" thickBot="1">
      <c r="A392" s="116" t="s">
        <v>112</v>
      </c>
      <c r="B392" s="118">
        <v>2.1513659999999999</v>
      </c>
      <c r="C392" s="118">
        <v>0</v>
      </c>
      <c r="D392" s="118">
        <v>0</v>
      </c>
      <c r="E392" s="118">
        <v>0</v>
      </c>
      <c r="F392" s="118">
        <v>0</v>
      </c>
      <c r="G392" s="118">
        <v>0</v>
      </c>
      <c r="H392" s="118">
        <v>0</v>
      </c>
      <c r="I392" s="118">
        <v>0</v>
      </c>
    </row>
    <row r="393" spans="1:17" ht="15" thickBot="1">
      <c r="A393" s="116" t="s">
        <v>113</v>
      </c>
      <c r="B393" s="118">
        <v>59.140907999</v>
      </c>
      <c r="C393" s="118">
        <v>51.337986612000002</v>
      </c>
      <c r="D393" s="118">
        <v>55.471833410000002</v>
      </c>
      <c r="E393" s="118">
        <v>56.962150993000002</v>
      </c>
      <c r="F393" s="118">
        <v>52.636560121000002</v>
      </c>
      <c r="G393" s="118">
        <v>59.717312558000003</v>
      </c>
      <c r="H393" s="118">
        <v>67.822860683000002</v>
      </c>
      <c r="I393" s="118">
        <v>77.185878500000001</v>
      </c>
    </row>
    <row r="394" spans="1:17" ht="15" thickBot="1">
      <c r="A394" s="116" t="s">
        <v>114</v>
      </c>
      <c r="B394" s="118">
        <v>0</v>
      </c>
      <c r="C394" s="118">
        <v>0</v>
      </c>
      <c r="D394" s="118">
        <v>0</v>
      </c>
      <c r="E394" s="118">
        <v>0</v>
      </c>
      <c r="F394" s="118">
        <v>0</v>
      </c>
      <c r="G394" s="118">
        <v>0</v>
      </c>
      <c r="H394" s="118">
        <v>0</v>
      </c>
      <c r="I394" s="118">
        <v>0</v>
      </c>
    </row>
    <row r="395" spans="1:17" ht="15" thickBot="1">
      <c r="A395" s="165" t="s">
        <v>212</v>
      </c>
      <c r="B395" s="165">
        <v>453.67119140900002</v>
      </c>
      <c r="C395" s="165">
        <v>448.26349056700002</v>
      </c>
      <c r="D395" s="165">
        <v>467.82704839799999</v>
      </c>
      <c r="E395" s="165">
        <v>486.71203422899998</v>
      </c>
      <c r="F395" s="165">
        <v>459.54278479800001</v>
      </c>
      <c r="G395" s="165">
        <v>506.01558986399999</v>
      </c>
      <c r="H395" s="165">
        <v>582.99551235499996</v>
      </c>
      <c r="I395" s="165">
        <v>616.79968241300003</v>
      </c>
    </row>
    <row r="396" spans="1:17">
      <c r="A396" s="164" t="s">
        <v>1033</v>
      </c>
    </row>
    <row r="397" spans="1:17" ht="12.75" customHeight="1"/>
    <row r="398" spans="1:17" ht="17">
      <c r="A398" s="631" t="s">
        <v>710</v>
      </c>
      <c r="B398" s="631"/>
      <c r="C398" s="631"/>
      <c r="D398" s="631"/>
      <c r="E398" s="631"/>
      <c r="F398" s="631"/>
      <c r="G398" s="631"/>
      <c r="H398" s="631"/>
      <c r="I398" s="631"/>
    </row>
    <row r="399" spans="1:17" ht="6.75" customHeight="1"/>
    <row r="400" spans="1:17">
      <c r="A400" s="143" t="s">
        <v>141</v>
      </c>
      <c r="B400" s="78"/>
      <c r="C400" s="78"/>
      <c r="I400" s="78"/>
    </row>
    <row r="401" spans="1:17" ht="10.5" customHeight="1" thickBot="1"/>
    <row r="402" spans="1:17" ht="21" customHeight="1" thickBot="1">
      <c r="A402" s="566" t="s">
        <v>117</v>
      </c>
      <c r="B402" s="566" t="s">
        <v>606</v>
      </c>
      <c r="C402" s="574" t="s">
        <v>635</v>
      </c>
      <c r="D402" s="573" t="s">
        <v>744</v>
      </c>
      <c r="E402" s="573"/>
      <c r="F402" s="573"/>
      <c r="G402" s="573"/>
      <c r="H402" s="573"/>
      <c r="I402" s="573"/>
    </row>
    <row r="403" spans="1:17" ht="21" customHeight="1" thickBot="1">
      <c r="A403" s="566"/>
      <c r="B403" s="566"/>
      <c r="C403" s="576"/>
      <c r="D403" s="286" t="s">
        <v>745</v>
      </c>
      <c r="E403" s="286" t="s">
        <v>746</v>
      </c>
      <c r="F403" s="286" t="s">
        <v>747</v>
      </c>
      <c r="G403" s="286" t="s">
        <v>748</v>
      </c>
      <c r="H403" s="286" t="s">
        <v>749</v>
      </c>
      <c r="I403" s="286" t="s">
        <v>750</v>
      </c>
    </row>
    <row r="404" spans="1:17" ht="15" thickBot="1">
      <c r="A404" s="116" t="s">
        <v>106</v>
      </c>
      <c r="B404" s="118">
        <v>0</v>
      </c>
      <c r="C404" s="118">
        <v>0</v>
      </c>
      <c r="D404" s="118">
        <v>0</v>
      </c>
      <c r="E404" s="118">
        <v>0</v>
      </c>
      <c r="F404" s="118">
        <v>0</v>
      </c>
      <c r="G404" s="118">
        <v>0</v>
      </c>
      <c r="H404" s="118">
        <v>0</v>
      </c>
      <c r="I404" s="118">
        <v>0</v>
      </c>
    </row>
    <row r="405" spans="1:17" ht="15" thickBot="1">
      <c r="A405" s="116" t="s">
        <v>107</v>
      </c>
      <c r="B405" s="118">
        <v>0</v>
      </c>
      <c r="C405" s="118">
        <v>0</v>
      </c>
      <c r="D405" s="118">
        <v>0</v>
      </c>
      <c r="E405" s="118">
        <v>0</v>
      </c>
      <c r="F405" s="118">
        <v>0</v>
      </c>
      <c r="G405" s="118">
        <v>0</v>
      </c>
      <c r="H405" s="118">
        <v>0</v>
      </c>
      <c r="I405" s="118">
        <v>0</v>
      </c>
    </row>
    <row r="406" spans="1:17" ht="15" thickBot="1">
      <c r="A406" s="116" t="s">
        <v>108</v>
      </c>
      <c r="B406" s="118">
        <v>0</v>
      </c>
      <c r="C406" s="118">
        <v>0</v>
      </c>
      <c r="D406" s="118">
        <v>0</v>
      </c>
      <c r="E406" s="118">
        <v>0</v>
      </c>
      <c r="F406" s="118">
        <v>0</v>
      </c>
      <c r="G406" s="118">
        <v>0</v>
      </c>
      <c r="H406" s="118">
        <v>0</v>
      </c>
      <c r="I406" s="118">
        <v>0</v>
      </c>
      <c r="L406" s="20"/>
      <c r="M406" s="20"/>
      <c r="N406" s="20"/>
      <c r="O406" s="20"/>
      <c r="P406" s="20"/>
      <c r="Q406" s="20"/>
    </row>
    <row r="407" spans="1:17" ht="15" thickBot="1">
      <c r="A407" s="116" t="s">
        <v>109</v>
      </c>
      <c r="B407" s="118">
        <v>82.847732179000005</v>
      </c>
      <c r="C407" s="118">
        <v>60.348722533</v>
      </c>
      <c r="D407" s="118">
        <v>72.949807031999995</v>
      </c>
      <c r="E407" s="118">
        <v>80.506909848000006</v>
      </c>
      <c r="F407" s="118">
        <v>105.255615605</v>
      </c>
      <c r="G407" s="118">
        <v>109.699225334</v>
      </c>
      <c r="H407" s="118">
        <v>113.234353242</v>
      </c>
      <c r="I407" s="118">
        <v>123.129180105</v>
      </c>
    </row>
    <row r="408" spans="1:17" ht="15" thickBot="1">
      <c r="A408" s="116" t="s">
        <v>110</v>
      </c>
      <c r="B408" s="118">
        <v>0</v>
      </c>
      <c r="C408" s="118">
        <v>0</v>
      </c>
      <c r="D408" s="118">
        <v>0</v>
      </c>
      <c r="E408" s="118">
        <v>0</v>
      </c>
      <c r="F408" s="118">
        <v>0</v>
      </c>
      <c r="G408" s="118">
        <v>0</v>
      </c>
      <c r="H408" s="118">
        <v>0</v>
      </c>
      <c r="I408" s="118">
        <v>0</v>
      </c>
    </row>
    <row r="409" spans="1:17" ht="15" thickBot="1">
      <c r="A409" s="116" t="s">
        <v>111</v>
      </c>
      <c r="B409" s="118">
        <v>0</v>
      </c>
      <c r="C409" s="118">
        <v>0</v>
      </c>
      <c r="D409" s="118">
        <v>0</v>
      </c>
      <c r="E409" s="118">
        <v>0</v>
      </c>
      <c r="F409" s="118">
        <v>0</v>
      </c>
      <c r="G409" s="118">
        <v>0</v>
      </c>
      <c r="H409" s="118">
        <v>0</v>
      </c>
      <c r="I409" s="118">
        <v>0</v>
      </c>
    </row>
    <row r="410" spans="1:17" ht="15" thickBot="1">
      <c r="A410" s="116" t="s">
        <v>112</v>
      </c>
      <c r="B410" s="118">
        <v>0</v>
      </c>
      <c r="C410" s="118">
        <v>0</v>
      </c>
      <c r="D410" s="118">
        <v>0</v>
      </c>
      <c r="E410" s="118">
        <v>0</v>
      </c>
      <c r="F410" s="118">
        <v>0</v>
      </c>
      <c r="G410" s="118">
        <v>0</v>
      </c>
      <c r="H410" s="118">
        <v>0</v>
      </c>
      <c r="I410" s="118">
        <v>0</v>
      </c>
    </row>
    <row r="411" spans="1:17" ht="15" thickBot="1">
      <c r="A411" s="116" t="s">
        <v>113</v>
      </c>
      <c r="B411" s="118">
        <v>0</v>
      </c>
      <c r="C411" s="118">
        <v>0</v>
      </c>
      <c r="D411" s="118">
        <v>0</v>
      </c>
      <c r="E411" s="118">
        <v>0</v>
      </c>
      <c r="F411" s="118">
        <v>0</v>
      </c>
      <c r="G411" s="118">
        <v>0</v>
      </c>
      <c r="H411" s="118">
        <v>0</v>
      </c>
      <c r="I411" s="118">
        <v>0</v>
      </c>
    </row>
    <row r="412" spans="1:17" ht="15" thickBot="1">
      <c r="A412" s="116" t="s">
        <v>114</v>
      </c>
      <c r="B412" s="118">
        <v>0</v>
      </c>
      <c r="C412" s="118">
        <v>0</v>
      </c>
      <c r="D412" s="118">
        <v>0</v>
      </c>
      <c r="E412" s="118">
        <v>0</v>
      </c>
      <c r="F412" s="118">
        <v>0</v>
      </c>
      <c r="G412" s="118">
        <v>0</v>
      </c>
      <c r="H412" s="118">
        <v>0</v>
      </c>
      <c r="I412" s="118">
        <v>0</v>
      </c>
    </row>
    <row r="413" spans="1:17" ht="15" thickBot="1">
      <c r="A413" s="165" t="s">
        <v>212</v>
      </c>
      <c r="B413" s="165">
        <v>82.847732179000005</v>
      </c>
      <c r="C413" s="165">
        <v>60.348722533</v>
      </c>
      <c r="D413" s="165">
        <v>72.949807031999995</v>
      </c>
      <c r="E413" s="165">
        <v>80.506909848000006</v>
      </c>
      <c r="F413" s="165">
        <v>105.255615605</v>
      </c>
      <c r="G413" s="165">
        <v>109.699225334</v>
      </c>
      <c r="H413" s="165">
        <v>113.234353242</v>
      </c>
      <c r="I413" s="165">
        <v>123.129180105</v>
      </c>
    </row>
    <row r="415" spans="1:17">
      <c r="A415" s="143" t="s">
        <v>142</v>
      </c>
    </row>
    <row r="416" spans="1:17" ht="12.75" customHeight="1" thickBot="1"/>
    <row r="417" spans="1:17" ht="22.5" customHeight="1" thickBot="1">
      <c r="A417" s="566" t="s">
        <v>117</v>
      </c>
      <c r="B417" s="566" t="s">
        <v>606</v>
      </c>
      <c r="C417" s="574" t="s">
        <v>635</v>
      </c>
      <c r="D417" s="573" t="s">
        <v>744</v>
      </c>
      <c r="E417" s="573"/>
      <c r="F417" s="573"/>
      <c r="G417" s="573"/>
      <c r="H417" s="573"/>
      <c r="I417" s="573"/>
    </row>
    <row r="418" spans="1:17" ht="19.5" customHeight="1" thickBot="1">
      <c r="A418" s="566"/>
      <c r="B418" s="566"/>
      <c r="C418" s="576"/>
      <c r="D418" s="286" t="s">
        <v>745</v>
      </c>
      <c r="E418" s="286" t="s">
        <v>746</v>
      </c>
      <c r="F418" s="286" t="s">
        <v>747</v>
      </c>
      <c r="G418" s="286" t="s">
        <v>748</v>
      </c>
      <c r="H418" s="286" t="s">
        <v>749</v>
      </c>
      <c r="I418" s="286" t="s">
        <v>750</v>
      </c>
    </row>
    <row r="419" spans="1:17" ht="15" thickBot="1">
      <c r="A419" s="116" t="s">
        <v>106</v>
      </c>
      <c r="B419" s="118">
        <v>2.8148865500000002</v>
      </c>
      <c r="C419" s="118">
        <v>2.70204114</v>
      </c>
      <c r="D419" s="118">
        <v>2.5633743</v>
      </c>
      <c r="E419" s="118">
        <v>2.2790408000000002</v>
      </c>
      <c r="F419" s="118">
        <v>2.8290765200000001</v>
      </c>
      <c r="G419" s="118">
        <v>2.6779689200000001</v>
      </c>
      <c r="H419" s="118">
        <v>3.1402380000000001</v>
      </c>
      <c r="I419" s="118">
        <v>4.0745257749999997</v>
      </c>
    </row>
    <row r="420" spans="1:17" ht="15" thickBot="1">
      <c r="A420" s="116" t="s">
        <v>107</v>
      </c>
      <c r="B420" s="118">
        <v>0</v>
      </c>
      <c r="C420" s="118">
        <v>0</v>
      </c>
      <c r="D420" s="118">
        <v>0</v>
      </c>
      <c r="E420" s="118">
        <v>0</v>
      </c>
      <c r="F420" s="118">
        <v>0</v>
      </c>
      <c r="G420" s="118">
        <v>0</v>
      </c>
      <c r="H420" s="118">
        <v>0</v>
      </c>
      <c r="I420" s="118">
        <v>0</v>
      </c>
      <c r="L420" s="20"/>
      <c r="M420" s="20"/>
      <c r="N420" s="20"/>
      <c r="O420" s="20"/>
      <c r="P420" s="20"/>
      <c r="Q420" s="20"/>
    </row>
    <row r="421" spans="1:17" ht="15" thickBot="1">
      <c r="A421" s="116" t="s">
        <v>108</v>
      </c>
      <c r="B421" s="118">
        <v>0</v>
      </c>
      <c r="C421" s="118">
        <v>0</v>
      </c>
      <c r="D421" s="118">
        <v>0</v>
      </c>
      <c r="E421" s="118">
        <v>0</v>
      </c>
      <c r="F421" s="118">
        <v>0</v>
      </c>
      <c r="G421" s="118">
        <v>0</v>
      </c>
      <c r="H421" s="118">
        <v>0</v>
      </c>
      <c r="I421" s="118">
        <v>0</v>
      </c>
      <c r="L421" s="20"/>
      <c r="M421" s="20"/>
      <c r="N421" s="20"/>
      <c r="O421" s="20"/>
      <c r="P421" s="20"/>
      <c r="Q421" s="20"/>
    </row>
    <row r="422" spans="1:17" ht="15" thickBot="1">
      <c r="A422" s="116" t="s">
        <v>109</v>
      </c>
      <c r="B422" s="118">
        <v>1134.251806708</v>
      </c>
      <c r="C422" s="118">
        <v>1154.977347213</v>
      </c>
      <c r="D422" s="118">
        <v>1288.009482013</v>
      </c>
      <c r="E422" s="118">
        <v>1400.489067643</v>
      </c>
      <c r="F422" s="118">
        <v>1423.4649095960001</v>
      </c>
      <c r="G422" s="118">
        <v>1578.23906156</v>
      </c>
      <c r="H422" s="118">
        <v>2032.546261427</v>
      </c>
      <c r="I422" s="118">
        <v>2449.2409369930001</v>
      </c>
      <c r="L422" s="20"/>
      <c r="M422" s="20"/>
      <c r="N422" s="20"/>
      <c r="O422" s="20"/>
      <c r="P422" s="20"/>
      <c r="Q422" s="20"/>
    </row>
    <row r="423" spans="1:17" ht="15" thickBot="1">
      <c r="A423" s="116" t="s">
        <v>110</v>
      </c>
      <c r="B423" s="118">
        <v>0</v>
      </c>
      <c r="C423" s="118">
        <v>0</v>
      </c>
      <c r="D423" s="118">
        <v>0</v>
      </c>
      <c r="E423" s="118">
        <v>0</v>
      </c>
      <c r="F423" s="118">
        <v>0</v>
      </c>
      <c r="G423" s="118">
        <v>0</v>
      </c>
      <c r="H423" s="118">
        <v>0</v>
      </c>
      <c r="I423" s="118">
        <v>0</v>
      </c>
      <c r="L423" s="20"/>
      <c r="M423" s="20"/>
    </row>
    <row r="424" spans="1:17" ht="15" thickBot="1">
      <c r="A424" s="116" t="s">
        <v>111</v>
      </c>
      <c r="B424" s="118">
        <v>0</v>
      </c>
      <c r="C424" s="118">
        <v>0</v>
      </c>
      <c r="D424" s="118">
        <v>0</v>
      </c>
      <c r="E424" s="118">
        <v>0</v>
      </c>
      <c r="F424" s="118">
        <v>0</v>
      </c>
      <c r="G424" s="118">
        <v>0</v>
      </c>
      <c r="H424" s="118">
        <v>0</v>
      </c>
      <c r="I424" s="118">
        <v>0</v>
      </c>
    </row>
    <row r="425" spans="1:17" ht="15" thickBot="1">
      <c r="A425" s="116" t="s">
        <v>112</v>
      </c>
      <c r="B425" s="118">
        <v>8.855E-4</v>
      </c>
      <c r="C425" s="118">
        <v>6.8712500000000002E-4</v>
      </c>
      <c r="D425" s="118">
        <v>8.9700000000000001E-4</v>
      </c>
      <c r="E425" s="118">
        <v>1.0694999999999999E-3</v>
      </c>
      <c r="F425" s="118">
        <v>1.0321250000000001E-3</v>
      </c>
      <c r="G425" s="118">
        <v>1.049375E-3</v>
      </c>
      <c r="H425" s="118">
        <v>9.9762500000000003E-4</v>
      </c>
      <c r="I425" s="118">
        <v>1.1988750000000001E-3</v>
      </c>
    </row>
    <row r="426" spans="1:17" ht="15" thickBot="1">
      <c r="A426" s="116" t="s">
        <v>113</v>
      </c>
      <c r="B426" s="118">
        <v>0</v>
      </c>
      <c r="C426" s="118">
        <v>0</v>
      </c>
      <c r="D426" s="118">
        <v>0</v>
      </c>
      <c r="E426" s="118">
        <v>0</v>
      </c>
      <c r="F426" s="118">
        <v>0</v>
      </c>
      <c r="G426" s="118">
        <v>0</v>
      </c>
      <c r="H426" s="118">
        <v>0</v>
      </c>
      <c r="I426" s="118">
        <v>0</v>
      </c>
    </row>
    <row r="427" spans="1:17" ht="15" thickBot="1">
      <c r="A427" s="116" t="s">
        <v>114</v>
      </c>
      <c r="B427" s="118">
        <v>0</v>
      </c>
      <c r="C427" s="118">
        <v>0</v>
      </c>
      <c r="D427" s="118">
        <v>0</v>
      </c>
      <c r="E427" s="118">
        <v>0</v>
      </c>
      <c r="F427" s="118">
        <v>0</v>
      </c>
      <c r="G427" s="118">
        <v>0</v>
      </c>
      <c r="H427" s="118">
        <v>0</v>
      </c>
      <c r="I427" s="118">
        <v>0</v>
      </c>
    </row>
    <row r="428" spans="1:17" ht="15" thickBot="1">
      <c r="A428" s="165" t="s">
        <v>212</v>
      </c>
      <c r="B428" s="165">
        <v>1137.0675787580001</v>
      </c>
      <c r="C428" s="165">
        <v>1157.6800754779999</v>
      </c>
      <c r="D428" s="165">
        <v>1290.573753313</v>
      </c>
      <c r="E428" s="165">
        <v>1402.7691779429999</v>
      </c>
      <c r="F428" s="165">
        <v>1426.295018241</v>
      </c>
      <c r="G428" s="165">
        <v>1580.9180798550001</v>
      </c>
      <c r="H428" s="165">
        <v>2035.687497052</v>
      </c>
      <c r="I428" s="165">
        <v>2453.3166616429999</v>
      </c>
    </row>
    <row r="429" spans="1:17">
      <c r="A429" s="164" t="s">
        <v>1033</v>
      </c>
    </row>
    <row r="431" spans="1:17" ht="17">
      <c r="A431" s="631" t="s">
        <v>710</v>
      </c>
      <c r="B431" s="631"/>
      <c r="C431" s="631"/>
      <c r="D431" s="631"/>
      <c r="E431" s="631"/>
      <c r="F431" s="631"/>
      <c r="G431" s="631"/>
      <c r="H431" s="631"/>
      <c r="I431" s="631"/>
    </row>
    <row r="432" spans="1:17" ht="8.25" customHeight="1"/>
    <row r="433" spans="1:17">
      <c r="A433" s="143" t="s">
        <v>143</v>
      </c>
      <c r="B433" s="78"/>
      <c r="C433" s="78"/>
      <c r="I433" s="78"/>
    </row>
    <row r="434" spans="1:17" ht="9" customHeight="1" thickBot="1"/>
    <row r="435" spans="1:17" ht="20.25" customHeight="1" thickBot="1">
      <c r="A435" s="566" t="s">
        <v>117</v>
      </c>
      <c r="B435" s="566" t="s">
        <v>606</v>
      </c>
      <c r="C435" s="574" t="s">
        <v>635</v>
      </c>
      <c r="D435" s="573" t="s">
        <v>744</v>
      </c>
      <c r="E435" s="573"/>
      <c r="F435" s="573"/>
      <c r="G435" s="573"/>
      <c r="H435" s="573"/>
      <c r="I435" s="573"/>
    </row>
    <row r="436" spans="1:17" ht="21.75" customHeight="1" thickBot="1">
      <c r="A436" s="566"/>
      <c r="B436" s="566"/>
      <c r="C436" s="576"/>
      <c r="D436" s="286" t="s">
        <v>745</v>
      </c>
      <c r="E436" s="286" t="s">
        <v>746</v>
      </c>
      <c r="F436" s="286" t="s">
        <v>747</v>
      </c>
      <c r="G436" s="286" t="s">
        <v>748</v>
      </c>
      <c r="H436" s="286" t="s">
        <v>749</v>
      </c>
      <c r="I436" s="286" t="s">
        <v>750</v>
      </c>
    </row>
    <row r="437" spans="1:17" ht="15" thickBot="1">
      <c r="A437" s="116" t="s">
        <v>106</v>
      </c>
      <c r="B437" s="118">
        <v>0</v>
      </c>
      <c r="C437" s="118">
        <v>0</v>
      </c>
      <c r="D437" s="118">
        <v>0</v>
      </c>
      <c r="E437" s="118">
        <v>0</v>
      </c>
      <c r="F437" s="118">
        <v>0</v>
      </c>
      <c r="G437" s="118">
        <v>0</v>
      </c>
      <c r="H437" s="118">
        <v>0</v>
      </c>
      <c r="I437" s="118">
        <v>0</v>
      </c>
    </row>
    <row r="438" spans="1:17" ht="15" thickBot="1">
      <c r="A438" s="116" t="s">
        <v>107</v>
      </c>
      <c r="B438" s="118">
        <v>0</v>
      </c>
      <c r="C438" s="118">
        <v>0</v>
      </c>
      <c r="D438" s="118">
        <v>0</v>
      </c>
      <c r="E438" s="118">
        <v>0</v>
      </c>
      <c r="F438" s="118">
        <v>0</v>
      </c>
      <c r="G438" s="118">
        <v>0</v>
      </c>
      <c r="H438" s="118">
        <v>0</v>
      </c>
      <c r="I438" s="118">
        <v>0</v>
      </c>
      <c r="L438" s="20"/>
      <c r="M438" s="20"/>
      <c r="N438" s="20"/>
      <c r="O438" s="20"/>
      <c r="P438" s="20"/>
      <c r="Q438" s="20"/>
    </row>
    <row r="439" spans="1:17" ht="15" thickBot="1">
      <c r="A439" s="116" t="s">
        <v>108</v>
      </c>
      <c r="B439" s="118">
        <v>0</v>
      </c>
      <c r="C439" s="118">
        <v>0</v>
      </c>
      <c r="D439" s="118">
        <v>0</v>
      </c>
      <c r="E439" s="118">
        <v>0</v>
      </c>
      <c r="F439" s="118">
        <v>0</v>
      </c>
      <c r="G439" s="118">
        <v>0</v>
      </c>
      <c r="H439" s="118">
        <v>0</v>
      </c>
      <c r="I439" s="118">
        <v>0</v>
      </c>
      <c r="L439" s="20"/>
      <c r="M439" s="20"/>
    </row>
    <row r="440" spans="1:17" ht="15" thickBot="1">
      <c r="A440" s="116" t="s">
        <v>109</v>
      </c>
      <c r="B440" s="118">
        <v>8.9759613540000007</v>
      </c>
      <c r="C440" s="118">
        <v>8.0115845649999997</v>
      </c>
      <c r="D440" s="118">
        <v>8.4445405850000004</v>
      </c>
      <c r="E440" s="118">
        <v>7.7887777949999997</v>
      </c>
      <c r="F440" s="118">
        <v>8.6566600650000005</v>
      </c>
      <c r="G440" s="118">
        <v>9.5074751749999997</v>
      </c>
      <c r="H440" s="118">
        <v>12.053493216</v>
      </c>
      <c r="I440" s="118">
        <v>13.503345641999999</v>
      </c>
    </row>
    <row r="441" spans="1:17" ht="15" thickBot="1">
      <c r="A441" s="116" t="s">
        <v>110</v>
      </c>
      <c r="B441" s="118">
        <v>0</v>
      </c>
      <c r="C441" s="118">
        <v>0</v>
      </c>
      <c r="D441" s="118">
        <v>0</v>
      </c>
      <c r="E441" s="118">
        <v>0</v>
      </c>
      <c r="F441" s="118">
        <v>0</v>
      </c>
      <c r="G441" s="118">
        <v>0</v>
      </c>
      <c r="H441" s="118">
        <v>0</v>
      </c>
      <c r="I441" s="118">
        <v>0</v>
      </c>
    </row>
    <row r="442" spans="1:17" ht="15" thickBot="1">
      <c r="A442" s="116" t="s">
        <v>111</v>
      </c>
      <c r="B442" s="118">
        <v>0</v>
      </c>
      <c r="C442" s="118">
        <v>0</v>
      </c>
      <c r="D442" s="118">
        <v>0</v>
      </c>
      <c r="E442" s="118">
        <v>0</v>
      </c>
      <c r="F442" s="118">
        <v>0</v>
      </c>
      <c r="G442" s="118">
        <v>0</v>
      </c>
      <c r="H442" s="118">
        <v>0</v>
      </c>
      <c r="I442" s="118">
        <v>0</v>
      </c>
    </row>
    <row r="443" spans="1:17" ht="15" thickBot="1">
      <c r="A443" s="116" t="s">
        <v>112</v>
      </c>
      <c r="B443" s="118">
        <v>0</v>
      </c>
      <c r="C443" s="118">
        <v>0</v>
      </c>
      <c r="D443" s="118">
        <v>0</v>
      </c>
      <c r="E443" s="118">
        <v>0</v>
      </c>
      <c r="F443" s="118">
        <v>0</v>
      </c>
      <c r="G443" s="118">
        <v>0</v>
      </c>
      <c r="H443" s="118">
        <v>0</v>
      </c>
      <c r="I443" s="118">
        <v>0</v>
      </c>
    </row>
    <row r="444" spans="1:17" ht="15" thickBot="1">
      <c r="A444" s="116" t="s">
        <v>113</v>
      </c>
      <c r="B444" s="118">
        <v>0</v>
      </c>
      <c r="C444" s="118">
        <v>0</v>
      </c>
      <c r="D444" s="118">
        <v>0</v>
      </c>
      <c r="E444" s="118">
        <v>0</v>
      </c>
      <c r="F444" s="118">
        <v>0</v>
      </c>
      <c r="G444" s="118">
        <v>0</v>
      </c>
      <c r="H444" s="118">
        <v>0</v>
      </c>
      <c r="I444" s="118">
        <v>0</v>
      </c>
    </row>
    <row r="445" spans="1:17" ht="15" thickBot="1">
      <c r="A445" s="116" t="s">
        <v>114</v>
      </c>
      <c r="B445" s="118">
        <v>0</v>
      </c>
      <c r="C445" s="118">
        <v>0</v>
      </c>
      <c r="D445" s="118">
        <v>0</v>
      </c>
      <c r="E445" s="118">
        <v>0</v>
      </c>
      <c r="F445" s="118">
        <v>0</v>
      </c>
      <c r="G445" s="118">
        <v>0</v>
      </c>
      <c r="H445" s="118">
        <v>0</v>
      </c>
      <c r="I445" s="118">
        <v>0</v>
      </c>
    </row>
    <row r="446" spans="1:17" ht="15" thickBot="1">
      <c r="A446" s="165" t="s">
        <v>212</v>
      </c>
      <c r="B446" s="165">
        <v>8.9759613540000007</v>
      </c>
      <c r="C446" s="165">
        <v>8.0115845649999997</v>
      </c>
      <c r="D446" s="165">
        <v>8.4445405850000004</v>
      </c>
      <c r="E446" s="165">
        <v>7.7887777949999997</v>
      </c>
      <c r="F446" s="165">
        <v>8.6566600650000005</v>
      </c>
      <c r="G446" s="165">
        <v>9.5074751749999997</v>
      </c>
      <c r="H446" s="165">
        <v>12.053493216</v>
      </c>
      <c r="I446" s="165">
        <v>13.503345641999999</v>
      </c>
    </row>
    <row r="448" spans="1:17">
      <c r="A448" s="143" t="s">
        <v>144</v>
      </c>
    </row>
    <row r="449" spans="1:17" ht="9" customHeight="1" thickBot="1"/>
    <row r="450" spans="1:17" ht="22.5" customHeight="1" thickBot="1">
      <c r="A450" s="566" t="s">
        <v>117</v>
      </c>
      <c r="B450" s="566" t="s">
        <v>606</v>
      </c>
      <c r="C450" s="574" t="s">
        <v>635</v>
      </c>
      <c r="D450" s="573" t="s">
        <v>744</v>
      </c>
      <c r="E450" s="573"/>
      <c r="F450" s="573"/>
      <c r="G450" s="573"/>
      <c r="H450" s="573"/>
      <c r="I450" s="573"/>
    </row>
    <row r="451" spans="1:17" ht="21.75" customHeight="1" thickBot="1">
      <c r="A451" s="566"/>
      <c r="B451" s="566"/>
      <c r="C451" s="576"/>
      <c r="D451" s="286" t="s">
        <v>745</v>
      </c>
      <c r="E451" s="286" t="s">
        <v>746</v>
      </c>
      <c r="F451" s="286" t="s">
        <v>747</v>
      </c>
      <c r="G451" s="286" t="s">
        <v>748</v>
      </c>
      <c r="H451" s="286" t="s">
        <v>749</v>
      </c>
      <c r="I451" s="286" t="s">
        <v>750</v>
      </c>
    </row>
    <row r="452" spans="1:17" ht="15" thickBot="1">
      <c r="A452" s="116" t="s">
        <v>106</v>
      </c>
      <c r="B452" s="118">
        <v>801.37051209200001</v>
      </c>
      <c r="C452" s="118">
        <v>641.39833471500003</v>
      </c>
      <c r="D452" s="118">
        <v>614.20787241599999</v>
      </c>
      <c r="E452" s="118">
        <v>889.34539387999996</v>
      </c>
      <c r="F452" s="118">
        <v>678.09166939299996</v>
      </c>
      <c r="G452" s="118">
        <v>774.71022259799997</v>
      </c>
      <c r="H452" s="118">
        <v>848.88808417099995</v>
      </c>
      <c r="I452" s="118">
        <v>1699.705816274</v>
      </c>
    </row>
    <row r="453" spans="1:17" ht="15" thickBot="1">
      <c r="A453" s="116" t="s">
        <v>107</v>
      </c>
      <c r="B453" s="118">
        <v>0</v>
      </c>
      <c r="C453" s="118">
        <v>0</v>
      </c>
      <c r="D453" s="118">
        <v>0</v>
      </c>
      <c r="E453" s="118">
        <v>0</v>
      </c>
      <c r="F453" s="118">
        <v>0</v>
      </c>
      <c r="G453" s="118">
        <v>0</v>
      </c>
      <c r="H453" s="118">
        <v>0</v>
      </c>
      <c r="I453" s="118">
        <v>0</v>
      </c>
      <c r="L453" s="20"/>
      <c r="M453" s="20"/>
      <c r="N453" s="20"/>
      <c r="O453" s="20"/>
      <c r="P453" s="20"/>
      <c r="Q453" s="20"/>
    </row>
    <row r="454" spans="1:17" ht="15" thickBot="1">
      <c r="A454" s="116" t="s">
        <v>108</v>
      </c>
      <c r="B454" s="118">
        <v>0</v>
      </c>
      <c r="C454" s="118">
        <v>0</v>
      </c>
      <c r="D454" s="118">
        <v>0</v>
      </c>
      <c r="E454" s="118">
        <v>0</v>
      </c>
      <c r="F454" s="118">
        <v>0</v>
      </c>
      <c r="G454" s="118">
        <v>0</v>
      </c>
      <c r="H454" s="118">
        <v>0</v>
      </c>
      <c r="I454" s="118">
        <v>0</v>
      </c>
      <c r="L454" s="20"/>
      <c r="M454" s="20"/>
      <c r="N454" s="20"/>
      <c r="O454" s="20"/>
      <c r="P454" s="20"/>
      <c r="Q454" s="20"/>
    </row>
    <row r="455" spans="1:17" ht="15" thickBot="1">
      <c r="A455" s="116" t="s">
        <v>109</v>
      </c>
      <c r="B455" s="118">
        <v>1168.4783851120001</v>
      </c>
      <c r="C455" s="118">
        <v>1212.9362520330001</v>
      </c>
      <c r="D455" s="118">
        <v>1330.7899562790001</v>
      </c>
      <c r="E455" s="118">
        <v>1370.5833030030001</v>
      </c>
      <c r="F455" s="118">
        <v>1338.5311381290001</v>
      </c>
      <c r="G455" s="118">
        <v>1466.741048158</v>
      </c>
      <c r="H455" s="118">
        <v>1679.582075175</v>
      </c>
      <c r="I455" s="118">
        <v>1958.16865082</v>
      </c>
      <c r="L455" s="20"/>
      <c r="M455" s="20"/>
      <c r="N455" s="20"/>
      <c r="O455" s="20"/>
      <c r="P455" s="20"/>
      <c r="Q455" s="20"/>
    </row>
    <row r="456" spans="1:17" ht="15" thickBot="1">
      <c r="A456" s="116" t="s">
        <v>110</v>
      </c>
      <c r="B456" s="118">
        <v>0</v>
      </c>
      <c r="C456" s="118">
        <v>0</v>
      </c>
      <c r="D456" s="118">
        <v>0</v>
      </c>
      <c r="E456" s="118">
        <v>0</v>
      </c>
      <c r="F456" s="118">
        <v>0</v>
      </c>
      <c r="G456" s="118">
        <v>0</v>
      </c>
      <c r="H456" s="118">
        <v>0</v>
      </c>
      <c r="I456" s="118">
        <v>0</v>
      </c>
      <c r="L456" s="20"/>
      <c r="M456" s="20"/>
      <c r="N456" s="20"/>
      <c r="O456" s="20"/>
      <c r="P456" s="20"/>
      <c r="Q456" s="20"/>
    </row>
    <row r="457" spans="1:17" ht="15" thickBot="1">
      <c r="A457" s="116" t="s">
        <v>111</v>
      </c>
      <c r="B457" s="118">
        <v>0</v>
      </c>
      <c r="C457" s="118">
        <v>0</v>
      </c>
      <c r="D457" s="118">
        <v>0</v>
      </c>
      <c r="E457" s="118">
        <v>0</v>
      </c>
      <c r="F457" s="118">
        <v>0</v>
      </c>
      <c r="G457" s="118">
        <v>0</v>
      </c>
      <c r="H457" s="118">
        <v>0</v>
      </c>
      <c r="I457" s="118">
        <v>0</v>
      </c>
    </row>
    <row r="458" spans="1:17" ht="15" thickBot="1">
      <c r="A458" s="116" t="s">
        <v>112</v>
      </c>
      <c r="B458" s="176">
        <v>4.8239999999999999E-5</v>
      </c>
      <c r="C458" s="176">
        <v>2.8079999999999999E-5</v>
      </c>
      <c r="D458" s="176">
        <v>2.8799999999999999E-5</v>
      </c>
      <c r="E458" s="176">
        <v>3.0960000000000002E-5</v>
      </c>
      <c r="F458" s="176">
        <v>2.6639999999999999E-5</v>
      </c>
      <c r="G458" s="176">
        <v>3.1680000000000002E-5</v>
      </c>
      <c r="H458" s="176">
        <v>3.9360000000000003E-5</v>
      </c>
      <c r="I458" s="176">
        <v>3.8640000000000003E-5</v>
      </c>
    </row>
    <row r="459" spans="1:17" ht="15" thickBot="1">
      <c r="A459" s="116" t="s">
        <v>113</v>
      </c>
      <c r="B459" s="118">
        <v>11.76019715</v>
      </c>
      <c r="C459" s="118">
        <v>15.595446539999999</v>
      </c>
      <c r="D459" s="118">
        <v>16.060811900000001</v>
      </c>
      <c r="E459" s="118">
        <v>16.73226</v>
      </c>
      <c r="F459" s="118">
        <v>15.09887782</v>
      </c>
      <c r="G459" s="118">
        <v>16.61762092</v>
      </c>
      <c r="H459" s="118">
        <v>19.864340800000001</v>
      </c>
      <c r="I459" s="118">
        <v>23.068913275</v>
      </c>
    </row>
    <row r="460" spans="1:17" ht="15" thickBot="1">
      <c r="A460" s="116" t="s">
        <v>114</v>
      </c>
      <c r="B460" s="118">
        <v>0</v>
      </c>
      <c r="C460" s="118">
        <v>0</v>
      </c>
      <c r="D460" s="118">
        <v>0</v>
      </c>
      <c r="E460" s="118">
        <v>0</v>
      </c>
      <c r="F460" s="118">
        <v>0</v>
      </c>
      <c r="G460" s="118">
        <v>0</v>
      </c>
      <c r="H460" s="118">
        <v>0</v>
      </c>
      <c r="I460" s="118">
        <v>0</v>
      </c>
    </row>
    <row r="461" spans="1:17" ht="15" thickBot="1">
      <c r="A461" s="165" t="s">
        <v>212</v>
      </c>
      <c r="B461" s="165">
        <v>1981.6091425940001</v>
      </c>
      <c r="C461" s="165">
        <v>1869.9300613680002</v>
      </c>
      <c r="D461" s="165">
        <v>1961.0586693949999</v>
      </c>
      <c r="E461" s="165">
        <v>2276.6609878429999</v>
      </c>
      <c r="F461" s="165">
        <v>2031.721711982</v>
      </c>
      <c r="G461" s="165">
        <v>2258.0689233560001</v>
      </c>
      <c r="H461" s="165">
        <v>2548.3345395060001</v>
      </c>
      <c r="I461" s="165">
        <v>3680.9434190090001</v>
      </c>
    </row>
    <row r="462" spans="1:17">
      <c r="A462" s="164" t="s">
        <v>1033</v>
      </c>
    </row>
    <row r="463" spans="1:17" ht="12" customHeight="1"/>
    <row r="464" spans="1:17" ht="17">
      <c r="A464" s="631" t="s">
        <v>710</v>
      </c>
      <c r="B464" s="631"/>
      <c r="C464" s="631"/>
      <c r="D464" s="631"/>
      <c r="E464" s="631"/>
      <c r="F464" s="631"/>
      <c r="G464" s="631"/>
      <c r="H464" s="631"/>
      <c r="I464" s="631"/>
    </row>
    <row r="465" spans="1:17" ht="8.25" customHeight="1"/>
    <row r="466" spans="1:17">
      <c r="A466" s="143" t="s">
        <v>145</v>
      </c>
      <c r="B466" s="78"/>
      <c r="C466" s="78"/>
      <c r="I466" s="78"/>
    </row>
    <row r="467" spans="1:17" ht="10.5" customHeight="1" thickBot="1"/>
    <row r="468" spans="1:17" ht="21" customHeight="1" thickBot="1">
      <c r="A468" s="566" t="s">
        <v>117</v>
      </c>
      <c r="B468" s="566" t="s">
        <v>606</v>
      </c>
      <c r="C468" s="574" t="s">
        <v>635</v>
      </c>
      <c r="D468" s="573" t="s">
        <v>744</v>
      </c>
      <c r="E468" s="573"/>
      <c r="F468" s="573"/>
      <c r="G468" s="573"/>
      <c r="H468" s="573"/>
      <c r="I468" s="573"/>
    </row>
    <row r="469" spans="1:17" ht="22.5" customHeight="1" thickBot="1">
      <c r="A469" s="566"/>
      <c r="B469" s="566"/>
      <c r="C469" s="576"/>
      <c r="D469" s="286" t="s">
        <v>745</v>
      </c>
      <c r="E469" s="286" t="s">
        <v>746</v>
      </c>
      <c r="F469" s="286" t="s">
        <v>747</v>
      </c>
      <c r="G469" s="286" t="s">
        <v>748</v>
      </c>
      <c r="H469" s="286" t="s">
        <v>749</v>
      </c>
      <c r="I469" s="286" t="s">
        <v>750</v>
      </c>
    </row>
    <row r="470" spans="1:17" ht="15" thickBot="1">
      <c r="A470" s="116" t="s">
        <v>106</v>
      </c>
      <c r="B470" s="118">
        <v>0</v>
      </c>
      <c r="C470" s="118">
        <v>0</v>
      </c>
      <c r="D470" s="118">
        <v>0</v>
      </c>
      <c r="E470" s="118">
        <v>0</v>
      </c>
      <c r="F470" s="118">
        <v>0</v>
      </c>
      <c r="G470" s="118">
        <v>0</v>
      </c>
      <c r="H470" s="118">
        <v>0</v>
      </c>
      <c r="I470" s="118">
        <v>0</v>
      </c>
    </row>
    <row r="471" spans="1:17" ht="15" thickBot="1">
      <c r="A471" s="116" t="s">
        <v>107</v>
      </c>
      <c r="B471" s="118">
        <v>0</v>
      </c>
      <c r="C471" s="118">
        <v>0</v>
      </c>
      <c r="D471" s="118">
        <v>0</v>
      </c>
      <c r="E471" s="118">
        <v>0</v>
      </c>
      <c r="F471" s="118">
        <v>0</v>
      </c>
      <c r="G471" s="118">
        <v>0</v>
      </c>
      <c r="H471" s="118">
        <v>0</v>
      </c>
      <c r="I471" s="118">
        <v>0</v>
      </c>
      <c r="L471" s="20"/>
      <c r="M471" s="20"/>
      <c r="N471" s="20"/>
      <c r="O471" s="20"/>
      <c r="P471" s="20"/>
      <c r="Q471" s="20"/>
    </row>
    <row r="472" spans="1:17" ht="15" thickBot="1">
      <c r="A472" s="116" t="s">
        <v>108</v>
      </c>
      <c r="B472" s="118">
        <v>0</v>
      </c>
      <c r="C472" s="118">
        <v>0</v>
      </c>
      <c r="D472" s="118">
        <v>0</v>
      </c>
      <c r="E472" s="118">
        <v>0</v>
      </c>
      <c r="F472" s="118">
        <v>0</v>
      </c>
      <c r="G472" s="118">
        <v>0</v>
      </c>
      <c r="H472" s="118">
        <v>0</v>
      </c>
      <c r="I472" s="118">
        <v>0</v>
      </c>
    </row>
    <row r="473" spans="1:17" ht="15" thickBot="1">
      <c r="A473" s="116" t="s">
        <v>109</v>
      </c>
      <c r="B473" s="118">
        <v>125.37686264200001</v>
      </c>
      <c r="C473" s="118">
        <v>134.96497101599999</v>
      </c>
      <c r="D473" s="118">
        <v>151.97504934200001</v>
      </c>
      <c r="E473" s="118">
        <v>173.14007378100001</v>
      </c>
      <c r="F473" s="118">
        <v>168.593056988</v>
      </c>
      <c r="G473" s="118">
        <v>190.8759244</v>
      </c>
      <c r="H473" s="118">
        <v>255.46140826199999</v>
      </c>
      <c r="I473" s="118">
        <v>307.66431332899998</v>
      </c>
      <c r="L473" s="20"/>
      <c r="M473" s="20"/>
    </row>
    <row r="474" spans="1:17" ht="15" thickBot="1">
      <c r="A474" s="116" t="s">
        <v>110</v>
      </c>
      <c r="B474" s="118">
        <v>0</v>
      </c>
      <c r="C474" s="118">
        <v>0</v>
      </c>
      <c r="D474" s="118">
        <v>0</v>
      </c>
      <c r="E474" s="118">
        <v>0</v>
      </c>
      <c r="F474" s="118">
        <v>0</v>
      </c>
      <c r="G474" s="118">
        <v>0</v>
      </c>
      <c r="H474" s="118">
        <v>0</v>
      </c>
      <c r="I474" s="118">
        <v>0</v>
      </c>
    </row>
    <row r="475" spans="1:17" ht="15" thickBot="1">
      <c r="A475" s="116" t="s">
        <v>111</v>
      </c>
      <c r="B475" s="118">
        <v>0</v>
      </c>
      <c r="C475" s="118">
        <v>0</v>
      </c>
      <c r="D475" s="118">
        <v>0</v>
      </c>
      <c r="E475" s="118">
        <v>0</v>
      </c>
      <c r="F475" s="118">
        <v>0</v>
      </c>
      <c r="G475" s="118">
        <v>0</v>
      </c>
      <c r="H475" s="118">
        <v>0</v>
      </c>
      <c r="I475" s="118">
        <v>0</v>
      </c>
    </row>
    <row r="476" spans="1:17" ht="15" thickBot="1">
      <c r="A476" s="116" t="s">
        <v>112</v>
      </c>
      <c r="B476" s="118">
        <v>0</v>
      </c>
      <c r="C476" s="118">
        <v>0</v>
      </c>
      <c r="D476" s="118">
        <v>0</v>
      </c>
      <c r="E476" s="118">
        <v>0</v>
      </c>
      <c r="F476" s="118">
        <v>0</v>
      </c>
      <c r="G476" s="118">
        <v>0</v>
      </c>
      <c r="H476" s="118">
        <v>0</v>
      </c>
      <c r="I476" s="118">
        <v>0</v>
      </c>
    </row>
    <row r="477" spans="1:17" ht="15" thickBot="1">
      <c r="A477" s="116" t="s">
        <v>113</v>
      </c>
      <c r="B477" s="118">
        <v>0</v>
      </c>
      <c r="C477" s="118">
        <v>0</v>
      </c>
      <c r="D477" s="118">
        <v>0</v>
      </c>
      <c r="E477" s="118">
        <v>0</v>
      </c>
      <c r="F477" s="118">
        <v>0</v>
      </c>
      <c r="G477" s="118">
        <v>0</v>
      </c>
      <c r="H477" s="118">
        <v>0</v>
      </c>
      <c r="I477" s="118">
        <v>0</v>
      </c>
    </row>
    <row r="478" spans="1:17" ht="15" thickBot="1">
      <c r="A478" s="116" t="s">
        <v>114</v>
      </c>
      <c r="B478" s="118">
        <v>0</v>
      </c>
      <c r="C478" s="118">
        <v>0</v>
      </c>
      <c r="D478" s="118">
        <v>0</v>
      </c>
      <c r="E478" s="118">
        <v>0</v>
      </c>
      <c r="F478" s="118">
        <v>0</v>
      </c>
      <c r="G478" s="118">
        <v>0</v>
      </c>
      <c r="H478" s="118">
        <v>0</v>
      </c>
      <c r="I478" s="118">
        <v>0</v>
      </c>
    </row>
    <row r="479" spans="1:17" ht="15" thickBot="1">
      <c r="A479" s="165" t="s">
        <v>212</v>
      </c>
      <c r="B479" s="165">
        <v>125.37686264200001</v>
      </c>
      <c r="C479" s="165">
        <v>134.96497101599999</v>
      </c>
      <c r="D479" s="165">
        <v>151.97504934200001</v>
      </c>
      <c r="E479" s="165">
        <v>173.14007378100001</v>
      </c>
      <c r="F479" s="165">
        <v>168.593056988</v>
      </c>
      <c r="G479" s="165">
        <v>190.8759244</v>
      </c>
      <c r="H479" s="165">
        <v>255.46140826199999</v>
      </c>
      <c r="I479" s="165">
        <v>307.66431332899998</v>
      </c>
    </row>
    <row r="480" spans="1:17" ht="13.5" customHeight="1"/>
    <row r="481" spans="1:17">
      <c r="A481" s="143" t="s">
        <v>146</v>
      </c>
    </row>
    <row r="482" spans="1:17" ht="9.75" customHeight="1" thickBot="1"/>
    <row r="483" spans="1:17" ht="22.5" customHeight="1" thickBot="1">
      <c r="A483" s="566" t="s">
        <v>117</v>
      </c>
      <c r="B483" s="566" t="s">
        <v>606</v>
      </c>
      <c r="C483" s="574" t="s">
        <v>635</v>
      </c>
      <c r="D483" s="573" t="s">
        <v>744</v>
      </c>
      <c r="E483" s="573"/>
      <c r="F483" s="573"/>
      <c r="G483" s="573"/>
      <c r="H483" s="573"/>
      <c r="I483" s="573"/>
    </row>
    <row r="484" spans="1:17" ht="20.25" customHeight="1" thickBot="1">
      <c r="A484" s="566"/>
      <c r="B484" s="566"/>
      <c r="C484" s="576"/>
      <c r="D484" s="286" t="s">
        <v>745</v>
      </c>
      <c r="E484" s="286" t="s">
        <v>746</v>
      </c>
      <c r="F484" s="286" t="s">
        <v>747</v>
      </c>
      <c r="G484" s="286" t="s">
        <v>748</v>
      </c>
      <c r="H484" s="286" t="s">
        <v>749</v>
      </c>
      <c r="I484" s="286" t="s">
        <v>750</v>
      </c>
    </row>
    <row r="485" spans="1:17" ht="15" thickBot="1">
      <c r="A485" s="116" t="s">
        <v>106</v>
      </c>
      <c r="B485" s="118">
        <v>1.1111359999999999</v>
      </c>
      <c r="C485" s="118">
        <v>1.0728420000000001</v>
      </c>
      <c r="D485" s="118">
        <v>1.1691419999999999</v>
      </c>
      <c r="E485" s="118">
        <v>1.2024779999999999</v>
      </c>
      <c r="F485" s="118">
        <v>1.1561319999999999</v>
      </c>
      <c r="G485" s="118">
        <v>1.280772</v>
      </c>
      <c r="H485" s="118">
        <v>1.3228580000000001</v>
      </c>
      <c r="I485" s="118">
        <v>1.6142240000000001</v>
      </c>
    </row>
    <row r="486" spans="1:17" ht="15" thickBot="1">
      <c r="A486" s="116" t="s">
        <v>107</v>
      </c>
      <c r="B486" s="118">
        <v>0</v>
      </c>
      <c r="C486" s="118">
        <v>0</v>
      </c>
      <c r="D486" s="118">
        <v>0</v>
      </c>
      <c r="E486" s="118">
        <v>0</v>
      </c>
      <c r="F486" s="118">
        <v>0</v>
      </c>
      <c r="G486" s="118">
        <v>0</v>
      </c>
      <c r="H486" s="118">
        <v>0</v>
      </c>
      <c r="I486" s="118">
        <v>0</v>
      </c>
    </row>
    <row r="487" spans="1:17" ht="15" thickBot="1">
      <c r="A487" s="116" t="s">
        <v>108</v>
      </c>
      <c r="B487" s="118">
        <v>0</v>
      </c>
      <c r="C487" s="118">
        <v>0</v>
      </c>
      <c r="D487" s="118">
        <v>0</v>
      </c>
      <c r="E487" s="118">
        <v>0</v>
      </c>
      <c r="F487" s="118">
        <v>0</v>
      </c>
      <c r="G487" s="118">
        <v>0</v>
      </c>
      <c r="H487" s="118">
        <v>0</v>
      </c>
      <c r="I487" s="118">
        <v>0</v>
      </c>
      <c r="L487" s="20"/>
      <c r="M487" s="20"/>
      <c r="N487" s="20"/>
      <c r="O487" s="20"/>
      <c r="P487" s="20"/>
      <c r="Q487" s="20"/>
    </row>
    <row r="488" spans="1:17" ht="15" thickBot="1">
      <c r="A488" s="116" t="s">
        <v>109</v>
      </c>
      <c r="B488" s="118">
        <v>45.811235283999999</v>
      </c>
      <c r="C488" s="118">
        <v>48.246182101999999</v>
      </c>
      <c r="D488" s="118">
        <v>53.823198869000002</v>
      </c>
      <c r="E488" s="118">
        <v>59.918077852000003</v>
      </c>
      <c r="F488" s="118">
        <v>57.982948567000001</v>
      </c>
      <c r="G488" s="118">
        <v>69.911694139000005</v>
      </c>
      <c r="H488" s="118">
        <v>92.065770697999994</v>
      </c>
      <c r="I488" s="118">
        <v>113.103586518</v>
      </c>
      <c r="L488" s="20"/>
      <c r="M488" s="20"/>
      <c r="N488" s="20"/>
      <c r="O488" s="20"/>
      <c r="P488" s="20"/>
      <c r="Q488" s="20"/>
    </row>
    <row r="489" spans="1:17" ht="15" thickBot="1">
      <c r="A489" s="116" t="s">
        <v>110</v>
      </c>
      <c r="B489" s="118">
        <v>0</v>
      </c>
      <c r="C489" s="118">
        <v>0</v>
      </c>
      <c r="D489" s="118">
        <v>0</v>
      </c>
      <c r="E489" s="118">
        <v>0</v>
      </c>
      <c r="F489" s="118">
        <v>0</v>
      </c>
      <c r="G489" s="118">
        <v>0</v>
      </c>
      <c r="H489" s="118">
        <v>0</v>
      </c>
      <c r="I489" s="118">
        <v>0</v>
      </c>
    </row>
    <row r="490" spans="1:17" ht="15" thickBot="1">
      <c r="A490" s="116" t="s">
        <v>111</v>
      </c>
      <c r="B490" s="118">
        <v>0</v>
      </c>
      <c r="C490" s="118">
        <v>0</v>
      </c>
      <c r="D490" s="118">
        <v>0</v>
      </c>
      <c r="E490" s="118">
        <v>0</v>
      </c>
      <c r="F490" s="118">
        <v>0</v>
      </c>
      <c r="G490" s="118">
        <v>0</v>
      </c>
      <c r="H490" s="118">
        <v>0</v>
      </c>
      <c r="I490" s="118">
        <v>0</v>
      </c>
    </row>
    <row r="491" spans="1:17" ht="15" thickBot="1">
      <c r="A491" s="116" t="s">
        <v>112</v>
      </c>
      <c r="B491" s="118">
        <v>0</v>
      </c>
      <c r="C491" s="118">
        <v>0</v>
      </c>
      <c r="D491" s="118">
        <v>0</v>
      </c>
      <c r="E491" s="118">
        <v>0</v>
      </c>
      <c r="F491" s="118">
        <v>0</v>
      </c>
      <c r="G491" s="118">
        <v>0</v>
      </c>
      <c r="H491" s="118">
        <v>0</v>
      </c>
      <c r="I491" s="118">
        <v>0</v>
      </c>
    </row>
    <row r="492" spans="1:17" ht="15" thickBot="1">
      <c r="A492" s="116" t="s">
        <v>113</v>
      </c>
      <c r="B492" s="118">
        <v>0</v>
      </c>
      <c r="C492" s="118">
        <v>0</v>
      </c>
      <c r="D492" s="118">
        <v>0</v>
      </c>
      <c r="E492" s="118">
        <v>0</v>
      </c>
      <c r="F492" s="118">
        <v>0</v>
      </c>
      <c r="G492" s="118">
        <v>0</v>
      </c>
      <c r="H492" s="118">
        <v>0</v>
      </c>
      <c r="I492" s="118">
        <v>0</v>
      </c>
    </row>
    <row r="493" spans="1:17" ht="15" thickBot="1">
      <c r="A493" s="116" t="s">
        <v>114</v>
      </c>
      <c r="B493" s="118">
        <v>0</v>
      </c>
      <c r="C493" s="118">
        <v>0</v>
      </c>
      <c r="D493" s="118">
        <v>0</v>
      </c>
      <c r="E493" s="118">
        <v>0</v>
      </c>
      <c r="F493" s="118">
        <v>0</v>
      </c>
      <c r="G493" s="118">
        <v>0</v>
      </c>
      <c r="H493" s="118">
        <v>0</v>
      </c>
      <c r="I493" s="118">
        <v>0</v>
      </c>
    </row>
    <row r="494" spans="1:17" ht="15" thickBot="1">
      <c r="A494" s="165" t="s">
        <v>212</v>
      </c>
      <c r="B494" s="165">
        <v>46.922371284</v>
      </c>
      <c r="C494" s="165">
        <v>49.319024102</v>
      </c>
      <c r="D494" s="165">
        <v>54.992340869000003</v>
      </c>
      <c r="E494" s="165">
        <v>61.120555852000003</v>
      </c>
      <c r="F494" s="165">
        <v>59.139080567000001</v>
      </c>
      <c r="G494" s="165">
        <v>71.192466139000004</v>
      </c>
      <c r="H494" s="165">
        <v>93.388628698000005</v>
      </c>
      <c r="I494" s="165">
        <v>114.71781051799999</v>
      </c>
    </row>
    <row r="495" spans="1:17">
      <c r="A495" s="164" t="s">
        <v>1033</v>
      </c>
    </row>
    <row r="497" spans="1:17" ht="17">
      <c r="A497" s="631" t="s">
        <v>710</v>
      </c>
      <c r="B497" s="631"/>
      <c r="C497" s="631"/>
      <c r="D497" s="631"/>
      <c r="E497" s="631"/>
      <c r="F497" s="631"/>
      <c r="G497" s="631"/>
      <c r="H497" s="631"/>
      <c r="I497" s="631"/>
    </row>
    <row r="498" spans="1:17" ht="7.5" customHeight="1"/>
    <row r="499" spans="1:17">
      <c r="A499" s="143" t="s">
        <v>147</v>
      </c>
      <c r="B499" s="78"/>
      <c r="C499" s="78"/>
      <c r="I499" s="78"/>
    </row>
    <row r="500" spans="1:17" ht="7.5" customHeight="1" thickBot="1"/>
    <row r="501" spans="1:17" ht="22.5" customHeight="1" thickBot="1">
      <c r="A501" s="566" t="s">
        <v>117</v>
      </c>
      <c r="B501" s="566" t="s">
        <v>606</v>
      </c>
      <c r="C501" s="574" t="s">
        <v>635</v>
      </c>
      <c r="D501" s="573" t="s">
        <v>744</v>
      </c>
      <c r="E501" s="573"/>
      <c r="F501" s="573"/>
      <c r="G501" s="573"/>
      <c r="H501" s="573"/>
      <c r="I501" s="573"/>
    </row>
    <row r="502" spans="1:17" ht="20.25" customHeight="1" thickBot="1">
      <c r="A502" s="566"/>
      <c r="B502" s="566"/>
      <c r="C502" s="576"/>
      <c r="D502" s="286" t="s">
        <v>745</v>
      </c>
      <c r="E502" s="286" t="s">
        <v>746</v>
      </c>
      <c r="F502" s="286" t="s">
        <v>747</v>
      </c>
      <c r="G502" s="286" t="s">
        <v>748</v>
      </c>
      <c r="H502" s="286" t="s">
        <v>749</v>
      </c>
      <c r="I502" s="286" t="s">
        <v>750</v>
      </c>
    </row>
    <row r="503" spans="1:17" ht="15" thickBot="1">
      <c r="A503" s="116" t="s">
        <v>106</v>
      </c>
      <c r="B503" s="118">
        <v>0</v>
      </c>
      <c r="C503" s="118">
        <v>0</v>
      </c>
      <c r="D503" s="118">
        <v>0</v>
      </c>
      <c r="E503" s="118">
        <v>0</v>
      </c>
      <c r="F503" s="118">
        <v>0</v>
      </c>
      <c r="G503" s="118">
        <v>0</v>
      </c>
      <c r="H503" s="118">
        <v>0</v>
      </c>
      <c r="I503" s="118">
        <v>0</v>
      </c>
    </row>
    <row r="504" spans="1:17" ht="15" thickBot="1">
      <c r="A504" s="116" t="s">
        <v>107</v>
      </c>
      <c r="B504" s="118">
        <v>0.107435</v>
      </c>
      <c r="C504" s="118">
        <v>5.9040000000000002E-2</v>
      </c>
      <c r="D504" s="118">
        <v>6.3344999999999999E-2</v>
      </c>
      <c r="E504" s="118">
        <v>6.2729999999999994E-2</v>
      </c>
      <c r="F504" s="118">
        <v>5.4857999999999997E-2</v>
      </c>
      <c r="G504" s="118">
        <v>6.6727499999999995E-2</v>
      </c>
      <c r="H504" s="118">
        <v>6.5189999999999998E-2</v>
      </c>
      <c r="I504" s="118">
        <v>7.4107500000000007E-2</v>
      </c>
      <c r="L504" s="20"/>
      <c r="M504" s="20"/>
      <c r="N504" s="20"/>
      <c r="O504" s="20"/>
      <c r="P504" s="20"/>
      <c r="Q504" s="20"/>
    </row>
    <row r="505" spans="1:17" ht="15" thickBot="1">
      <c r="A505" s="116" t="s">
        <v>108</v>
      </c>
      <c r="B505" s="118">
        <v>0</v>
      </c>
      <c r="C505" s="118">
        <v>0</v>
      </c>
      <c r="D505" s="118">
        <v>0</v>
      </c>
      <c r="E505" s="118">
        <v>0</v>
      </c>
      <c r="F505" s="118">
        <v>0</v>
      </c>
      <c r="G505" s="118">
        <v>0</v>
      </c>
      <c r="H505" s="118">
        <v>0</v>
      </c>
      <c r="I505" s="118">
        <v>0</v>
      </c>
      <c r="L505" s="20"/>
      <c r="M505" s="20"/>
      <c r="N505" s="20"/>
      <c r="O505" s="20"/>
      <c r="P505" s="20"/>
      <c r="Q505" s="20"/>
    </row>
    <row r="506" spans="1:17" ht="15" thickBot="1">
      <c r="A506" s="116" t="s">
        <v>109</v>
      </c>
      <c r="B506" s="118">
        <v>246.120204992</v>
      </c>
      <c r="C506" s="118">
        <v>275.35862973899998</v>
      </c>
      <c r="D506" s="118">
        <v>311.84053779200002</v>
      </c>
      <c r="E506" s="118">
        <v>333.739442838</v>
      </c>
      <c r="F506" s="118">
        <v>308.97174412499999</v>
      </c>
      <c r="G506" s="118">
        <v>355.38738358699999</v>
      </c>
      <c r="H506" s="118">
        <v>582.66771067699995</v>
      </c>
      <c r="I506" s="118">
        <v>573.20469748699998</v>
      </c>
      <c r="L506" s="20"/>
      <c r="M506" s="20"/>
      <c r="N506" s="20"/>
      <c r="O506" s="20"/>
      <c r="P506" s="20"/>
      <c r="Q506" s="20"/>
    </row>
    <row r="507" spans="1:17" ht="15" thickBot="1">
      <c r="A507" s="116" t="s">
        <v>110</v>
      </c>
      <c r="B507" s="118">
        <v>0</v>
      </c>
      <c r="C507" s="118">
        <v>0</v>
      </c>
      <c r="D507" s="118">
        <v>0</v>
      </c>
      <c r="E507" s="118">
        <v>0</v>
      </c>
      <c r="F507" s="118">
        <v>0</v>
      </c>
      <c r="G507" s="118">
        <v>0</v>
      </c>
      <c r="H507" s="118">
        <v>0</v>
      </c>
      <c r="I507" s="118">
        <v>0</v>
      </c>
    </row>
    <row r="508" spans="1:17" ht="15" thickBot="1">
      <c r="A508" s="116" t="s">
        <v>111</v>
      </c>
      <c r="B508" s="118">
        <v>0</v>
      </c>
      <c r="C508" s="118">
        <v>0</v>
      </c>
      <c r="D508" s="118">
        <v>0</v>
      </c>
      <c r="E508" s="118">
        <v>0</v>
      </c>
      <c r="F508" s="118">
        <v>0</v>
      </c>
      <c r="G508" s="118">
        <v>0</v>
      </c>
      <c r="H508" s="118">
        <v>0</v>
      </c>
      <c r="I508" s="118">
        <v>0</v>
      </c>
    </row>
    <row r="509" spans="1:17" ht="15" thickBot="1">
      <c r="A509" s="116" t="s">
        <v>112</v>
      </c>
      <c r="B509" s="118">
        <v>0</v>
      </c>
      <c r="C509" s="118">
        <v>0</v>
      </c>
      <c r="D509" s="118">
        <v>0</v>
      </c>
      <c r="E509" s="118">
        <v>0</v>
      </c>
      <c r="F509" s="118">
        <v>0</v>
      </c>
      <c r="G509" s="118">
        <v>0</v>
      </c>
      <c r="H509" s="118">
        <v>0</v>
      </c>
      <c r="I509" s="118">
        <v>0</v>
      </c>
    </row>
    <row r="510" spans="1:17" ht="15" thickBot="1">
      <c r="A510" s="116" t="s">
        <v>113</v>
      </c>
      <c r="B510" s="118">
        <v>0.4</v>
      </c>
      <c r="C510" s="118">
        <v>0.4</v>
      </c>
      <c r="D510" s="118">
        <v>0.4</v>
      </c>
      <c r="E510" s="118">
        <v>0.4</v>
      </c>
      <c r="F510" s="118">
        <v>0.4</v>
      </c>
      <c r="G510" s="118">
        <v>0.4</v>
      </c>
      <c r="H510" s="118">
        <v>0.4</v>
      </c>
      <c r="I510" s="118">
        <v>0.4</v>
      </c>
    </row>
    <row r="511" spans="1:17" ht="15" thickBot="1">
      <c r="A511" s="116" t="s">
        <v>114</v>
      </c>
      <c r="B511" s="118">
        <v>0</v>
      </c>
      <c r="C511" s="118">
        <v>0</v>
      </c>
      <c r="D511" s="118">
        <v>0</v>
      </c>
      <c r="E511" s="118">
        <v>0</v>
      </c>
      <c r="F511" s="118">
        <v>0</v>
      </c>
      <c r="G511" s="118">
        <v>0</v>
      </c>
      <c r="H511" s="118">
        <v>0</v>
      </c>
      <c r="I511" s="118">
        <v>0</v>
      </c>
    </row>
    <row r="512" spans="1:17" ht="15" thickBot="1">
      <c r="A512" s="165" t="s">
        <v>212</v>
      </c>
      <c r="B512" s="165">
        <v>246.62763999200001</v>
      </c>
      <c r="C512" s="165">
        <v>275.81766973899994</v>
      </c>
      <c r="D512" s="165">
        <v>312.30388279200002</v>
      </c>
      <c r="E512" s="165">
        <v>334.20217283800002</v>
      </c>
      <c r="F512" s="165">
        <v>309.42660212499999</v>
      </c>
      <c r="G512" s="165">
        <v>355.85411108699998</v>
      </c>
      <c r="H512" s="165">
        <v>583.13290067699995</v>
      </c>
      <c r="I512" s="165">
        <v>573.67880498700003</v>
      </c>
    </row>
    <row r="514" spans="1:17">
      <c r="A514" s="143" t="s">
        <v>148</v>
      </c>
    </row>
    <row r="515" spans="1:17" ht="10.5" customHeight="1" thickBot="1"/>
    <row r="516" spans="1:17" ht="21" customHeight="1" thickBot="1">
      <c r="A516" s="566" t="s">
        <v>117</v>
      </c>
      <c r="B516" s="566" t="s">
        <v>606</v>
      </c>
      <c r="C516" s="574" t="s">
        <v>635</v>
      </c>
      <c r="D516" s="573" t="s">
        <v>744</v>
      </c>
      <c r="E516" s="573"/>
      <c r="F516" s="573"/>
      <c r="G516" s="573"/>
      <c r="H516" s="573"/>
      <c r="I516" s="573"/>
    </row>
    <row r="517" spans="1:17" ht="22.5" customHeight="1" thickBot="1">
      <c r="A517" s="566"/>
      <c r="B517" s="566"/>
      <c r="C517" s="576"/>
      <c r="D517" s="286" t="s">
        <v>745</v>
      </c>
      <c r="E517" s="286" t="s">
        <v>746</v>
      </c>
      <c r="F517" s="286" t="s">
        <v>747</v>
      </c>
      <c r="G517" s="286" t="s">
        <v>748</v>
      </c>
      <c r="H517" s="286" t="s">
        <v>749</v>
      </c>
      <c r="I517" s="286" t="s">
        <v>750</v>
      </c>
    </row>
    <row r="518" spans="1:17" ht="15" thickBot="1">
      <c r="A518" s="116" t="s">
        <v>106</v>
      </c>
      <c r="B518" s="118">
        <v>32.284214695000003</v>
      </c>
      <c r="C518" s="118">
        <v>29.75831118</v>
      </c>
      <c r="D518" s="118">
        <v>31.29477842</v>
      </c>
      <c r="E518" s="118">
        <v>32.83158066</v>
      </c>
      <c r="F518" s="118">
        <v>30.651394799999998</v>
      </c>
      <c r="G518" s="118">
        <v>31.269808765000001</v>
      </c>
      <c r="H518" s="118">
        <v>26.567874889999999</v>
      </c>
      <c r="I518" s="118">
        <v>47.513653750000003</v>
      </c>
    </row>
    <row r="519" spans="1:17" ht="15" thickBot="1">
      <c r="A519" s="116" t="s">
        <v>107</v>
      </c>
      <c r="B519" s="118">
        <v>0</v>
      </c>
      <c r="C519" s="118">
        <v>0</v>
      </c>
      <c r="D519" s="118">
        <v>0</v>
      </c>
      <c r="E519" s="118">
        <v>0</v>
      </c>
      <c r="F519" s="118">
        <v>0</v>
      </c>
      <c r="G519" s="118">
        <v>0</v>
      </c>
      <c r="H519" s="118">
        <v>0</v>
      </c>
      <c r="I519" s="118">
        <v>0</v>
      </c>
      <c r="L519" s="20"/>
      <c r="M519" s="20"/>
      <c r="N519" s="20"/>
      <c r="O519" s="20"/>
      <c r="P519" s="20"/>
      <c r="Q519" s="20"/>
    </row>
    <row r="520" spans="1:17" ht="15" thickBot="1">
      <c r="A520" s="116" t="s">
        <v>108</v>
      </c>
      <c r="B520" s="118">
        <v>0</v>
      </c>
      <c r="C520" s="118">
        <v>0</v>
      </c>
      <c r="D520" s="118">
        <v>0</v>
      </c>
      <c r="E520" s="118">
        <v>0</v>
      </c>
      <c r="F520" s="118">
        <v>0</v>
      </c>
      <c r="G520" s="118">
        <v>0</v>
      </c>
      <c r="H520" s="118">
        <v>0</v>
      </c>
      <c r="I520" s="118">
        <v>0</v>
      </c>
      <c r="L520" s="20"/>
      <c r="M520" s="20"/>
      <c r="N520" s="20"/>
      <c r="O520" s="20"/>
      <c r="P520" s="20"/>
      <c r="Q520" s="20"/>
    </row>
    <row r="521" spans="1:17" ht="15" thickBot="1">
      <c r="A521" s="116" t="s">
        <v>109</v>
      </c>
      <c r="B521" s="118">
        <v>412.293703644</v>
      </c>
      <c r="C521" s="118">
        <v>379.39042148800002</v>
      </c>
      <c r="D521" s="118">
        <v>430.37547290999998</v>
      </c>
      <c r="E521" s="118">
        <v>428.90621080699998</v>
      </c>
      <c r="F521" s="118">
        <v>413.63139622</v>
      </c>
      <c r="G521" s="118">
        <v>440.40811168699997</v>
      </c>
      <c r="H521" s="118">
        <v>497.50288714999999</v>
      </c>
      <c r="I521" s="118">
        <v>571.03330318799999</v>
      </c>
      <c r="L521" s="20"/>
      <c r="M521" s="20"/>
      <c r="N521" s="20"/>
      <c r="O521" s="20"/>
      <c r="P521" s="20"/>
      <c r="Q521" s="20"/>
    </row>
    <row r="522" spans="1:17" ht="15" thickBot="1">
      <c r="A522" s="116" t="s">
        <v>110</v>
      </c>
      <c r="B522" s="118">
        <v>0</v>
      </c>
      <c r="C522" s="118">
        <v>0</v>
      </c>
      <c r="D522" s="118">
        <v>0</v>
      </c>
      <c r="E522" s="118">
        <v>0</v>
      </c>
      <c r="F522" s="118">
        <v>0</v>
      </c>
      <c r="G522" s="118">
        <v>0</v>
      </c>
      <c r="H522" s="118">
        <v>0</v>
      </c>
      <c r="I522" s="118">
        <v>0</v>
      </c>
      <c r="L522" s="20"/>
      <c r="M522" s="20"/>
      <c r="N522" s="20"/>
      <c r="O522" s="20"/>
      <c r="P522" s="20"/>
      <c r="Q522" s="20"/>
    </row>
    <row r="523" spans="1:17" ht="15" thickBot="1">
      <c r="A523" s="116" t="s">
        <v>111</v>
      </c>
      <c r="B523" s="118">
        <v>0</v>
      </c>
      <c r="C523" s="118">
        <v>0</v>
      </c>
      <c r="D523" s="118">
        <v>0</v>
      </c>
      <c r="E523" s="118">
        <v>0</v>
      </c>
      <c r="F523" s="118">
        <v>0</v>
      </c>
      <c r="G523" s="118">
        <v>0</v>
      </c>
      <c r="H523" s="118">
        <v>0</v>
      </c>
      <c r="I523" s="118">
        <v>0</v>
      </c>
      <c r="L523" s="20"/>
      <c r="M523" s="20"/>
    </row>
    <row r="524" spans="1:17" ht="15" thickBot="1">
      <c r="A524" s="116" t="s">
        <v>112</v>
      </c>
      <c r="B524" s="118">
        <v>0.91936549999999995</v>
      </c>
      <c r="C524" s="118">
        <v>0.76186462499999996</v>
      </c>
      <c r="D524" s="118">
        <v>0.82379199999999997</v>
      </c>
      <c r="E524" s="118">
        <v>0.7961395</v>
      </c>
      <c r="F524" s="118">
        <v>0.66958462500000004</v>
      </c>
      <c r="G524" s="118">
        <v>0.70606187499999995</v>
      </c>
      <c r="H524" s="118">
        <v>0.73913012499999997</v>
      </c>
      <c r="I524" s="118">
        <v>0.72290637499999999</v>
      </c>
    </row>
    <row r="525" spans="1:17" ht="15" thickBot="1">
      <c r="A525" s="116" t="s">
        <v>113</v>
      </c>
      <c r="B525" s="118">
        <v>132.91330522999999</v>
      </c>
      <c r="C525" s="118">
        <v>93.600117342000004</v>
      </c>
      <c r="D525" s="118">
        <v>103.28728934900001</v>
      </c>
      <c r="E525" s="118">
        <v>109.23274883000001</v>
      </c>
      <c r="F525" s="118">
        <v>88.671357646999994</v>
      </c>
      <c r="G525" s="118">
        <v>92.976857412000001</v>
      </c>
      <c r="H525" s="118">
        <v>110.435413608</v>
      </c>
      <c r="I525" s="118">
        <v>122.30404596</v>
      </c>
    </row>
    <row r="526" spans="1:17" ht="15" thickBot="1">
      <c r="A526" s="116" t="s">
        <v>114</v>
      </c>
      <c r="B526" s="118">
        <v>0</v>
      </c>
      <c r="C526" s="118">
        <v>0</v>
      </c>
      <c r="D526" s="118">
        <v>0</v>
      </c>
      <c r="E526" s="118">
        <v>0</v>
      </c>
      <c r="F526" s="118">
        <v>0</v>
      </c>
      <c r="G526" s="118">
        <v>0</v>
      </c>
      <c r="H526" s="118">
        <v>0</v>
      </c>
      <c r="I526" s="118">
        <v>0</v>
      </c>
    </row>
    <row r="527" spans="1:17" ht="15" thickBot="1">
      <c r="A527" s="165" t="s">
        <v>212</v>
      </c>
      <c r="B527" s="165">
        <v>578.41058906900003</v>
      </c>
      <c r="C527" s="165">
        <v>503.510714635</v>
      </c>
      <c r="D527" s="165">
        <v>565.781332679</v>
      </c>
      <c r="E527" s="165">
        <v>571.76667979700005</v>
      </c>
      <c r="F527" s="165">
        <v>533.623733292</v>
      </c>
      <c r="G527" s="165">
        <v>565.36083973899997</v>
      </c>
      <c r="H527" s="165">
        <v>635.24530577300004</v>
      </c>
      <c r="I527" s="165">
        <v>741.57390927300003</v>
      </c>
    </row>
    <row r="528" spans="1:17">
      <c r="A528" s="164" t="s">
        <v>1033</v>
      </c>
    </row>
    <row r="530" spans="1:17" ht="17">
      <c r="A530" s="631" t="s">
        <v>710</v>
      </c>
      <c r="B530" s="631"/>
      <c r="C530" s="631"/>
      <c r="D530" s="631"/>
      <c r="E530" s="631"/>
      <c r="F530" s="631"/>
      <c r="G530" s="631"/>
      <c r="H530" s="631"/>
      <c r="I530" s="631"/>
    </row>
    <row r="531" spans="1:17" ht="6.75" customHeight="1"/>
    <row r="532" spans="1:17">
      <c r="A532" s="143" t="s">
        <v>149</v>
      </c>
      <c r="B532" s="78"/>
      <c r="C532" s="78"/>
      <c r="I532" s="78"/>
    </row>
    <row r="533" spans="1:17" ht="9" customHeight="1" thickBot="1"/>
    <row r="534" spans="1:17" ht="20.25" customHeight="1" thickBot="1">
      <c r="A534" s="566" t="s">
        <v>117</v>
      </c>
      <c r="B534" s="566" t="s">
        <v>606</v>
      </c>
      <c r="C534" s="574" t="s">
        <v>635</v>
      </c>
      <c r="D534" s="573" t="s">
        <v>744</v>
      </c>
      <c r="E534" s="573"/>
      <c r="F534" s="573"/>
      <c r="G534" s="573"/>
      <c r="H534" s="573"/>
      <c r="I534" s="573"/>
    </row>
    <row r="535" spans="1:17" ht="19.5" customHeight="1" thickBot="1">
      <c r="A535" s="566"/>
      <c r="B535" s="566"/>
      <c r="C535" s="576"/>
      <c r="D535" s="286" t="s">
        <v>745</v>
      </c>
      <c r="E535" s="286" t="s">
        <v>746</v>
      </c>
      <c r="F535" s="286" t="s">
        <v>747</v>
      </c>
      <c r="G535" s="286" t="s">
        <v>748</v>
      </c>
      <c r="H535" s="286" t="s">
        <v>749</v>
      </c>
      <c r="I535" s="286" t="s">
        <v>750</v>
      </c>
    </row>
    <row r="536" spans="1:17" ht="15" thickBot="1">
      <c r="A536" s="116" t="s">
        <v>106</v>
      </c>
      <c r="B536" s="118">
        <v>884.39724115000001</v>
      </c>
      <c r="C536" s="118">
        <v>202006</v>
      </c>
      <c r="D536" s="118">
        <v>691.38631130800002</v>
      </c>
      <c r="E536" s="118">
        <v>694.38517530000001</v>
      </c>
      <c r="F536" s="118">
        <v>670.30210847000001</v>
      </c>
      <c r="G536" s="118">
        <v>667.88642335300005</v>
      </c>
      <c r="H536" s="118">
        <v>802.36465734599994</v>
      </c>
      <c r="I536" s="118">
        <v>954.16430812399994</v>
      </c>
    </row>
    <row r="537" spans="1:17" ht="15" thickBot="1">
      <c r="A537" s="116" t="s">
        <v>107</v>
      </c>
      <c r="B537" s="118">
        <v>172.633827887</v>
      </c>
      <c r="C537" s="118">
        <v>688.11157882700002</v>
      </c>
      <c r="D537" s="118">
        <v>122.113899894</v>
      </c>
      <c r="E537" s="118">
        <v>123.14627887899999</v>
      </c>
      <c r="F537" s="118">
        <v>128.12819575</v>
      </c>
      <c r="G537" s="118">
        <v>135.21805399799999</v>
      </c>
      <c r="H537" s="118">
        <v>139.27660123699999</v>
      </c>
      <c r="I537" s="118">
        <v>129.62279601899999</v>
      </c>
      <c r="L537" s="20"/>
      <c r="M537" s="20"/>
      <c r="N537" s="20"/>
      <c r="O537" s="20"/>
      <c r="P537" s="20"/>
      <c r="Q537" s="20"/>
    </row>
    <row r="538" spans="1:17" ht="15" thickBot="1">
      <c r="A538" s="116" t="s">
        <v>108</v>
      </c>
      <c r="B538" s="118">
        <v>0</v>
      </c>
      <c r="C538" s="118">
        <v>119.127777994</v>
      </c>
      <c r="D538" s="118">
        <v>0</v>
      </c>
      <c r="E538" s="118">
        <v>0</v>
      </c>
      <c r="F538" s="118">
        <v>0</v>
      </c>
      <c r="G538" s="118">
        <v>0</v>
      </c>
      <c r="H538" s="118">
        <v>0</v>
      </c>
      <c r="I538" s="118">
        <v>0</v>
      </c>
      <c r="L538" s="20"/>
      <c r="M538" s="20"/>
      <c r="N538" s="20"/>
      <c r="O538" s="20"/>
      <c r="P538" s="20"/>
      <c r="Q538" s="20"/>
    </row>
    <row r="539" spans="1:17" ht="15" thickBot="1">
      <c r="A539" s="116" t="s">
        <v>109</v>
      </c>
      <c r="B539" s="118">
        <v>1280.0096624989999</v>
      </c>
      <c r="C539" s="118">
        <v>0</v>
      </c>
      <c r="D539" s="118">
        <v>1429.8132153649999</v>
      </c>
      <c r="E539" s="118">
        <v>1459.2722889189999</v>
      </c>
      <c r="F539" s="118">
        <v>1492.7960983949999</v>
      </c>
      <c r="G539" s="118">
        <v>1637.0507781890001</v>
      </c>
      <c r="H539" s="118">
        <v>1863.849723263</v>
      </c>
      <c r="I539" s="118">
        <v>2306.4265962039999</v>
      </c>
      <c r="L539" s="20"/>
      <c r="M539" s="20"/>
      <c r="N539" s="20"/>
      <c r="O539" s="20"/>
      <c r="P539" s="20"/>
      <c r="Q539" s="20"/>
    </row>
    <row r="540" spans="1:17" ht="15" thickBot="1">
      <c r="A540" s="116" t="s">
        <v>110</v>
      </c>
      <c r="B540" s="118">
        <v>0</v>
      </c>
      <c r="C540" s="118">
        <v>1271.5377573759999</v>
      </c>
      <c r="D540" s="118">
        <v>0</v>
      </c>
      <c r="E540" s="118">
        <v>0</v>
      </c>
      <c r="F540" s="118">
        <v>0</v>
      </c>
      <c r="G540" s="118">
        <v>0</v>
      </c>
      <c r="H540" s="118">
        <v>0</v>
      </c>
      <c r="I540" s="118">
        <v>0</v>
      </c>
      <c r="L540" s="20"/>
      <c r="M540" s="20"/>
      <c r="N540" s="20"/>
      <c r="O540" s="20"/>
      <c r="P540" s="20"/>
      <c r="Q540" s="20"/>
    </row>
    <row r="541" spans="1:17" ht="15" thickBot="1">
      <c r="A541" s="116" t="s">
        <v>111</v>
      </c>
      <c r="B541" s="118">
        <v>0</v>
      </c>
      <c r="C541" s="118">
        <v>0</v>
      </c>
      <c r="D541" s="118">
        <v>0</v>
      </c>
      <c r="E541" s="118">
        <v>0</v>
      </c>
      <c r="F541" s="118">
        <v>0</v>
      </c>
      <c r="G541" s="118">
        <v>0</v>
      </c>
      <c r="H541" s="118">
        <v>0</v>
      </c>
      <c r="I541" s="118">
        <v>0</v>
      </c>
      <c r="L541" s="20"/>
      <c r="M541" s="20"/>
      <c r="N541" s="20"/>
      <c r="O541" s="20"/>
      <c r="P541" s="20"/>
      <c r="Q541" s="20"/>
    </row>
    <row r="542" spans="1:17" ht="15" thickBot="1">
      <c r="A542" s="116" t="s">
        <v>112</v>
      </c>
      <c r="B542" s="118">
        <v>1.103518</v>
      </c>
      <c r="C542" s="118">
        <v>0</v>
      </c>
      <c r="D542" s="118">
        <v>0.84587349999999994</v>
      </c>
      <c r="E542" s="118">
        <v>0.8476515</v>
      </c>
      <c r="F542" s="118">
        <v>0.80959599999999998</v>
      </c>
      <c r="G542" s="118">
        <v>0.82090099999999999</v>
      </c>
      <c r="H542" s="118">
        <v>0.98582650000000005</v>
      </c>
      <c r="I542" s="118">
        <v>1.180617</v>
      </c>
      <c r="L542" s="20"/>
      <c r="M542" s="20"/>
    </row>
    <row r="543" spans="1:17" ht="15" thickBot="1">
      <c r="A543" s="116" t="s">
        <v>113</v>
      </c>
      <c r="B543" s="118">
        <v>299.80402835400002</v>
      </c>
      <c r="C543" s="118">
        <v>0.83748100000000003</v>
      </c>
      <c r="D543" s="118">
        <v>248.72097318100001</v>
      </c>
      <c r="E543" s="118">
        <v>248.82812125800001</v>
      </c>
      <c r="F543" s="118">
        <v>246.01998139899999</v>
      </c>
      <c r="G543" s="118">
        <v>249.552727422</v>
      </c>
      <c r="H543" s="118">
        <v>273.76775401600003</v>
      </c>
      <c r="I543" s="118">
        <v>304.226287286</v>
      </c>
    </row>
    <row r="544" spans="1:17" ht="15" thickBot="1">
      <c r="A544" s="116" t="s">
        <v>114</v>
      </c>
      <c r="B544" s="118">
        <v>0</v>
      </c>
      <c r="C544" s="118">
        <v>245.32751793</v>
      </c>
      <c r="D544" s="118">
        <v>0</v>
      </c>
      <c r="E544" s="118">
        <v>0</v>
      </c>
      <c r="F544" s="118">
        <v>0</v>
      </c>
      <c r="G544" s="118">
        <v>0</v>
      </c>
      <c r="H544" s="118">
        <v>0</v>
      </c>
      <c r="I544" s="118">
        <v>0</v>
      </c>
    </row>
    <row r="545" spans="1:17" ht="15" thickBot="1">
      <c r="A545" s="165" t="s">
        <v>212</v>
      </c>
      <c r="B545" s="165">
        <v>2637.9482778899996</v>
      </c>
      <c r="C545" s="165">
        <v>204330.94211312701</v>
      </c>
      <c r="D545" s="165">
        <v>2492.8802732479999</v>
      </c>
      <c r="E545" s="165">
        <v>2526.479515856</v>
      </c>
      <c r="F545" s="165">
        <v>2538.0559800139999</v>
      </c>
      <c r="G545" s="165">
        <v>2690.5288839619998</v>
      </c>
      <c r="H545" s="165">
        <v>3080.2445623620001</v>
      </c>
      <c r="I545" s="165">
        <v>3695.6206046329999</v>
      </c>
    </row>
    <row r="547" spans="1:17">
      <c r="A547" s="143" t="s">
        <v>150</v>
      </c>
    </row>
    <row r="548" spans="1:17" ht="9.75" customHeight="1" thickBot="1"/>
    <row r="549" spans="1:17" ht="21.75" customHeight="1" thickBot="1">
      <c r="A549" s="566" t="s">
        <v>117</v>
      </c>
      <c r="B549" s="566" t="s">
        <v>606</v>
      </c>
      <c r="C549" s="574" t="s">
        <v>635</v>
      </c>
      <c r="D549" s="573" t="s">
        <v>744</v>
      </c>
      <c r="E549" s="573"/>
      <c r="F549" s="573"/>
      <c r="G549" s="573"/>
      <c r="H549" s="573"/>
      <c r="I549" s="573"/>
    </row>
    <row r="550" spans="1:17" ht="21.75" customHeight="1" thickBot="1">
      <c r="A550" s="566"/>
      <c r="B550" s="566"/>
      <c r="C550" s="576"/>
      <c r="D550" s="286" t="s">
        <v>745</v>
      </c>
      <c r="E550" s="286" t="s">
        <v>746</v>
      </c>
      <c r="F550" s="286" t="s">
        <v>747</v>
      </c>
      <c r="G550" s="286" t="s">
        <v>748</v>
      </c>
      <c r="H550" s="286" t="s">
        <v>749</v>
      </c>
      <c r="I550" s="286" t="s">
        <v>750</v>
      </c>
    </row>
    <row r="551" spans="1:17" ht="15" thickBot="1">
      <c r="A551" s="116" t="s">
        <v>106</v>
      </c>
      <c r="B551" s="118">
        <v>420.402287226</v>
      </c>
      <c r="C551" s="118">
        <v>426.638906099</v>
      </c>
      <c r="D551" s="118">
        <v>518.30252201300004</v>
      </c>
      <c r="E551" s="118">
        <v>538.34571709600004</v>
      </c>
      <c r="F551" s="118">
        <v>568.61923732399998</v>
      </c>
      <c r="G551" s="118">
        <v>8676.6067915809999</v>
      </c>
      <c r="H551" s="118">
        <v>9983.0546527200004</v>
      </c>
      <c r="I551" s="118">
        <v>11121.89162971</v>
      </c>
    </row>
    <row r="552" spans="1:17" ht="15" thickBot="1">
      <c r="A552" s="116" t="s">
        <v>107</v>
      </c>
      <c r="B552" s="118">
        <v>0</v>
      </c>
      <c r="C552" s="118">
        <v>0</v>
      </c>
      <c r="D552" s="118">
        <v>0</v>
      </c>
      <c r="E552" s="118">
        <v>0</v>
      </c>
      <c r="F552" s="118">
        <v>0</v>
      </c>
      <c r="G552" s="118">
        <v>0</v>
      </c>
      <c r="H552" s="118">
        <v>0</v>
      </c>
      <c r="I552" s="118">
        <v>0</v>
      </c>
    </row>
    <row r="553" spans="1:17" ht="15" thickBot="1">
      <c r="A553" s="116" t="s">
        <v>108</v>
      </c>
      <c r="B553" s="118">
        <v>0</v>
      </c>
      <c r="C553" s="118">
        <v>0</v>
      </c>
      <c r="D553" s="118">
        <v>0</v>
      </c>
      <c r="E553" s="118">
        <v>0</v>
      </c>
      <c r="F553" s="118">
        <v>0</v>
      </c>
      <c r="G553" s="118">
        <v>0</v>
      </c>
      <c r="H553" s="118">
        <v>0</v>
      </c>
      <c r="I553" s="118">
        <v>0</v>
      </c>
      <c r="L553" s="20"/>
      <c r="M553" s="20"/>
      <c r="N553" s="20"/>
      <c r="O553" s="20"/>
      <c r="P553" s="20"/>
      <c r="Q553" s="20"/>
    </row>
    <row r="554" spans="1:17" ht="15" thickBot="1">
      <c r="A554" s="116" t="s">
        <v>109</v>
      </c>
      <c r="B554" s="118">
        <v>7954.2081409339999</v>
      </c>
      <c r="C554" s="118">
        <v>6602.509973487</v>
      </c>
      <c r="D554" s="118">
        <v>7513.8038915509997</v>
      </c>
      <c r="E554" s="118">
        <v>8045.2744569360002</v>
      </c>
      <c r="F554" s="118">
        <v>8050.732771385</v>
      </c>
      <c r="G554" s="118">
        <v>8908.1271560210007</v>
      </c>
      <c r="H554" s="118">
        <v>10150.899633665</v>
      </c>
      <c r="I554" s="118">
        <v>11841.983866847</v>
      </c>
      <c r="L554" s="20"/>
      <c r="M554" s="20"/>
      <c r="N554" s="20"/>
      <c r="O554" s="20"/>
      <c r="P554" s="20"/>
      <c r="Q554" s="20"/>
    </row>
    <row r="555" spans="1:17" ht="15" thickBot="1">
      <c r="A555" s="116" t="s">
        <v>110</v>
      </c>
      <c r="B555" s="118">
        <v>0</v>
      </c>
      <c r="C555" s="118">
        <v>0</v>
      </c>
      <c r="D555" s="118">
        <v>0</v>
      </c>
      <c r="E555" s="118">
        <v>0</v>
      </c>
      <c r="F555" s="118">
        <v>0</v>
      </c>
      <c r="G555" s="118">
        <v>0</v>
      </c>
      <c r="H555" s="118">
        <v>0</v>
      </c>
      <c r="I555" s="118">
        <v>0</v>
      </c>
      <c r="L555" s="20"/>
      <c r="M555" s="20"/>
      <c r="N555" s="20"/>
      <c r="O555" s="20"/>
      <c r="P555" s="20"/>
      <c r="Q555" s="20"/>
    </row>
    <row r="556" spans="1:17" ht="15" thickBot="1">
      <c r="A556" s="116" t="s">
        <v>111</v>
      </c>
      <c r="B556" s="118">
        <v>0</v>
      </c>
      <c r="C556" s="118">
        <v>0</v>
      </c>
      <c r="D556" s="118">
        <v>0</v>
      </c>
      <c r="E556" s="118">
        <v>0</v>
      </c>
      <c r="F556" s="118">
        <v>0</v>
      </c>
      <c r="G556" s="118">
        <v>0</v>
      </c>
      <c r="H556" s="118">
        <v>0</v>
      </c>
      <c r="I556" s="118">
        <v>0</v>
      </c>
      <c r="L556" s="20"/>
      <c r="M556" s="20"/>
      <c r="N556" s="20"/>
      <c r="O556" s="20"/>
      <c r="P556" s="20"/>
      <c r="Q556" s="20"/>
    </row>
    <row r="557" spans="1:17" ht="15" thickBot="1">
      <c r="A557" s="116" t="s">
        <v>112</v>
      </c>
      <c r="B557" s="118">
        <v>10.3536584</v>
      </c>
      <c r="C557" s="118">
        <v>9.4730006000000007</v>
      </c>
      <c r="D557" s="118">
        <v>9.2109106999999995</v>
      </c>
      <c r="E557" s="118">
        <v>9.1423252999999995</v>
      </c>
      <c r="F557" s="118">
        <v>8.2753265000000003</v>
      </c>
      <c r="G557" s="118">
        <v>8.6209574</v>
      </c>
      <c r="H557" s="118">
        <v>8.9055511799999998</v>
      </c>
      <c r="I557" s="118">
        <v>8.9095823799999998</v>
      </c>
      <c r="L557" s="20"/>
      <c r="M557" s="20"/>
      <c r="N557" s="20"/>
      <c r="O557" s="20"/>
      <c r="P557" s="20"/>
      <c r="Q557" s="20"/>
    </row>
    <row r="558" spans="1:17" ht="15" thickBot="1">
      <c r="A558" s="116" t="s">
        <v>113</v>
      </c>
      <c r="B558" s="118">
        <v>1.555267</v>
      </c>
      <c r="C558" s="118">
        <v>1.112493</v>
      </c>
      <c r="D558" s="118">
        <v>1.0122845</v>
      </c>
      <c r="E558" s="118">
        <v>1.1252420000000001</v>
      </c>
      <c r="F558" s="118">
        <v>0.97114149999999999</v>
      </c>
      <c r="G558" s="118">
        <v>0.99797999999999998</v>
      </c>
      <c r="H558" s="118">
        <v>1.2312015000000001</v>
      </c>
      <c r="I558" s="118">
        <v>1.1587289999999999</v>
      </c>
    </row>
    <row r="559" spans="1:17" ht="15" thickBot="1">
      <c r="A559" s="116" t="s">
        <v>114</v>
      </c>
      <c r="B559" s="118">
        <v>0</v>
      </c>
      <c r="C559" s="118">
        <v>0</v>
      </c>
      <c r="D559" s="118">
        <v>0</v>
      </c>
      <c r="E559" s="118">
        <v>0</v>
      </c>
      <c r="F559" s="118">
        <v>0</v>
      </c>
      <c r="G559" s="118">
        <v>0</v>
      </c>
      <c r="H559" s="118">
        <v>0</v>
      </c>
      <c r="I559" s="118">
        <v>0</v>
      </c>
    </row>
    <row r="560" spans="1:17" ht="15" thickBot="1">
      <c r="A560" s="165" t="s">
        <v>212</v>
      </c>
      <c r="B560" s="165">
        <v>8386.5193535599992</v>
      </c>
      <c r="C560" s="165">
        <v>7039.7343731860001</v>
      </c>
      <c r="D560" s="165">
        <v>8042.3296087640001</v>
      </c>
      <c r="E560" s="165">
        <v>8593.8877413320006</v>
      </c>
      <c r="F560" s="165">
        <v>8628.5984767089994</v>
      </c>
      <c r="G560" s="165">
        <v>17594.352885002001</v>
      </c>
      <c r="H560" s="165">
        <v>20144.091039064999</v>
      </c>
      <c r="I560" s="165">
        <v>22973.943807937001</v>
      </c>
    </row>
    <row r="561" spans="1:1">
      <c r="A561" s="164" t="s">
        <v>1033</v>
      </c>
    </row>
  </sheetData>
  <mergeCells count="153">
    <mergeCell ref="B483:B484"/>
    <mergeCell ref="C483:C484"/>
    <mergeCell ref="A398:I398"/>
    <mergeCell ref="A431:I431"/>
    <mergeCell ref="A464:I464"/>
    <mergeCell ref="A497:I497"/>
    <mergeCell ref="A530:I530"/>
    <mergeCell ref="A2:I2"/>
    <mergeCell ref="A35:I35"/>
    <mergeCell ref="A68:I68"/>
    <mergeCell ref="A101:I101"/>
    <mergeCell ref="A134:I134"/>
    <mergeCell ref="A167:I167"/>
    <mergeCell ref="A200:I200"/>
    <mergeCell ref="A233:I233"/>
    <mergeCell ref="A266:I266"/>
    <mergeCell ref="A483:A484"/>
    <mergeCell ref="D483:I483"/>
    <mergeCell ref="A435:A436"/>
    <mergeCell ref="D435:I435"/>
    <mergeCell ref="A450:A451"/>
    <mergeCell ref="D450:I450"/>
    <mergeCell ref="B435:B436"/>
    <mergeCell ref="B450:B451"/>
    <mergeCell ref="A549:A550"/>
    <mergeCell ref="D549:I549"/>
    <mergeCell ref="A501:A502"/>
    <mergeCell ref="D501:I501"/>
    <mergeCell ref="A516:A517"/>
    <mergeCell ref="D516:I516"/>
    <mergeCell ref="A534:A535"/>
    <mergeCell ref="D534:I534"/>
    <mergeCell ref="B501:B502"/>
    <mergeCell ref="B516:B517"/>
    <mergeCell ref="B534:B535"/>
    <mergeCell ref="B549:B550"/>
    <mergeCell ref="C501:C502"/>
    <mergeCell ref="C516:C517"/>
    <mergeCell ref="C534:C535"/>
    <mergeCell ref="C549:C550"/>
    <mergeCell ref="A384:A385"/>
    <mergeCell ref="D384:I384"/>
    <mergeCell ref="A336:A337"/>
    <mergeCell ref="D336:I336"/>
    <mergeCell ref="A351:A352"/>
    <mergeCell ref="D351:I351"/>
    <mergeCell ref="B336:B337"/>
    <mergeCell ref="B351:B352"/>
    <mergeCell ref="B369:B370"/>
    <mergeCell ref="B384:B385"/>
    <mergeCell ref="C384:C385"/>
    <mergeCell ref="A365:I365"/>
    <mergeCell ref="A402:A403"/>
    <mergeCell ref="D402:I402"/>
    <mergeCell ref="A417:A418"/>
    <mergeCell ref="D417:I417"/>
    <mergeCell ref="A468:A469"/>
    <mergeCell ref="D468:I468"/>
    <mergeCell ref="B402:B403"/>
    <mergeCell ref="B417:B418"/>
    <mergeCell ref="C402:C403"/>
    <mergeCell ref="C417:C418"/>
    <mergeCell ref="C435:C436"/>
    <mergeCell ref="C450:C451"/>
    <mergeCell ref="C468:C469"/>
    <mergeCell ref="B468:B469"/>
    <mergeCell ref="B252:B253"/>
    <mergeCell ref="B270:B271"/>
    <mergeCell ref="B285:B286"/>
    <mergeCell ref="A303:A304"/>
    <mergeCell ref="D303:I303"/>
    <mergeCell ref="A318:A319"/>
    <mergeCell ref="D318:I318"/>
    <mergeCell ref="A369:A370"/>
    <mergeCell ref="D369:I369"/>
    <mergeCell ref="B303:B304"/>
    <mergeCell ref="B318:B319"/>
    <mergeCell ref="C336:C337"/>
    <mergeCell ref="C351:C352"/>
    <mergeCell ref="C369:C370"/>
    <mergeCell ref="A332:I332"/>
    <mergeCell ref="A120:A121"/>
    <mergeCell ref="D120:I120"/>
    <mergeCell ref="A171:A172"/>
    <mergeCell ref="D171:I171"/>
    <mergeCell ref="A186:A187"/>
    <mergeCell ref="D186:I186"/>
    <mergeCell ref="A138:A139"/>
    <mergeCell ref="D138:I138"/>
    <mergeCell ref="A153:A154"/>
    <mergeCell ref="D153:I153"/>
    <mergeCell ref="B120:B121"/>
    <mergeCell ref="B138:B139"/>
    <mergeCell ref="B153:B154"/>
    <mergeCell ref="B171:B172"/>
    <mergeCell ref="B186:B187"/>
    <mergeCell ref="C120:C121"/>
    <mergeCell ref="C138:C139"/>
    <mergeCell ref="C153:C154"/>
    <mergeCell ref="C171:C172"/>
    <mergeCell ref="C186:C187"/>
    <mergeCell ref="A105:A106"/>
    <mergeCell ref="D105:I105"/>
    <mergeCell ref="B39:B40"/>
    <mergeCell ref="B54:B55"/>
    <mergeCell ref="B72:B73"/>
    <mergeCell ref="B87:B88"/>
    <mergeCell ref="B105:B106"/>
    <mergeCell ref="A87:A88"/>
    <mergeCell ref="D87:I87"/>
    <mergeCell ref="C39:C40"/>
    <mergeCell ref="C54:C55"/>
    <mergeCell ref="C72:C73"/>
    <mergeCell ref="C87:C88"/>
    <mergeCell ref="C105:C106"/>
    <mergeCell ref="A6:A7"/>
    <mergeCell ref="D6:I6"/>
    <mergeCell ref="A21:A22"/>
    <mergeCell ref="D21:I21"/>
    <mergeCell ref="B6:B7"/>
    <mergeCell ref="B21:B22"/>
    <mergeCell ref="A72:A73"/>
    <mergeCell ref="D72:I72"/>
    <mergeCell ref="A39:A40"/>
    <mergeCell ref="D39:I39"/>
    <mergeCell ref="A54:A55"/>
    <mergeCell ref="D54:I54"/>
    <mergeCell ref="C6:C7"/>
    <mergeCell ref="C21:C22"/>
    <mergeCell ref="C204:C205"/>
    <mergeCell ref="C219:C220"/>
    <mergeCell ref="C237:C238"/>
    <mergeCell ref="C252:C253"/>
    <mergeCell ref="C270:C271"/>
    <mergeCell ref="C285:C286"/>
    <mergeCell ref="C303:C304"/>
    <mergeCell ref="C318:C319"/>
    <mergeCell ref="A299:I299"/>
    <mergeCell ref="A204:A205"/>
    <mergeCell ref="D204:I204"/>
    <mergeCell ref="A219:A220"/>
    <mergeCell ref="D219:I219"/>
    <mergeCell ref="A270:A271"/>
    <mergeCell ref="D270:I270"/>
    <mergeCell ref="B204:B205"/>
    <mergeCell ref="B219:B220"/>
    <mergeCell ref="A285:A286"/>
    <mergeCell ref="D285:I285"/>
    <mergeCell ref="A237:A238"/>
    <mergeCell ref="D237:I237"/>
    <mergeCell ref="A252:A253"/>
    <mergeCell ref="D252:I252"/>
    <mergeCell ref="B237:B238"/>
  </mergeCells>
  <pageMargins left="0.7" right="0.7" top="0.75" bottom="0.75" header="0.3" footer="0.3"/>
  <pageSetup paperSize="9" scale="81" orientation="landscape" r:id="rId1"/>
  <rowBreaks count="4" manualBreakCount="4">
    <brk id="33" max="9" man="1"/>
    <brk id="150" max="9" man="1"/>
    <brk id="264" max="9" man="1"/>
    <brk id="495" max="9" man="1"/>
  </rowBreaks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theme="0"/>
  </sheetPr>
  <dimension ref="A1:J289"/>
  <sheetViews>
    <sheetView showGridLines="0" view="pageBreakPreview" topLeftCell="A244" zoomScaleNormal="100" zoomScaleSheetLayoutView="100" workbookViewId="0">
      <selection activeCell="E279" sqref="E279"/>
    </sheetView>
  </sheetViews>
  <sheetFormatPr defaultRowHeight="14.5"/>
  <cols>
    <col min="1" max="2" width="12.453125" customWidth="1"/>
    <col min="3" max="3" width="12.26953125" customWidth="1"/>
    <col min="4" max="4" width="7.81640625" customWidth="1"/>
    <col min="5" max="5" width="7.453125" customWidth="1"/>
    <col min="6" max="6" width="10.7265625" customWidth="1"/>
    <col min="7" max="7" width="10.54296875" bestFit="1" customWidth="1"/>
    <col min="8" max="8" width="7.81640625" customWidth="1"/>
    <col min="9" max="9" width="7.7265625" customWidth="1"/>
  </cols>
  <sheetData>
    <row r="1" spans="1:9" ht="20">
      <c r="A1" s="560" t="s">
        <v>712</v>
      </c>
      <c r="B1" s="560"/>
      <c r="C1" s="560"/>
      <c r="D1" s="560"/>
      <c r="E1" s="560"/>
      <c r="F1" s="560"/>
      <c r="G1" s="560"/>
      <c r="H1" s="560"/>
      <c r="I1" s="560"/>
    </row>
    <row r="2" spans="1:9" ht="17">
      <c r="A2" s="593" t="s">
        <v>1011</v>
      </c>
      <c r="B2" s="593"/>
      <c r="C2" s="593"/>
      <c r="D2" s="593"/>
      <c r="E2" s="593"/>
      <c r="F2" s="593"/>
      <c r="G2" s="593"/>
      <c r="H2" s="593"/>
      <c r="I2" s="593"/>
    </row>
    <row r="4" spans="1:9" ht="15" thickBot="1">
      <c r="A4" s="254" t="s">
        <v>151</v>
      </c>
    </row>
    <row r="5" spans="1:9" ht="15.75" hidden="1" customHeight="1" thickBot="1"/>
    <row r="6" spans="1:9" ht="15.75" customHeight="1" thickBot="1">
      <c r="A6" s="573" t="s">
        <v>0</v>
      </c>
      <c r="B6" s="573" t="s">
        <v>152</v>
      </c>
      <c r="C6" s="573"/>
      <c r="D6" s="573"/>
      <c r="E6" s="573"/>
      <c r="F6" s="573"/>
      <c r="G6" s="573"/>
      <c r="H6" s="573"/>
      <c r="I6" s="573"/>
    </row>
    <row r="7" spans="1:9" ht="15.75" customHeight="1" thickBot="1">
      <c r="A7" s="573"/>
      <c r="B7" s="573" t="s">
        <v>153</v>
      </c>
      <c r="C7" s="573"/>
      <c r="D7" s="573" t="s">
        <v>154</v>
      </c>
      <c r="E7" s="573"/>
      <c r="F7" s="573" t="s">
        <v>155</v>
      </c>
      <c r="G7" s="573"/>
      <c r="H7" s="573" t="s">
        <v>156</v>
      </c>
      <c r="I7" s="573"/>
    </row>
    <row r="8" spans="1:9" ht="15.75" customHeight="1" thickBot="1">
      <c r="A8" s="573"/>
      <c r="B8" s="476" t="s">
        <v>10</v>
      </c>
      <c r="C8" s="476" t="s">
        <v>11</v>
      </c>
      <c r="D8" s="476" t="s">
        <v>10</v>
      </c>
      <c r="E8" s="476" t="s">
        <v>11</v>
      </c>
      <c r="F8" s="476" t="s">
        <v>10</v>
      </c>
      <c r="G8" s="476" t="s">
        <v>11</v>
      </c>
      <c r="H8" s="476" t="s">
        <v>10</v>
      </c>
      <c r="I8" s="476" t="s">
        <v>11</v>
      </c>
    </row>
    <row r="9" spans="1:9" ht="15" thickBot="1">
      <c r="A9" s="115" t="s">
        <v>606</v>
      </c>
      <c r="B9" s="166">
        <v>1796464.2416049391</v>
      </c>
      <c r="C9" s="166">
        <v>1934279.6365679749</v>
      </c>
      <c r="D9" s="167">
        <v>0.48152977000520747</v>
      </c>
      <c r="E9" s="167">
        <v>0.51847022999479253</v>
      </c>
      <c r="F9" s="166">
        <v>2656.9095084800001</v>
      </c>
      <c r="G9" s="166">
        <v>1483.1468523159999</v>
      </c>
      <c r="H9" s="167">
        <v>0.64175684506120145</v>
      </c>
      <c r="I9" s="167">
        <v>0.35824315493879855</v>
      </c>
    </row>
    <row r="10" spans="1:9" ht="15" thickBot="1">
      <c r="A10" s="115" t="s">
        <v>635</v>
      </c>
      <c r="B10" s="166">
        <v>1503778.366874293</v>
      </c>
      <c r="C10" s="166">
        <v>1494516.65227822</v>
      </c>
      <c r="D10" s="167">
        <v>0.50154449687854452</v>
      </c>
      <c r="E10" s="167">
        <v>0.49845550312145553</v>
      </c>
      <c r="F10" s="166">
        <v>2779.9718926850001</v>
      </c>
      <c r="G10" s="166">
        <v>1519.690557416</v>
      </c>
      <c r="H10" s="167">
        <v>0.64655584594081283</v>
      </c>
      <c r="I10" s="167">
        <v>0.35344415405918717</v>
      </c>
    </row>
    <row r="11" spans="1:9" ht="15" thickBot="1">
      <c r="A11" s="115" t="s">
        <v>744</v>
      </c>
      <c r="B11" s="166">
        <v>1913148.09925537</v>
      </c>
      <c r="C11" s="166">
        <v>1853802.8992798999</v>
      </c>
      <c r="D11" s="167">
        <v>0.50787708680024579</v>
      </c>
      <c r="E11" s="167">
        <v>0.49212291319975415</v>
      </c>
      <c r="F11" s="166">
        <v>2846.4585659650002</v>
      </c>
      <c r="G11" s="166">
        <v>1505.639321487</v>
      </c>
      <c r="H11" s="167">
        <v>0.65404286382710497</v>
      </c>
      <c r="I11" s="167">
        <v>0.34595713617289492</v>
      </c>
    </row>
    <row r="12" spans="1:9" ht="15" thickBot="1">
      <c r="A12" s="340" t="s">
        <v>745</v>
      </c>
      <c r="B12" s="156">
        <v>1557716.6025588301</v>
      </c>
      <c r="C12" s="156">
        <v>1553732.2439562001</v>
      </c>
      <c r="D12" s="168">
        <v>0.50064027384012644</v>
      </c>
      <c r="E12" s="168">
        <v>0.49935972615987362</v>
      </c>
      <c r="F12" s="156">
        <v>2763.9079120370002</v>
      </c>
      <c r="G12" s="156">
        <v>1488.1379291200001</v>
      </c>
      <c r="H12" s="168">
        <v>0.65001837122361061</v>
      </c>
      <c r="I12" s="168">
        <v>0.34998162877638955</v>
      </c>
    </row>
    <row r="13" spans="1:9" ht="15" thickBot="1">
      <c r="A13" s="340" t="s">
        <v>746</v>
      </c>
      <c r="B13" s="156">
        <v>1590510.71676741</v>
      </c>
      <c r="C13" s="156">
        <v>1587581.2354434901</v>
      </c>
      <c r="D13" s="168">
        <v>0.50046088681006884</v>
      </c>
      <c r="E13" s="168">
        <v>0.49953911318993111</v>
      </c>
      <c r="F13" s="156">
        <v>2782.5822807149998</v>
      </c>
      <c r="G13" s="156">
        <v>1486.3436598979999</v>
      </c>
      <c r="H13" s="168">
        <v>0.65182257069454641</v>
      </c>
      <c r="I13" s="168">
        <v>0.34817742930545365</v>
      </c>
    </row>
    <row r="14" spans="1:9" ht="15" thickBot="1">
      <c r="A14" s="483" t="s">
        <v>747</v>
      </c>
      <c r="B14" s="156">
        <v>1563727.82777724</v>
      </c>
      <c r="C14" s="156">
        <v>1459305.4680367201</v>
      </c>
      <c r="D14" s="168">
        <v>0.51727112299509159</v>
      </c>
      <c r="E14" s="168">
        <v>0.48272887700490841</v>
      </c>
      <c r="F14" s="156">
        <v>2850.489978219</v>
      </c>
      <c r="G14" s="156">
        <v>1498.353108066</v>
      </c>
      <c r="H14" s="168">
        <v>0.6554593765888278</v>
      </c>
      <c r="I14" s="168">
        <v>0.3445406234111722</v>
      </c>
    </row>
    <row r="15" spans="1:9" ht="15" thickBot="1">
      <c r="A15" s="340" t="s">
        <v>748</v>
      </c>
      <c r="B15" s="156">
        <v>1625832.58811847</v>
      </c>
      <c r="C15" s="156">
        <v>1558518.79712398</v>
      </c>
      <c r="D15" s="168">
        <v>0.51056946656490998</v>
      </c>
      <c r="E15" s="168">
        <v>0.48943053343508996</v>
      </c>
      <c r="F15" s="156">
        <v>2849.0732503129998</v>
      </c>
      <c r="G15" s="156">
        <v>1496.055646302</v>
      </c>
      <c r="H15" s="168">
        <v>0.65569360958026424</v>
      </c>
      <c r="I15" s="168">
        <v>0.34430639041973582</v>
      </c>
    </row>
    <row r="16" spans="1:9" ht="15" thickBot="1">
      <c r="A16" s="340" t="s">
        <v>749</v>
      </c>
      <c r="B16" s="156">
        <v>1754926.13790856</v>
      </c>
      <c r="C16" s="156">
        <v>1736049.6305130301</v>
      </c>
      <c r="D16" s="168">
        <v>0.50270361478390679</v>
      </c>
      <c r="E16" s="168">
        <v>0.49729638521609321</v>
      </c>
      <c r="F16" s="156">
        <v>2877.9047679089999</v>
      </c>
      <c r="G16" s="156">
        <v>1500.99016669</v>
      </c>
      <c r="H16" s="168">
        <v>0.65722169882857573</v>
      </c>
      <c r="I16" s="168">
        <v>0.34277830117142422</v>
      </c>
    </row>
    <row r="17" spans="1:9" ht="15" thickBot="1">
      <c r="A17" s="483" t="s">
        <v>750</v>
      </c>
      <c r="B17" s="156">
        <v>1913148.09925537</v>
      </c>
      <c r="C17" s="156">
        <v>1853802.8992798999</v>
      </c>
      <c r="D17" s="168">
        <v>0.50787708680024579</v>
      </c>
      <c r="E17" s="168">
        <v>0.49212291319975415</v>
      </c>
      <c r="F17" s="156">
        <v>2846.4585659650002</v>
      </c>
      <c r="G17" s="156">
        <v>1505.639321487</v>
      </c>
      <c r="H17" s="168">
        <v>0.65404286382710497</v>
      </c>
      <c r="I17" s="168">
        <v>0.34595713617289492</v>
      </c>
    </row>
    <row r="18" spans="1:9" ht="8.25" customHeight="1">
      <c r="A18" s="42"/>
      <c r="B18" s="42"/>
    </row>
    <row r="19" spans="1:9" ht="15" thickBot="1">
      <c r="A19" s="254" t="s">
        <v>157</v>
      </c>
    </row>
    <row r="20" spans="1:9" ht="15.75" hidden="1" customHeight="1" thickBot="1"/>
    <row r="21" spans="1:9" ht="15.75" customHeight="1" thickBot="1">
      <c r="A21" s="573" t="s">
        <v>0</v>
      </c>
      <c r="B21" s="573" t="s">
        <v>166</v>
      </c>
      <c r="C21" s="573"/>
      <c r="D21" s="573"/>
      <c r="E21" s="573"/>
      <c r="F21" s="573"/>
      <c r="G21" s="573"/>
      <c r="H21" s="573"/>
      <c r="I21" s="573"/>
    </row>
    <row r="22" spans="1:9" ht="15.75" customHeight="1" thickBot="1">
      <c r="A22" s="573"/>
      <c r="B22" s="573" t="s">
        <v>153</v>
      </c>
      <c r="C22" s="573"/>
      <c r="D22" s="573" t="s">
        <v>154</v>
      </c>
      <c r="E22" s="573"/>
      <c r="F22" s="573" t="s">
        <v>155</v>
      </c>
      <c r="G22" s="573"/>
      <c r="H22" s="573" t="s">
        <v>156</v>
      </c>
      <c r="I22" s="573"/>
    </row>
    <row r="23" spans="1:9" ht="15.75" customHeight="1" thickBot="1">
      <c r="A23" s="573"/>
      <c r="B23" s="476" t="s">
        <v>10</v>
      </c>
      <c r="C23" s="476" t="s">
        <v>11</v>
      </c>
      <c r="D23" s="476" t="s">
        <v>10</v>
      </c>
      <c r="E23" s="476" t="s">
        <v>11</v>
      </c>
      <c r="F23" s="476" t="s">
        <v>10</v>
      </c>
      <c r="G23" s="476" t="s">
        <v>11</v>
      </c>
      <c r="H23" s="476" t="s">
        <v>10</v>
      </c>
      <c r="I23" s="476" t="s">
        <v>11</v>
      </c>
    </row>
    <row r="24" spans="1:9" ht="15" thickBot="1">
      <c r="A24" s="115" t="s">
        <v>606</v>
      </c>
      <c r="B24" s="166">
        <v>392873.11443960603</v>
      </c>
      <c r="C24" s="166">
        <v>31993.130682904</v>
      </c>
      <c r="D24" s="167">
        <v>0.92469834671455531</v>
      </c>
      <c r="E24" s="167">
        <v>7.5301653285444678E-2</v>
      </c>
      <c r="F24" s="166">
        <v>392873.11443960603</v>
      </c>
      <c r="G24" s="166">
        <v>31993.130682904</v>
      </c>
      <c r="H24" s="167">
        <v>0.92469834671455531</v>
      </c>
      <c r="I24" s="167">
        <v>7.5301653285444678E-2</v>
      </c>
    </row>
    <row r="25" spans="1:9" ht="15" thickBot="1">
      <c r="A25" s="115" t="s">
        <v>635</v>
      </c>
      <c r="B25" s="166">
        <v>378961.94653905003</v>
      </c>
      <c r="C25" s="166">
        <v>30903.055503349999</v>
      </c>
      <c r="D25" s="167">
        <v>0.92460186805568456</v>
      </c>
      <c r="E25" s="167">
        <v>7.5398131944315452E-2</v>
      </c>
      <c r="F25" s="166">
        <v>378961.94653905003</v>
      </c>
      <c r="G25" s="166">
        <v>30903.055503349999</v>
      </c>
      <c r="H25" s="167">
        <v>0.92460186805568456</v>
      </c>
      <c r="I25" s="167">
        <v>7.5398131944315452E-2</v>
      </c>
    </row>
    <row r="26" spans="1:9" ht="15" thickBot="1">
      <c r="A26" s="115" t="s">
        <v>744</v>
      </c>
      <c r="B26" s="166">
        <v>375192.48389198299</v>
      </c>
      <c r="C26" s="166">
        <v>29566.502961441001</v>
      </c>
      <c r="D26" s="167">
        <v>0.92695281903117333</v>
      </c>
      <c r="E26" s="167">
        <v>7.3047180968826675E-2</v>
      </c>
      <c r="F26" s="166">
        <v>375192.48389198299</v>
      </c>
      <c r="G26" s="166">
        <v>29566.502961441001</v>
      </c>
      <c r="H26" s="167">
        <v>0.92695281903117333</v>
      </c>
      <c r="I26" s="167">
        <v>7.3047180968826675E-2</v>
      </c>
    </row>
    <row r="27" spans="1:9" ht="15" thickBot="1">
      <c r="A27" s="340" t="s">
        <v>745</v>
      </c>
      <c r="B27" s="156">
        <v>371932.82530295901</v>
      </c>
      <c r="C27" s="156">
        <v>31440.337337768</v>
      </c>
      <c r="D27" s="168">
        <f>B27/(C27+B27)</f>
        <v>0.92205644735524706</v>
      </c>
      <c r="E27" s="168">
        <f>C27/(C27+B27)</f>
        <v>7.7943552644752945E-2</v>
      </c>
      <c r="F27" s="156">
        <v>371932.82530295901</v>
      </c>
      <c r="G27" s="156">
        <v>31440.337337768</v>
      </c>
      <c r="H27" s="168">
        <f>F27/(G27+F27)</f>
        <v>0.92205644735524706</v>
      </c>
      <c r="I27" s="168">
        <f>G27/(G27+F27)</f>
        <v>7.7943552644752945E-2</v>
      </c>
    </row>
    <row r="28" spans="1:9" ht="15" thickBot="1">
      <c r="A28" s="340" t="s">
        <v>746</v>
      </c>
      <c r="B28" s="156">
        <v>373350.45030295901</v>
      </c>
      <c r="C28" s="156">
        <v>31287.212337768</v>
      </c>
      <c r="D28" s="168">
        <f t="shared" ref="D28:D32" si="0">B28/(C28+B28)</f>
        <v>0.92267844734574911</v>
      </c>
      <c r="E28" s="168">
        <f t="shared" ref="E28:E32" si="1">C28/(C28+B28)</f>
        <v>7.7321552654250933E-2</v>
      </c>
      <c r="F28" s="156">
        <v>373350.45030295901</v>
      </c>
      <c r="G28" s="156">
        <v>31287.212337768</v>
      </c>
      <c r="H28" s="168">
        <f t="shared" ref="H28:H32" si="2">F28/(G28+F28)</f>
        <v>0.92267844734574911</v>
      </c>
      <c r="I28" s="168">
        <f t="shared" ref="I28:I32" si="3">G28/(G28+F28)</f>
        <v>7.7321552654250933E-2</v>
      </c>
    </row>
    <row r="29" spans="1:9" ht="15" thickBot="1">
      <c r="A29" s="483" t="s">
        <v>747</v>
      </c>
      <c r="B29" s="156">
        <v>387720.92879699997</v>
      </c>
      <c r="C29" s="156">
        <v>31600.110749845</v>
      </c>
      <c r="D29" s="168">
        <f t="shared" si="0"/>
        <v>0.92463981586997201</v>
      </c>
      <c r="E29" s="168">
        <f t="shared" si="1"/>
        <v>7.5360184130028027E-2</v>
      </c>
      <c r="F29" s="156">
        <v>387720.92879699997</v>
      </c>
      <c r="G29" s="156">
        <v>31600.110749845</v>
      </c>
      <c r="H29" s="168">
        <f t="shared" si="2"/>
        <v>0.92463981586997201</v>
      </c>
      <c r="I29" s="168">
        <f t="shared" si="3"/>
        <v>7.5360184130028027E-2</v>
      </c>
    </row>
    <row r="30" spans="1:9" ht="15" thickBot="1">
      <c r="A30" s="340" t="s">
        <v>748</v>
      </c>
      <c r="B30" s="156">
        <v>385911.35349392798</v>
      </c>
      <c r="C30" s="156">
        <v>31040.255152266</v>
      </c>
      <c r="D30" s="168">
        <f t="shared" si="0"/>
        <v>0.92555429812814238</v>
      </c>
      <c r="E30" s="168">
        <f t="shared" si="1"/>
        <v>7.4445701871857603E-2</v>
      </c>
      <c r="F30" s="156">
        <v>385911.35349392798</v>
      </c>
      <c r="G30" s="156">
        <v>31040.255152266</v>
      </c>
      <c r="H30" s="168">
        <f t="shared" si="2"/>
        <v>0.92555429812814238</v>
      </c>
      <c r="I30" s="168">
        <f t="shared" si="3"/>
        <v>7.4445701871857603E-2</v>
      </c>
    </row>
    <row r="31" spans="1:9" ht="15" thickBot="1">
      <c r="A31" s="340" t="s">
        <v>749</v>
      </c>
      <c r="B31" s="156">
        <v>373686.65349392802</v>
      </c>
      <c r="C31" s="156">
        <v>28378.402531162999</v>
      </c>
      <c r="D31" s="168">
        <f t="shared" si="0"/>
        <v>0.92941838116518127</v>
      </c>
      <c r="E31" s="168">
        <f t="shared" si="1"/>
        <v>7.0581618834818699E-2</v>
      </c>
      <c r="F31" s="156">
        <v>373686.65349392802</v>
      </c>
      <c r="G31" s="156">
        <v>28378.402531162999</v>
      </c>
      <c r="H31" s="168">
        <f t="shared" si="2"/>
        <v>0.92941838116518127</v>
      </c>
      <c r="I31" s="168">
        <f t="shared" si="3"/>
        <v>7.0581618834818699E-2</v>
      </c>
    </row>
    <row r="32" spans="1:9" ht="15" thickBot="1">
      <c r="A32" s="483" t="s">
        <v>750</v>
      </c>
      <c r="B32" s="156">
        <v>375192.48389198299</v>
      </c>
      <c r="C32" s="156">
        <v>29566.502961441001</v>
      </c>
      <c r="D32" s="168">
        <f t="shared" si="0"/>
        <v>0.92695281903117333</v>
      </c>
      <c r="E32" s="168">
        <f t="shared" si="1"/>
        <v>7.3047180968826675E-2</v>
      </c>
      <c r="F32" s="156">
        <v>375192.48389198299</v>
      </c>
      <c r="G32" s="156">
        <v>29566.502961441001</v>
      </c>
      <c r="H32" s="168">
        <f t="shared" si="2"/>
        <v>0.92695281903117333</v>
      </c>
      <c r="I32" s="168">
        <f t="shared" si="3"/>
        <v>7.3047180968826675E-2</v>
      </c>
    </row>
    <row r="33" spans="1:9" ht="8.25" customHeight="1">
      <c r="A33" s="42"/>
      <c r="B33" s="42"/>
    </row>
    <row r="34" spans="1:9" ht="15" thickBot="1">
      <c r="A34" s="254" t="s">
        <v>158</v>
      </c>
    </row>
    <row r="35" spans="1:9" ht="15.75" hidden="1" customHeight="1" thickBot="1"/>
    <row r="36" spans="1:9" ht="15.75" customHeight="1" thickBot="1">
      <c r="A36" s="573" t="s">
        <v>0</v>
      </c>
      <c r="B36" s="573" t="s">
        <v>167</v>
      </c>
      <c r="C36" s="573"/>
      <c r="D36" s="573"/>
      <c r="E36" s="573"/>
      <c r="F36" s="573"/>
      <c r="G36" s="573"/>
      <c r="H36" s="573"/>
      <c r="I36" s="573"/>
    </row>
    <row r="37" spans="1:9" ht="15" thickBot="1">
      <c r="A37" s="573"/>
      <c r="B37" s="573" t="s">
        <v>153</v>
      </c>
      <c r="C37" s="573"/>
      <c r="D37" s="573" t="s">
        <v>154</v>
      </c>
      <c r="E37" s="573"/>
      <c r="F37" s="573" t="s">
        <v>155</v>
      </c>
      <c r="G37" s="573"/>
      <c r="H37" s="573" t="s">
        <v>156</v>
      </c>
      <c r="I37" s="573"/>
    </row>
    <row r="38" spans="1:9" ht="15.75" customHeight="1" thickBot="1">
      <c r="A38" s="573"/>
      <c r="B38" s="476" t="s">
        <v>10</v>
      </c>
      <c r="C38" s="476" t="s">
        <v>11</v>
      </c>
      <c r="D38" s="476" t="s">
        <v>10</v>
      </c>
      <c r="E38" s="476" t="s">
        <v>11</v>
      </c>
      <c r="F38" s="476" t="s">
        <v>10</v>
      </c>
      <c r="G38" s="476" t="s">
        <v>11</v>
      </c>
      <c r="H38" s="476" t="s">
        <v>10</v>
      </c>
      <c r="I38" s="476" t="s">
        <v>11</v>
      </c>
    </row>
    <row r="39" spans="1:9" ht="15" thickBot="1">
      <c r="A39" s="115" t="s">
        <v>606</v>
      </c>
      <c r="B39" s="166">
        <v>88142.053</v>
      </c>
      <c r="C39" s="166">
        <v>218.15799999999999</v>
      </c>
      <c r="D39" s="167">
        <v>0.9975310380370187</v>
      </c>
      <c r="E39" s="167">
        <v>2.4689619629812789E-3</v>
      </c>
      <c r="F39" s="166">
        <v>88142.053</v>
      </c>
      <c r="G39" s="166">
        <v>218.15799999999999</v>
      </c>
      <c r="H39" s="167">
        <v>0.9975310380370187</v>
      </c>
      <c r="I39" s="167">
        <v>2.4689619629812789E-3</v>
      </c>
    </row>
    <row r="40" spans="1:9" ht="15" thickBot="1">
      <c r="A40" s="115" t="s">
        <v>635</v>
      </c>
      <c r="B40" s="166">
        <v>96539.569000000003</v>
      </c>
      <c r="C40" s="166">
        <v>291.41000000000003</v>
      </c>
      <c r="D40" s="167">
        <v>0.99699052923961451</v>
      </c>
      <c r="E40" s="167">
        <v>3.0094707603854753E-3</v>
      </c>
      <c r="F40" s="166">
        <v>96539.569000000003</v>
      </c>
      <c r="G40" s="166">
        <v>291.41000000000003</v>
      </c>
      <c r="H40" s="167">
        <v>0.99699052923961451</v>
      </c>
      <c r="I40" s="167">
        <v>3.0094707603854753E-3</v>
      </c>
    </row>
    <row r="41" spans="1:9" ht="15" thickBot="1">
      <c r="A41" s="115" t="s">
        <v>744</v>
      </c>
      <c r="B41" s="166">
        <v>41535.233</v>
      </c>
      <c r="C41" s="166">
        <v>230.297</v>
      </c>
      <c r="D41" s="167">
        <v>0.99448595528417816</v>
      </c>
      <c r="E41" s="167">
        <v>5.5140447158218749E-3</v>
      </c>
      <c r="F41" s="166">
        <v>41535.233</v>
      </c>
      <c r="G41" s="166">
        <v>230.297</v>
      </c>
      <c r="H41" s="167">
        <v>0.99448595528417816</v>
      </c>
      <c r="I41" s="167">
        <v>5.5140447158218749E-3</v>
      </c>
    </row>
    <row r="42" spans="1:9" ht="15" thickBot="1">
      <c r="A42" s="340" t="s">
        <v>745</v>
      </c>
      <c r="B42" s="156">
        <v>104904.52899999999</v>
      </c>
      <c r="C42" s="156">
        <v>295.11099999999999</v>
      </c>
      <c r="D42" s="168">
        <f>B42/(C42+B42)</f>
        <v>0.99719475275770897</v>
      </c>
      <c r="E42" s="168">
        <f>C42/(C42+B42)</f>
        <v>2.8052472422909432E-3</v>
      </c>
      <c r="F42" s="156">
        <v>104904.52899999999</v>
      </c>
      <c r="G42" s="156">
        <v>295.11099999999999</v>
      </c>
      <c r="H42" s="168">
        <f>F42/(G42+F42)</f>
        <v>0.99719475275770897</v>
      </c>
      <c r="I42" s="168">
        <f>G42/(G42+F42)</f>
        <v>2.8052472422909432E-3</v>
      </c>
    </row>
    <row r="43" spans="1:9" ht="15" thickBot="1">
      <c r="A43" s="340" t="s">
        <v>746</v>
      </c>
      <c r="B43" s="156">
        <v>107565.931</v>
      </c>
      <c r="C43" s="156">
        <v>287.99599999999998</v>
      </c>
      <c r="D43" s="168">
        <f t="shared" ref="D43:D47" si="4">B43/(C43+B43)</f>
        <v>0.99732975879496721</v>
      </c>
      <c r="E43" s="168">
        <f t="shared" ref="E43:E47" si="5">C43/(C43+B43)</f>
        <v>2.6702412050328031E-3</v>
      </c>
      <c r="F43" s="156">
        <v>107565.931</v>
      </c>
      <c r="G43" s="156">
        <v>287.99599999999998</v>
      </c>
      <c r="H43" s="168">
        <f t="shared" ref="H43:H47" si="6">F43/(G43+F43)</f>
        <v>0.99732975879496721</v>
      </c>
      <c r="I43" s="168">
        <f t="shared" ref="I43:I47" si="7">G43/(G43+F43)</f>
        <v>2.6702412050328031E-3</v>
      </c>
    </row>
    <row r="44" spans="1:9" ht="15" thickBot="1">
      <c r="A44" s="483" t="s">
        <v>747</v>
      </c>
      <c r="B44" s="156">
        <v>106900.74400000001</v>
      </c>
      <c r="C44" s="156">
        <v>316.98700000000002</v>
      </c>
      <c r="D44" s="168">
        <f t="shared" si="4"/>
        <v>0.99704352072140012</v>
      </c>
      <c r="E44" s="168">
        <f t="shared" si="5"/>
        <v>2.9564792785999176E-3</v>
      </c>
      <c r="F44" s="156">
        <v>106900.74400000001</v>
      </c>
      <c r="G44" s="156">
        <v>316.98700000000002</v>
      </c>
      <c r="H44" s="168">
        <f t="shared" si="6"/>
        <v>0.99704352072140012</v>
      </c>
      <c r="I44" s="168">
        <f t="shared" si="7"/>
        <v>2.9564792785999176E-3</v>
      </c>
    </row>
    <row r="45" spans="1:9" ht="15" thickBot="1">
      <c r="A45" s="340" t="s">
        <v>748</v>
      </c>
      <c r="B45" s="156">
        <v>45183.152000000002</v>
      </c>
      <c r="C45" s="497">
        <v>261.15199999999999</v>
      </c>
      <c r="D45" s="168">
        <f t="shared" si="4"/>
        <v>0.99425336121332164</v>
      </c>
      <c r="E45" s="168">
        <f t="shared" si="5"/>
        <v>5.7466387866783033E-3</v>
      </c>
      <c r="F45" s="156">
        <v>45183.152000000002</v>
      </c>
      <c r="G45" s="156">
        <v>261.15199999999999</v>
      </c>
      <c r="H45" s="168">
        <f t="shared" si="6"/>
        <v>0.99425336121332164</v>
      </c>
      <c r="I45" s="168">
        <f t="shared" si="7"/>
        <v>5.7466387866783033E-3</v>
      </c>
    </row>
    <row r="46" spans="1:9" ht="15" thickBot="1">
      <c r="A46" s="340" t="s">
        <v>749</v>
      </c>
      <c r="B46" s="156">
        <v>43677.622000000003</v>
      </c>
      <c r="C46" s="156">
        <v>238.76400000000001</v>
      </c>
      <c r="D46" s="168">
        <f t="shared" si="4"/>
        <v>0.99456321383093771</v>
      </c>
      <c r="E46" s="168">
        <f t="shared" si="5"/>
        <v>5.4367861690622719E-3</v>
      </c>
      <c r="F46" s="156">
        <v>43677.622000000003</v>
      </c>
      <c r="G46" s="156">
        <v>238.76400000000001</v>
      </c>
      <c r="H46" s="168">
        <f t="shared" si="6"/>
        <v>0.99456321383093771</v>
      </c>
      <c r="I46" s="168">
        <f t="shared" si="7"/>
        <v>5.4367861690622719E-3</v>
      </c>
    </row>
    <row r="47" spans="1:9" ht="15" thickBot="1">
      <c r="A47" s="483" t="s">
        <v>750</v>
      </c>
      <c r="B47" s="156">
        <v>41535.233</v>
      </c>
      <c r="C47" s="156">
        <v>230.297</v>
      </c>
      <c r="D47" s="168">
        <f t="shared" si="4"/>
        <v>0.99448595528417816</v>
      </c>
      <c r="E47" s="168">
        <f t="shared" si="5"/>
        <v>5.5140447158218749E-3</v>
      </c>
      <c r="F47" s="156">
        <v>41535.233</v>
      </c>
      <c r="G47" s="156">
        <v>230.297</v>
      </c>
      <c r="H47" s="168">
        <f t="shared" si="6"/>
        <v>0.99448595528417816</v>
      </c>
      <c r="I47" s="168">
        <f t="shared" si="7"/>
        <v>5.5140447158218749E-3</v>
      </c>
    </row>
    <row r="48" spans="1:9">
      <c r="A48" s="169" t="s">
        <v>1033</v>
      </c>
    </row>
    <row r="49" spans="1:9">
      <c r="A49" s="42"/>
      <c r="B49" s="42"/>
    </row>
    <row r="50" spans="1:9" ht="17">
      <c r="A50" s="593" t="s">
        <v>1011</v>
      </c>
      <c r="B50" s="593"/>
      <c r="C50" s="593"/>
      <c r="D50" s="593"/>
      <c r="E50" s="593"/>
      <c r="F50" s="593"/>
      <c r="G50" s="593"/>
      <c r="H50" s="593"/>
      <c r="I50" s="593"/>
    </row>
    <row r="52" spans="1:9" ht="15" thickBot="1">
      <c r="A52" s="254" t="s">
        <v>1037</v>
      </c>
    </row>
    <row r="53" spans="1:9" ht="15.75" hidden="1" customHeight="1" thickBot="1"/>
    <row r="54" spans="1:9" ht="19.5" customHeight="1" thickBot="1">
      <c r="A54" s="573" t="s">
        <v>0</v>
      </c>
      <c r="B54" s="573" t="s">
        <v>1038</v>
      </c>
      <c r="C54" s="573"/>
      <c r="D54" s="573"/>
      <c r="E54" s="573"/>
      <c r="F54" s="573"/>
      <c r="G54" s="573"/>
      <c r="H54" s="573"/>
      <c r="I54" s="573"/>
    </row>
    <row r="55" spans="1:9" ht="15" thickBot="1">
      <c r="A55" s="573"/>
      <c r="B55" s="573" t="s">
        <v>153</v>
      </c>
      <c r="C55" s="573"/>
      <c r="D55" s="573" t="s">
        <v>154</v>
      </c>
      <c r="E55" s="573"/>
      <c r="F55" s="573" t="s">
        <v>155</v>
      </c>
      <c r="G55" s="573"/>
      <c r="H55" s="573" t="s">
        <v>156</v>
      </c>
      <c r="I55" s="573"/>
    </row>
    <row r="56" spans="1:9" ht="21" customHeight="1" thickBot="1">
      <c r="A56" s="573"/>
      <c r="B56" s="476" t="s">
        <v>10</v>
      </c>
      <c r="C56" s="476" t="s">
        <v>11</v>
      </c>
      <c r="D56" s="476" t="s">
        <v>10</v>
      </c>
      <c r="E56" s="476" t="s">
        <v>11</v>
      </c>
      <c r="F56" s="476" t="s">
        <v>10</v>
      </c>
      <c r="G56" s="476" t="s">
        <v>11</v>
      </c>
      <c r="H56" s="476" t="s">
        <v>10</v>
      </c>
      <c r="I56" s="476" t="s">
        <v>11</v>
      </c>
    </row>
    <row r="57" spans="1:9" ht="15" thickBot="1">
      <c r="A57" s="115" t="s">
        <v>606</v>
      </c>
      <c r="B57" s="166">
        <v>8673.3822087579993</v>
      </c>
      <c r="C57" s="166">
        <v>1164.3772336320001</v>
      </c>
      <c r="D57" s="167">
        <v>0.88164203033723254</v>
      </c>
      <c r="E57" s="167">
        <v>0.11835796966276749</v>
      </c>
      <c r="F57" s="166">
        <v>46.505839428999998</v>
      </c>
      <c r="G57" s="166">
        <v>10.569778297999999</v>
      </c>
      <c r="H57" s="167">
        <v>0.81481096974619516</v>
      </c>
      <c r="I57" s="167">
        <v>0.18518903025380479</v>
      </c>
    </row>
    <row r="58" spans="1:9" ht="15" thickBot="1">
      <c r="A58" s="115" t="s">
        <v>635</v>
      </c>
      <c r="B58" s="166">
        <v>1823.969821203</v>
      </c>
      <c r="C58" s="166">
        <v>253.64700932900001</v>
      </c>
      <c r="D58" s="167">
        <v>0.87791444235458449</v>
      </c>
      <c r="E58" s="167">
        <v>0.12208555764541554</v>
      </c>
      <c r="F58" s="166">
        <v>52.007891524999998</v>
      </c>
      <c r="G58" s="166">
        <v>7.2325090980000004</v>
      </c>
      <c r="H58" s="167">
        <v>0.87791255592569395</v>
      </c>
      <c r="I58" s="167">
        <v>0.12208744407430609</v>
      </c>
    </row>
    <row r="59" spans="1:9" ht="15" thickBot="1">
      <c r="A59" s="115" t="s">
        <v>744</v>
      </c>
      <c r="B59" s="166">
        <v>1863.883825245</v>
      </c>
      <c r="C59" s="166">
        <v>446.21671395200002</v>
      </c>
      <c r="D59" s="167">
        <v>0.80684099831122202</v>
      </c>
      <c r="E59" s="167">
        <v>0.19315900168877786</v>
      </c>
      <c r="F59" s="166">
        <v>41.536962393000003</v>
      </c>
      <c r="G59" s="166">
        <v>4.053359779</v>
      </c>
      <c r="H59" s="167">
        <v>0.91109166187271584</v>
      </c>
      <c r="I59" s="167">
        <v>8.8908338127284242E-2</v>
      </c>
    </row>
    <row r="60" spans="1:9" ht="15" thickBot="1">
      <c r="A60" s="340" t="s">
        <v>745</v>
      </c>
      <c r="B60" s="156">
        <v>1542.804843788</v>
      </c>
      <c r="C60" s="156">
        <v>197.771589433</v>
      </c>
      <c r="D60" s="168">
        <f>B60/(C60+B60)</f>
        <v>0.88637580880776579</v>
      </c>
      <c r="E60" s="168">
        <f>C60/(C60+B60)</f>
        <v>0.11362419119223423</v>
      </c>
      <c r="F60" s="156">
        <v>52.220783378999997</v>
      </c>
      <c r="G60" s="156">
        <v>5.1796901049999997</v>
      </c>
      <c r="H60" s="168">
        <f>F60/(G60+F60)</f>
        <v>0.90976224078632728</v>
      </c>
      <c r="I60" s="168">
        <f>G60/(G60+F60)</f>
        <v>9.0237759213672761E-2</v>
      </c>
    </row>
    <row r="61" spans="1:9" ht="15" thickBot="1">
      <c r="A61" s="340" t="s">
        <v>746</v>
      </c>
      <c r="B61" s="156">
        <v>1142.1987675969999</v>
      </c>
      <c r="C61" s="156">
        <v>205.140251853</v>
      </c>
      <c r="D61" s="168">
        <f t="shared" ref="D61:D65" si="8">B61/(C61+B61)</f>
        <v>0.84774414687645527</v>
      </c>
      <c r="E61" s="168">
        <f t="shared" ref="E61:E65" si="9">C61/(C61+B61)</f>
        <v>0.15225585312354475</v>
      </c>
      <c r="F61" s="156">
        <v>50.121947765000002</v>
      </c>
      <c r="G61" s="156">
        <v>5.1274941050000002</v>
      </c>
      <c r="H61" s="168">
        <f t="shared" ref="H61:H65" si="10">F61/(G61+F61)</f>
        <v>0.90719373931297242</v>
      </c>
      <c r="I61" s="168">
        <f t="shared" ref="I61:I65" si="11">G61/(G61+F61)</f>
        <v>9.2806260687027645E-2</v>
      </c>
    </row>
    <row r="62" spans="1:9" ht="15" thickBot="1">
      <c r="A62" s="483" t="s">
        <v>747</v>
      </c>
      <c r="B62" s="156">
        <v>1129.387809202</v>
      </c>
      <c r="C62" s="156">
        <v>160.71565491000001</v>
      </c>
      <c r="D62" s="168">
        <f t="shared" si="8"/>
        <v>0.8754242125683902</v>
      </c>
      <c r="E62" s="168">
        <f t="shared" si="9"/>
        <v>0.12457578743160985</v>
      </c>
      <c r="F62" s="156">
        <v>49.029024151999998</v>
      </c>
      <c r="G62" s="156">
        <v>5.1085556700000003</v>
      </c>
      <c r="H62" s="168">
        <f t="shared" si="10"/>
        <v>0.90563753151144688</v>
      </c>
      <c r="I62" s="168">
        <f t="shared" si="11"/>
        <v>9.436246848855305E-2</v>
      </c>
    </row>
    <row r="63" spans="1:9" ht="15" thickBot="1">
      <c r="A63" s="340" t="s">
        <v>748</v>
      </c>
      <c r="B63" s="156">
        <v>1378.5739523509999</v>
      </c>
      <c r="C63" s="156">
        <v>110.233869618</v>
      </c>
      <c r="D63" s="168">
        <f t="shared" si="8"/>
        <v>0.92595829495830306</v>
      </c>
      <c r="E63" s="168">
        <f t="shared" si="9"/>
        <v>7.4041705041696979E-2</v>
      </c>
      <c r="F63" s="497">
        <v>48.804393672000003</v>
      </c>
      <c r="G63" s="156">
        <v>5.0803087700000003</v>
      </c>
      <c r="H63" s="168">
        <f t="shared" si="10"/>
        <v>0.90571890462848326</v>
      </c>
      <c r="I63" s="168">
        <f t="shared" si="11"/>
        <v>9.4281095371516674E-2</v>
      </c>
    </row>
    <row r="64" spans="1:9" ht="15" thickBot="1">
      <c r="A64" s="340" t="s">
        <v>749</v>
      </c>
      <c r="B64" s="156">
        <v>1575.2521240200001</v>
      </c>
      <c r="C64" s="156">
        <v>449.225505785</v>
      </c>
      <c r="D64" s="168">
        <f t="shared" si="8"/>
        <v>0.77810300337659455</v>
      </c>
      <c r="E64" s="168">
        <f t="shared" si="9"/>
        <v>0.22189699662340545</v>
      </c>
      <c r="F64" s="156">
        <v>48.504131931000003</v>
      </c>
      <c r="G64" s="156">
        <v>7.9602439829999998</v>
      </c>
      <c r="H64" s="168">
        <f t="shared" si="10"/>
        <v>0.85902183714694513</v>
      </c>
      <c r="I64" s="168">
        <f t="shared" si="11"/>
        <v>0.14097816285305484</v>
      </c>
    </row>
    <row r="65" spans="1:10" ht="15" thickBot="1">
      <c r="A65" s="483" t="s">
        <v>750</v>
      </c>
      <c r="B65" s="156">
        <v>1863.883825245</v>
      </c>
      <c r="C65" s="156">
        <v>446.21671395200002</v>
      </c>
      <c r="D65" s="168">
        <f t="shared" si="8"/>
        <v>0.80684099831122202</v>
      </c>
      <c r="E65" s="168">
        <f t="shared" si="9"/>
        <v>0.19315900168877786</v>
      </c>
      <c r="F65" s="156">
        <v>41.536962393000003</v>
      </c>
      <c r="G65" s="156">
        <v>4.053359779</v>
      </c>
      <c r="H65" s="168">
        <f t="shared" si="10"/>
        <v>0.91109166187271584</v>
      </c>
      <c r="I65" s="168">
        <f t="shared" si="11"/>
        <v>8.8908338127284242E-2</v>
      </c>
    </row>
    <row r="66" spans="1:10">
      <c r="A66" s="42"/>
      <c r="B66" s="42"/>
    </row>
    <row r="67" spans="1:10" ht="15" thickBot="1">
      <c r="A67" s="254" t="s">
        <v>1039</v>
      </c>
    </row>
    <row r="68" spans="1:10" ht="15.75" hidden="1" customHeight="1" thickBot="1"/>
    <row r="69" spans="1:10" ht="20.25" customHeight="1" thickBot="1">
      <c r="A69" s="573" t="s">
        <v>0</v>
      </c>
      <c r="B69" s="573" t="s">
        <v>1040</v>
      </c>
      <c r="C69" s="573"/>
      <c r="D69" s="573"/>
      <c r="E69" s="573"/>
      <c r="F69" s="573"/>
      <c r="G69" s="573"/>
      <c r="H69" s="573"/>
      <c r="I69" s="573"/>
    </row>
    <row r="70" spans="1:10" ht="15" thickBot="1">
      <c r="A70" s="573"/>
      <c r="B70" s="573" t="s">
        <v>153</v>
      </c>
      <c r="C70" s="573"/>
      <c r="D70" s="573" t="s">
        <v>154</v>
      </c>
      <c r="E70" s="573"/>
      <c r="F70" s="573" t="s">
        <v>155</v>
      </c>
      <c r="G70" s="573"/>
      <c r="H70" s="573" t="s">
        <v>156</v>
      </c>
      <c r="I70" s="573"/>
    </row>
    <row r="71" spans="1:10" ht="20.25" customHeight="1" thickBot="1">
      <c r="A71" s="573"/>
      <c r="B71" s="476" t="s">
        <v>10</v>
      </c>
      <c r="C71" s="476" t="s">
        <v>11</v>
      </c>
      <c r="D71" s="476" t="s">
        <v>10</v>
      </c>
      <c r="E71" s="476" t="s">
        <v>11</v>
      </c>
      <c r="F71" s="476" t="s">
        <v>10</v>
      </c>
      <c r="G71" s="476" t="s">
        <v>11</v>
      </c>
      <c r="H71" s="476" t="s">
        <v>10</v>
      </c>
      <c r="I71" s="476" t="s">
        <v>11</v>
      </c>
    </row>
    <row r="72" spans="1:10" ht="15" thickBot="1">
      <c r="A72" s="115" t="s">
        <v>606</v>
      </c>
      <c r="B72" s="166">
        <v>0</v>
      </c>
      <c r="C72" s="166">
        <v>0</v>
      </c>
      <c r="D72" s="170">
        <v>0</v>
      </c>
      <c r="E72" s="170">
        <v>0</v>
      </c>
      <c r="F72" s="166">
        <v>0</v>
      </c>
      <c r="G72" s="166">
        <v>0</v>
      </c>
      <c r="H72" s="170">
        <v>0</v>
      </c>
      <c r="I72" s="170">
        <v>0</v>
      </c>
      <c r="J72" s="68"/>
    </row>
    <row r="73" spans="1:10" ht="15" thickBot="1">
      <c r="A73" s="115" t="s">
        <v>635</v>
      </c>
      <c r="B73" s="166">
        <v>8.1585958390000002</v>
      </c>
      <c r="C73" s="166">
        <v>12.790190820999999</v>
      </c>
      <c r="D73" s="167">
        <v>0.38945433792488676</v>
      </c>
      <c r="E73" s="167">
        <v>0.61054566207511318</v>
      </c>
      <c r="F73" s="166">
        <v>8.1585958390000002</v>
      </c>
      <c r="G73" s="166">
        <v>12.790190820999999</v>
      </c>
      <c r="H73" s="167">
        <v>0.38945433792488676</v>
      </c>
      <c r="I73" s="167">
        <v>0.61054566207511318</v>
      </c>
      <c r="J73" s="68"/>
    </row>
    <row r="74" spans="1:10" ht="15" thickBot="1">
      <c r="A74" s="115" t="s">
        <v>744</v>
      </c>
      <c r="B74" s="166">
        <v>57.277587924999999</v>
      </c>
      <c r="C74" s="166">
        <v>0.18507015900000001</v>
      </c>
      <c r="D74" s="167">
        <v>0.99677929693524692</v>
      </c>
      <c r="E74" s="167">
        <v>3.22070306475313E-3</v>
      </c>
      <c r="F74" s="166">
        <v>57.277587924999999</v>
      </c>
      <c r="G74" s="166">
        <v>0.18507015900000001</v>
      </c>
      <c r="H74" s="167">
        <v>0.99677929693524692</v>
      </c>
      <c r="I74" s="167">
        <v>3.22070306475313E-3</v>
      </c>
      <c r="J74" s="68"/>
    </row>
    <row r="75" spans="1:10" ht="15" thickBot="1">
      <c r="A75" s="340" t="s">
        <v>745</v>
      </c>
      <c r="B75" s="156">
        <v>0</v>
      </c>
      <c r="C75" s="156">
        <v>0</v>
      </c>
      <c r="D75" s="156">
        <v>0</v>
      </c>
      <c r="E75" s="156">
        <v>0</v>
      </c>
      <c r="F75" s="156">
        <v>0</v>
      </c>
      <c r="G75" s="156">
        <v>0</v>
      </c>
      <c r="H75" s="156">
        <v>0</v>
      </c>
      <c r="I75" s="156">
        <v>0</v>
      </c>
      <c r="J75" s="68"/>
    </row>
    <row r="76" spans="1:10" ht="15" thickBot="1">
      <c r="A76" s="340" t="s">
        <v>746</v>
      </c>
      <c r="B76" s="156">
        <v>4.5609920089999996</v>
      </c>
      <c r="C76" s="156">
        <v>0.59164750700000002</v>
      </c>
      <c r="D76" s="168">
        <f t="shared" ref="D76:D80" si="12">B76/(C76+B76)</f>
        <v>0.88517583945804601</v>
      </c>
      <c r="E76" s="168">
        <f t="shared" ref="E76:E80" si="13">C76/(C76+B76)</f>
        <v>0.11482416054195398</v>
      </c>
      <c r="F76" s="156">
        <v>4.5609920089999996</v>
      </c>
      <c r="G76" s="156">
        <v>0.59164750700000002</v>
      </c>
      <c r="H76" s="168">
        <f t="shared" ref="H76:H80" si="14">F76/(G76+F76)</f>
        <v>0.88517583945804601</v>
      </c>
      <c r="I76" s="168">
        <f t="shared" ref="I76:I80" si="15">G76/(G76+F76)</f>
        <v>0.11482416054195398</v>
      </c>
    </row>
    <row r="77" spans="1:10" ht="15" thickBot="1">
      <c r="A77" s="483" t="s">
        <v>747</v>
      </c>
      <c r="B77" s="156">
        <v>0</v>
      </c>
      <c r="C77" s="156">
        <v>0</v>
      </c>
      <c r="D77" s="156">
        <v>0</v>
      </c>
      <c r="E77" s="156">
        <v>0</v>
      </c>
      <c r="F77" s="156">
        <v>0</v>
      </c>
      <c r="G77" s="156">
        <v>0</v>
      </c>
      <c r="H77" s="156">
        <v>0</v>
      </c>
      <c r="I77" s="156">
        <v>0</v>
      </c>
    </row>
    <row r="78" spans="1:10" ht="15" thickBot="1">
      <c r="A78" s="340" t="s">
        <v>748</v>
      </c>
      <c r="B78" s="156">
        <v>0.15511541200000001</v>
      </c>
      <c r="C78" s="156">
        <v>1.7784768689999999</v>
      </c>
      <c r="D78" s="168">
        <f t="shared" si="12"/>
        <v>8.0221364930035122E-2</v>
      </c>
      <c r="E78" s="168">
        <f t="shared" si="13"/>
        <v>0.91977863506996493</v>
      </c>
      <c r="F78" s="156">
        <v>0.15511541200000001</v>
      </c>
      <c r="G78" s="156">
        <v>1.7784768689999999</v>
      </c>
      <c r="H78" s="168">
        <f t="shared" si="14"/>
        <v>8.0221364930035122E-2</v>
      </c>
      <c r="I78" s="168">
        <f t="shared" si="15"/>
        <v>0.91977863506996493</v>
      </c>
    </row>
    <row r="79" spans="1:10" ht="15" thickBot="1">
      <c r="A79" s="340" t="s">
        <v>749</v>
      </c>
      <c r="B79" s="156">
        <v>0</v>
      </c>
      <c r="C79" s="156">
        <v>0</v>
      </c>
      <c r="D79" s="156">
        <v>0</v>
      </c>
      <c r="E79" s="156">
        <v>0</v>
      </c>
      <c r="F79" s="156">
        <v>0</v>
      </c>
      <c r="G79" s="156">
        <v>0</v>
      </c>
      <c r="H79" s="156">
        <v>0</v>
      </c>
      <c r="I79" s="156">
        <v>0</v>
      </c>
    </row>
    <row r="80" spans="1:10" ht="15" thickBot="1">
      <c r="A80" s="483" t="s">
        <v>750</v>
      </c>
      <c r="B80" s="156">
        <v>57.277587924999999</v>
      </c>
      <c r="C80" s="156">
        <v>0.18507015900000001</v>
      </c>
      <c r="D80" s="168">
        <f t="shared" si="12"/>
        <v>0.99677929693524692</v>
      </c>
      <c r="E80" s="168">
        <f t="shared" si="13"/>
        <v>3.22070306475313E-3</v>
      </c>
      <c r="F80" s="156">
        <v>57.277587924999999</v>
      </c>
      <c r="G80" s="156">
        <v>0.18507015900000001</v>
      </c>
      <c r="H80" s="168">
        <f t="shared" si="14"/>
        <v>0.99677929693524692</v>
      </c>
      <c r="I80" s="168">
        <f t="shared" si="15"/>
        <v>3.22070306475313E-3</v>
      </c>
    </row>
    <row r="81" spans="1:9">
      <c r="A81" s="42"/>
      <c r="B81" s="42"/>
    </row>
    <row r="82" spans="1:9" ht="15" thickBot="1">
      <c r="A82" s="254" t="s">
        <v>1041</v>
      </c>
    </row>
    <row r="83" spans="1:9" ht="15.75" hidden="1" customHeight="1" thickBot="1"/>
    <row r="84" spans="1:9" ht="18.75" customHeight="1" thickBot="1">
      <c r="A84" s="573" t="s">
        <v>0</v>
      </c>
      <c r="B84" s="573" t="s">
        <v>168</v>
      </c>
      <c r="C84" s="573"/>
      <c r="D84" s="573"/>
      <c r="E84" s="573"/>
      <c r="F84" s="573"/>
      <c r="G84" s="573"/>
      <c r="H84" s="573"/>
      <c r="I84" s="573"/>
    </row>
    <row r="85" spans="1:9" ht="15" thickBot="1">
      <c r="A85" s="573"/>
      <c r="B85" s="573" t="s">
        <v>153</v>
      </c>
      <c r="C85" s="573"/>
      <c r="D85" s="573" t="s">
        <v>154</v>
      </c>
      <c r="E85" s="573"/>
      <c r="F85" s="573" t="s">
        <v>155</v>
      </c>
      <c r="G85" s="573"/>
      <c r="H85" s="573" t="s">
        <v>156</v>
      </c>
      <c r="I85" s="573"/>
    </row>
    <row r="86" spans="1:9" ht="19.5" customHeight="1" thickBot="1">
      <c r="A86" s="573"/>
      <c r="B86" s="476" t="s">
        <v>10</v>
      </c>
      <c r="C86" s="476" t="s">
        <v>11</v>
      </c>
      <c r="D86" s="476" t="s">
        <v>10</v>
      </c>
      <c r="E86" s="476" t="s">
        <v>11</v>
      </c>
      <c r="F86" s="476" t="s">
        <v>10</v>
      </c>
      <c r="G86" s="476" t="s">
        <v>11</v>
      </c>
      <c r="H86" s="476" t="s">
        <v>10</v>
      </c>
      <c r="I86" s="476" t="s">
        <v>11</v>
      </c>
    </row>
    <row r="87" spans="1:9" ht="15" thickBot="1">
      <c r="A87" s="115" t="s">
        <v>606</v>
      </c>
      <c r="B87" s="166">
        <v>65245.995849999999</v>
      </c>
      <c r="C87" s="166">
        <v>2503.8000000000002</v>
      </c>
      <c r="D87" s="167">
        <v>0.96304343107478163</v>
      </c>
      <c r="E87" s="167">
        <v>3.695656892521839E-2</v>
      </c>
      <c r="F87" s="166">
        <v>65245.995849999999</v>
      </c>
      <c r="G87" s="166">
        <v>2503.8000000000002</v>
      </c>
      <c r="H87" s="167">
        <v>0.96304343107478163</v>
      </c>
      <c r="I87" s="167">
        <v>3.695656892521839E-2</v>
      </c>
    </row>
    <row r="88" spans="1:9" ht="15" thickBot="1">
      <c r="A88" s="115" t="s">
        <v>635</v>
      </c>
      <c r="B88" s="166">
        <v>55349.610849999997</v>
      </c>
      <c r="C88" s="166">
        <v>2218.5</v>
      </c>
      <c r="D88" s="167">
        <v>0.96146303974121117</v>
      </c>
      <c r="E88" s="167">
        <v>3.8536960258788826E-2</v>
      </c>
      <c r="F88" s="166">
        <v>55349.610849999997</v>
      </c>
      <c r="G88" s="166">
        <v>2218.5</v>
      </c>
      <c r="H88" s="167">
        <v>0.96146303974121117</v>
      </c>
      <c r="I88" s="167">
        <v>3.8536960258788826E-2</v>
      </c>
    </row>
    <row r="89" spans="1:9" ht="15" thickBot="1">
      <c r="A89" s="115" t="s">
        <v>744</v>
      </c>
      <c r="B89" s="166">
        <v>48074.781381804001</v>
      </c>
      <c r="C89" s="166">
        <v>2507</v>
      </c>
      <c r="D89" s="167">
        <v>0.95043670010202819</v>
      </c>
      <c r="E89" s="167">
        <v>4.9563299897971834E-2</v>
      </c>
      <c r="F89" s="166">
        <v>48074.781381804001</v>
      </c>
      <c r="G89" s="166">
        <v>2507</v>
      </c>
      <c r="H89" s="167">
        <v>0.95043670010202819</v>
      </c>
      <c r="I89" s="167">
        <v>4.9563299897971834E-2</v>
      </c>
    </row>
    <row r="90" spans="1:9" ht="15" thickBot="1">
      <c r="A90" s="340" t="s">
        <v>745</v>
      </c>
      <c r="B90" s="156">
        <v>54121.610849999997</v>
      </c>
      <c r="C90" s="156">
        <v>2136.5</v>
      </c>
      <c r="D90" s="168">
        <f>B90/(C90+B90)</f>
        <v>0.96202325375452946</v>
      </c>
      <c r="E90" s="168">
        <f>C90/(C90+B90)</f>
        <v>3.797674624547049E-2</v>
      </c>
      <c r="F90" s="156">
        <v>54121.610849999997</v>
      </c>
      <c r="G90" s="156">
        <v>2136.5</v>
      </c>
      <c r="H90" s="168">
        <f>F90/(G90+F90)</f>
        <v>0.96202325375452946</v>
      </c>
      <c r="I90" s="168">
        <f>G90/(G90+F90)</f>
        <v>3.797674624547049E-2</v>
      </c>
    </row>
    <row r="91" spans="1:9" ht="15" thickBot="1">
      <c r="A91" s="340" t="s">
        <v>746</v>
      </c>
      <c r="B91" s="156">
        <v>52831.793850000002</v>
      </c>
      <c r="C91" s="156">
        <v>2538.5</v>
      </c>
      <c r="D91" s="168">
        <f t="shared" ref="D91:D95" si="16">B91/(C91+B91)</f>
        <v>0.95415411724422339</v>
      </c>
      <c r="E91" s="168">
        <f t="shared" ref="E91:E95" si="17">C91/(C91+B91)</f>
        <v>4.5845882755776633E-2</v>
      </c>
      <c r="F91" s="156">
        <v>52831.793850000002</v>
      </c>
      <c r="G91" s="156">
        <v>2538.5</v>
      </c>
      <c r="H91" s="168">
        <f t="shared" ref="H91:H95" si="18">F91/(G91+F91)</f>
        <v>0.95415411724422339</v>
      </c>
      <c r="I91" s="168">
        <f t="shared" ref="I91:I95" si="19">G91/(G91+F91)</f>
        <v>4.5845882755776633E-2</v>
      </c>
    </row>
    <row r="92" spans="1:9" ht="15" thickBot="1">
      <c r="A92" s="483" t="s">
        <v>747</v>
      </c>
      <c r="B92" s="156">
        <v>51245.993849999999</v>
      </c>
      <c r="C92" s="156">
        <v>2664.5</v>
      </c>
      <c r="D92" s="168">
        <f t="shared" si="16"/>
        <v>0.95057548522160307</v>
      </c>
      <c r="E92" s="168">
        <f t="shared" si="17"/>
        <v>4.9424514778396898E-2</v>
      </c>
      <c r="F92" s="156">
        <v>51245.993849999999</v>
      </c>
      <c r="G92" s="156">
        <v>2664.5</v>
      </c>
      <c r="H92" s="168">
        <f t="shared" si="18"/>
        <v>0.95057548522160307</v>
      </c>
      <c r="I92" s="168">
        <f t="shared" si="19"/>
        <v>4.9424514778396898E-2</v>
      </c>
    </row>
    <row r="93" spans="1:9" ht="15" thickBot="1">
      <c r="A93" s="340" t="s">
        <v>748</v>
      </c>
      <c r="B93" s="156">
        <v>46586.993849999999</v>
      </c>
      <c r="C93" s="156">
        <v>2531.5</v>
      </c>
      <c r="D93" s="168">
        <f t="shared" si="16"/>
        <v>0.94846136757102539</v>
      </c>
      <c r="E93" s="168">
        <f t="shared" si="17"/>
        <v>5.1538632428974614E-2</v>
      </c>
      <c r="F93" s="156">
        <v>46586.993849999999</v>
      </c>
      <c r="G93" s="156">
        <v>2531.5</v>
      </c>
      <c r="H93" s="168">
        <f t="shared" si="18"/>
        <v>0.94846136757102539</v>
      </c>
      <c r="I93" s="168">
        <f t="shared" si="19"/>
        <v>5.1538632428974614E-2</v>
      </c>
    </row>
    <row r="94" spans="1:9" ht="15" thickBot="1">
      <c r="A94" s="340" t="s">
        <v>749</v>
      </c>
      <c r="B94" s="156">
        <v>49467.493849999999</v>
      </c>
      <c r="C94" s="156">
        <v>2527</v>
      </c>
      <c r="D94" s="168">
        <f t="shared" si="16"/>
        <v>0.95139869988368009</v>
      </c>
      <c r="E94" s="168">
        <f t="shared" si="17"/>
        <v>4.8601300116319912E-2</v>
      </c>
      <c r="F94" s="156">
        <v>49467.493849999999</v>
      </c>
      <c r="G94" s="156">
        <v>2527</v>
      </c>
      <c r="H94" s="168">
        <f t="shared" si="18"/>
        <v>0.95139869988368009</v>
      </c>
      <c r="I94" s="168">
        <f t="shared" si="19"/>
        <v>4.8601300116319912E-2</v>
      </c>
    </row>
    <row r="95" spans="1:9" ht="15" thickBot="1">
      <c r="A95" s="483" t="s">
        <v>750</v>
      </c>
      <c r="B95" s="156">
        <v>48074.781381804001</v>
      </c>
      <c r="C95" s="156">
        <v>2507</v>
      </c>
      <c r="D95" s="168">
        <f t="shared" si="16"/>
        <v>0.95043670010202819</v>
      </c>
      <c r="E95" s="168">
        <f t="shared" si="17"/>
        <v>4.9563299897971834E-2</v>
      </c>
      <c r="F95" s="156">
        <v>48074.781381804001</v>
      </c>
      <c r="G95" s="156">
        <v>2507</v>
      </c>
      <c r="H95" s="168">
        <f t="shared" si="18"/>
        <v>0.95043670010202819</v>
      </c>
      <c r="I95" s="168">
        <f t="shared" si="19"/>
        <v>4.9563299897971834E-2</v>
      </c>
    </row>
    <row r="96" spans="1:9">
      <c r="A96" s="169" t="s">
        <v>1033</v>
      </c>
      <c r="B96" s="20"/>
    </row>
    <row r="97" spans="1:9">
      <c r="A97" s="42"/>
      <c r="B97" s="42"/>
    </row>
    <row r="98" spans="1:9" ht="17">
      <c r="A98" s="593" t="s">
        <v>1011</v>
      </c>
      <c r="B98" s="593"/>
      <c r="C98" s="593"/>
      <c r="D98" s="593"/>
      <c r="E98" s="593"/>
      <c r="F98" s="593"/>
      <c r="G98" s="593"/>
      <c r="H98" s="593"/>
      <c r="I98" s="593"/>
    </row>
    <row r="100" spans="1:9" ht="15" thickBot="1">
      <c r="A100" s="254" t="s">
        <v>1042</v>
      </c>
    </row>
    <row r="101" spans="1:9" ht="15.75" hidden="1" customHeight="1" thickBot="1"/>
    <row r="102" spans="1:9" ht="19.5" customHeight="1" thickBot="1">
      <c r="A102" s="573" t="s">
        <v>0</v>
      </c>
      <c r="B102" s="573" t="s">
        <v>169</v>
      </c>
      <c r="C102" s="573"/>
      <c r="D102" s="573"/>
      <c r="E102" s="573"/>
      <c r="F102" s="573"/>
      <c r="G102" s="573"/>
      <c r="H102" s="573"/>
      <c r="I102" s="573"/>
    </row>
    <row r="103" spans="1:9" ht="19.5" customHeight="1" thickBot="1">
      <c r="A103" s="573"/>
      <c r="B103" s="573" t="s">
        <v>153</v>
      </c>
      <c r="C103" s="573"/>
      <c r="D103" s="573" t="s">
        <v>154</v>
      </c>
      <c r="E103" s="573"/>
      <c r="F103" s="573" t="s">
        <v>155</v>
      </c>
      <c r="G103" s="573"/>
      <c r="H103" s="573" t="s">
        <v>156</v>
      </c>
      <c r="I103" s="573"/>
    </row>
    <row r="104" spans="1:9" ht="18.75" customHeight="1" thickBot="1">
      <c r="A104" s="573"/>
      <c r="B104" s="476" t="s">
        <v>10</v>
      </c>
      <c r="C104" s="476" t="s">
        <v>11</v>
      </c>
      <c r="D104" s="476" t="s">
        <v>10</v>
      </c>
      <c r="E104" s="476" t="s">
        <v>11</v>
      </c>
      <c r="F104" s="476" t="s">
        <v>10</v>
      </c>
      <c r="G104" s="476" t="s">
        <v>11</v>
      </c>
      <c r="H104" s="476" t="s">
        <v>10</v>
      </c>
      <c r="I104" s="476" t="s">
        <v>11</v>
      </c>
    </row>
    <row r="105" spans="1:9" ht="15" thickBot="1">
      <c r="A105" s="115" t="s">
        <v>606</v>
      </c>
      <c r="B105" s="166">
        <v>19185</v>
      </c>
      <c r="C105" s="166">
        <v>0</v>
      </c>
      <c r="D105" s="167">
        <v>1</v>
      </c>
      <c r="E105" s="170">
        <v>0</v>
      </c>
      <c r="F105" s="166">
        <v>19185</v>
      </c>
      <c r="G105" s="166">
        <v>0</v>
      </c>
      <c r="H105" s="167">
        <v>1</v>
      </c>
      <c r="I105" s="170">
        <v>0</v>
      </c>
    </row>
    <row r="106" spans="1:9" ht="15" thickBot="1">
      <c r="A106" s="115" t="s">
        <v>635</v>
      </c>
      <c r="B106" s="166">
        <v>16990</v>
      </c>
      <c r="C106" s="166">
        <v>0</v>
      </c>
      <c r="D106" s="167">
        <v>1</v>
      </c>
      <c r="E106" s="170">
        <v>0</v>
      </c>
      <c r="F106" s="166">
        <v>16990</v>
      </c>
      <c r="G106" s="166">
        <v>0</v>
      </c>
      <c r="H106" s="167">
        <v>1</v>
      </c>
      <c r="I106" s="170">
        <v>0</v>
      </c>
    </row>
    <row r="107" spans="1:9" ht="15" thickBot="1">
      <c r="A107" s="115" t="s">
        <v>744</v>
      </c>
      <c r="B107" s="166">
        <v>6490</v>
      </c>
      <c r="C107" s="166">
        <v>0</v>
      </c>
      <c r="D107" s="167">
        <v>1</v>
      </c>
      <c r="E107" s="170">
        <v>0</v>
      </c>
      <c r="F107" s="166">
        <v>6490</v>
      </c>
      <c r="G107" s="166">
        <v>0</v>
      </c>
      <c r="H107" s="167">
        <v>1</v>
      </c>
      <c r="I107" s="170">
        <v>0</v>
      </c>
    </row>
    <row r="108" spans="1:9" ht="15" thickBot="1">
      <c r="A108" s="340" t="s">
        <v>745</v>
      </c>
      <c r="B108" s="156">
        <v>16650</v>
      </c>
      <c r="C108" s="156">
        <v>0</v>
      </c>
      <c r="D108" s="498">
        <v>1</v>
      </c>
      <c r="E108" s="499">
        <v>0</v>
      </c>
      <c r="F108" s="156">
        <v>16650</v>
      </c>
      <c r="G108" s="156">
        <v>0</v>
      </c>
      <c r="H108" s="498">
        <v>1</v>
      </c>
      <c r="I108" s="499">
        <v>0</v>
      </c>
    </row>
    <row r="109" spans="1:9" ht="15" thickBot="1">
      <c r="A109" s="340" t="s">
        <v>746</v>
      </c>
      <c r="B109" s="156">
        <v>15070</v>
      </c>
      <c r="C109" s="156">
        <v>0</v>
      </c>
      <c r="D109" s="498">
        <v>1</v>
      </c>
      <c r="E109" s="499">
        <v>0</v>
      </c>
      <c r="F109" s="156">
        <v>15070</v>
      </c>
      <c r="G109" s="156">
        <v>0</v>
      </c>
      <c r="H109" s="498">
        <v>1</v>
      </c>
      <c r="I109" s="499">
        <v>0</v>
      </c>
    </row>
    <row r="110" spans="1:9" ht="15" thickBot="1">
      <c r="A110" s="483" t="s">
        <v>747</v>
      </c>
      <c r="B110" s="156">
        <v>12820</v>
      </c>
      <c r="C110" s="156">
        <v>0</v>
      </c>
      <c r="D110" s="498">
        <v>1</v>
      </c>
      <c r="E110" s="499">
        <v>0</v>
      </c>
      <c r="F110" s="156">
        <v>12820</v>
      </c>
      <c r="G110" s="156">
        <v>0</v>
      </c>
      <c r="H110" s="498">
        <v>1</v>
      </c>
      <c r="I110" s="499">
        <v>0</v>
      </c>
    </row>
    <row r="111" spans="1:9" ht="15" thickBot="1">
      <c r="A111" s="340" t="s">
        <v>748</v>
      </c>
      <c r="B111" s="156">
        <v>11650</v>
      </c>
      <c r="C111" s="156">
        <v>0</v>
      </c>
      <c r="D111" s="498">
        <v>1</v>
      </c>
      <c r="E111" s="499">
        <v>0</v>
      </c>
      <c r="F111" s="156">
        <v>11650</v>
      </c>
      <c r="G111" s="156">
        <v>0</v>
      </c>
      <c r="H111" s="498">
        <v>1</v>
      </c>
      <c r="I111" s="499">
        <v>0</v>
      </c>
    </row>
    <row r="112" spans="1:9" ht="15" thickBot="1">
      <c r="A112" s="340" t="s">
        <v>749</v>
      </c>
      <c r="B112" s="156">
        <v>8130</v>
      </c>
      <c r="C112" s="156">
        <v>0</v>
      </c>
      <c r="D112" s="498">
        <v>1</v>
      </c>
      <c r="E112" s="499">
        <v>0</v>
      </c>
      <c r="F112" s="156">
        <v>8130</v>
      </c>
      <c r="G112" s="156">
        <v>0</v>
      </c>
      <c r="H112" s="498">
        <v>1</v>
      </c>
      <c r="I112" s="499">
        <v>0</v>
      </c>
    </row>
    <row r="113" spans="1:9" ht="15" thickBot="1">
      <c r="A113" s="483" t="s">
        <v>750</v>
      </c>
      <c r="B113" s="156">
        <v>6490</v>
      </c>
      <c r="C113" s="156">
        <v>0</v>
      </c>
      <c r="D113" s="498">
        <v>1</v>
      </c>
      <c r="E113" s="499">
        <v>0</v>
      </c>
      <c r="F113" s="156">
        <v>6490</v>
      </c>
      <c r="G113" s="156">
        <v>0</v>
      </c>
      <c r="H113" s="498">
        <v>1</v>
      </c>
      <c r="I113" s="499">
        <v>0</v>
      </c>
    </row>
    <row r="114" spans="1:9">
      <c r="A114" s="42"/>
      <c r="B114" s="42"/>
    </row>
    <row r="115" spans="1:9" ht="15" thickBot="1">
      <c r="A115" s="254" t="s">
        <v>1043</v>
      </c>
    </row>
    <row r="116" spans="1:9" ht="15.75" hidden="1" customHeight="1" thickBot="1"/>
    <row r="117" spans="1:9" ht="15" thickBot="1">
      <c r="A117" s="573" t="s">
        <v>0</v>
      </c>
      <c r="B117" s="573" t="s">
        <v>1044</v>
      </c>
      <c r="C117" s="573"/>
      <c r="D117" s="573"/>
      <c r="E117" s="573"/>
      <c r="F117" s="573"/>
      <c r="G117" s="573"/>
      <c r="H117" s="573"/>
      <c r="I117" s="573"/>
    </row>
    <row r="118" spans="1:9" ht="15" thickBot="1">
      <c r="A118" s="573"/>
      <c r="B118" s="573" t="s">
        <v>153</v>
      </c>
      <c r="C118" s="573"/>
      <c r="D118" s="573" t="s">
        <v>154</v>
      </c>
      <c r="E118" s="573"/>
      <c r="F118" s="573" t="s">
        <v>155</v>
      </c>
      <c r="G118" s="573"/>
      <c r="H118" s="573" t="s">
        <v>156</v>
      </c>
      <c r="I118" s="573"/>
    </row>
    <row r="119" spans="1:9" ht="15" thickBot="1">
      <c r="A119" s="573"/>
      <c r="B119" s="476" t="s">
        <v>10</v>
      </c>
      <c r="C119" s="476" t="s">
        <v>11</v>
      </c>
      <c r="D119" s="476" t="s">
        <v>10</v>
      </c>
      <c r="E119" s="476" t="s">
        <v>11</v>
      </c>
      <c r="F119" s="476" t="s">
        <v>10</v>
      </c>
      <c r="G119" s="476" t="s">
        <v>11</v>
      </c>
      <c r="H119" s="476" t="s">
        <v>10</v>
      </c>
      <c r="I119" s="476" t="s">
        <v>11</v>
      </c>
    </row>
    <row r="120" spans="1:9" ht="15" thickBot="1">
      <c r="A120" s="115" t="s">
        <v>606</v>
      </c>
      <c r="B120" s="166">
        <v>220</v>
      </c>
      <c r="C120" s="166">
        <v>0</v>
      </c>
      <c r="D120" s="167">
        <v>1</v>
      </c>
      <c r="E120" s="170">
        <v>0</v>
      </c>
      <c r="F120" s="166">
        <v>220</v>
      </c>
      <c r="G120" s="166">
        <v>0</v>
      </c>
      <c r="H120" s="167">
        <v>1</v>
      </c>
      <c r="I120" s="170">
        <v>0</v>
      </c>
    </row>
    <row r="121" spans="1:9" ht="15" thickBot="1">
      <c r="A121" s="115" t="s">
        <v>635</v>
      </c>
      <c r="B121" s="166">
        <v>220</v>
      </c>
      <c r="C121" s="166">
        <v>0</v>
      </c>
      <c r="D121" s="167">
        <v>1</v>
      </c>
      <c r="E121" s="170">
        <v>0</v>
      </c>
      <c r="F121" s="166">
        <v>220</v>
      </c>
      <c r="G121" s="166">
        <v>0</v>
      </c>
      <c r="H121" s="167">
        <v>1</v>
      </c>
      <c r="I121" s="170">
        <v>0</v>
      </c>
    </row>
    <row r="122" spans="1:9" ht="15" thickBot="1">
      <c r="A122" s="115" t="s">
        <v>744</v>
      </c>
      <c r="B122" s="166">
        <v>566</v>
      </c>
      <c r="C122" s="166">
        <v>0</v>
      </c>
      <c r="D122" s="167">
        <v>1</v>
      </c>
      <c r="E122" s="170">
        <v>0</v>
      </c>
      <c r="F122" s="166">
        <v>566</v>
      </c>
      <c r="G122" s="166">
        <v>0</v>
      </c>
      <c r="H122" s="167">
        <v>1</v>
      </c>
      <c r="I122" s="170">
        <v>0</v>
      </c>
    </row>
    <row r="123" spans="1:9" ht="15" thickBot="1">
      <c r="A123" s="340" t="s">
        <v>745</v>
      </c>
      <c r="B123" s="156">
        <v>220</v>
      </c>
      <c r="C123" s="156">
        <v>0</v>
      </c>
      <c r="D123" s="498">
        <v>1</v>
      </c>
      <c r="E123" s="499">
        <v>0</v>
      </c>
      <c r="F123" s="156">
        <v>220</v>
      </c>
      <c r="G123" s="171">
        <v>0</v>
      </c>
      <c r="H123" s="498">
        <v>1</v>
      </c>
      <c r="I123" s="499">
        <v>0</v>
      </c>
    </row>
    <row r="124" spans="1:9" ht="15" thickBot="1">
      <c r="A124" s="340" t="s">
        <v>746</v>
      </c>
      <c r="B124" s="156">
        <v>220</v>
      </c>
      <c r="C124" s="156">
        <v>0</v>
      </c>
      <c r="D124" s="498">
        <v>1</v>
      </c>
      <c r="E124" s="499">
        <v>0</v>
      </c>
      <c r="F124" s="156">
        <v>220</v>
      </c>
      <c r="G124" s="171">
        <v>0</v>
      </c>
      <c r="H124" s="498">
        <v>1</v>
      </c>
      <c r="I124" s="499">
        <v>0</v>
      </c>
    </row>
    <row r="125" spans="1:9" ht="15" thickBot="1">
      <c r="A125" s="483" t="s">
        <v>747</v>
      </c>
      <c r="B125" s="156">
        <v>220</v>
      </c>
      <c r="C125" s="156">
        <v>0</v>
      </c>
      <c r="D125" s="498">
        <v>1</v>
      </c>
      <c r="E125" s="499">
        <v>0</v>
      </c>
      <c r="F125" s="156">
        <v>220</v>
      </c>
      <c r="G125" s="171">
        <v>0</v>
      </c>
      <c r="H125" s="498">
        <v>1</v>
      </c>
      <c r="I125" s="499">
        <v>0</v>
      </c>
    </row>
    <row r="126" spans="1:9" ht="15" thickBot="1">
      <c r="A126" s="340" t="s">
        <v>748</v>
      </c>
      <c r="B126" s="156">
        <v>786</v>
      </c>
      <c r="C126" s="156">
        <v>0</v>
      </c>
      <c r="D126" s="498">
        <v>1</v>
      </c>
      <c r="E126" s="499">
        <v>0</v>
      </c>
      <c r="F126" s="156">
        <v>786</v>
      </c>
      <c r="G126" s="171">
        <v>0</v>
      </c>
      <c r="H126" s="498">
        <v>1</v>
      </c>
      <c r="I126" s="499">
        <v>0</v>
      </c>
    </row>
    <row r="127" spans="1:9" ht="15" thickBot="1">
      <c r="A127" s="340" t="s">
        <v>749</v>
      </c>
      <c r="B127" s="156">
        <v>566</v>
      </c>
      <c r="C127" s="156">
        <v>0</v>
      </c>
      <c r="D127" s="498">
        <v>1</v>
      </c>
      <c r="E127" s="499">
        <v>0</v>
      </c>
      <c r="F127" s="156">
        <v>566</v>
      </c>
      <c r="G127" s="171">
        <v>0</v>
      </c>
      <c r="H127" s="498">
        <v>1</v>
      </c>
      <c r="I127" s="499">
        <v>0</v>
      </c>
    </row>
    <row r="128" spans="1:9" ht="15" thickBot="1">
      <c r="A128" s="483" t="s">
        <v>750</v>
      </c>
      <c r="B128" s="156">
        <v>566</v>
      </c>
      <c r="C128" s="156">
        <v>0</v>
      </c>
      <c r="D128" s="498">
        <v>1</v>
      </c>
      <c r="E128" s="499">
        <v>0</v>
      </c>
      <c r="F128" s="156">
        <v>566</v>
      </c>
      <c r="G128" s="171">
        <v>0</v>
      </c>
      <c r="H128" s="498">
        <v>1</v>
      </c>
      <c r="I128" s="499">
        <v>0</v>
      </c>
    </row>
    <row r="129" spans="1:9">
      <c r="A129" s="42"/>
      <c r="B129" s="42"/>
    </row>
    <row r="130" spans="1:9" ht="15" thickBot="1">
      <c r="A130" s="254" t="s">
        <v>159</v>
      </c>
    </row>
    <row r="131" spans="1:9" ht="15.75" hidden="1" customHeight="1" thickBot="1"/>
    <row r="132" spans="1:9" ht="19.5" customHeight="1" thickBot="1">
      <c r="A132" s="573" t="s">
        <v>0</v>
      </c>
      <c r="B132" s="573" t="s">
        <v>170</v>
      </c>
      <c r="C132" s="573"/>
      <c r="D132" s="573"/>
      <c r="E132" s="573"/>
      <c r="F132" s="573"/>
      <c r="G132" s="573"/>
      <c r="H132" s="573"/>
      <c r="I132" s="573"/>
    </row>
    <row r="133" spans="1:9" ht="17.25" customHeight="1" thickBot="1">
      <c r="A133" s="573"/>
      <c r="B133" s="573" t="s">
        <v>153</v>
      </c>
      <c r="C133" s="573"/>
      <c r="D133" s="573" t="s">
        <v>154</v>
      </c>
      <c r="E133" s="573"/>
      <c r="F133" s="573" t="s">
        <v>155</v>
      </c>
      <c r="G133" s="573"/>
      <c r="H133" s="573" t="s">
        <v>156</v>
      </c>
      <c r="I133" s="573"/>
    </row>
    <row r="134" spans="1:9" ht="19.5" customHeight="1" thickBot="1">
      <c r="A134" s="573"/>
      <c r="B134" s="476" t="s">
        <v>10</v>
      </c>
      <c r="C134" s="476" t="s">
        <v>11</v>
      </c>
      <c r="D134" s="476" t="s">
        <v>10</v>
      </c>
      <c r="E134" s="476" t="s">
        <v>11</v>
      </c>
      <c r="F134" s="476" t="s">
        <v>10</v>
      </c>
      <c r="G134" s="476" t="s">
        <v>11</v>
      </c>
      <c r="H134" s="476" t="s">
        <v>10</v>
      </c>
      <c r="I134" s="476" t="s">
        <v>11</v>
      </c>
    </row>
    <row r="135" spans="1:9" ht="15" thickBot="1">
      <c r="A135" s="115" t="s">
        <v>606</v>
      </c>
      <c r="B135" s="166">
        <v>10677.432648762</v>
      </c>
      <c r="C135" s="166">
        <v>2569.1257452999998</v>
      </c>
      <c r="D135" s="167">
        <v>0.80605334088500635</v>
      </c>
      <c r="E135" s="167">
        <v>0.19394665911499362</v>
      </c>
      <c r="F135" s="166">
        <v>21.313578543999999</v>
      </c>
      <c r="G135" s="166">
        <v>0.15210053600000001</v>
      </c>
      <c r="H135" s="167">
        <v>0.9929142453200227</v>
      </c>
      <c r="I135" s="167">
        <v>7.0857546799772617E-3</v>
      </c>
    </row>
    <row r="136" spans="1:9" ht="15" thickBot="1">
      <c r="A136" s="115" t="s">
        <v>635</v>
      </c>
      <c r="B136" s="166">
        <v>8861.5184962559997</v>
      </c>
      <c r="C136" s="166">
        <v>2568.1366127000001</v>
      </c>
      <c r="D136" s="167">
        <v>0.77530935201293427</v>
      </c>
      <c r="E136" s="167">
        <v>0.22469064798706573</v>
      </c>
      <c r="F136" s="166">
        <v>22.148664149999998</v>
      </c>
      <c r="G136" s="166">
        <v>0.15642603599999999</v>
      </c>
      <c r="H136" s="167">
        <v>0.99298698033966337</v>
      </c>
      <c r="I136" s="167">
        <v>7.013019660336647E-3</v>
      </c>
    </row>
    <row r="137" spans="1:9" ht="15" thickBot="1">
      <c r="A137" s="115" t="s">
        <v>744</v>
      </c>
      <c r="B137" s="166">
        <v>11661.153241800001</v>
      </c>
      <c r="C137" s="166">
        <v>2606.7872241999999</v>
      </c>
      <c r="D137" s="167">
        <v>0.81729758191717428</v>
      </c>
      <c r="E137" s="167">
        <v>0.18270241808282575</v>
      </c>
      <c r="F137" s="166">
        <v>21.2161261</v>
      </c>
      <c r="G137" s="166">
        <v>0.15484121000000001</v>
      </c>
      <c r="H137" s="167">
        <v>0.99275459983846648</v>
      </c>
      <c r="I137" s="167">
        <v>7.2454001615334463E-3</v>
      </c>
    </row>
    <row r="138" spans="1:9" ht="15" thickBot="1">
      <c r="A138" s="340" t="s">
        <v>745</v>
      </c>
      <c r="B138" s="500">
        <v>9684.0770517000001</v>
      </c>
      <c r="C138" s="500">
        <v>2567.7731779000001</v>
      </c>
      <c r="D138" s="498">
        <f>B138/(C138+B138)</f>
        <v>0.79041751818869288</v>
      </c>
      <c r="E138" s="498">
        <f>C138/(C138+B138)</f>
        <v>0.20958248181130704</v>
      </c>
      <c r="F138" s="500">
        <v>21.041686599999998</v>
      </c>
      <c r="G138" s="500">
        <v>0.15544993600000001</v>
      </c>
      <c r="H138" s="498">
        <f>F138/(G138+F138)</f>
        <v>0.99266646531544522</v>
      </c>
      <c r="I138" s="498">
        <f>G138/(G138+F138)</f>
        <v>7.3335346845548113E-3</v>
      </c>
    </row>
    <row r="139" spans="1:9" ht="15" thickBot="1">
      <c r="A139" s="340" t="s">
        <v>746</v>
      </c>
      <c r="B139" s="500">
        <v>10414.651995</v>
      </c>
      <c r="C139" s="500">
        <v>2568.0016346000002</v>
      </c>
      <c r="D139" s="498">
        <f t="shared" ref="D139:D143" si="20">B139/(C139+B139)</f>
        <v>0.80219747766011051</v>
      </c>
      <c r="E139" s="498">
        <f t="shared" ref="E139:E143" si="21">C139/(C139+B139)</f>
        <v>0.19780252233988938</v>
      </c>
      <c r="F139" s="500">
        <v>21.4212922</v>
      </c>
      <c r="G139" s="500">
        <v>0.15564433599999999</v>
      </c>
      <c r="H139" s="498">
        <f t="shared" ref="H139:H143" si="22">F139/(G139+F139)</f>
        <v>0.99278654151202983</v>
      </c>
      <c r="I139" s="498">
        <f t="shared" ref="I139:I143" si="23">G139/(G139+F139)</f>
        <v>7.2134584879700358E-3</v>
      </c>
    </row>
    <row r="140" spans="1:9" ht="15" thickBot="1">
      <c r="A140" s="483" t="s">
        <v>747</v>
      </c>
      <c r="B140" s="500">
        <v>9476.1849149000009</v>
      </c>
      <c r="C140" s="500">
        <v>2567.1826147000002</v>
      </c>
      <c r="D140" s="498">
        <f t="shared" si="20"/>
        <v>0.78683847284487352</v>
      </c>
      <c r="E140" s="498">
        <f t="shared" si="21"/>
        <v>0.21316152715512657</v>
      </c>
      <c r="F140" s="500">
        <v>22.3342402</v>
      </c>
      <c r="G140" s="500">
        <v>0.155896336</v>
      </c>
      <c r="H140" s="498">
        <f t="shared" si="22"/>
        <v>0.99306823523501253</v>
      </c>
      <c r="I140" s="498">
        <f t="shared" si="23"/>
        <v>6.9317647649873738E-3</v>
      </c>
    </row>
    <row r="141" spans="1:9" ht="15" thickBot="1">
      <c r="A141" s="340" t="s">
        <v>748</v>
      </c>
      <c r="B141" s="500">
        <v>10117.4435381</v>
      </c>
      <c r="C141" s="500">
        <v>2567.4933915000001</v>
      </c>
      <c r="D141" s="498">
        <f t="shared" si="20"/>
        <v>0.79759509994024369</v>
      </c>
      <c r="E141" s="498">
        <f t="shared" si="21"/>
        <v>0.20240490005975631</v>
      </c>
      <c r="F141" s="500">
        <v>22.387465599999999</v>
      </c>
      <c r="G141" s="500">
        <v>0.15657093599999999</v>
      </c>
      <c r="H141" s="498">
        <f t="shared" si="22"/>
        <v>0.99305488457002911</v>
      </c>
      <c r="I141" s="498">
        <f t="shared" si="23"/>
        <v>6.945115429970841E-3</v>
      </c>
    </row>
    <row r="142" spans="1:9" ht="15" thickBot="1">
      <c r="A142" s="340" t="s">
        <v>749</v>
      </c>
      <c r="B142" s="500">
        <v>11350.023920400001</v>
      </c>
      <c r="C142" s="500">
        <v>2607.0297455999998</v>
      </c>
      <c r="D142" s="498">
        <f t="shared" si="20"/>
        <v>0.81321059530272932</v>
      </c>
      <c r="E142" s="498">
        <f t="shared" si="21"/>
        <v>0.18678940469727071</v>
      </c>
      <c r="F142" s="500">
        <v>21.869622</v>
      </c>
      <c r="G142" s="500">
        <v>0.15974531</v>
      </c>
      <c r="H142" s="498">
        <f t="shared" si="22"/>
        <v>0.99274852937208569</v>
      </c>
      <c r="I142" s="498">
        <f t="shared" si="23"/>
        <v>7.251470627914279E-3</v>
      </c>
    </row>
    <row r="143" spans="1:9" ht="15" thickBot="1">
      <c r="A143" s="483" t="s">
        <v>750</v>
      </c>
      <c r="B143" s="500">
        <v>11661.153241800001</v>
      </c>
      <c r="C143" s="500">
        <v>2606.7872241999999</v>
      </c>
      <c r="D143" s="498">
        <f t="shared" si="20"/>
        <v>0.81729758191717428</v>
      </c>
      <c r="E143" s="498">
        <f t="shared" si="21"/>
        <v>0.18270241808282575</v>
      </c>
      <c r="F143" s="500">
        <v>21.2161261</v>
      </c>
      <c r="G143" s="500">
        <v>0.15484121000000001</v>
      </c>
      <c r="H143" s="498">
        <f t="shared" si="22"/>
        <v>0.99275459983846648</v>
      </c>
      <c r="I143" s="498">
        <f t="shared" si="23"/>
        <v>7.2454001615334463E-3</v>
      </c>
    </row>
    <row r="144" spans="1:9">
      <c r="A144" s="169" t="s">
        <v>1033</v>
      </c>
    </row>
    <row r="145" spans="1:9" ht="11.25" customHeight="1">
      <c r="A145" s="42"/>
      <c r="B145" s="42"/>
    </row>
    <row r="146" spans="1:9" ht="17">
      <c r="A146" s="593" t="s">
        <v>1011</v>
      </c>
      <c r="B146" s="593"/>
      <c r="C146" s="593"/>
      <c r="D146" s="593"/>
      <c r="E146" s="593"/>
      <c r="F146" s="593"/>
      <c r="G146" s="593"/>
      <c r="H146" s="593"/>
      <c r="I146" s="593"/>
    </row>
    <row r="148" spans="1:9" ht="15" thickBot="1">
      <c r="A148" s="254" t="s">
        <v>160</v>
      </c>
    </row>
    <row r="149" spans="1:9" ht="13.5" hidden="1" customHeight="1" thickBot="1"/>
    <row r="150" spans="1:9" ht="19.5" customHeight="1" thickBot="1">
      <c r="A150" s="573" t="s">
        <v>0</v>
      </c>
      <c r="B150" s="573" t="s">
        <v>171</v>
      </c>
      <c r="C150" s="573"/>
      <c r="D150" s="573"/>
      <c r="E150" s="573"/>
      <c r="F150" s="573"/>
      <c r="G150" s="573"/>
      <c r="H150" s="573"/>
      <c r="I150" s="573"/>
    </row>
    <row r="151" spans="1:9" ht="18.75" customHeight="1" thickBot="1">
      <c r="A151" s="573"/>
      <c r="B151" s="573" t="s">
        <v>153</v>
      </c>
      <c r="C151" s="573"/>
      <c r="D151" s="573" t="s">
        <v>154</v>
      </c>
      <c r="E151" s="573"/>
      <c r="F151" s="573" t="s">
        <v>155</v>
      </c>
      <c r="G151" s="573"/>
      <c r="H151" s="573" t="s">
        <v>156</v>
      </c>
      <c r="I151" s="573"/>
    </row>
    <row r="152" spans="1:9" ht="20.25" customHeight="1" thickBot="1">
      <c r="A152" s="573"/>
      <c r="B152" s="476" t="s">
        <v>10</v>
      </c>
      <c r="C152" s="476" t="s">
        <v>11</v>
      </c>
      <c r="D152" s="476" t="s">
        <v>10</v>
      </c>
      <c r="E152" s="476" t="s">
        <v>11</v>
      </c>
      <c r="F152" s="476" t="s">
        <v>10</v>
      </c>
      <c r="G152" s="476" t="s">
        <v>11</v>
      </c>
      <c r="H152" s="476" t="s">
        <v>10</v>
      </c>
      <c r="I152" s="476" t="s">
        <v>11</v>
      </c>
    </row>
    <row r="153" spans="1:9" ht="15" thickBot="1">
      <c r="A153" s="115" t="s">
        <v>606</v>
      </c>
      <c r="B153" s="166">
        <v>39691.669000000002</v>
      </c>
      <c r="C153" s="166">
        <v>41.11</v>
      </c>
      <c r="D153" s="167">
        <v>0.99896533791406839</v>
      </c>
      <c r="E153" s="167">
        <v>1.0346620859316184E-3</v>
      </c>
      <c r="F153" s="166">
        <v>39691.669000000002</v>
      </c>
      <c r="G153" s="166">
        <v>41.11</v>
      </c>
      <c r="H153" s="167">
        <v>0.99896533791406839</v>
      </c>
      <c r="I153" s="167">
        <v>1.0346620859316184E-3</v>
      </c>
    </row>
    <row r="154" spans="1:9" ht="15" thickBot="1">
      <c r="A154" s="115" t="s">
        <v>635</v>
      </c>
      <c r="B154" s="166">
        <v>40028.404999999999</v>
      </c>
      <c r="C154" s="166">
        <v>405.75</v>
      </c>
      <c r="D154" s="167">
        <v>0.98996516682492808</v>
      </c>
      <c r="E154" s="167">
        <v>1.0034833175071917E-2</v>
      </c>
      <c r="F154" s="166">
        <v>40028.404999999999</v>
      </c>
      <c r="G154" s="166">
        <v>405.75</v>
      </c>
      <c r="H154" s="167">
        <v>0.98996516682492808</v>
      </c>
      <c r="I154" s="167">
        <v>1.0034833175071917E-2</v>
      </c>
    </row>
    <row r="155" spans="1:9" ht="15" thickBot="1">
      <c r="A155" s="115" t="s">
        <v>744</v>
      </c>
      <c r="B155" s="166">
        <v>31272.511999999999</v>
      </c>
      <c r="C155" s="166">
        <v>405.25</v>
      </c>
      <c r="D155" s="167">
        <v>0.98720711393689997</v>
      </c>
      <c r="E155" s="167">
        <v>1.2792886063100039E-2</v>
      </c>
      <c r="F155" s="166">
        <v>31272.511999999999</v>
      </c>
      <c r="G155" s="166">
        <v>405.25</v>
      </c>
      <c r="H155" s="167">
        <v>0.98720711393689997</v>
      </c>
      <c r="I155" s="167">
        <v>1.2792886063100039E-2</v>
      </c>
    </row>
    <row r="156" spans="1:9" ht="15" thickBot="1">
      <c r="A156" s="340" t="s">
        <v>745</v>
      </c>
      <c r="B156" s="156">
        <v>39062.887999999999</v>
      </c>
      <c r="C156" s="156">
        <v>405.75</v>
      </c>
      <c r="D156" s="168">
        <f>B156/(C156+B156)</f>
        <v>0.98971968579204583</v>
      </c>
      <c r="E156" s="168">
        <f>C156/(C156+B156)</f>
        <v>1.0280314207954173E-2</v>
      </c>
      <c r="F156" s="156">
        <v>39062.887999999999</v>
      </c>
      <c r="G156" s="156">
        <v>405.75</v>
      </c>
      <c r="H156" s="168">
        <f>F156/(G156+F156)</f>
        <v>0.98971968579204583</v>
      </c>
      <c r="I156" s="168">
        <f>G156/(G156+F156)</f>
        <v>1.0280314207954173E-2</v>
      </c>
    </row>
    <row r="157" spans="1:9" ht="15" thickBot="1">
      <c r="A157" s="340" t="s">
        <v>746</v>
      </c>
      <c r="B157" s="156">
        <v>39492.963000000003</v>
      </c>
      <c r="C157" s="156">
        <v>405.75</v>
      </c>
      <c r="D157" s="168">
        <f t="shared" ref="D157:D161" si="24">B157/(C157+B157)</f>
        <v>0.98983049904391651</v>
      </c>
      <c r="E157" s="168">
        <f t="shared" ref="E157:E161" si="25">C157/(C157+B157)</f>
        <v>1.0169500956083469E-2</v>
      </c>
      <c r="F157" s="156">
        <v>39492.963000000003</v>
      </c>
      <c r="G157" s="156">
        <v>405.75</v>
      </c>
      <c r="H157" s="168">
        <f t="shared" ref="H157:H161" si="26">F157/(G157+F157)</f>
        <v>0.98983049904391651</v>
      </c>
      <c r="I157" s="168">
        <f t="shared" ref="I157:I161" si="27">G157/(G157+F157)</f>
        <v>1.0169500956083469E-2</v>
      </c>
    </row>
    <row r="158" spans="1:9" ht="15" thickBot="1">
      <c r="A158" s="483" t="s">
        <v>747</v>
      </c>
      <c r="B158" s="156">
        <v>52374.485999999997</v>
      </c>
      <c r="C158" s="156">
        <v>405.25</v>
      </c>
      <c r="D158" s="168">
        <f t="shared" si="24"/>
        <v>0.99232186383046705</v>
      </c>
      <c r="E158" s="168">
        <f t="shared" si="25"/>
        <v>7.6781361695329436E-3</v>
      </c>
      <c r="F158" s="156">
        <v>52374.485999999997</v>
      </c>
      <c r="G158" s="156">
        <v>405.25</v>
      </c>
      <c r="H158" s="168">
        <f t="shared" si="26"/>
        <v>0.99232186383046705</v>
      </c>
      <c r="I158" s="168">
        <f t="shared" si="27"/>
        <v>7.6781361695329436E-3</v>
      </c>
    </row>
    <row r="159" spans="1:9" ht="15" thickBot="1">
      <c r="A159" s="340" t="s">
        <v>748</v>
      </c>
      <c r="B159" s="156">
        <v>33801.307999999997</v>
      </c>
      <c r="C159" s="156">
        <v>405.25</v>
      </c>
      <c r="D159" s="168">
        <f t="shared" si="24"/>
        <v>0.98815285653704177</v>
      </c>
      <c r="E159" s="168">
        <f t="shared" si="25"/>
        <v>1.1847143462958185E-2</v>
      </c>
      <c r="F159" s="156">
        <v>33801.307999999997</v>
      </c>
      <c r="G159" s="156">
        <v>405.25</v>
      </c>
      <c r="H159" s="168">
        <f t="shared" si="26"/>
        <v>0.98815285653704177</v>
      </c>
      <c r="I159" s="168">
        <f t="shared" si="27"/>
        <v>1.1847143462958185E-2</v>
      </c>
    </row>
    <row r="160" spans="1:9" ht="15" thickBot="1">
      <c r="A160" s="340" t="s">
        <v>749</v>
      </c>
      <c r="B160" s="156">
        <v>31990.492999999999</v>
      </c>
      <c r="C160" s="156">
        <v>405.25</v>
      </c>
      <c r="D160" s="168">
        <f t="shared" si="24"/>
        <v>0.98749064035975342</v>
      </c>
      <c r="E160" s="168">
        <f t="shared" si="25"/>
        <v>1.250935964024656E-2</v>
      </c>
      <c r="F160" s="156">
        <v>31990.492999999999</v>
      </c>
      <c r="G160" s="156">
        <v>405.25</v>
      </c>
      <c r="H160" s="168">
        <f t="shared" si="26"/>
        <v>0.98749064035975342</v>
      </c>
      <c r="I160" s="168">
        <f t="shared" si="27"/>
        <v>1.250935964024656E-2</v>
      </c>
    </row>
    <row r="161" spans="1:9" ht="15" thickBot="1">
      <c r="A161" s="483" t="s">
        <v>750</v>
      </c>
      <c r="B161" s="156">
        <v>31272.511999999999</v>
      </c>
      <c r="C161" s="156">
        <v>405.25</v>
      </c>
      <c r="D161" s="168">
        <f t="shared" si="24"/>
        <v>0.98720711393689997</v>
      </c>
      <c r="E161" s="168">
        <f t="shared" si="25"/>
        <v>1.2792886063100039E-2</v>
      </c>
      <c r="F161" s="156">
        <v>31272.511999999999</v>
      </c>
      <c r="G161" s="156">
        <v>405.25</v>
      </c>
      <c r="H161" s="168">
        <f t="shared" si="26"/>
        <v>0.98720711393689997</v>
      </c>
      <c r="I161" s="168">
        <f t="shared" si="27"/>
        <v>1.2792886063100039E-2</v>
      </c>
    </row>
    <row r="162" spans="1:9" ht="13.5" customHeight="1">
      <c r="A162" s="42"/>
      <c r="B162" s="42"/>
    </row>
    <row r="163" spans="1:9" ht="15" thickBot="1">
      <c r="A163" s="254" t="s">
        <v>161</v>
      </c>
    </row>
    <row r="164" spans="1:9" ht="15.75" hidden="1" customHeight="1" thickBot="1"/>
    <row r="165" spans="1:9" ht="18.75" customHeight="1" thickBot="1">
      <c r="A165" s="573" t="s">
        <v>0</v>
      </c>
      <c r="B165" s="573" t="s">
        <v>172</v>
      </c>
      <c r="C165" s="573"/>
      <c r="D165" s="573"/>
      <c r="E165" s="573"/>
      <c r="F165" s="573"/>
      <c r="G165" s="573"/>
      <c r="H165" s="573"/>
      <c r="I165" s="573"/>
    </row>
    <row r="166" spans="1:9" ht="18" customHeight="1" thickBot="1">
      <c r="A166" s="573"/>
      <c r="B166" s="573" t="s">
        <v>153</v>
      </c>
      <c r="C166" s="573"/>
      <c r="D166" s="573" t="s">
        <v>154</v>
      </c>
      <c r="E166" s="573"/>
      <c r="F166" s="573" t="s">
        <v>155</v>
      </c>
      <c r="G166" s="573"/>
      <c r="H166" s="573" t="s">
        <v>156</v>
      </c>
      <c r="I166" s="573"/>
    </row>
    <row r="167" spans="1:9" ht="17.25" customHeight="1" thickBot="1">
      <c r="A167" s="573"/>
      <c r="B167" s="476" t="s">
        <v>10</v>
      </c>
      <c r="C167" s="476" t="s">
        <v>11</v>
      </c>
      <c r="D167" s="476" t="s">
        <v>10</v>
      </c>
      <c r="E167" s="476" t="s">
        <v>11</v>
      </c>
      <c r="F167" s="476" t="s">
        <v>10</v>
      </c>
      <c r="G167" s="476" t="s">
        <v>11</v>
      </c>
      <c r="H167" s="476" t="s">
        <v>10</v>
      </c>
      <c r="I167" s="476" t="s">
        <v>11</v>
      </c>
    </row>
    <row r="168" spans="1:9" ht="15" thickBot="1">
      <c r="A168" s="115" t="s">
        <v>606</v>
      </c>
      <c r="B168" s="166">
        <v>36560.336477771001</v>
      </c>
      <c r="C168" s="166">
        <v>39.4</v>
      </c>
      <c r="D168" s="167">
        <v>0.99892348951681853</v>
      </c>
      <c r="E168" s="167">
        <v>1.0765104831814774E-3</v>
      </c>
      <c r="F168" s="166">
        <v>36560.336477771001</v>
      </c>
      <c r="G168" s="166">
        <v>39.4</v>
      </c>
      <c r="H168" s="167">
        <v>0.99892348951681853</v>
      </c>
      <c r="I168" s="167">
        <v>1.0765104831814774E-3</v>
      </c>
    </row>
    <row r="169" spans="1:9" ht="15" thickBot="1">
      <c r="A169" s="115" t="s">
        <v>635</v>
      </c>
      <c r="B169" s="166">
        <v>36501.183299080003</v>
      </c>
      <c r="C169" s="166">
        <v>98.305553271999997</v>
      </c>
      <c r="D169" s="167">
        <v>0.99731401840969469</v>
      </c>
      <c r="E169" s="167">
        <v>2.6859815903052583E-3</v>
      </c>
      <c r="F169" s="166">
        <v>36501.183299080003</v>
      </c>
      <c r="G169" s="166">
        <v>98.305553271999997</v>
      </c>
      <c r="H169" s="167">
        <v>0.99731401840969469</v>
      </c>
      <c r="I169" s="167">
        <v>2.6859815903052583E-3</v>
      </c>
    </row>
    <row r="170" spans="1:9" ht="15" thickBot="1">
      <c r="A170" s="115" t="s">
        <v>744</v>
      </c>
      <c r="B170" s="166">
        <v>37562.353062356997</v>
      </c>
      <c r="C170" s="166">
        <v>47.238145916000001</v>
      </c>
      <c r="D170" s="167">
        <v>0.99874398672257803</v>
      </c>
      <c r="E170" s="167">
        <v>1.2560132774218776E-3</v>
      </c>
      <c r="F170" s="166">
        <v>37562.353062356997</v>
      </c>
      <c r="G170" s="166">
        <v>47.238145916000001</v>
      </c>
      <c r="H170" s="167">
        <v>0.99874398672257803</v>
      </c>
      <c r="I170" s="167">
        <v>1.2560132774218776E-3</v>
      </c>
    </row>
    <row r="171" spans="1:9" ht="15" thickBot="1">
      <c r="A171" s="340" t="s">
        <v>745</v>
      </c>
      <c r="B171" s="156">
        <v>37184.183299080003</v>
      </c>
      <c r="C171" s="156">
        <v>74.305553271999997</v>
      </c>
      <c r="D171" s="168">
        <f>B171/(C171+B171)</f>
        <v>0.99800567453053557</v>
      </c>
      <c r="E171" s="168">
        <f>C171/(C171+B171)</f>
        <v>1.9943254694643722E-3</v>
      </c>
      <c r="F171" s="156">
        <v>37184.183299080003</v>
      </c>
      <c r="G171" s="156">
        <v>74.305553271999997</v>
      </c>
      <c r="H171" s="168">
        <f>F171/(G171+F171)</f>
        <v>0.99800567453053557</v>
      </c>
      <c r="I171" s="168">
        <f>G171/(G171+F171)</f>
        <v>1.9943254694643722E-3</v>
      </c>
    </row>
    <row r="172" spans="1:9" ht="15" thickBot="1">
      <c r="A172" s="340" t="s">
        <v>746</v>
      </c>
      <c r="B172" s="156">
        <v>37042.183299080003</v>
      </c>
      <c r="C172" s="156">
        <v>68.305553271999997</v>
      </c>
      <c r="D172" s="168">
        <f t="shared" ref="D172:D176" si="28">B172/(C172+B172)</f>
        <v>0.99815940033709161</v>
      </c>
      <c r="E172" s="168">
        <f t="shared" ref="E172:E176" si="29">C172/(C172+B172)</f>
        <v>1.8405996629082641E-3</v>
      </c>
      <c r="F172" s="156">
        <v>37042.183299080003</v>
      </c>
      <c r="G172" s="156">
        <v>68.305553271999997</v>
      </c>
      <c r="H172" s="168">
        <f t="shared" ref="H172:H176" si="30">F172/(G172+F172)</f>
        <v>0.99815940033709161</v>
      </c>
      <c r="I172" s="168">
        <f t="shared" ref="I172:I176" si="31">G172/(G172+F172)</f>
        <v>1.8405996629082641E-3</v>
      </c>
    </row>
    <row r="173" spans="1:9" ht="15" thickBot="1">
      <c r="A173" s="483" t="s">
        <v>747</v>
      </c>
      <c r="B173" s="156">
        <v>37779.927188749003</v>
      </c>
      <c r="C173" s="156">
        <v>154.433145916</v>
      </c>
      <c r="D173" s="168">
        <f t="shared" si="28"/>
        <v>0.99592893765563573</v>
      </c>
      <c r="E173" s="168">
        <f t="shared" si="29"/>
        <v>4.0710623443642622E-3</v>
      </c>
      <c r="F173" s="156">
        <v>37779.927188749003</v>
      </c>
      <c r="G173" s="156">
        <v>154.433145916</v>
      </c>
      <c r="H173" s="168">
        <f t="shared" si="30"/>
        <v>0.99592893765563573</v>
      </c>
      <c r="I173" s="168">
        <f t="shared" si="31"/>
        <v>4.0710623443642622E-3</v>
      </c>
    </row>
    <row r="174" spans="1:9" ht="15" thickBot="1">
      <c r="A174" s="340" t="s">
        <v>748</v>
      </c>
      <c r="B174" s="156">
        <v>39015.987595544</v>
      </c>
      <c r="C174" s="156">
        <v>87.310527952000001</v>
      </c>
      <c r="D174" s="168">
        <f t="shared" si="28"/>
        <v>0.9977671825103791</v>
      </c>
      <c r="E174" s="168">
        <f t="shared" si="29"/>
        <v>2.2328174896208489E-3</v>
      </c>
      <c r="F174" s="156">
        <v>39015.987595544</v>
      </c>
      <c r="G174" s="156">
        <v>87.310527952000001</v>
      </c>
      <c r="H174" s="168">
        <f t="shared" si="30"/>
        <v>0.9977671825103791</v>
      </c>
      <c r="I174" s="168">
        <f t="shared" si="31"/>
        <v>2.2328174896208489E-3</v>
      </c>
    </row>
    <row r="175" spans="1:9" ht="15" thickBot="1">
      <c r="A175" s="340" t="s">
        <v>749</v>
      </c>
      <c r="B175" s="156">
        <v>38768.987595544</v>
      </c>
      <c r="C175" s="156">
        <v>71.310527952000001</v>
      </c>
      <c r="D175" s="168">
        <f t="shared" si="28"/>
        <v>0.99816400667870098</v>
      </c>
      <c r="E175" s="168">
        <f t="shared" si="29"/>
        <v>1.8359933212989809E-3</v>
      </c>
      <c r="F175" s="156">
        <v>38768.987595544</v>
      </c>
      <c r="G175" s="156">
        <v>71.310527952000001</v>
      </c>
      <c r="H175" s="168">
        <f t="shared" si="30"/>
        <v>0.99816400667870098</v>
      </c>
      <c r="I175" s="168">
        <f t="shared" si="31"/>
        <v>1.8359933212989809E-3</v>
      </c>
    </row>
    <row r="176" spans="1:9" ht="15" thickBot="1">
      <c r="A176" s="483" t="s">
        <v>750</v>
      </c>
      <c r="B176" s="156">
        <v>37562.353062356997</v>
      </c>
      <c r="C176" s="156">
        <v>47.238145916000001</v>
      </c>
      <c r="D176" s="168">
        <f t="shared" si="28"/>
        <v>0.99874398672257803</v>
      </c>
      <c r="E176" s="168">
        <f t="shared" si="29"/>
        <v>1.2560132774218776E-3</v>
      </c>
      <c r="F176" s="156">
        <v>37562.353062356997</v>
      </c>
      <c r="G176" s="156">
        <v>47.238145916000001</v>
      </c>
      <c r="H176" s="168">
        <f t="shared" si="30"/>
        <v>0.99874398672257803</v>
      </c>
      <c r="I176" s="168">
        <f t="shared" si="31"/>
        <v>1.2560132774218776E-3</v>
      </c>
    </row>
    <row r="177" spans="1:9">
      <c r="A177" s="42"/>
      <c r="B177" s="42"/>
    </row>
    <row r="178" spans="1:9" ht="15" thickBot="1">
      <c r="A178" s="254" t="s">
        <v>162</v>
      </c>
    </row>
    <row r="179" spans="1:9" ht="15.75" hidden="1" customHeight="1" thickBot="1"/>
    <row r="180" spans="1:9" ht="21" customHeight="1" thickBot="1">
      <c r="A180" s="573" t="s">
        <v>0</v>
      </c>
      <c r="B180" s="573" t="s">
        <v>173</v>
      </c>
      <c r="C180" s="573"/>
      <c r="D180" s="573"/>
      <c r="E180" s="573"/>
      <c r="F180" s="573"/>
      <c r="G180" s="573"/>
      <c r="H180" s="573"/>
      <c r="I180" s="573"/>
    </row>
    <row r="181" spans="1:9" ht="18" customHeight="1" thickBot="1">
      <c r="A181" s="573"/>
      <c r="B181" s="573" t="s">
        <v>153</v>
      </c>
      <c r="C181" s="573"/>
      <c r="D181" s="573" t="s">
        <v>154</v>
      </c>
      <c r="E181" s="573"/>
      <c r="F181" s="573" t="s">
        <v>155</v>
      </c>
      <c r="G181" s="573"/>
      <c r="H181" s="573" t="s">
        <v>156</v>
      </c>
      <c r="I181" s="573"/>
    </row>
    <row r="182" spans="1:9" ht="18.75" customHeight="1" thickBot="1">
      <c r="A182" s="573"/>
      <c r="B182" s="476" t="s">
        <v>10</v>
      </c>
      <c r="C182" s="476" t="s">
        <v>11</v>
      </c>
      <c r="D182" s="476" t="s">
        <v>10</v>
      </c>
      <c r="E182" s="476" t="s">
        <v>11</v>
      </c>
      <c r="F182" s="476" t="s">
        <v>10</v>
      </c>
      <c r="G182" s="476" t="s">
        <v>11</v>
      </c>
      <c r="H182" s="476" t="s">
        <v>10</v>
      </c>
      <c r="I182" s="476" t="s">
        <v>11</v>
      </c>
    </row>
    <row r="183" spans="1:9" ht="15" thickBot="1">
      <c r="A183" s="115" t="s">
        <v>606</v>
      </c>
      <c r="B183" s="166">
        <v>9404.4256206089995</v>
      </c>
      <c r="C183" s="166">
        <v>0.539466428</v>
      </c>
      <c r="D183" s="167">
        <v>0.49998565965170311</v>
      </c>
      <c r="E183" s="167">
        <v>2.8680696593787454E-5</v>
      </c>
      <c r="F183" s="166">
        <v>9404.4256206089995</v>
      </c>
      <c r="G183" s="166">
        <v>0.539466428</v>
      </c>
      <c r="H183" s="167">
        <v>0.49998565965170311</v>
      </c>
      <c r="I183" s="167">
        <v>2.8680696593787454E-5</v>
      </c>
    </row>
    <row r="184" spans="1:9" ht="15" thickBot="1">
      <c r="A184" s="115" t="s">
        <v>635</v>
      </c>
      <c r="B184" s="166">
        <v>9520.9862530810005</v>
      </c>
      <c r="C184" s="166">
        <v>0.49972551199999998</v>
      </c>
      <c r="D184" s="167">
        <v>0.99994751601660459</v>
      </c>
      <c r="E184" s="167">
        <v>5.248398339539906E-5</v>
      </c>
      <c r="F184" s="166">
        <v>9520.9862530810005</v>
      </c>
      <c r="G184" s="166">
        <v>0.49972551199999998</v>
      </c>
      <c r="H184" s="167">
        <v>0.99994751601660459</v>
      </c>
      <c r="I184" s="167">
        <v>5.248398339539906E-5</v>
      </c>
    </row>
    <row r="185" spans="1:9" ht="15" thickBot="1">
      <c r="A185" s="115" t="s">
        <v>744</v>
      </c>
      <c r="B185" s="166">
        <v>8040.6203620260003</v>
      </c>
      <c r="C185" s="166">
        <v>0.358374462</v>
      </c>
      <c r="D185" s="167">
        <v>0.99995543148741661</v>
      </c>
      <c r="E185" s="167">
        <v>4.456851258339785E-5</v>
      </c>
      <c r="F185" s="166">
        <v>8040.6203620260003</v>
      </c>
      <c r="G185" s="166">
        <v>0.358374462</v>
      </c>
      <c r="H185" s="167">
        <v>0.99995543148741661</v>
      </c>
      <c r="I185" s="167">
        <v>4.456851258339785E-5</v>
      </c>
    </row>
    <row r="186" spans="1:9" ht="15" thickBot="1">
      <c r="A186" s="340" t="s">
        <v>745</v>
      </c>
      <c r="B186" s="501">
        <v>9051.3570507469994</v>
      </c>
      <c r="C186" s="156">
        <v>0.49972551199999998</v>
      </c>
      <c r="D186" s="168">
        <f>B186/(C186+B186)</f>
        <v>0.9999447930381189</v>
      </c>
      <c r="E186" s="168">
        <f>C186/(C186+B186)</f>
        <v>5.5206961881088146E-5</v>
      </c>
      <c r="F186" s="501">
        <v>9051.3570507469994</v>
      </c>
      <c r="G186" s="156">
        <v>0.49972551199999998</v>
      </c>
      <c r="H186" s="168">
        <f>F186/(G186+F186)</f>
        <v>0.9999447930381189</v>
      </c>
      <c r="I186" s="168">
        <f>G186/(G186+F186)</f>
        <v>5.5206961881088146E-5</v>
      </c>
    </row>
    <row r="187" spans="1:9" ht="15" thickBot="1">
      <c r="A187" s="340" t="s">
        <v>746</v>
      </c>
      <c r="B187" s="156">
        <v>8666.74003395</v>
      </c>
      <c r="C187" s="156">
        <v>0.39972551200000001</v>
      </c>
      <c r="D187" s="168">
        <f t="shared" ref="D187:D191" si="32">B187/(C187+B187)</f>
        <v>0.99995388034310129</v>
      </c>
      <c r="E187" s="168">
        <f t="shared" ref="E187:E191" si="33">C187/(C187+B187)</f>
        <v>4.6119656898761308E-5</v>
      </c>
      <c r="F187" s="156">
        <v>8666.74003395</v>
      </c>
      <c r="G187" s="156">
        <v>0.39972551200000001</v>
      </c>
      <c r="H187" s="168">
        <f t="shared" ref="H187:H191" si="34">F187/(G187+F187)</f>
        <v>0.99995388034310129</v>
      </c>
      <c r="I187" s="168">
        <f t="shared" ref="I187:I191" si="35">G187/(G187+F187)</f>
        <v>4.6119656898761308E-5</v>
      </c>
    </row>
    <row r="188" spans="1:9" ht="15" thickBot="1">
      <c r="A188" s="483" t="s">
        <v>747</v>
      </c>
      <c r="B188" s="156">
        <v>7947.7151443680004</v>
      </c>
      <c r="C188" s="156">
        <v>0.37925526999999998</v>
      </c>
      <c r="D188" s="168">
        <f t="shared" si="32"/>
        <v>0.99995228349703336</v>
      </c>
      <c r="E188" s="168">
        <f t="shared" si="33"/>
        <v>4.7716502966707761E-5</v>
      </c>
      <c r="F188" s="156">
        <v>7947.7151443680004</v>
      </c>
      <c r="G188" s="156">
        <v>0.37925526999999998</v>
      </c>
      <c r="H188" s="168">
        <f t="shared" si="34"/>
        <v>0.99995228349703336</v>
      </c>
      <c r="I188" s="168">
        <f t="shared" si="35"/>
        <v>4.7716502966707761E-5</v>
      </c>
    </row>
    <row r="189" spans="1:9" ht="15" thickBot="1">
      <c r="A189" s="340" t="s">
        <v>748</v>
      </c>
      <c r="B189" s="156">
        <v>7856.3374809500001</v>
      </c>
      <c r="C189" s="156">
        <v>0.37925526999999998</v>
      </c>
      <c r="D189" s="168">
        <f t="shared" si="32"/>
        <v>0.9999517285295203</v>
      </c>
      <c r="E189" s="168">
        <f t="shared" si="33"/>
        <v>4.8271470479724352E-5</v>
      </c>
      <c r="F189" s="156">
        <v>7856.3374809500001</v>
      </c>
      <c r="G189" s="156">
        <v>0.37925526999999998</v>
      </c>
      <c r="H189" s="168">
        <f t="shared" si="34"/>
        <v>0.9999517285295203</v>
      </c>
      <c r="I189" s="168">
        <f t="shared" si="35"/>
        <v>4.8271470479724352E-5</v>
      </c>
    </row>
    <row r="190" spans="1:9" ht="15" thickBot="1">
      <c r="A190" s="340" t="s">
        <v>749</v>
      </c>
      <c r="B190" s="156">
        <v>7841.4319483380004</v>
      </c>
      <c r="C190" s="156">
        <v>0.37925526999999998</v>
      </c>
      <c r="D190" s="168">
        <f t="shared" si="32"/>
        <v>0.99995163677623033</v>
      </c>
      <c r="E190" s="168">
        <f t="shared" si="33"/>
        <v>4.8363223769721141E-5</v>
      </c>
      <c r="F190" s="156">
        <v>7841.4319483380004</v>
      </c>
      <c r="G190" s="156">
        <v>0.37925526999999998</v>
      </c>
      <c r="H190" s="168">
        <f t="shared" si="34"/>
        <v>0.99995163677623033</v>
      </c>
      <c r="I190" s="168">
        <f t="shared" si="35"/>
        <v>4.8363223769721141E-5</v>
      </c>
    </row>
    <row r="191" spans="1:9" ht="15" thickBot="1">
      <c r="A191" s="483" t="s">
        <v>750</v>
      </c>
      <c r="B191" s="156">
        <v>8040.6203620260003</v>
      </c>
      <c r="C191" s="156">
        <v>0.358374462</v>
      </c>
      <c r="D191" s="168">
        <f t="shared" si="32"/>
        <v>0.99995543148741661</v>
      </c>
      <c r="E191" s="168">
        <f t="shared" si="33"/>
        <v>4.456851258339785E-5</v>
      </c>
      <c r="F191" s="156">
        <v>8040.6203620260003</v>
      </c>
      <c r="G191" s="156">
        <v>0.358374462</v>
      </c>
      <c r="H191" s="168">
        <f t="shared" si="34"/>
        <v>0.99995543148741661</v>
      </c>
      <c r="I191" s="168">
        <f t="shared" si="35"/>
        <v>4.456851258339785E-5</v>
      </c>
    </row>
    <row r="192" spans="1:9">
      <c r="A192" s="169" t="s">
        <v>1033</v>
      </c>
      <c r="B192" s="10"/>
    </row>
    <row r="193" spans="1:9" ht="11.25" customHeight="1">
      <c r="A193" s="42"/>
      <c r="B193" s="42"/>
    </row>
    <row r="194" spans="1:9" ht="17">
      <c r="A194" s="593" t="s">
        <v>1011</v>
      </c>
      <c r="B194" s="593"/>
      <c r="C194" s="593"/>
      <c r="D194" s="593"/>
      <c r="E194" s="593"/>
      <c r="F194" s="593"/>
      <c r="G194" s="593"/>
      <c r="H194" s="593"/>
      <c r="I194" s="593"/>
    </row>
    <row r="196" spans="1:9" ht="15" thickBot="1">
      <c r="A196" s="254" t="s">
        <v>163</v>
      </c>
    </row>
    <row r="197" spans="1:9" ht="15.75" hidden="1" customHeight="1" thickBot="1"/>
    <row r="198" spans="1:9" ht="21" customHeight="1" thickBot="1">
      <c r="A198" s="573" t="s">
        <v>0</v>
      </c>
      <c r="B198" s="573" t="s">
        <v>174</v>
      </c>
      <c r="C198" s="573"/>
      <c r="D198" s="573"/>
      <c r="E198" s="573"/>
      <c r="F198" s="573"/>
      <c r="G198" s="573"/>
      <c r="H198" s="573"/>
      <c r="I198" s="573"/>
    </row>
    <row r="199" spans="1:9" ht="19.5" customHeight="1" thickBot="1">
      <c r="A199" s="573"/>
      <c r="B199" s="573" t="s">
        <v>153</v>
      </c>
      <c r="C199" s="573"/>
      <c r="D199" s="573" t="s">
        <v>154</v>
      </c>
      <c r="E199" s="573"/>
      <c r="F199" s="573" t="s">
        <v>155</v>
      </c>
      <c r="G199" s="573"/>
      <c r="H199" s="573" t="s">
        <v>156</v>
      </c>
      <c r="I199" s="573"/>
    </row>
    <row r="200" spans="1:9" ht="21.75" customHeight="1" thickBot="1">
      <c r="A200" s="573"/>
      <c r="B200" s="476" t="s">
        <v>10</v>
      </c>
      <c r="C200" s="476" t="s">
        <v>11</v>
      </c>
      <c r="D200" s="476" t="s">
        <v>10</v>
      </c>
      <c r="E200" s="476" t="s">
        <v>11</v>
      </c>
      <c r="F200" s="476" t="s">
        <v>10</v>
      </c>
      <c r="G200" s="476" t="s">
        <v>11</v>
      </c>
      <c r="H200" s="476" t="s">
        <v>10</v>
      </c>
      <c r="I200" s="476" t="s">
        <v>11</v>
      </c>
    </row>
    <row r="201" spans="1:9" ht="15" thickBot="1">
      <c r="A201" s="115" t="s">
        <v>606</v>
      </c>
      <c r="B201" s="166">
        <v>14243.3383896</v>
      </c>
      <c r="C201" s="166">
        <v>3139.3716104</v>
      </c>
      <c r="D201" s="167">
        <v>0.81939688285658563</v>
      </c>
      <c r="E201" s="167">
        <v>0.18060311714341434</v>
      </c>
      <c r="F201" s="166">
        <v>22.634083799999999</v>
      </c>
      <c r="G201" s="166">
        <v>4.5193262000000001</v>
      </c>
      <c r="H201" s="167">
        <v>0.83356321729020411</v>
      </c>
      <c r="I201" s="167">
        <v>0.16643678270979592</v>
      </c>
    </row>
    <row r="202" spans="1:9" ht="15" thickBot="1">
      <c r="A202" s="115" t="s">
        <v>635</v>
      </c>
      <c r="B202" s="166">
        <v>14236.352043000001</v>
      </c>
      <c r="C202" s="166">
        <v>3138.611367</v>
      </c>
      <c r="D202" s="167">
        <v>0.8193601164539086</v>
      </c>
      <c r="E202" s="167">
        <v>0.18063988354609145</v>
      </c>
      <c r="F202" s="166">
        <v>22.634083700000001</v>
      </c>
      <c r="G202" s="166">
        <v>4.5193263000000004</v>
      </c>
      <c r="H202" s="167">
        <v>0.83356321360742536</v>
      </c>
      <c r="I202" s="167">
        <v>0.16643678639257464</v>
      </c>
    </row>
    <row r="203" spans="1:9" ht="15" thickBot="1">
      <c r="A203" s="115" t="s">
        <v>744</v>
      </c>
      <c r="B203" s="166">
        <v>14236.351728</v>
      </c>
      <c r="C203" s="166">
        <v>3138.6116820000002</v>
      </c>
      <c r="D203" s="167">
        <v>0.81936009832437395</v>
      </c>
      <c r="E203" s="167">
        <v>0.18063990167562605</v>
      </c>
      <c r="F203" s="166">
        <v>22.6340802</v>
      </c>
      <c r="G203" s="166">
        <v>4.5193298000000004</v>
      </c>
      <c r="H203" s="167">
        <v>0.83356308471017082</v>
      </c>
      <c r="I203" s="167">
        <v>0.16643691528982918</v>
      </c>
    </row>
    <row r="204" spans="1:9" ht="15" thickBot="1">
      <c r="A204" s="340" t="s">
        <v>745</v>
      </c>
      <c r="B204" s="156">
        <v>14225.4924219</v>
      </c>
      <c r="C204" s="156">
        <v>3137.4709880999999</v>
      </c>
      <c r="D204" s="168">
        <f>B204/(C204+B204)</f>
        <v>0.81930095030362105</v>
      </c>
      <c r="E204" s="168">
        <f>C204/(C204+B204)</f>
        <v>0.18069904969637898</v>
      </c>
      <c r="F204" s="156">
        <v>22.634083700000001</v>
      </c>
      <c r="G204" s="156">
        <v>4.5193263000000004</v>
      </c>
      <c r="H204" s="168">
        <f>F204/(G204+F204)</f>
        <v>0.83356321360742536</v>
      </c>
      <c r="I204" s="168">
        <f>G204/(G204+F204)</f>
        <v>0.16643678639257464</v>
      </c>
    </row>
    <row r="205" spans="1:9" ht="15" thickBot="1">
      <c r="A205" s="340" t="s">
        <v>746</v>
      </c>
      <c r="B205" s="156">
        <v>14214.632506800001</v>
      </c>
      <c r="C205" s="156">
        <v>3136.3309032000002</v>
      </c>
      <c r="D205" s="168">
        <f t="shared" ref="D205:D209" si="36">B205/(C205+B205)</f>
        <v>0.81924168536990771</v>
      </c>
      <c r="E205" s="168">
        <f t="shared" ref="E205:E209" si="37">C205/(C205+B205)</f>
        <v>0.18075831463009234</v>
      </c>
      <c r="F205" s="156">
        <v>22.6340802</v>
      </c>
      <c r="G205" s="156">
        <v>4.5193298000000004</v>
      </c>
      <c r="H205" s="168">
        <f t="shared" ref="H205:H209" si="38">F205/(G205+F205)</f>
        <v>0.83356308471017082</v>
      </c>
      <c r="I205" s="168">
        <f t="shared" ref="I205:I209" si="39">G205/(G205+F205)</f>
        <v>0.16643691528982918</v>
      </c>
    </row>
    <row r="206" spans="1:9" ht="15" thickBot="1">
      <c r="A206" s="483" t="s">
        <v>747</v>
      </c>
      <c r="B206" s="156">
        <v>14200.153026</v>
      </c>
      <c r="C206" s="156">
        <v>3134.8103839999999</v>
      </c>
      <c r="D206" s="168">
        <f t="shared" si="36"/>
        <v>0.81916256124361786</v>
      </c>
      <c r="E206" s="168">
        <f t="shared" si="37"/>
        <v>0.18083743875638211</v>
      </c>
      <c r="F206" s="156">
        <v>22.6340802</v>
      </c>
      <c r="G206" s="156">
        <v>4.5193298000000004</v>
      </c>
      <c r="H206" s="168">
        <f t="shared" si="38"/>
        <v>0.83356308471017082</v>
      </c>
      <c r="I206" s="168">
        <f t="shared" si="39"/>
        <v>0.16643691528982918</v>
      </c>
    </row>
    <row r="207" spans="1:9" ht="15" thickBot="1">
      <c r="A207" s="340" t="s">
        <v>748</v>
      </c>
      <c r="B207" s="156">
        <v>14218.252377000001</v>
      </c>
      <c r="C207" s="156">
        <v>3136.711033</v>
      </c>
      <c r="D207" s="168">
        <f t="shared" si="36"/>
        <v>0.81926144360565956</v>
      </c>
      <c r="E207" s="168">
        <f t="shared" si="37"/>
        <v>0.18073855639434044</v>
      </c>
      <c r="F207" s="156">
        <v>22.6340802</v>
      </c>
      <c r="G207" s="156">
        <v>4.5193298000000004</v>
      </c>
      <c r="H207" s="168">
        <f t="shared" si="38"/>
        <v>0.83356308471017082</v>
      </c>
      <c r="I207" s="168">
        <f t="shared" si="39"/>
        <v>0.16643691528982918</v>
      </c>
    </row>
    <row r="208" spans="1:9" ht="15" thickBot="1">
      <c r="A208" s="340" t="s">
        <v>749</v>
      </c>
      <c r="B208" s="156">
        <v>14221.872247200001</v>
      </c>
      <c r="C208" s="156">
        <v>3137.0911627999999</v>
      </c>
      <c r="D208" s="168">
        <f t="shared" si="36"/>
        <v>0.81928119273569</v>
      </c>
      <c r="E208" s="168">
        <f t="shared" si="37"/>
        <v>0.18071880726431003</v>
      </c>
      <c r="F208" s="156">
        <v>22.6340802</v>
      </c>
      <c r="G208" s="156">
        <v>4.5193298000000004</v>
      </c>
      <c r="H208" s="168">
        <f t="shared" si="38"/>
        <v>0.83356308471017082</v>
      </c>
      <c r="I208" s="168">
        <f t="shared" si="39"/>
        <v>0.16643691528982918</v>
      </c>
    </row>
    <row r="209" spans="1:9" ht="15" thickBot="1">
      <c r="A209" s="483" t="s">
        <v>750</v>
      </c>
      <c r="B209" s="156">
        <v>14236.351728</v>
      </c>
      <c r="C209" s="156">
        <v>3138.6116820000002</v>
      </c>
      <c r="D209" s="168">
        <f t="shared" si="36"/>
        <v>0.81936009832437395</v>
      </c>
      <c r="E209" s="168">
        <f t="shared" si="37"/>
        <v>0.18063990167562605</v>
      </c>
      <c r="F209" s="156">
        <v>22.6340802</v>
      </c>
      <c r="G209" s="156">
        <v>4.5193298000000004</v>
      </c>
      <c r="H209" s="168">
        <f t="shared" si="38"/>
        <v>0.83356308471017082</v>
      </c>
      <c r="I209" s="168">
        <f t="shared" si="39"/>
        <v>0.16643691528982918</v>
      </c>
    </row>
    <row r="210" spans="1:9">
      <c r="A210" s="42"/>
      <c r="B210" s="42"/>
    </row>
    <row r="211" spans="1:9">
      <c r="A211" s="169" t="s">
        <v>1033</v>
      </c>
    </row>
    <row r="243" spans="1:9" ht="17">
      <c r="A243" s="593" t="s">
        <v>1012</v>
      </c>
      <c r="B243" s="593"/>
      <c r="C243" s="593"/>
      <c r="D243" s="593"/>
      <c r="E243" s="593"/>
      <c r="F243" s="593"/>
      <c r="G243" s="593"/>
      <c r="H243" s="593"/>
      <c r="I243" s="593"/>
    </row>
    <row r="244" spans="1:9" ht="12.75" customHeight="1">
      <c r="A244" s="250"/>
      <c r="B244" s="250"/>
      <c r="C244" s="250"/>
      <c r="D244" s="250"/>
      <c r="E244" s="250"/>
      <c r="F244" s="250"/>
      <c r="G244" s="250"/>
      <c r="H244" s="250"/>
      <c r="I244" s="250"/>
    </row>
    <row r="245" spans="1:9" ht="15" thickBot="1">
      <c r="A245" s="255" t="s">
        <v>164</v>
      </c>
      <c r="B245" s="250"/>
      <c r="C245" s="250"/>
      <c r="D245" s="250"/>
      <c r="E245" s="250"/>
      <c r="F245" s="250"/>
      <c r="G245" s="250"/>
      <c r="H245" s="250"/>
      <c r="I245" s="250"/>
    </row>
    <row r="246" spans="1:9" ht="14.25" hidden="1" customHeight="1" thickBot="1"/>
    <row r="247" spans="1:9" ht="19.5" customHeight="1" thickBot="1">
      <c r="A247" s="573" t="s">
        <v>0</v>
      </c>
      <c r="B247" s="573" t="s">
        <v>175</v>
      </c>
      <c r="C247" s="573"/>
      <c r="D247" s="573"/>
      <c r="E247" s="573"/>
      <c r="F247" s="573"/>
      <c r="G247" s="573"/>
      <c r="H247" s="573"/>
      <c r="I247" s="573"/>
    </row>
    <row r="248" spans="1:9" ht="19.5" customHeight="1" thickBot="1">
      <c r="A248" s="573"/>
      <c r="B248" s="573" t="s">
        <v>153</v>
      </c>
      <c r="C248" s="573"/>
      <c r="D248" s="573" t="s">
        <v>154</v>
      </c>
      <c r="E248" s="573"/>
      <c r="F248" s="573" t="s">
        <v>155</v>
      </c>
      <c r="G248" s="573"/>
      <c r="H248" s="573" t="s">
        <v>156</v>
      </c>
      <c r="I248" s="573"/>
    </row>
    <row r="249" spans="1:9" ht="19.5" customHeight="1" thickBot="1">
      <c r="A249" s="573"/>
      <c r="B249" s="476" t="s">
        <v>10</v>
      </c>
      <c r="C249" s="476" t="s">
        <v>11</v>
      </c>
      <c r="D249" s="476" t="s">
        <v>10</v>
      </c>
      <c r="E249" s="476" t="s">
        <v>11</v>
      </c>
      <c r="F249" s="476" t="s">
        <v>10</v>
      </c>
      <c r="G249" s="476" t="s">
        <v>11</v>
      </c>
      <c r="H249" s="476" t="s">
        <v>10</v>
      </c>
      <c r="I249" s="476" t="s">
        <v>11</v>
      </c>
    </row>
    <row r="250" spans="1:9" ht="15" thickBot="1">
      <c r="A250" s="115" t="s">
        <v>606</v>
      </c>
      <c r="B250" s="172">
        <v>3159.3791999999999</v>
      </c>
      <c r="C250" s="172">
        <v>557.79999999999995</v>
      </c>
      <c r="D250" s="173">
        <v>0.84993997599039617</v>
      </c>
      <c r="E250" s="173">
        <v>0.15006002400960383</v>
      </c>
      <c r="F250" s="172">
        <v>0.22656000000000001</v>
      </c>
      <c r="G250" s="172">
        <v>0.04</v>
      </c>
      <c r="H250" s="173">
        <v>0.84993997599039617</v>
      </c>
      <c r="I250" s="173">
        <v>0.15006002400960383</v>
      </c>
    </row>
    <row r="251" spans="1:9" ht="15" thickBot="1">
      <c r="A251" s="115" t="s">
        <v>635</v>
      </c>
      <c r="B251" s="172">
        <v>3240.2611200000001</v>
      </c>
      <c r="C251" s="172">
        <v>572.08000000000004</v>
      </c>
      <c r="D251" s="173">
        <v>0.84993997599039617</v>
      </c>
      <c r="E251" s="173">
        <v>0.15006002400960383</v>
      </c>
      <c r="F251" s="172">
        <v>0.22656000000000001</v>
      </c>
      <c r="G251" s="172">
        <v>0.04</v>
      </c>
      <c r="H251" s="173">
        <v>0.84993997599039617</v>
      </c>
      <c r="I251" s="173">
        <v>0.15006002400960383</v>
      </c>
    </row>
    <row r="252" spans="1:9" ht="15" thickBot="1">
      <c r="A252" s="115" t="s">
        <v>744</v>
      </c>
      <c r="B252" s="172">
        <v>3195.6288</v>
      </c>
      <c r="C252" s="172">
        <v>564.20000000000005</v>
      </c>
      <c r="D252" s="173">
        <v>0.84993997599039606</v>
      </c>
      <c r="E252" s="173">
        <v>0.15006002400960383</v>
      </c>
      <c r="F252" s="172">
        <v>0.22656000000000001</v>
      </c>
      <c r="G252" s="172">
        <v>0.04</v>
      </c>
      <c r="H252" s="173">
        <v>0.84993997599039617</v>
      </c>
      <c r="I252" s="173">
        <v>0.15006002400960383</v>
      </c>
    </row>
    <row r="253" spans="1:9" ht="15" thickBot="1">
      <c r="A253" s="340" t="s">
        <v>745</v>
      </c>
      <c r="B253" s="174">
        <v>3319.78368</v>
      </c>
      <c r="C253" s="174">
        <v>586.12</v>
      </c>
      <c r="D253" s="168">
        <f>B253/(C253+B253)</f>
        <v>0.84993997599039617</v>
      </c>
      <c r="E253" s="168">
        <f>C253/(C253+B253)</f>
        <v>0.15006002400960386</v>
      </c>
      <c r="F253" s="174">
        <v>0.22656000000000001</v>
      </c>
      <c r="G253" s="174">
        <v>0.04</v>
      </c>
      <c r="H253" s="168">
        <f>F253/(G253+F253)</f>
        <v>0.84993997599039617</v>
      </c>
      <c r="I253" s="168">
        <f>G253/(G253+F253)</f>
        <v>0.15006002400960383</v>
      </c>
    </row>
    <row r="254" spans="1:9" ht="15" thickBot="1">
      <c r="A254" s="340" t="s">
        <v>746</v>
      </c>
      <c r="B254" s="174">
        <v>3297.3542400000001</v>
      </c>
      <c r="C254" s="174">
        <v>582.16</v>
      </c>
      <c r="D254" s="168">
        <f t="shared" ref="D254:D258" si="40">B254/(C254+B254)</f>
        <v>0.84993997599039617</v>
      </c>
      <c r="E254" s="168">
        <f t="shared" ref="E254:E258" si="41">C254/(C254+B254)</f>
        <v>0.15006002400960383</v>
      </c>
      <c r="F254" s="174">
        <v>0.22656000000000001</v>
      </c>
      <c r="G254" s="174">
        <v>0.04</v>
      </c>
      <c r="H254" s="168">
        <f t="shared" ref="H254:H258" si="42">F254/(G254+F254)</f>
        <v>0.84993997599039617</v>
      </c>
      <c r="I254" s="168">
        <f t="shared" ref="I254:I258" si="43">G254/(G254+F254)</f>
        <v>0.15006002400960383</v>
      </c>
    </row>
    <row r="255" spans="1:9" ht="15" thickBot="1">
      <c r="A255" s="483" t="s">
        <v>747</v>
      </c>
      <c r="B255" s="174">
        <v>3379.8220799999999</v>
      </c>
      <c r="C255" s="174">
        <v>596.72</v>
      </c>
      <c r="D255" s="168">
        <f t="shared" si="40"/>
        <v>0.84993997599039606</v>
      </c>
      <c r="E255" s="168">
        <f t="shared" si="41"/>
        <v>0.15006002400960383</v>
      </c>
      <c r="F255" s="174">
        <v>0.22656000000000001</v>
      </c>
      <c r="G255" s="174">
        <v>0.04</v>
      </c>
      <c r="H255" s="168">
        <f t="shared" si="42"/>
        <v>0.84993997599039617</v>
      </c>
      <c r="I255" s="168">
        <f t="shared" si="43"/>
        <v>0.15006002400960383</v>
      </c>
    </row>
    <row r="256" spans="1:9" ht="15" thickBot="1">
      <c r="A256" s="340" t="s">
        <v>748</v>
      </c>
      <c r="B256" s="156">
        <v>3328.1664000000001</v>
      </c>
      <c r="C256" s="156">
        <v>587.6</v>
      </c>
      <c r="D256" s="168">
        <f t="shared" si="40"/>
        <v>0.84993997599039617</v>
      </c>
      <c r="E256" s="168">
        <f t="shared" si="41"/>
        <v>0.15006002400960386</v>
      </c>
      <c r="F256" s="156">
        <v>0.22656000000000001</v>
      </c>
      <c r="G256" s="156">
        <v>0.04</v>
      </c>
      <c r="H256" s="168">
        <f t="shared" si="42"/>
        <v>0.84993997599039617</v>
      </c>
      <c r="I256" s="168">
        <f t="shared" si="43"/>
        <v>0.15006002400960383</v>
      </c>
    </row>
    <row r="257" spans="1:9" ht="15" thickBot="1">
      <c r="A257" s="340" t="s">
        <v>749</v>
      </c>
      <c r="B257" s="174">
        <v>3200.83968</v>
      </c>
      <c r="C257" s="174">
        <v>565.12</v>
      </c>
      <c r="D257" s="168">
        <f t="shared" si="40"/>
        <v>0.84993997599039617</v>
      </c>
      <c r="E257" s="168">
        <f t="shared" si="41"/>
        <v>0.15006002400960383</v>
      </c>
      <c r="F257" s="174">
        <v>0.22656000000000001</v>
      </c>
      <c r="G257" s="174">
        <v>0.04</v>
      </c>
      <c r="H257" s="168">
        <f t="shared" si="42"/>
        <v>0.84993997599039617</v>
      </c>
      <c r="I257" s="168">
        <f t="shared" si="43"/>
        <v>0.15006002400960383</v>
      </c>
    </row>
    <row r="258" spans="1:9" ht="15" thickBot="1">
      <c r="A258" s="483" t="s">
        <v>750</v>
      </c>
      <c r="B258" s="174">
        <v>3195.6288</v>
      </c>
      <c r="C258" s="174">
        <v>564.20000000000005</v>
      </c>
      <c r="D258" s="168">
        <f t="shared" si="40"/>
        <v>0.84993997599039606</v>
      </c>
      <c r="E258" s="168">
        <f t="shared" si="41"/>
        <v>0.15006002400960383</v>
      </c>
      <c r="F258" s="174">
        <v>0.22656000000000001</v>
      </c>
      <c r="G258" s="174">
        <v>0.04</v>
      </c>
      <c r="H258" s="168">
        <f t="shared" si="42"/>
        <v>0.84993997599039617</v>
      </c>
      <c r="I258" s="168">
        <f t="shared" si="43"/>
        <v>0.15006002400960383</v>
      </c>
    </row>
    <row r="259" spans="1:9" ht="14.25" customHeight="1">
      <c r="A259" s="42"/>
      <c r="B259" s="42"/>
    </row>
    <row r="260" spans="1:9" ht="15" thickBot="1">
      <c r="A260" s="255" t="s">
        <v>1045</v>
      </c>
      <c r="C260" s="250"/>
    </row>
    <row r="261" spans="1:9" ht="15.75" hidden="1" customHeight="1" thickBot="1"/>
    <row r="262" spans="1:9" ht="18.75" customHeight="1" thickBot="1">
      <c r="A262" s="573" t="s">
        <v>0</v>
      </c>
      <c r="B262" s="573" t="s">
        <v>176</v>
      </c>
      <c r="C262" s="573"/>
      <c r="D262" s="573"/>
      <c r="E262" s="573"/>
      <c r="F262" s="573"/>
      <c r="G262" s="573"/>
      <c r="H262" s="573"/>
      <c r="I262" s="573"/>
    </row>
    <row r="263" spans="1:9" ht="19.5" customHeight="1" thickBot="1">
      <c r="A263" s="573"/>
      <c r="B263" s="573" t="s">
        <v>153</v>
      </c>
      <c r="C263" s="573"/>
      <c r="D263" s="573" t="s">
        <v>154</v>
      </c>
      <c r="E263" s="573"/>
      <c r="F263" s="573" t="s">
        <v>155</v>
      </c>
      <c r="G263" s="573"/>
      <c r="H263" s="573" t="s">
        <v>156</v>
      </c>
      <c r="I263" s="573"/>
    </row>
    <row r="264" spans="1:9" ht="18.75" customHeight="1" thickBot="1">
      <c r="A264" s="573"/>
      <c r="B264" s="476" t="s">
        <v>10</v>
      </c>
      <c r="C264" s="476" t="s">
        <v>11</v>
      </c>
      <c r="D264" s="476" t="s">
        <v>10</v>
      </c>
      <c r="E264" s="476" t="s">
        <v>11</v>
      </c>
      <c r="F264" s="476" t="s">
        <v>10</v>
      </c>
      <c r="G264" s="476" t="s">
        <v>11</v>
      </c>
      <c r="H264" s="476" t="s">
        <v>10</v>
      </c>
      <c r="I264" s="476" t="s">
        <v>11</v>
      </c>
    </row>
    <row r="265" spans="1:9" ht="15" thickBot="1">
      <c r="A265" s="115" t="s">
        <v>606</v>
      </c>
      <c r="B265" s="172">
        <v>3131.5145799000002</v>
      </c>
      <c r="C265" s="172">
        <v>1083.2406275000001</v>
      </c>
      <c r="D265" s="173">
        <v>0.74298848350715252</v>
      </c>
      <c r="E265" s="173">
        <v>0.25701151649284748</v>
      </c>
      <c r="F265" s="172">
        <v>0.22456182</v>
      </c>
      <c r="G265" s="172">
        <v>7.7679499999999999E-2</v>
      </c>
      <c r="H265" s="173">
        <v>0.74298848350715252</v>
      </c>
      <c r="I265" s="173">
        <v>0.25701151649284748</v>
      </c>
    </row>
    <row r="266" spans="1:9" ht="15" thickBot="1">
      <c r="A266" s="115" t="s">
        <v>635</v>
      </c>
      <c r="B266" s="172">
        <v>3793.0643409240001</v>
      </c>
      <c r="C266" s="172">
        <v>1113.832609</v>
      </c>
      <c r="D266" s="173">
        <v>0.77300672494920619</v>
      </c>
      <c r="E266" s="173">
        <v>0.22699327505079386</v>
      </c>
      <c r="F266" s="172">
        <v>0.26521216199999997</v>
      </c>
      <c r="G266" s="172">
        <v>7.7879500000000004E-2</v>
      </c>
      <c r="H266" s="173">
        <v>0.77300672494920619</v>
      </c>
      <c r="I266" s="173">
        <v>0.22699327505079386</v>
      </c>
    </row>
    <row r="267" spans="1:9" ht="15" thickBot="1">
      <c r="A267" s="115" t="s">
        <v>744</v>
      </c>
      <c r="B267" s="172">
        <v>3263.12819287</v>
      </c>
      <c r="C267" s="172">
        <v>967.31384749999995</v>
      </c>
      <c r="D267" s="173">
        <v>0.77134449821811124</v>
      </c>
      <c r="E267" s="173">
        <v>0.22865550178188884</v>
      </c>
      <c r="F267" s="172">
        <v>0.23134549400000001</v>
      </c>
      <c r="G267" s="172">
        <v>6.8579500000000002E-2</v>
      </c>
      <c r="H267" s="173">
        <v>0.77134449821811124</v>
      </c>
      <c r="I267" s="173">
        <v>0.22865550178188884</v>
      </c>
    </row>
    <row r="268" spans="1:9" ht="15" thickBot="1">
      <c r="A268" s="340" t="s">
        <v>745</v>
      </c>
      <c r="B268" s="174">
        <v>4029.7532097859998</v>
      </c>
      <c r="C268" s="174">
        <v>997.56891350000001</v>
      </c>
      <c r="D268" s="168">
        <f>B268/(C268+B268)</f>
        <v>0.80157052024190556</v>
      </c>
      <c r="E268" s="168">
        <f>C268/(C268+B268)</f>
        <v>0.19842947975809452</v>
      </c>
      <c r="F268" s="174">
        <v>0.275012162</v>
      </c>
      <c r="G268" s="174">
        <v>6.8079500000000001E-2</v>
      </c>
      <c r="H268" s="168">
        <f>F268/(G268+F268)</f>
        <v>0.80157052024190545</v>
      </c>
      <c r="I268" s="168">
        <f>G268/(G268+F268)</f>
        <v>0.1984294797580945</v>
      </c>
    </row>
    <row r="269" spans="1:9" ht="15" thickBot="1">
      <c r="A269" s="340" t="s">
        <v>746</v>
      </c>
      <c r="B269" s="174">
        <v>4002.5270057480002</v>
      </c>
      <c r="C269" s="174">
        <v>990.82904299999996</v>
      </c>
      <c r="D269" s="168">
        <f t="shared" ref="D269:D273" si="44">B269/(C269+B269)</f>
        <v>0.80157052024190556</v>
      </c>
      <c r="E269" s="168">
        <f t="shared" ref="E269:E273" si="45">C269/(C269+B269)</f>
        <v>0.1984294797580945</v>
      </c>
      <c r="F269" s="174">
        <v>0.275012162</v>
      </c>
      <c r="G269" s="174">
        <v>6.8079500000000001E-2</v>
      </c>
      <c r="H269" s="168">
        <f t="shared" ref="H269:H273" si="46">F269/(G269+F269)</f>
        <v>0.80157052024190545</v>
      </c>
      <c r="I269" s="168">
        <f t="shared" ref="I269:I273" si="47">G269/(G269+F269)</f>
        <v>0.1984294797580945</v>
      </c>
    </row>
    <row r="270" spans="1:9" ht="15" thickBot="1">
      <c r="A270" s="483" t="s">
        <v>747</v>
      </c>
      <c r="B270" s="174">
        <v>4118.5439561040002</v>
      </c>
      <c r="C270" s="174">
        <v>964.88878099999999</v>
      </c>
      <c r="D270" s="168">
        <f t="shared" si="44"/>
        <v>0.81018952528725874</v>
      </c>
      <c r="E270" s="168">
        <f t="shared" si="45"/>
        <v>0.18981047471274129</v>
      </c>
      <c r="F270" s="174">
        <v>0.276078828</v>
      </c>
      <c r="G270" s="174">
        <v>6.4679500000000001E-2</v>
      </c>
      <c r="H270" s="168">
        <f t="shared" si="46"/>
        <v>0.81018952528725874</v>
      </c>
      <c r="I270" s="168">
        <f t="shared" si="47"/>
        <v>0.18981047471274129</v>
      </c>
    </row>
    <row r="271" spans="1:9" ht="15" thickBot="1">
      <c r="A271" s="340" t="s">
        <v>748</v>
      </c>
      <c r="B271" s="174">
        <v>3998.3069833200002</v>
      </c>
      <c r="C271" s="174">
        <v>1007.432855</v>
      </c>
      <c r="D271" s="168">
        <f t="shared" si="44"/>
        <v>0.79874446384770392</v>
      </c>
      <c r="E271" s="168">
        <f t="shared" si="45"/>
        <v>0.20125553615229619</v>
      </c>
      <c r="F271" s="20">
        <v>0.27217882799999998</v>
      </c>
      <c r="G271" s="174">
        <v>6.8579500000000002E-2</v>
      </c>
      <c r="H271" s="168">
        <f t="shared" si="46"/>
        <v>0.79874446384770381</v>
      </c>
      <c r="I271" s="168">
        <f t="shared" si="47"/>
        <v>0.20125553615229619</v>
      </c>
    </row>
    <row r="272" spans="1:9" ht="15" thickBot="1">
      <c r="A272" s="340" t="s">
        <v>749</v>
      </c>
      <c r="B272" s="502">
        <v>3421.502481984</v>
      </c>
      <c r="C272" s="174">
        <v>968.89117599999997</v>
      </c>
      <c r="D272" s="168">
        <f t="shared" si="44"/>
        <v>0.7793156487828703</v>
      </c>
      <c r="E272" s="168">
        <f t="shared" si="45"/>
        <v>0.22068435121712973</v>
      </c>
      <c r="F272" s="502">
        <v>0.24217882800000001</v>
      </c>
      <c r="G272" s="174">
        <v>6.8579500000000002E-2</v>
      </c>
      <c r="H272" s="168">
        <f t="shared" si="46"/>
        <v>0.77931564878287019</v>
      </c>
      <c r="I272" s="168">
        <f t="shared" si="47"/>
        <v>0.2206843512171297</v>
      </c>
    </row>
    <row r="273" spans="1:9" ht="15" thickBot="1">
      <c r="A273" s="483" t="s">
        <v>750</v>
      </c>
      <c r="B273" s="174">
        <v>3263.12819287</v>
      </c>
      <c r="C273" s="174">
        <v>967.31384749999995</v>
      </c>
      <c r="D273" s="168">
        <f t="shared" si="44"/>
        <v>0.77134449821811124</v>
      </c>
      <c r="E273" s="168">
        <f t="shared" si="45"/>
        <v>0.22865550178188884</v>
      </c>
      <c r="F273" s="174">
        <v>0.23134549400000001</v>
      </c>
      <c r="G273" s="174">
        <v>6.8579500000000002E-2</v>
      </c>
      <c r="H273" s="168">
        <f t="shared" si="46"/>
        <v>0.77134449821811124</v>
      </c>
      <c r="I273" s="168">
        <f t="shared" si="47"/>
        <v>0.22865550178188884</v>
      </c>
    </row>
    <row r="274" spans="1:9">
      <c r="A274" s="503"/>
      <c r="B274" s="42"/>
    </row>
    <row r="275" spans="1:9" ht="15" thickBot="1">
      <c r="A275" s="255" t="s">
        <v>165</v>
      </c>
    </row>
    <row r="276" spans="1:9" ht="15.75" hidden="1" customHeight="1" thickBot="1"/>
    <row r="277" spans="1:9" ht="19.5" customHeight="1" thickBot="1">
      <c r="A277" s="573" t="s">
        <v>0</v>
      </c>
      <c r="B277" s="573" t="s">
        <v>177</v>
      </c>
      <c r="C277" s="573"/>
      <c r="D277" s="573"/>
      <c r="E277" s="573"/>
      <c r="F277" s="573"/>
      <c r="G277" s="573"/>
      <c r="H277" s="573"/>
      <c r="I277" s="573"/>
    </row>
    <row r="278" spans="1:9" ht="19.5" customHeight="1" thickBot="1">
      <c r="A278" s="573"/>
      <c r="B278" s="573" t="s">
        <v>153</v>
      </c>
      <c r="C278" s="573"/>
      <c r="D278" s="573" t="s">
        <v>154</v>
      </c>
      <c r="E278" s="573"/>
      <c r="F278" s="573" t="s">
        <v>155</v>
      </c>
      <c r="G278" s="573"/>
      <c r="H278" s="573" t="s">
        <v>156</v>
      </c>
      <c r="I278" s="573"/>
    </row>
    <row r="279" spans="1:9" ht="19.5" customHeight="1" thickBot="1">
      <c r="A279" s="573"/>
      <c r="B279" s="476" t="s">
        <v>10</v>
      </c>
      <c r="C279" s="476" t="s">
        <v>11</v>
      </c>
      <c r="D279" s="476" t="s">
        <v>10</v>
      </c>
      <c r="E279" s="476" t="s">
        <v>11</v>
      </c>
      <c r="F279" s="476" t="s">
        <v>10</v>
      </c>
      <c r="G279" s="476" t="s">
        <v>11</v>
      </c>
      <c r="H279" s="476" t="s">
        <v>10</v>
      </c>
      <c r="I279" s="476" t="s">
        <v>11</v>
      </c>
    </row>
    <row r="280" spans="1:9" ht="15" thickBot="1">
      <c r="A280" s="115" t="s">
        <v>606</v>
      </c>
      <c r="B280" s="166">
        <v>147.32335426099999</v>
      </c>
      <c r="C280" s="166">
        <v>0</v>
      </c>
      <c r="D280" s="167">
        <v>1</v>
      </c>
      <c r="E280" s="170">
        <v>0</v>
      </c>
      <c r="F280" s="166">
        <v>1.0564601E-2</v>
      </c>
      <c r="G280" s="166">
        <v>0</v>
      </c>
      <c r="H280" s="167">
        <v>1</v>
      </c>
      <c r="I280" s="170">
        <v>0</v>
      </c>
    </row>
    <row r="281" spans="1:9" ht="15" thickBot="1">
      <c r="A281" s="115" t="s">
        <v>635</v>
      </c>
      <c r="B281" s="166">
        <v>151.09491664699999</v>
      </c>
      <c r="C281" s="166">
        <v>0</v>
      </c>
      <c r="D281" s="167">
        <v>1</v>
      </c>
      <c r="E281" s="170">
        <v>0</v>
      </c>
      <c r="F281" s="166">
        <v>1.0564601E-2</v>
      </c>
      <c r="G281" s="166">
        <v>0</v>
      </c>
      <c r="H281" s="167">
        <v>1</v>
      </c>
      <c r="I281" s="170">
        <v>0</v>
      </c>
    </row>
    <row r="282" spans="1:9" ht="15" thickBot="1">
      <c r="A282" s="115" t="s">
        <v>744</v>
      </c>
      <c r="B282" s="166">
        <v>0</v>
      </c>
      <c r="C282" s="166">
        <v>0</v>
      </c>
      <c r="D282" s="166">
        <v>0</v>
      </c>
      <c r="E282" s="166">
        <v>0</v>
      </c>
      <c r="F282" s="166">
        <v>0</v>
      </c>
      <c r="G282" s="166">
        <v>0</v>
      </c>
      <c r="H282" s="166">
        <v>0</v>
      </c>
      <c r="I282" s="166">
        <v>0</v>
      </c>
    </row>
    <row r="283" spans="1:9" ht="15" thickBot="1">
      <c r="A283" s="340" t="s">
        <v>745</v>
      </c>
      <c r="B283" s="500">
        <v>154.80309141955999</v>
      </c>
      <c r="C283" s="504">
        <v>0</v>
      </c>
      <c r="D283" s="505">
        <v>1</v>
      </c>
      <c r="E283" s="499">
        <v>0</v>
      </c>
      <c r="F283" s="500">
        <v>1.056460052E-2</v>
      </c>
      <c r="G283" s="504">
        <v>0</v>
      </c>
      <c r="H283" s="505">
        <v>1</v>
      </c>
      <c r="I283" s="499">
        <v>0</v>
      </c>
    </row>
    <row r="284" spans="1:9" ht="15" thickBot="1">
      <c r="A284" s="340" t="s">
        <v>746</v>
      </c>
      <c r="B284" s="500">
        <v>153.75721052207999</v>
      </c>
      <c r="C284" s="504">
        <v>0</v>
      </c>
      <c r="D284" s="505">
        <v>1</v>
      </c>
      <c r="E284" s="499">
        <v>0</v>
      </c>
      <c r="F284" s="500">
        <v>1.056460152E-2</v>
      </c>
      <c r="G284" s="504">
        <v>0</v>
      </c>
      <c r="H284" s="505">
        <v>1</v>
      </c>
      <c r="I284" s="499">
        <v>0</v>
      </c>
    </row>
    <row r="285" spans="1:9" ht="15" thickBot="1">
      <c r="A285" s="483" t="s">
        <v>747</v>
      </c>
      <c r="B285" s="500">
        <v>157.60272547535999</v>
      </c>
      <c r="C285" s="504">
        <v>0</v>
      </c>
      <c r="D285" s="505">
        <v>1</v>
      </c>
      <c r="E285" s="499">
        <v>0</v>
      </c>
      <c r="F285" s="500">
        <v>1.056460152E-2</v>
      </c>
      <c r="G285" s="504">
        <v>0</v>
      </c>
      <c r="H285" s="505">
        <v>1</v>
      </c>
      <c r="I285" s="499">
        <v>0</v>
      </c>
    </row>
    <row r="286" spans="1:9" ht="15" thickBot="1">
      <c r="A286" s="340" t="s">
        <v>748</v>
      </c>
      <c r="B286" s="506">
        <v>1.9978399999999999E-3</v>
      </c>
      <c r="C286" s="504">
        <v>0</v>
      </c>
      <c r="D286" s="505">
        <v>1</v>
      </c>
      <c r="E286" s="499">
        <v>0</v>
      </c>
      <c r="F286" s="507">
        <v>1.36E-7</v>
      </c>
      <c r="G286" s="504">
        <v>0</v>
      </c>
      <c r="H286" s="505">
        <v>1</v>
      </c>
      <c r="I286" s="499">
        <v>0</v>
      </c>
    </row>
    <row r="287" spans="1:9" ht="15" thickBot="1">
      <c r="A287" s="340" t="s">
        <v>749</v>
      </c>
      <c r="B287" s="500">
        <v>0</v>
      </c>
      <c r="C287" s="508">
        <v>0</v>
      </c>
      <c r="D287" s="508">
        <v>0</v>
      </c>
      <c r="E287" s="509">
        <v>0</v>
      </c>
      <c r="F287" s="509">
        <v>0</v>
      </c>
      <c r="G287" s="508">
        <v>0</v>
      </c>
      <c r="H287" s="508">
        <v>0</v>
      </c>
      <c r="I287" s="508">
        <v>0</v>
      </c>
    </row>
    <row r="288" spans="1:9" ht="15" thickBot="1">
      <c r="A288" s="483" t="s">
        <v>750</v>
      </c>
      <c r="B288" s="500">
        <v>0</v>
      </c>
      <c r="C288" s="509">
        <v>0</v>
      </c>
      <c r="D288" s="508">
        <v>0</v>
      </c>
      <c r="E288" s="508">
        <v>0</v>
      </c>
      <c r="F288" s="509">
        <v>0</v>
      </c>
      <c r="G288" s="509">
        <v>0</v>
      </c>
      <c r="H288" s="508">
        <v>0</v>
      </c>
      <c r="I288" s="508">
        <v>0</v>
      </c>
    </row>
    <row r="289" spans="1:3">
      <c r="A289" s="169" t="s">
        <v>1033</v>
      </c>
      <c r="B289" s="503"/>
      <c r="C289" s="42"/>
    </row>
  </sheetData>
  <mergeCells count="103">
    <mergeCell ref="A1:I1"/>
    <mergeCell ref="A243:I243"/>
    <mergeCell ref="A117:A119"/>
    <mergeCell ref="B117:I117"/>
    <mergeCell ref="B118:C118"/>
    <mergeCell ref="D118:E118"/>
    <mergeCell ref="F118:G118"/>
    <mergeCell ref="H118:I118"/>
    <mergeCell ref="A146:I146"/>
    <mergeCell ref="A132:A134"/>
    <mergeCell ref="B132:I132"/>
    <mergeCell ref="B133:C133"/>
    <mergeCell ref="D133:E133"/>
    <mergeCell ref="F133:G133"/>
    <mergeCell ref="H133:I133"/>
    <mergeCell ref="A165:A167"/>
    <mergeCell ref="B165:I165"/>
    <mergeCell ref="B166:C166"/>
    <mergeCell ref="D166:E166"/>
    <mergeCell ref="F166:G166"/>
    <mergeCell ref="H166:I166"/>
    <mergeCell ref="A150:A152"/>
    <mergeCell ref="B150:I150"/>
    <mergeCell ref="B151:C151"/>
    <mergeCell ref="A6:A8"/>
    <mergeCell ref="D7:E7"/>
    <mergeCell ref="B7:C7"/>
    <mergeCell ref="F7:G7"/>
    <mergeCell ref="H7:I7"/>
    <mergeCell ref="B6:I6"/>
    <mergeCell ref="A36:A38"/>
    <mergeCell ref="B36:I36"/>
    <mergeCell ref="B37:C37"/>
    <mergeCell ref="D37:E37"/>
    <mergeCell ref="F37:G37"/>
    <mergeCell ref="H37:I37"/>
    <mergeCell ref="A21:A23"/>
    <mergeCell ref="B21:I21"/>
    <mergeCell ref="B22:C22"/>
    <mergeCell ref="D22:E22"/>
    <mergeCell ref="F22:G22"/>
    <mergeCell ref="H22:I22"/>
    <mergeCell ref="H70:I70"/>
    <mergeCell ref="A54:A56"/>
    <mergeCell ref="B54:I54"/>
    <mergeCell ref="B55:C55"/>
    <mergeCell ref="D55:E55"/>
    <mergeCell ref="F55:G55"/>
    <mergeCell ref="H55:I55"/>
    <mergeCell ref="A102:A104"/>
    <mergeCell ref="B102:I102"/>
    <mergeCell ref="B103:C103"/>
    <mergeCell ref="D103:E103"/>
    <mergeCell ref="F103:G103"/>
    <mergeCell ref="H103:I103"/>
    <mergeCell ref="A84:A86"/>
    <mergeCell ref="B84:I84"/>
    <mergeCell ref="B85:C85"/>
    <mergeCell ref="D85:E85"/>
    <mergeCell ref="F85:G85"/>
    <mergeCell ref="H85:I85"/>
    <mergeCell ref="A69:A71"/>
    <mergeCell ref="B69:I69"/>
    <mergeCell ref="B70:C70"/>
    <mergeCell ref="D70:E70"/>
    <mergeCell ref="F70:G70"/>
    <mergeCell ref="F151:G151"/>
    <mergeCell ref="H151:I151"/>
    <mergeCell ref="D199:E199"/>
    <mergeCell ref="F199:G199"/>
    <mergeCell ref="H199:I199"/>
    <mergeCell ref="A180:A182"/>
    <mergeCell ref="B180:I180"/>
    <mergeCell ref="B181:C181"/>
    <mergeCell ref="D181:E181"/>
    <mergeCell ref="F181:G181"/>
    <mergeCell ref="H181:I181"/>
    <mergeCell ref="A194:I194"/>
    <mergeCell ref="D151:E151"/>
    <mergeCell ref="A2:I2"/>
    <mergeCell ref="A50:I50"/>
    <mergeCell ref="A98:I98"/>
    <mergeCell ref="A277:A279"/>
    <mergeCell ref="B277:I277"/>
    <mergeCell ref="B278:C278"/>
    <mergeCell ref="D278:E278"/>
    <mergeCell ref="F278:G278"/>
    <mergeCell ref="H278:I278"/>
    <mergeCell ref="A262:A264"/>
    <mergeCell ref="B262:I262"/>
    <mergeCell ref="B263:C263"/>
    <mergeCell ref="D263:E263"/>
    <mergeCell ref="F263:G263"/>
    <mergeCell ref="H263:I263"/>
    <mergeCell ref="A247:A249"/>
    <mergeCell ref="B247:I247"/>
    <mergeCell ref="B248:C248"/>
    <mergeCell ref="D248:E248"/>
    <mergeCell ref="F248:G248"/>
    <mergeCell ref="H248:I248"/>
    <mergeCell ref="A198:A200"/>
    <mergeCell ref="B198:I198"/>
    <mergeCell ref="B199:C199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theme="0"/>
  </sheetPr>
  <dimension ref="A2:J512"/>
  <sheetViews>
    <sheetView showGridLines="0" view="pageBreakPreview" topLeftCell="A493" zoomScaleNormal="90" zoomScaleSheetLayoutView="100" workbookViewId="0">
      <selection activeCell="D516" sqref="D516"/>
    </sheetView>
  </sheetViews>
  <sheetFormatPr defaultRowHeight="14.5"/>
  <cols>
    <col min="1" max="1" width="12.453125" customWidth="1"/>
    <col min="2" max="2" width="13.54296875" style="13" customWidth="1"/>
    <col min="3" max="10" width="12.54296875" style="13" customWidth="1"/>
  </cols>
  <sheetData>
    <row r="2" spans="1:10" ht="17">
      <c r="A2" s="593" t="s">
        <v>1010</v>
      </c>
      <c r="B2" s="593"/>
      <c r="C2" s="593"/>
      <c r="D2" s="593"/>
      <c r="E2" s="593"/>
      <c r="F2" s="593"/>
      <c r="G2" s="593"/>
      <c r="H2" s="593"/>
      <c r="I2" s="593"/>
      <c r="J2" s="593"/>
    </row>
    <row r="4" spans="1:10">
      <c r="A4" s="143" t="s">
        <v>178</v>
      </c>
    </row>
    <row r="5" spans="1:10" ht="15" thickBot="1"/>
    <row r="6" spans="1:10" ht="19.5" customHeight="1" thickBot="1">
      <c r="A6" s="573" t="s">
        <v>0</v>
      </c>
      <c r="B6" s="573" t="s">
        <v>575</v>
      </c>
      <c r="C6" s="573"/>
      <c r="D6" s="573"/>
      <c r="E6" s="573"/>
      <c r="F6" s="573"/>
      <c r="G6" s="573"/>
      <c r="H6" s="573"/>
      <c r="I6" s="573"/>
      <c r="J6" s="573"/>
    </row>
    <row r="7" spans="1:10" ht="21.75" customHeight="1" thickBot="1">
      <c r="A7" s="573"/>
      <c r="B7" s="180" t="s">
        <v>115</v>
      </c>
      <c r="C7" s="180" t="s">
        <v>185</v>
      </c>
      <c r="D7" s="180" t="s">
        <v>184</v>
      </c>
      <c r="E7" s="180" t="s">
        <v>179</v>
      </c>
      <c r="F7" s="180" t="s">
        <v>182</v>
      </c>
      <c r="G7" s="180" t="s">
        <v>180</v>
      </c>
      <c r="H7" s="180" t="s">
        <v>186</v>
      </c>
      <c r="I7" s="180" t="s">
        <v>183</v>
      </c>
      <c r="J7" s="180" t="s">
        <v>181</v>
      </c>
    </row>
    <row r="8" spans="1:10" ht="15" thickBot="1">
      <c r="A8" s="115" t="s">
        <v>606</v>
      </c>
      <c r="B8" s="181">
        <v>345681.03143854102</v>
      </c>
      <c r="C8" s="181">
        <v>8591.7815545480007</v>
      </c>
      <c r="D8" s="181">
        <v>340345.03265951597</v>
      </c>
      <c r="E8" s="181">
        <v>7262.5768934859998</v>
      </c>
      <c r="F8" s="181">
        <v>53308.860864267001</v>
      </c>
      <c r="G8" s="181">
        <v>465418.83483510098</v>
      </c>
      <c r="H8" s="181">
        <v>437328.30740627402</v>
      </c>
      <c r="I8" s="181">
        <v>170478.169476412</v>
      </c>
      <c r="J8" s="181">
        <v>105865.04143983001</v>
      </c>
    </row>
    <row r="9" spans="1:10" ht="15" thickBot="1">
      <c r="A9" s="115" t="s">
        <v>635</v>
      </c>
      <c r="B9" s="181">
        <v>265593.04478063202</v>
      </c>
      <c r="C9" s="181">
        <v>7673.5724074740001</v>
      </c>
      <c r="D9" s="181">
        <v>310813.64680905099</v>
      </c>
      <c r="E9" s="181">
        <v>5116.1159603530004</v>
      </c>
      <c r="F9" s="181">
        <v>45018.668817031998</v>
      </c>
      <c r="G9" s="181">
        <v>342421.113988192</v>
      </c>
      <c r="H9" s="181">
        <v>320197.33932286903</v>
      </c>
      <c r="I9" s="181">
        <v>123348.13944984</v>
      </c>
      <c r="J9" s="181">
        <v>74335.010742776998</v>
      </c>
    </row>
    <row r="10" spans="1:10" ht="15" thickBot="1">
      <c r="A10" s="115" t="s">
        <v>744</v>
      </c>
      <c r="B10" s="181">
        <v>321903.67034279398</v>
      </c>
      <c r="C10" s="181">
        <v>9603.0262614080002</v>
      </c>
      <c r="D10" s="181">
        <v>419071.99189681897</v>
      </c>
      <c r="E10" s="181">
        <v>6771.5457912479997</v>
      </c>
      <c r="F10" s="181">
        <v>47189.750482488002</v>
      </c>
      <c r="G10" s="181">
        <v>406309.70384312002</v>
      </c>
      <c r="H10" s="181">
        <v>405484.40774860402</v>
      </c>
      <c r="I10" s="181">
        <v>156876.42795063299</v>
      </c>
      <c r="J10" s="181">
        <v>80592.374962784001</v>
      </c>
    </row>
    <row r="11" spans="1:10" ht="15" thickBot="1">
      <c r="A11" s="340" t="s">
        <v>745</v>
      </c>
      <c r="B11" s="510">
        <v>276108.85084390198</v>
      </c>
      <c r="C11" s="510">
        <v>8194.4666784639994</v>
      </c>
      <c r="D11" s="510">
        <v>323881.513698617</v>
      </c>
      <c r="E11" s="510">
        <v>5771.3773745259996</v>
      </c>
      <c r="F11" s="510">
        <v>43240.823582906</v>
      </c>
      <c r="G11" s="510">
        <v>360259.90164589998</v>
      </c>
      <c r="H11" s="510">
        <v>327276.34195681597</v>
      </c>
      <c r="I11" s="510">
        <v>133752.607478349</v>
      </c>
      <c r="J11" s="510">
        <v>75246.360696717995</v>
      </c>
    </row>
    <row r="12" spans="1:10" ht="15" thickBot="1">
      <c r="A12" s="340" t="s">
        <v>746</v>
      </c>
      <c r="B12" s="510">
        <v>293005.98299413698</v>
      </c>
      <c r="C12" s="510">
        <v>8421.2051762039991</v>
      </c>
      <c r="D12" s="510">
        <v>327104.547335924</v>
      </c>
      <c r="E12" s="510">
        <v>5747.5909993619998</v>
      </c>
      <c r="F12" s="510">
        <v>44416.249050391998</v>
      </c>
      <c r="G12" s="510">
        <v>365136.04643083701</v>
      </c>
      <c r="H12" s="510">
        <v>331693.22872791003</v>
      </c>
      <c r="I12" s="510">
        <v>137986.021064117</v>
      </c>
      <c r="J12" s="510">
        <v>74070.363664606004</v>
      </c>
    </row>
    <row r="13" spans="1:10" ht="15" thickBot="1">
      <c r="A13" s="483" t="s">
        <v>747</v>
      </c>
      <c r="B13" s="510">
        <v>278153.21504711598</v>
      </c>
      <c r="C13" s="510">
        <v>7613.1673515169996</v>
      </c>
      <c r="D13" s="510">
        <v>296559.988078252</v>
      </c>
      <c r="E13" s="510">
        <v>5603.7113952359996</v>
      </c>
      <c r="F13" s="510">
        <v>38854.395309188003</v>
      </c>
      <c r="G13" s="510">
        <v>318627.85228957701</v>
      </c>
      <c r="H13" s="510">
        <v>319363.45445283799</v>
      </c>
      <c r="I13" s="510">
        <v>120363.374309525</v>
      </c>
      <c r="J13" s="510">
        <v>74166.309803469994</v>
      </c>
    </row>
    <row r="14" spans="1:10" ht="15" thickBot="1">
      <c r="A14" s="340" t="s">
        <v>748</v>
      </c>
      <c r="B14" s="510">
        <v>286151.66315040702</v>
      </c>
      <c r="C14" s="510">
        <v>7810.8853116509999</v>
      </c>
      <c r="D14" s="510">
        <v>340046.22753372899</v>
      </c>
      <c r="E14" s="510">
        <v>5730.5297454370002</v>
      </c>
      <c r="F14" s="510">
        <v>42436.137395660997</v>
      </c>
      <c r="G14" s="510">
        <v>342379.00059446198</v>
      </c>
      <c r="H14" s="510">
        <v>331750.32358016103</v>
      </c>
      <c r="I14" s="510">
        <v>129929.405504587</v>
      </c>
      <c r="J14" s="510">
        <v>72284.624307887003</v>
      </c>
    </row>
    <row r="15" spans="1:10" ht="15" thickBot="1">
      <c r="A15" s="340" t="s">
        <v>749</v>
      </c>
      <c r="B15" s="510">
        <v>314644.10305818002</v>
      </c>
      <c r="C15" s="510">
        <v>8545.0719271109992</v>
      </c>
      <c r="D15" s="510">
        <v>377116.31338660402</v>
      </c>
      <c r="E15" s="510">
        <v>6092.2839886789998</v>
      </c>
      <c r="F15" s="510">
        <v>47409.615470179</v>
      </c>
      <c r="G15" s="510">
        <v>384042.43840096198</v>
      </c>
      <c r="H15" s="510">
        <v>374367.822424035</v>
      </c>
      <c r="I15" s="510">
        <v>146764.62441406801</v>
      </c>
      <c r="J15" s="510">
        <v>77067.357443209999</v>
      </c>
    </row>
    <row r="16" spans="1:10" ht="15" thickBot="1">
      <c r="A16" s="483" t="s">
        <v>750</v>
      </c>
      <c r="B16" s="510">
        <v>321903.67034279398</v>
      </c>
      <c r="C16" s="510">
        <v>9603.0262614080002</v>
      </c>
      <c r="D16" s="510">
        <v>419071.99189681897</v>
      </c>
      <c r="E16" s="510">
        <v>6771.5457912479997</v>
      </c>
      <c r="F16" s="510">
        <v>47189.750482488002</v>
      </c>
      <c r="G16" s="510">
        <v>406309.70384312002</v>
      </c>
      <c r="H16" s="510">
        <v>405484.40774860402</v>
      </c>
      <c r="I16" s="510">
        <v>156876.42795063299</v>
      </c>
      <c r="J16" s="510">
        <v>80592.374962784001</v>
      </c>
    </row>
    <row r="17" spans="1:10">
      <c r="A17" s="42"/>
      <c r="B17" s="511"/>
    </row>
    <row r="19" spans="1:10">
      <c r="A19" s="143" t="s">
        <v>187</v>
      </c>
    </row>
    <row r="20" spans="1:10" ht="15" thickBot="1"/>
    <row r="21" spans="1:10" ht="15" thickBot="1">
      <c r="A21" s="573" t="s">
        <v>0</v>
      </c>
      <c r="B21" s="573" t="s">
        <v>576</v>
      </c>
      <c r="C21" s="573"/>
      <c r="D21" s="573"/>
      <c r="E21" s="573"/>
      <c r="F21" s="573"/>
      <c r="G21" s="573"/>
      <c r="H21" s="573"/>
      <c r="I21" s="573"/>
      <c r="J21" s="573"/>
    </row>
    <row r="22" spans="1:10" ht="15" thickBot="1">
      <c r="A22" s="573"/>
      <c r="B22" s="180" t="s">
        <v>115</v>
      </c>
      <c r="C22" s="180" t="s">
        <v>185</v>
      </c>
      <c r="D22" s="180" t="s">
        <v>184</v>
      </c>
      <c r="E22" s="180" t="s">
        <v>179</v>
      </c>
      <c r="F22" s="180" t="s">
        <v>182</v>
      </c>
      <c r="G22" s="180" t="s">
        <v>180</v>
      </c>
      <c r="H22" s="180" t="s">
        <v>186</v>
      </c>
      <c r="I22" s="180" t="s">
        <v>183</v>
      </c>
      <c r="J22" s="180" t="s">
        <v>181</v>
      </c>
    </row>
    <row r="23" spans="1:10" ht="15" thickBot="1">
      <c r="A23" s="115" t="s">
        <v>606</v>
      </c>
      <c r="B23" s="181">
        <v>874326.00477491796</v>
      </c>
      <c r="C23" s="181">
        <v>5725.6518476219999</v>
      </c>
      <c r="D23" s="181">
        <v>45262.789626268001</v>
      </c>
      <c r="E23" s="181">
        <v>388324.76810813497</v>
      </c>
      <c r="F23" s="181">
        <v>189697.26320370901</v>
      </c>
      <c r="G23" s="181">
        <v>165738.90156584501</v>
      </c>
      <c r="H23" s="181">
        <v>5453.6120158679996</v>
      </c>
      <c r="I23" s="181">
        <v>104915.730943349</v>
      </c>
      <c r="J23" s="181">
        <v>17019.519519224999</v>
      </c>
    </row>
    <row r="24" spans="1:10" ht="15" thickBot="1">
      <c r="A24" s="115" t="s">
        <v>635</v>
      </c>
      <c r="B24" s="181">
        <v>754895.47191293899</v>
      </c>
      <c r="C24" s="181">
        <v>4606.5808715849998</v>
      </c>
      <c r="D24" s="181">
        <v>31470.053117197</v>
      </c>
      <c r="E24" s="181">
        <v>337231.97069273202</v>
      </c>
      <c r="F24" s="181">
        <v>213757.066639542</v>
      </c>
      <c r="G24" s="181">
        <v>122345.94256071201</v>
      </c>
      <c r="H24" s="181">
        <v>3301.653058852</v>
      </c>
      <c r="I24" s="181">
        <v>23052.210379510001</v>
      </c>
      <c r="J24" s="181">
        <v>13117.417641223999</v>
      </c>
    </row>
    <row r="25" spans="1:10" ht="15" thickBot="1">
      <c r="A25" s="115" t="s">
        <v>744</v>
      </c>
      <c r="B25" s="181">
        <v>891649.83889073401</v>
      </c>
      <c r="C25" s="181">
        <v>7045.8325447400002</v>
      </c>
      <c r="D25" s="181">
        <v>54690.509082096003</v>
      </c>
      <c r="E25" s="181">
        <v>489940.47488309903</v>
      </c>
      <c r="F25" s="181">
        <v>259247.949570903</v>
      </c>
      <c r="G25" s="181">
        <v>155432.77962026201</v>
      </c>
      <c r="H25" s="181">
        <v>6010.9313300909998</v>
      </c>
      <c r="I25" s="181">
        <v>32140.616012891998</v>
      </c>
      <c r="J25" s="181">
        <v>16989.167320553999</v>
      </c>
    </row>
    <row r="26" spans="1:10" ht="15" thickBot="1">
      <c r="A26" s="340" t="s">
        <v>745</v>
      </c>
      <c r="B26" s="510">
        <v>770839.55575915996</v>
      </c>
      <c r="C26" s="510">
        <v>4909.5246888390002</v>
      </c>
      <c r="D26" s="510">
        <v>35575.897230226001</v>
      </c>
      <c r="E26" s="510">
        <v>351575.56638027501</v>
      </c>
      <c r="F26" s="510">
        <v>224715.83646997801</v>
      </c>
      <c r="G26" s="510">
        <v>128563.538819642</v>
      </c>
      <c r="H26" s="510">
        <v>3661.6081586750001</v>
      </c>
      <c r="I26" s="510">
        <v>24801.279469240999</v>
      </c>
      <c r="J26" s="510">
        <v>13073.795582799001</v>
      </c>
    </row>
    <row r="27" spans="1:10" ht="15" thickBot="1">
      <c r="A27" s="340" t="s">
        <v>746</v>
      </c>
      <c r="B27" s="510">
        <v>775466.01774522197</v>
      </c>
      <c r="C27" s="510">
        <v>5342.8367919539996</v>
      </c>
      <c r="D27" s="510">
        <v>40935.949764106001</v>
      </c>
      <c r="E27" s="510">
        <v>362242.66642190499</v>
      </c>
      <c r="F27" s="510">
        <v>231654.88758492799</v>
      </c>
      <c r="G27" s="510">
        <v>131761.49079015601</v>
      </c>
      <c r="H27" s="510">
        <v>3927.2095066820002</v>
      </c>
      <c r="I27" s="510">
        <v>26275.226758705001</v>
      </c>
      <c r="J27" s="510">
        <v>12904.431403752</v>
      </c>
    </row>
    <row r="28" spans="1:10" ht="15" thickBot="1">
      <c r="A28" s="483" t="s">
        <v>747</v>
      </c>
      <c r="B28" s="510">
        <v>780314.418822504</v>
      </c>
      <c r="C28" s="510">
        <v>4925.6856187650001</v>
      </c>
      <c r="D28" s="510">
        <v>35200.189440629001</v>
      </c>
      <c r="E28" s="510">
        <v>365374.19314892101</v>
      </c>
      <c r="F28" s="510">
        <v>212561.12717078999</v>
      </c>
      <c r="G28" s="510">
        <v>124929.113476527</v>
      </c>
      <c r="H28" s="510">
        <v>3332.3649171289999</v>
      </c>
      <c r="I28" s="510">
        <v>23812.041198364001</v>
      </c>
      <c r="J28" s="510">
        <v>13278.693983609</v>
      </c>
    </row>
    <row r="29" spans="1:10" ht="15" thickBot="1">
      <c r="A29" s="340" t="s">
        <v>748</v>
      </c>
      <c r="B29" s="510">
        <v>796040.82881979295</v>
      </c>
      <c r="C29" s="510">
        <v>5423.3557801690004</v>
      </c>
      <c r="D29" s="510">
        <v>39315.805223684998</v>
      </c>
      <c r="E29" s="510">
        <v>383484.27310108201</v>
      </c>
      <c r="F29" s="510">
        <v>225308.54170921599</v>
      </c>
      <c r="G29" s="510">
        <v>132403.67609030101</v>
      </c>
      <c r="H29" s="510">
        <v>4227.2254808400003</v>
      </c>
      <c r="I29" s="510">
        <v>25988.63568444</v>
      </c>
      <c r="J29" s="510">
        <v>13640.246228943</v>
      </c>
    </row>
    <row r="30" spans="1:10" ht="15" thickBot="1">
      <c r="A30" s="340" t="s">
        <v>749</v>
      </c>
      <c r="B30" s="510">
        <v>831137.75108074199</v>
      </c>
      <c r="C30" s="510">
        <v>6238.2027094189998</v>
      </c>
      <c r="D30" s="510">
        <v>46907.539539436002</v>
      </c>
      <c r="E30" s="510">
        <v>434436.14399941801</v>
      </c>
      <c r="F30" s="510">
        <v>244326.882133495</v>
      </c>
      <c r="G30" s="510">
        <v>143032.68700314101</v>
      </c>
      <c r="H30" s="510">
        <v>4913.6229916660004</v>
      </c>
      <c r="I30" s="510">
        <v>29307.087294735</v>
      </c>
      <c r="J30" s="510">
        <v>14626.221156504</v>
      </c>
    </row>
    <row r="31" spans="1:10" ht="15" thickBot="1">
      <c r="A31" s="483" t="s">
        <v>750</v>
      </c>
      <c r="B31" s="510">
        <v>891649.83889073401</v>
      </c>
      <c r="C31" s="510">
        <v>7045.8325447400002</v>
      </c>
      <c r="D31" s="510">
        <v>54690.509082096003</v>
      </c>
      <c r="E31" s="510">
        <v>489940.47488309903</v>
      </c>
      <c r="F31" s="510">
        <v>259247.949570903</v>
      </c>
      <c r="G31" s="510">
        <v>155432.77962026201</v>
      </c>
      <c r="H31" s="510">
        <v>6010.9313300909998</v>
      </c>
      <c r="I31" s="510">
        <v>32140.616012891998</v>
      </c>
      <c r="J31" s="510">
        <v>16989.167320553999</v>
      </c>
    </row>
    <row r="32" spans="1:10">
      <c r="A32" s="169" t="s">
        <v>1033</v>
      </c>
      <c r="B32" s="14"/>
      <c r="C32" s="14"/>
      <c r="D32" s="14"/>
      <c r="E32" s="14"/>
      <c r="F32" s="14"/>
      <c r="G32" s="14"/>
      <c r="H32" s="14"/>
      <c r="I32" s="14"/>
      <c r="J32" s="14"/>
    </row>
    <row r="33" spans="1:10">
      <c r="A33" s="42"/>
      <c r="B33" s="512"/>
      <c r="C33" s="14"/>
      <c r="D33" s="14"/>
      <c r="E33" s="14"/>
      <c r="F33" s="14"/>
      <c r="G33" s="14"/>
      <c r="H33" s="14"/>
      <c r="I33" s="14"/>
      <c r="J33" s="14"/>
    </row>
    <row r="34" spans="1:10" ht="17">
      <c r="A34" s="593" t="s">
        <v>1010</v>
      </c>
      <c r="B34" s="593"/>
      <c r="C34" s="593"/>
      <c r="D34" s="593"/>
      <c r="E34" s="593"/>
      <c r="F34" s="593"/>
      <c r="G34" s="593"/>
      <c r="H34" s="593"/>
      <c r="I34" s="593"/>
      <c r="J34" s="593"/>
    </row>
    <row r="35" spans="1:10">
      <c r="B35" s="14"/>
      <c r="C35" s="14"/>
      <c r="D35" s="14"/>
      <c r="E35" s="14"/>
      <c r="F35" s="14"/>
      <c r="G35" s="14"/>
      <c r="H35" s="14"/>
      <c r="I35" s="14"/>
      <c r="J35" s="14"/>
    </row>
    <row r="36" spans="1:10">
      <c r="A36" s="143" t="s">
        <v>188</v>
      </c>
    </row>
    <row r="37" spans="1:10" ht="15" thickBot="1"/>
    <row r="38" spans="1:10" ht="18.75" customHeight="1" thickBot="1">
      <c r="A38" s="573" t="s">
        <v>0</v>
      </c>
      <c r="B38" s="573" t="s">
        <v>577</v>
      </c>
      <c r="C38" s="573"/>
      <c r="D38" s="573"/>
      <c r="E38" s="573"/>
      <c r="F38" s="573"/>
      <c r="G38" s="573"/>
      <c r="H38" s="573"/>
      <c r="I38" s="573"/>
      <c r="J38" s="573"/>
    </row>
    <row r="39" spans="1:10" ht="20.25" customHeight="1" thickBot="1">
      <c r="A39" s="573"/>
      <c r="B39" s="180" t="s">
        <v>115</v>
      </c>
      <c r="C39" s="180" t="s">
        <v>185</v>
      </c>
      <c r="D39" s="180" t="s">
        <v>184</v>
      </c>
      <c r="E39" s="180" t="s">
        <v>179</v>
      </c>
      <c r="F39" s="180" t="s">
        <v>182</v>
      </c>
      <c r="G39" s="180" t="s">
        <v>180</v>
      </c>
      <c r="H39" s="180" t="s">
        <v>186</v>
      </c>
      <c r="I39" s="180" t="s">
        <v>183</v>
      </c>
      <c r="J39" s="180" t="s">
        <v>181</v>
      </c>
    </row>
    <row r="40" spans="1:10" ht="15" thickBot="1">
      <c r="A40" s="115" t="s">
        <v>606</v>
      </c>
      <c r="B40" s="181">
        <v>9785.8662488900009</v>
      </c>
      <c r="C40" s="181">
        <v>0</v>
      </c>
      <c r="D40" s="181">
        <v>6000.0267582440001</v>
      </c>
      <c r="E40" s="181">
        <v>120.672016094</v>
      </c>
      <c r="F40" s="181">
        <v>51</v>
      </c>
      <c r="G40" s="181">
        <v>1378.5</v>
      </c>
      <c r="H40" s="181">
        <v>14451.691549087</v>
      </c>
      <c r="I40" s="181">
        <v>33.61</v>
      </c>
      <c r="J40" s="181">
        <v>171.76411058900001</v>
      </c>
    </row>
    <row r="41" spans="1:10" ht="15" thickBot="1">
      <c r="A41" s="115" t="s">
        <v>635</v>
      </c>
      <c r="B41" s="181">
        <v>9635.1389062220005</v>
      </c>
      <c r="C41" s="181">
        <v>0</v>
      </c>
      <c r="D41" s="181">
        <v>5427.1278333099999</v>
      </c>
      <c r="E41" s="181">
        <v>107.94896318799999</v>
      </c>
      <c r="F41" s="181">
        <v>36</v>
      </c>
      <c r="G41" s="181">
        <v>883.77</v>
      </c>
      <c r="H41" s="181">
        <v>14631.206526522999</v>
      </c>
      <c r="I41" s="181">
        <v>25.73</v>
      </c>
      <c r="J41" s="181">
        <v>156.13327410700001</v>
      </c>
    </row>
    <row r="42" spans="1:10" ht="15" thickBot="1">
      <c r="A42" s="115" t="s">
        <v>744</v>
      </c>
      <c r="B42" s="181">
        <v>10067.330291912</v>
      </c>
      <c r="C42" s="181">
        <v>0</v>
      </c>
      <c r="D42" s="181">
        <v>5492.1345657490001</v>
      </c>
      <c r="E42" s="181">
        <v>89.606780802000003</v>
      </c>
      <c r="F42" s="181">
        <v>0</v>
      </c>
      <c r="G42" s="181">
        <v>602</v>
      </c>
      <c r="H42" s="181">
        <v>13151.039780182</v>
      </c>
      <c r="I42" s="181">
        <v>20</v>
      </c>
      <c r="J42" s="181">
        <v>144.39154279600001</v>
      </c>
    </row>
    <row r="43" spans="1:10" ht="15" thickBot="1">
      <c r="A43" s="340" t="s">
        <v>745</v>
      </c>
      <c r="B43" s="510">
        <v>9548.9774412770003</v>
      </c>
      <c r="C43" s="510">
        <v>0</v>
      </c>
      <c r="D43" s="510">
        <v>5756.6015242590001</v>
      </c>
      <c r="E43" s="510">
        <v>107.667139863</v>
      </c>
      <c r="F43" s="510">
        <v>0</v>
      </c>
      <c r="G43" s="510">
        <v>883.77</v>
      </c>
      <c r="H43" s="510">
        <v>14968.375748551</v>
      </c>
      <c r="I43" s="510">
        <v>25.73</v>
      </c>
      <c r="J43" s="510">
        <v>149.215483818</v>
      </c>
    </row>
    <row r="44" spans="1:10" ht="15" thickBot="1">
      <c r="A44" s="340" t="s">
        <v>746</v>
      </c>
      <c r="B44" s="510">
        <v>9541.5874412770008</v>
      </c>
      <c r="C44" s="510">
        <v>0</v>
      </c>
      <c r="D44" s="510">
        <v>5688.1665242589997</v>
      </c>
      <c r="E44" s="510">
        <v>109.86713986300001</v>
      </c>
      <c r="F44" s="510">
        <v>0</v>
      </c>
      <c r="G44" s="510">
        <v>823</v>
      </c>
      <c r="H44" s="510">
        <v>14955.375748551</v>
      </c>
      <c r="I44" s="510">
        <v>20</v>
      </c>
      <c r="J44" s="510">
        <v>149.215483818</v>
      </c>
    </row>
    <row r="45" spans="1:10" ht="15" thickBot="1">
      <c r="A45" s="483" t="s">
        <v>747</v>
      </c>
      <c r="B45" s="510">
        <v>9780.7779130149993</v>
      </c>
      <c r="C45" s="510">
        <v>0</v>
      </c>
      <c r="D45" s="510">
        <v>5721.1125242589997</v>
      </c>
      <c r="E45" s="510">
        <v>110.027139863</v>
      </c>
      <c r="F45" s="510">
        <v>0</v>
      </c>
      <c r="G45" s="510">
        <v>823</v>
      </c>
      <c r="H45" s="510">
        <v>14996.121273011</v>
      </c>
      <c r="I45" s="510">
        <v>20</v>
      </c>
      <c r="J45" s="510">
        <v>149.07189969699999</v>
      </c>
    </row>
    <row r="46" spans="1:10" ht="15" thickBot="1">
      <c r="A46" s="340" t="s">
        <v>748</v>
      </c>
      <c r="B46" s="510">
        <v>9577.941235237</v>
      </c>
      <c r="C46" s="510">
        <v>0</v>
      </c>
      <c r="D46" s="510">
        <v>5510.5940640819999</v>
      </c>
      <c r="E46" s="510">
        <v>110.288529969</v>
      </c>
      <c r="F46" s="510">
        <v>0</v>
      </c>
      <c r="G46" s="510">
        <v>769</v>
      </c>
      <c r="H46" s="510">
        <v>14908.039780182</v>
      </c>
      <c r="I46" s="510">
        <v>20</v>
      </c>
      <c r="J46" s="510">
        <v>144.39154279600001</v>
      </c>
    </row>
    <row r="47" spans="1:10" ht="15" thickBot="1">
      <c r="A47" s="340" t="s">
        <v>749</v>
      </c>
      <c r="B47" s="510">
        <v>9413.7036141339995</v>
      </c>
      <c r="C47" s="510">
        <v>0</v>
      </c>
      <c r="D47" s="510">
        <v>5005.179064082</v>
      </c>
      <c r="E47" s="510">
        <v>110.08852996900001</v>
      </c>
      <c r="F47" s="510"/>
      <c r="G47" s="510">
        <v>617</v>
      </c>
      <c r="H47" s="510">
        <v>13068.039780182</v>
      </c>
      <c r="I47" s="510">
        <v>20</v>
      </c>
      <c r="J47" s="510">
        <v>144.39154279600001</v>
      </c>
    </row>
    <row r="48" spans="1:10" ht="15" thickBot="1">
      <c r="A48" s="483" t="s">
        <v>750</v>
      </c>
      <c r="B48" s="510">
        <v>10067.330291912</v>
      </c>
      <c r="C48" s="510">
        <v>0</v>
      </c>
      <c r="D48" s="510">
        <v>5492.1345657490001</v>
      </c>
      <c r="E48" s="510">
        <v>89.606780802000003</v>
      </c>
      <c r="F48" s="510">
        <v>0</v>
      </c>
      <c r="G48" s="510">
        <v>602</v>
      </c>
      <c r="H48" s="510">
        <v>13151.039780182</v>
      </c>
      <c r="I48" s="510">
        <v>20</v>
      </c>
      <c r="J48" s="510">
        <v>144.39154279600001</v>
      </c>
    </row>
    <row r="49" spans="1:10">
      <c r="A49" s="42"/>
      <c r="B49" s="511"/>
    </row>
    <row r="51" spans="1:10">
      <c r="A51" s="143" t="s">
        <v>189</v>
      </c>
    </row>
    <row r="52" spans="1:10" ht="15" thickBot="1"/>
    <row r="53" spans="1:10" ht="19.5" customHeight="1" thickBot="1">
      <c r="A53" s="573" t="s">
        <v>0</v>
      </c>
      <c r="B53" s="573" t="s">
        <v>578</v>
      </c>
      <c r="C53" s="573"/>
      <c r="D53" s="573"/>
      <c r="E53" s="573"/>
      <c r="F53" s="573"/>
      <c r="G53" s="573"/>
      <c r="H53" s="573"/>
      <c r="I53" s="573"/>
      <c r="J53" s="573"/>
    </row>
    <row r="54" spans="1:10" ht="20.25" customHeight="1" thickBot="1">
      <c r="A54" s="573"/>
      <c r="B54" s="180" t="s">
        <v>115</v>
      </c>
      <c r="C54" s="180" t="s">
        <v>185</v>
      </c>
      <c r="D54" s="180" t="s">
        <v>184</v>
      </c>
      <c r="E54" s="180" t="s">
        <v>179</v>
      </c>
      <c r="F54" s="180" t="s">
        <v>182</v>
      </c>
      <c r="G54" s="180" t="s">
        <v>180</v>
      </c>
      <c r="H54" s="180" t="s">
        <v>186</v>
      </c>
      <c r="I54" s="180" t="s">
        <v>183</v>
      </c>
      <c r="J54" s="180" t="s">
        <v>181</v>
      </c>
    </row>
    <row r="55" spans="1:10" ht="15" thickBot="1">
      <c r="A55" s="115" t="s">
        <v>606</v>
      </c>
      <c r="B55" s="181">
        <v>6860.2634550499997</v>
      </c>
      <c r="C55" s="181">
        <v>4304.384025843</v>
      </c>
      <c r="D55" s="181">
        <v>90710.545471780002</v>
      </c>
      <c r="E55" s="181">
        <v>17374.123944687999</v>
      </c>
      <c r="F55" s="181">
        <v>73030.777374370999</v>
      </c>
      <c r="G55" s="181">
        <v>110511.209409909</v>
      </c>
      <c r="H55" s="181">
        <v>3457.0057829890002</v>
      </c>
      <c r="I55" s="181">
        <v>85906.413027368006</v>
      </c>
      <c r="J55" s="181">
        <v>718.39194760800001</v>
      </c>
    </row>
    <row r="56" spans="1:10" ht="15" thickBot="1">
      <c r="A56" s="115" t="s">
        <v>635</v>
      </c>
      <c r="B56" s="181">
        <v>7342.408771118</v>
      </c>
      <c r="C56" s="181">
        <v>4188.6985430189998</v>
      </c>
      <c r="D56" s="181">
        <v>86148.596885235005</v>
      </c>
      <c r="E56" s="181">
        <v>17797.198167447001</v>
      </c>
      <c r="F56" s="181">
        <v>99697.353643698007</v>
      </c>
      <c r="G56" s="181">
        <v>100815.835964814</v>
      </c>
      <c r="H56" s="181">
        <v>3539.243197323</v>
      </c>
      <c r="I56" s="181">
        <v>58880.348380853</v>
      </c>
      <c r="J56" s="181">
        <v>552.26298554300001</v>
      </c>
    </row>
    <row r="57" spans="1:10" ht="15" thickBot="1">
      <c r="A57" s="115" t="s">
        <v>744</v>
      </c>
      <c r="B57" s="181">
        <v>8212.2810325970004</v>
      </c>
      <c r="C57" s="181">
        <v>4050.5149516709998</v>
      </c>
      <c r="D57" s="181">
        <v>86984.519033466</v>
      </c>
      <c r="E57" s="181">
        <v>18463.773139213001</v>
      </c>
      <c r="F57" s="181">
        <v>94437.922287855006</v>
      </c>
      <c r="G57" s="181">
        <v>97281.921979124003</v>
      </c>
      <c r="H57" s="181">
        <v>3827.9832204230001</v>
      </c>
      <c r="I57" s="181">
        <v>61681.089325432004</v>
      </c>
      <c r="J57" s="181">
        <v>252.47892220200001</v>
      </c>
    </row>
    <row r="58" spans="1:10" ht="15" thickBot="1">
      <c r="A58" s="340" t="s">
        <v>745</v>
      </c>
      <c r="B58" s="510">
        <v>8424.4871815669994</v>
      </c>
      <c r="C58" s="510">
        <v>4000.7360597510001</v>
      </c>
      <c r="D58" s="510">
        <v>83858.401885234998</v>
      </c>
      <c r="E58" s="510">
        <v>17776.022609414998</v>
      </c>
      <c r="F58" s="510">
        <v>97336.402634868005</v>
      </c>
      <c r="G58" s="510">
        <v>97918.483523899995</v>
      </c>
      <c r="H58" s="510">
        <v>3572.2372465359999</v>
      </c>
      <c r="I58" s="510">
        <v>58235.747485195003</v>
      </c>
      <c r="J58" s="510">
        <v>810.30667649199995</v>
      </c>
    </row>
    <row r="59" spans="1:10" ht="15" thickBot="1">
      <c r="A59" s="340" t="s">
        <v>746</v>
      </c>
      <c r="B59" s="510">
        <v>8296.1670700909999</v>
      </c>
      <c r="C59" s="510">
        <v>3939.836059751</v>
      </c>
      <c r="D59" s="510">
        <v>83578.861885235005</v>
      </c>
      <c r="E59" s="510">
        <v>17781.997609415001</v>
      </c>
      <c r="F59" s="510">
        <v>98169.177634868</v>
      </c>
      <c r="G59" s="510">
        <v>98301.346170021003</v>
      </c>
      <c r="H59" s="510">
        <v>3612.2372465359999</v>
      </c>
      <c r="I59" s="510">
        <v>59108.097485195001</v>
      </c>
      <c r="J59" s="510">
        <v>562.72914184700005</v>
      </c>
    </row>
    <row r="60" spans="1:10" ht="15" thickBot="1">
      <c r="A60" s="483" t="s">
        <v>747</v>
      </c>
      <c r="B60" s="510">
        <v>8835.7981682879999</v>
      </c>
      <c r="C60" s="510">
        <v>4092.9360597509999</v>
      </c>
      <c r="D60" s="510">
        <v>90660.719033465997</v>
      </c>
      <c r="E60" s="510">
        <v>18240.115476232</v>
      </c>
      <c r="F60" s="510">
        <v>98667.729187613004</v>
      </c>
      <c r="G60" s="510">
        <v>101356.751825178</v>
      </c>
      <c r="H60" s="510">
        <v>3578.7872465360001</v>
      </c>
      <c r="I60" s="510">
        <v>61144.765658089003</v>
      </c>
      <c r="J60" s="510">
        <v>1143.3261418469999</v>
      </c>
    </row>
    <row r="61" spans="1:10" ht="15" thickBot="1">
      <c r="A61" s="340" t="s">
        <v>748</v>
      </c>
      <c r="B61" s="510">
        <v>9028.3757556269993</v>
      </c>
      <c r="C61" s="510">
        <v>4073.7149516710001</v>
      </c>
      <c r="D61" s="510">
        <v>91476.036515132</v>
      </c>
      <c r="E61" s="510">
        <v>18316.427522823</v>
      </c>
      <c r="F61" s="510">
        <v>96222.453277855995</v>
      </c>
      <c r="G61" s="510">
        <v>100795.243595818</v>
      </c>
      <c r="H61" s="510">
        <v>3570.2832204229999</v>
      </c>
      <c r="I61" s="510">
        <v>61434.168989876001</v>
      </c>
      <c r="J61" s="510">
        <v>994.649664702</v>
      </c>
    </row>
    <row r="62" spans="1:10" ht="15" thickBot="1">
      <c r="A62" s="340" t="s">
        <v>749</v>
      </c>
      <c r="B62" s="510">
        <v>7996.4469217380001</v>
      </c>
      <c r="C62" s="510">
        <v>4139.7149516709997</v>
      </c>
      <c r="D62" s="510">
        <v>86185.167515131994</v>
      </c>
      <c r="E62" s="510">
        <v>18491.133522822998</v>
      </c>
      <c r="F62" s="510">
        <v>94412.953277855995</v>
      </c>
      <c r="G62" s="510">
        <v>96933.022429706994</v>
      </c>
      <c r="H62" s="510">
        <v>3610.9832204230001</v>
      </c>
      <c r="I62" s="510">
        <v>61259.568989876003</v>
      </c>
      <c r="J62" s="510">
        <v>657.66266470200003</v>
      </c>
    </row>
    <row r="63" spans="1:10" ht="15" thickBot="1">
      <c r="A63" s="483" t="s">
        <v>750</v>
      </c>
      <c r="B63" s="510">
        <v>8212.2810325970004</v>
      </c>
      <c r="C63" s="510">
        <v>4050.5149516709998</v>
      </c>
      <c r="D63" s="510">
        <v>86984.519033466</v>
      </c>
      <c r="E63" s="510">
        <v>18463.773139213001</v>
      </c>
      <c r="F63" s="510">
        <v>94437.922287855006</v>
      </c>
      <c r="G63" s="510">
        <v>97281.921979124003</v>
      </c>
      <c r="H63" s="510">
        <v>3827.9832204230001</v>
      </c>
      <c r="I63" s="510">
        <v>61681.089325432004</v>
      </c>
      <c r="J63" s="510">
        <v>252.47892220200001</v>
      </c>
    </row>
    <row r="64" spans="1:10">
      <c r="A64" s="169" t="s">
        <v>1033</v>
      </c>
    </row>
    <row r="65" spans="1:10">
      <c r="A65" s="42"/>
      <c r="B65" s="512"/>
      <c r="C65" s="14"/>
      <c r="D65" s="14"/>
      <c r="E65" s="14"/>
      <c r="F65" s="14"/>
      <c r="G65" s="14"/>
      <c r="H65" s="14"/>
      <c r="I65" s="14"/>
      <c r="J65" s="14"/>
    </row>
    <row r="66" spans="1:10" ht="17">
      <c r="A66" s="593" t="s">
        <v>1010</v>
      </c>
      <c r="B66" s="593"/>
      <c r="C66" s="593"/>
      <c r="D66" s="593"/>
      <c r="E66" s="593"/>
      <c r="F66" s="593"/>
      <c r="G66" s="593"/>
      <c r="H66" s="593"/>
      <c r="I66" s="593"/>
      <c r="J66" s="593"/>
    </row>
    <row r="67" spans="1:10">
      <c r="B67" s="14"/>
      <c r="C67" s="14"/>
      <c r="D67" s="14"/>
      <c r="E67" s="14"/>
      <c r="F67" s="14"/>
      <c r="G67" s="14"/>
      <c r="H67" s="14"/>
      <c r="I67" s="14"/>
      <c r="J67" s="14"/>
    </row>
    <row r="68" spans="1:10">
      <c r="A68" s="143" t="s">
        <v>190</v>
      </c>
    </row>
    <row r="69" spans="1:10" ht="15" thickBot="1"/>
    <row r="70" spans="1:10" ht="18.75" customHeight="1" thickBot="1">
      <c r="A70" s="573" t="s">
        <v>0</v>
      </c>
      <c r="B70" s="573" t="s">
        <v>579</v>
      </c>
      <c r="C70" s="573"/>
      <c r="D70" s="573"/>
      <c r="E70" s="573"/>
      <c r="F70" s="573"/>
      <c r="G70" s="573"/>
      <c r="H70" s="573"/>
      <c r="I70" s="573"/>
      <c r="J70" s="573"/>
    </row>
    <row r="71" spans="1:10" ht="18.75" customHeight="1" thickBot="1">
      <c r="A71" s="573"/>
      <c r="B71" s="180" t="s">
        <v>115</v>
      </c>
      <c r="C71" s="180" t="s">
        <v>185</v>
      </c>
      <c r="D71" s="180" t="s">
        <v>184</v>
      </c>
      <c r="E71" s="180" t="s">
        <v>179</v>
      </c>
      <c r="F71" s="180" t="s">
        <v>182</v>
      </c>
      <c r="G71" s="180" t="s">
        <v>180</v>
      </c>
      <c r="H71" s="180" t="s">
        <v>186</v>
      </c>
      <c r="I71" s="180" t="s">
        <v>183</v>
      </c>
      <c r="J71" s="180" t="s">
        <v>181</v>
      </c>
    </row>
    <row r="72" spans="1:10" ht="15" thickBot="1">
      <c r="A72" s="115" t="s">
        <v>606</v>
      </c>
      <c r="B72" s="181">
        <v>0</v>
      </c>
      <c r="C72" s="181">
        <v>0</v>
      </c>
      <c r="D72" s="181">
        <v>5.2</v>
      </c>
      <c r="E72" s="181">
        <v>210.958</v>
      </c>
      <c r="F72" s="181">
        <v>0</v>
      </c>
      <c r="G72" s="181">
        <v>0</v>
      </c>
      <c r="H72" s="181">
        <v>0</v>
      </c>
      <c r="I72" s="181">
        <v>0</v>
      </c>
      <c r="J72" s="181">
        <v>2</v>
      </c>
    </row>
    <row r="73" spans="1:10" ht="15" thickBot="1">
      <c r="A73" s="115" t="s">
        <v>635</v>
      </c>
      <c r="B73" s="181">
        <v>0</v>
      </c>
      <c r="C73" s="181">
        <v>0</v>
      </c>
      <c r="D73" s="181">
        <v>3.5</v>
      </c>
      <c r="E73" s="181">
        <v>279.41000000000003</v>
      </c>
      <c r="F73" s="181">
        <v>0</v>
      </c>
      <c r="G73" s="181">
        <v>0</v>
      </c>
      <c r="H73" s="181">
        <v>0</v>
      </c>
      <c r="I73" s="181">
        <v>0</v>
      </c>
      <c r="J73" s="181">
        <v>8.5</v>
      </c>
    </row>
    <row r="74" spans="1:10" ht="15" thickBot="1">
      <c r="A74" s="115" t="s">
        <v>744</v>
      </c>
      <c r="B74" s="181">
        <v>0</v>
      </c>
      <c r="C74" s="181">
        <v>0</v>
      </c>
      <c r="D74" s="181">
        <v>0</v>
      </c>
      <c r="E74" s="181">
        <v>228.297</v>
      </c>
      <c r="F74" s="181">
        <v>0</v>
      </c>
      <c r="G74" s="181">
        <v>0</v>
      </c>
      <c r="H74" s="181">
        <v>0</v>
      </c>
      <c r="I74" s="181">
        <v>0</v>
      </c>
      <c r="J74" s="181">
        <v>2</v>
      </c>
    </row>
    <row r="75" spans="1:10" ht="15" thickBot="1">
      <c r="A75" s="340" t="s">
        <v>745</v>
      </c>
      <c r="B75" s="510">
        <v>0</v>
      </c>
      <c r="C75" s="510">
        <v>0</v>
      </c>
      <c r="D75" s="510">
        <v>3.5</v>
      </c>
      <c r="E75" s="510">
        <v>283.11099999999999</v>
      </c>
      <c r="F75" s="510">
        <v>0</v>
      </c>
      <c r="G75" s="510">
        <v>0</v>
      </c>
      <c r="H75" s="510">
        <v>0</v>
      </c>
      <c r="I75" s="510">
        <v>0</v>
      </c>
      <c r="J75" s="510">
        <v>8.5</v>
      </c>
    </row>
    <row r="76" spans="1:10" ht="15" thickBot="1">
      <c r="A76" s="340" t="s">
        <v>746</v>
      </c>
      <c r="B76" s="510">
        <v>0</v>
      </c>
      <c r="C76" s="510">
        <v>0</v>
      </c>
      <c r="D76" s="510">
        <v>3.5</v>
      </c>
      <c r="E76" s="510">
        <v>275.99599999999998</v>
      </c>
      <c r="F76" s="510">
        <v>0</v>
      </c>
      <c r="G76" s="510">
        <v>0</v>
      </c>
      <c r="H76" s="510">
        <v>0</v>
      </c>
      <c r="I76" s="510">
        <v>0</v>
      </c>
      <c r="J76" s="510">
        <v>8.5</v>
      </c>
    </row>
    <row r="77" spans="1:10" ht="15" thickBot="1">
      <c r="A77" s="483" t="s">
        <v>747</v>
      </c>
      <c r="B77" s="510">
        <v>0</v>
      </c>
      <c r="C77" s="510">
        <v>0</v>
      </c>
      <c r="D77" s="513">
        <v>64.995000000000005</v>
      </c>
      <c r="E77" s="510">
        <v>244.49199999999999</v>
      </c>
      <c r="F77" s="510">
        <v>0</v>
      </c>
      <c r="G77" s="510">
        <v>0</v>
      </c>
      <c r="H77" s="510">
        <v>0</v>
      </c>
      <c r="I77" s="510">
        <v>0</v>
      </c>
      <c r="J77" s="510">
        <v>7.5</v>
      </c>
    </row>
    <row r="78" spans="1:10" ht="15" thickBot="1">
      <c r="A78" s="340" t="s">
        <v>748</v>
      </c>
      <c r="B78" s="510">
        <v>0</v>
      </c>
      <c r="C78" s="510">
        <v>0</v>
      </c>
      <c r="D78" s="510">
        <v>0</v>
      </c>
      <c r="E78" s="510">
        <v>257.15199999999999</v>
      </c>
      <c r="F78" s="510">
        <v>0</v>
      </c>
      <c r="G78" s="510">
        <v>0</v>
      </c>
      <c r="H78" s="510">
        <v>0</v>
      </c>
      <c r="I78" s="510">
        <v>0</v>
      </c>
      <c r="J78" s="510">
        <v>4</v>
      </c>
    </row>
    <row r="79" spans="1:10" ht="15" thickBot="1">
      <c r="A79" s="340" t="s">
        <v>749</v>
      </c>
      <c r="B79" s="510">
        <v>0</v>
      </c>
      <c r="C79" s="510">
        <v>0</v>
      </c>
      <c r="D79" s="510">
        <v>0</v>
      </c>
      <c r="E79" s="510">
        <v>236.76400000000001</v>
      </c>
      <c r="F79" s="510">
        <v>0</v>
      </c>
      <c r="G79" s="510">
        <v>0</v>
      </c>
      <c r="H79" s="510">
        <v>0</v>
      </c>
      <c r="I79" s="510">
        <v>0</v>
      </c>
      <c r="J79" s="510">
        <v>2</v>
      </c>
    </row>
    <row r="80" spans="1:10" ht="15" thickBot="1">
      <c r="A80" s="483" t="s">
        <v>750</v>
      </c>
      <c r="B80" s="510">
        <v>0</v>
      </c>
      <c r="C80" s="510">
        <v>0</v>
      </c>
      <c r="D80" s="510">
        <v>0</v>
      </c>
      <c r="E80" s="510">
        <v>228.297</v>
      </c>
      <c r="F80" s="510">
        <v>0</v>
      </c>
      <c r="G80" s="510">
        <v>0</v>
      </c>
      <c r="H80" s="510">
        <v>0</v>
      </c>
      <c r="I80" s="510">
        <v>0</v>
      </c>
      <c r="J80" s="510">
        <v>2</v>
      </c>
    </row>
    <row r="81" spans="1:10">
      <c r="A81" s="42"/>
      <c r="B81" s="511"/>
    </row>
    <row r="83" spans="1:10">
      <c r="A83" s="143" t="s">
        <v>191</v>
      </c>
    </row>
    <row r="84" spans="1:10" ht="15" thickBot="1"/>
    <row r="85" spans="1:10" ht="18" customHeight="1" thickBot="1">
      <c r="A85" s="573" t="s">
        <v>0</v>
      </c>
      <c r="B85" s="573" t="s">
        <v>580</v>
      </c>
      <c r="C85" s="573"/>
      <c r="D85" s="573"/>
      <c r="E85" s="573"/>
      <c r="F85" s="573"/>
      <c r="G85" s="573"/>
      <c r="H85" s="573"/>
      <c r="I85" s="573"/>
      <c r="J85" s="573"/>
    </row>
    <row r="86" spans="1:10" ht="18" customHeight="1" thickBot="1">
      <c r="A86" s="573"/>
      <c r="B86" s="180" t="s">
        <v>115</v>
      </c>
      <c r="C86" s="180" t="s">
        <v>185</v>
      </c>
      <c r="D86" s="180" t="s">
        <v>184</v>
      </c>
      <c r="E86" s="180" t="s">
        <v>179</v>
      </c>
      <c r="F86" s="180" t="s">
        <v>182</v>
      </c>
      <c r="G86" s="180" t="s">
        <v>180</v>
      </c>
      <c r="H86" s="180" t="s">
        <v>186</v>
      </c>
      <c r="I86" s="180" t="s">
        <v>183</v>
      </c>
      <c r="J86" s="180" t="s">
        <v>181</v>
      </c>
    </row>
    <row r="87" spans="1:10" ht="15" thickBot="1">
      <c r="A87" s="115" t="s">
        <v>606</v>
      </c>
      <c r="B87" s="181">
        <v>804.83699999999999</v>
      </c>
      <c r="C87" s="181">
        <v>121.797</v>
      </c>
      <c r="D87" s="181">
        <v>398.63900000000001</v>
      </c>
      <c r="E87" s="181">
        <v>28717.21</v>
      </c>
      <c r="F87" s="181">
        <v>25758.190999999999</v>
      </c>
      <c r="G87" s="181">
        <v>416.2</v>
      </c>
      <c r="H87" s="181">
        <v>29.824999999999999</v>
      </c>
      <c r="I87" s="181">
        <v>31738.507000000001</v>
      </c>
      <c r="J87" s="181">
        <v>156.84700000000001</v>
      </c>
    </row>
    <row r="88" spans="1:10" ht="15" thickBot="1">
      <c r="A88" s="115" t="s">
        <v>635</v>
      </c>
      <c r="B88" s="181">
        <v>1172.4069999999999</v>
      </c>
      <c r="C88" s="181">
        <v>131.13200000000001</v>
      </c>
      <c r="D88" s="181">
        <v>19.39</v>
      </c>
      <c r="E88" s="181">
        <v>32689.521000000001</v>
      </c>
      <c r="F88" s="181">
        <v>61127.300999999999</v>
      </c>
      <c r="G88" s="181">
        <v>405.44799999999998</v>
      </c>
      <c r="H88" s="181">
        <v>32.75</v>
      </c>
      <c r="I88" s="181">
        <v>631.64</v>
      </c>
      <c r="J88" s="181">
        <v>329.98</v>
      </c>
    </row>
    <row r="89" spans="1:10" ht="15" thickBot="1">
      <c r="A89" s="115" t="s">
        <v>744</v>
      </c>
      <c r="B89" s="181">
        <v>1423.5239999999999</v>
      </c>
      <c r="C89" s="181">
        <v>218.64099999999999</v>
      </c>
      <c r="D89" s="181">
        <v>596.05999999999995</v>
      </c>
      <c r="E89" s="181">
        <v>37280.074000000001</v>
      </c>
      <c r="F89" s="181">
        <v>338.4</v>
      </c>
      <c r="G89" s="181">
        <v>811.38400000000001</v>
      </c>
      <c r="H89" s="181">
        <v>42.1</v>
      </c>
      <c r="I89" s="181">
        <v>331.50799999999998</v>
      </c>
      <c r="J89" s="181">
        <v>493.54199999999997</v>
      </c>
    </row>
    <row r="90" spans="1:10" ht="15" thickBot="1">
      <c r="A90" s="340" t="s">
        <v>745</v>
      </c>
      <c r="B90" s="510">
        <v>1118.4580000000001</v>
      </c>
      <c r="C90" s="510">
        <v>168.18199999999999</v>
      </c>
      <c r="D90" s="510">
        <v>347.03199999999998</v>
      </c>
      <c r="E90" s="510">
        <v>40622.112000000001</v>
      </c>
      <c r="F90" s="510">
        <v>61067.300999999999</v>
      </c>
      <c r="G90" s="510">
        <v>752.71400000000006</v>
      </c>
      <c r="H90" s="510">
        <v>38.799999999999997</v>
      </c>
      <c r="I90" s="510">
        <v>460.64</v>
      </c>
      <c r="J90" s="510">
        <v>329.29</v>
      </c>
    </row>
    <row r="91" spans="1:10" ht="15" thickBot="1">
      <c r="A91" s="340" t="s">
        <v>746</v>
      </c>
      <c r="B91" s="510">
        <v>1143.172</v>
      </c>
      <c r="C91" s="510">
        <v>205.38200000000001</v>
      </c>
      <c r="D91" s="510">
        <v>294.75900000000001</v>
      </c>
      <c r="E91" s="510">
        <v>41013.661999999997</v>
      </c>
      <c r="F91" s="510">
        <v>63276.464</v>
      </c>
      <c r="G91" s="510">
        <v>775.01400000000001</v>
      </c>
      <c r="H91" s="510">
        <v>38.700000000000003</v>
      </c>
      <c r="I91" s="510">
        <v>450.74</v>
      </c>
      <c r="J91" s="510">
        <v>368.03800000000001</v>
      </c>
    </row>
    <row r="92" spans="1:10" ht="15" thickBot="1">
      <c r="A92" s="483" t="s">
        <v>747</v>
      </c>
      <c r="B92" s="510">
        <v>1252.578</v>
      </c>
      <c r="C92" s="510">
        <v>237.982</v>
      </c>
      <c r="D92" s="510">
        <v>537.03800000000001</v>
      </c>
      <c r="E92" s="510">
        <v>36399.489000000001</v>
      </c>
      <c r="F92" s="510">
        <v>66613.535999999993</v>
      </c>
      <c r="G92" s="510">
        <v>816.31399999999996</v>
      </c>
      <c r="H92" s="510">
        <v>42.5</v>
      </c>
      <c r="I92" s="510">
        <v>548.44000000000005</v>
      </c>
      <c r="J92" s="510">
        <v>452.86700000000002</v>
      </c>
    </row>
    <row r="93" spans="1:10" ht="15" thickBot="1">
      <c r="A93" s="340" t="s">
        <v>748</v>
      </c>
      <c r="B93" s="510">
        <v>1370.509</v>
      </c>
      <c r="C93" s="510">
        <v>244.792</v>
      </c>
      <c r="D93" s="510">
        <v>549.673</v>
      </c>
      <c r="E93" s="510">
        <v>41109.017</v>
      </c>
      <c r="F93" s="510">
        <v>362.4</v>
      </c>
      <c r="G93" s="510">
        <v>818.11400000000003</v>
      </c>
      <c r="H93" s="510">
        <v>48</v>
      </c>
      <c r="I93" s="510">
        <v>317.14</v>
      </c>
      <c r="J93" s="510">
        <v>363.50700000000001</v>
      </c>
    </row>
    <row r="94" spans="1:10" ht="15" thickBot="1">
      <c r="A94" s="340" t="s">
        <v>749</v>
      </c>
      <c r="B94" s="510">
        <v>1372.26</v>
      </c>
      <c r="C94" s="510">
        <v>240.62700000000001</v>
      </c>
      <c r="D94" s="510">
        <v>538.75699999999995</v>
      </c>
      <c r="E94" s="510">
        <v>39533.089</v>
      </c>
      <c r="F94" s="510">
        <v>350.4</v>
      </c>
      <c r="G94" s="510">
        <v>808.81399999999996</v>
      </c>
      <c r="H94" s="510">
        <v>44.3</v>
      </c>
      <c r="I94" s="510">
        <v>314.36799999999999</v>
      </c>
      <c r="J94" s="510">
        <v>475.00700000000001</v>
      </c>
    </row>
    <row r="95" spans="1:10" ht="15" thickBot="1">
      <c r="A95" s="483" t="s">
        <v>750</v>
      </c>
      <c r="B95" s="510">
        <v>1423.5239999999999</v>
      </c>
      <c r="C95" s="510">
        <v>218.64099999999999</v>
      </c>
      <c r="D95" s="510">
        <v>596.05999999999995</v>
      </c>
      <c r="E95" s="510">
        <v>37280.074000000001</v>
      </c>
      <c r="F95" s="510">
        <v>338.4</v>
      </c>
      <c r="G95" s="510">
        <v>811.38400000000001</v>
      </c>
      <c r="H95" s="510">
        <v>42.1</v>
      </c>
      <c r="I95" s="510">
        <v>331.50799999999998</v>
      </c>
      <c r="J95" s="510">
        <v>493.54199999999997</v>
      </c>
    </row>
    <row r="96" spans="1:10">
      <c r="A96" s="169" t="s">
        <v>1033</v>
      </c>
    </row>
    <row r="97" spans="1:10">
      <c r="A97" s="42"/>
      <c r="B97" s="512"/>
      <c r="C97" s="14"/>
      <c r="D97" s="14"/>
      <c r="E97" s="14"/>
      <c r="F97" s="14"/>
      <c r="G97" s="14"/>
      <c r="H97" s="14"/>
      <c r="I97" s="14"/>
      <c r="J97" s="14"/>
    </row>
    <row r="98" spans="1:10" ht="17">
      <c r="A98" s="593" t="s">
        <v>1010</v>
      </c>
      <c r="B98" s="593"/>
      <c r="C98" s="593"/>
      <c r="D98" s="593"/>
      <c r="E98" s="593"/>
      <c r="F98" s="593"/>
      <c r="G98" s="593"/>
      <c r="H98" s="593"/>
      <c r="I98" s="593"/>
      <c r="J98" s="593"/>
    </row>
    <row r="99" spans="1:10">
      <c r="B99" s="14"/>
      <c r="C99" s="14"/>
      <c r="D99" s="14"/>
      <c r="E99" s="14"/>
      <c r="F99" s="14"/>
      <c r="G99" s="14"/>
      <c r="H99" s="14"/>
      <c r="I99" s="14"/>
      <c r="J99" s="14"/>
    </row>
    <row r="100" spans="1:10">
      <c r="A100" s="143" t="s">
        <v>986</v>
      </c>
    </row>
    <row r="101" spans="1:10" ht="15" thickBot="1"/>
    <row r="102" spans="1:10" ht="18" customHeight="1" thickBot="1">
      <c r="A102" s="573" t="s">
        <v>0</v>
      </c>
      <c r="B102" s="573" t="s">
        <v>987</v>
      </c>
      <c r="C102" s="573"/>
      <c r="D102" s="573"/>
      <c r="E102" s="573"/>
      <c r="F102" s="573"/>
      <c r="G102" s="573"/>
      <c r="H102" s="573"/>
      <c r="I102" s="573"/>
      <c r="J102" s="573"/>
    </row>
    <row r="103" spans="1:10" ht="18" customHeight="1" thickBot="1">
      <c r="A103" s="573"/>
      <c r="B103" s="180" t="s">
        <v>115</v>
      </c>
      <c r="C103" s="180" t="s">
        <v>185</v>
      </c>
      <c r="D103" s="180" t="s">
        <v>184</v>
      </c>
      <c r="E103" s="180" t="s">
        <v>179</v>
      </c>
      <c r="F103" s="180" t="s">
        <v>182</v>
      </c>
      <c r="G103" s="180" t="s">
        <v>180</v>
      </c>
      <c r="H103" s="180" t="s">
        <v>186</v>
      </c>
      <c r="I103" s="180" t="s">
        <v>183</v>
      </c>
      <c r="J103" s="180" t="s">
        <v>181</v>
      </c>
    </row>
    <row r="104" spans="1:10" ht="15" thickBot="1">
      <c r="A104" s="115" t="s">
        <v>606</v>
      </c>
      <c r="B104" s="181">
        <v>765.77626240300003</v>
      </c>
      <c r="C104" s="181">
        <v>0</v>
      </c>
      <c r="D104" s="181">
        <v>90.973741810999996</v>
      </c>
      <c r="E104" s="181">
        <v>2.2179803439999999</v>
      </c>
      <c r="F104" s="181">
        <v>0</v>
      </c>
      <c r="G104" s="181">
        <v>3.2259950000000002</v>
      </c>
      <c r="H104" s="181">
        <v>287.01453502700002</v>
      </c>
      <c r="I104" s="181">
        <v>9.3808600000000002</v>
      </c>
      <c r="J104" s="181">
        <v>5.7878590470000004</v>
      </c>
    </row>
    <row r="105" spans="1:10" ht="15" thickBot="1">
      <c r="A105" s="115" t="s">
        <v>635</v>
      </c>
      <c r="B105" s="181">
        <v>101.974849402</v>
      </c>
      <c r="C105" s="181">
        <v>0</v>
      </c>
      <c r="D105" s="181">
        <v>21.386477901999999</v>
      </c>
      <c r="E105" s="181">
        <v>6.8157730719999998</v>
      </c>
      <c r="F105" s="181">
        <v>0</v>
      </c>
      <c r="G105" s="181">
        <v>2.2401864749999998</v>
      </c>
      <c r="H105" s="181">
        <v>109.583340115</v>
      </c>
      <c r="I105" s="181">
        <v>6.6135063000000001</v>
      </c>
      <c r="J105" s="181">
        <v>5.0328760629999998</v>
      </c>
    </row>
    <row r="106" spans="1:10" ht="15" thickBot="1">
      <c r="A106" s="115" t="s">
        <v>744</v>
      </c>
      <c r="B106" s="181">
        <v>30.155918126</v>
      </c>
      <c r="C106" s="181">
        <v>0</v>
      </c>
      <c r="D106" s="181">
        <v>35.578891704</v>
      </c>
      <c r="E106" s="181">
        <v>6.8884144840000001</v>
      </c>
      <c r="F106" s="181">
        <v>0</v>
      </c>
      <c r="G106" s="181">
        <v>2.9087735320000001</v>
      </c>
      <c r="H106" s="181">
        <v>356.21853035100003</v>
      </c>
      <c r="I106" s="181">
        <v>7.9286890999999997</v>
      </c>
      <c r="J106" s="181">
        <v>6.537496655</v>
      </c>
    </row>
    <row r="107" spans="1:10" ht="15" thickBot="1">
      <c r="A107" s="340" t="s">
        <v>745</v>
      </c>
      <c r="B107" s="510">
        <v>84.335366164999996</v>
      </c>
      <c r="C107" s="510">
        <v>0</v>
      </c>
      <c r="D107" s="510">
        <v>19.139125981999999</v>
      </c>
      <c r="E107" s="510">
        <v>8.5630024860000002</v>
      </c>
      <c r="F107" s="510">
        <v>0</v>
      </c>
      <c r="G107" s="510">
        <v>1.9067970000000001</v>
      </c>
      <c r="H107" s="510">
        <v>73.205571610000007</v>
      </c>
      <c r="I107" s="510">
        <v>5.6285160000000003</v>
      </c>
      <c r="J107" s="510">
        <v>4.9932101900000001</v>
      </c>
    </row>
    <row r="108" spans="1:10" ht="15" thickBot="1">
      <c r="A108" s="340" t="s">
        <v>746</v>
      </c>
      <c r="B108" s="510">
        <v>97.582745922000001</v>
      </c>
      <c r="C108" s="510">
        <v>0</v>
      </c>
      <c r="D108" s="510">
        <v>21.538920524000002</v>
      </c>
      <c r="E108" s="510">
        <v>6.1505190389999997</v>
      </c>
      <c r="F108" s="510">
        <v>0</v>
      </c>
      <c r="G108" s="510">
        <v>1.5929975000000001</v>
      </c>
      <c r="H108" s="510">
        <v>68.795206656000005</v>
      </c>
      <c r="I108" s="510">
        <v>4.6904300000000001</v>
      </c>
      <c r="J108" s="510">
        <v>4.7894322120000004</v>
      </c>
    </row>
    <row r="109" spans="1:10" ht="15" thickBot="1">
      <c r="A109" s="483" t="s">
        <v>747</v>
      </c>
      <c r="B109" s="510">
        <v>67.251829294000004</v>
      </c>
      <c r="C109" s="510">
        <v>0</v>
      </c>
      <c r="D109" s="510">
        <v>16.326651687999998</v>
      </c>
      <c r="E109" s="510">
        <v>5.3760250330000003</v>
      </c>
      <c r="F109" s="510">
        <v>0</v>
      </c>
      <c r="G109" s="510">
        <v>1.604587475</v>
      </c>
      <c r="H109" s="510">
        <v>60.505923213000003</v>
      </c>
      <c r="I109" s="510">
        <v>4.7373342999999997</v>
      </c>
      <c r="J109" s="510">
        <v>4.9133039070000004</v>
      </c>
    </row>
    <row r="110" spans="1:10" ht="15" thickBot="1">
      <c r="A110" s="340" t="s">
        <v>748</v>
      </c>
      <c r="B110" s="510">
        <v>55.365091519000003</v>
      </c>
      <c r="C110" s="510">
        <v>0</v>
      </c>
      <c r="D110" s="510">
        <v>14.078069341000001</v>
      </c>
      <c r="E110" s="510">
        <v>3.5213783520000002</v>
      </c>
      <c r="F110" s="510">
        <v>0</v>
      </c>
      <c r="G110" s="510">
        <v>1.5877475000000001</v>
      </c>
      <c r="H110" s="510">
        <v>25.944638524999998</v>
      </c>
      <c r="I110" s="510">
        <v>4.6904300000000001</v>
      </c>
      <c r="J110" s="510">
        <v>5.0465143809999997</v>
      </c>
    </row>
    <row r="111" spans="1:10" ht="15" thickBot="1">
      <c r="A111" s="340" t="s">
        <v>749</v>
      </c>
      <c r="B111" s="510">
        <v>37.078145642999999</v>
      </c>
      <c r="C111" s="510">
        <v>0</v>
      </c>
      <c r="D111" s="510">
        <v>18.375500597999999</v>
      </c>
      <c r="E111" s="510">
        <v>4.2643357479999997</v>
      </c>
      <c r="F111" s="510">
        <v>0</v>
      </c>
      <c r="G111" s="510">
        <v>3.361308953</v>
      </c>
      <c r="H111" s="513">
        <v>370.55085018400001</v>
      </c>
      <c r="I111" s="510">
        <v>9.3746974999999999</v>
      </c>
      <c r="J111" s="510">
        <v>6.2206671589999996</v>
      </c>
    </row>
    <row r="112" spans="1:10" ht="15" thickBot="1">
      <c r="A112" s="483" t="s">
        <v>750</v>
      </c>
      <c r="B112" s="510">
        <v>30.155918126</v>
      </c>
      <c r="C112" s="510">
        <v>0</v>
      </c>
      <c r="D112" s="510">
        <v>35.578891704</v>
      </c>
      <c r="E112" s="510">
        <v>6.8884144840000001</v>
      </c>
      <c r="F112" s="510">
        <v>0</v>
      </c>
      <c r="G112" s="510">
        <v>2.9087735320000001</v>
      </c>
      <c r="H112" s="513">
        <v>356.21853035100003</v>
      </c>
      <c r="I112" s="510">
        <v>7.9286890999999997</v>
      </c>
      <c r="J112" s="510">
        <v>6.537496655</v>
      </c>
    </row>
    <row r="113" spans="1:10">
      <c r="A113" s="42"/>
      <c r="B113" s="511"/>
    </row>
    <row r="115" spans="1:10">
      <c r="A115" s="143" t="s">
        <v>988</v>
      </c>
    </row>
    <row r="116" spans="1:10" ht="15" thickBot="1"/>
    <row r="117" spans="1:10" ht="18.75" customHeight="1" thickBot="1">
      <c r="A117" s="573" t="s">
        <v>0</v>
      </c>
      <c r="B117" s="573" t="s">
        <v>989</v>
      </c>
      <c r="C117" s="573"/>
      <c r="D117" s="573"/>
      <c r="E117" s="573"/>
      <c r="F117" s="573"/>
      <c r="G117" s="573"/>
      <c r="H117" s="573"/>
      <c r="I117" s="573"/>
      <c r="J117" s="573"/>
    </row>
    <row r="118" spans="1:10" ht="18.75" customHeight="1" thickBot="1">
      <c r="A118" s="573"/>
      <c r="B118" s="180" t="s">
        <v>115</v>
      </c>
      <c r="C118" s="180" t="s">
        <v>185</v>
      </c>
      <c r="D118" s="180" t="s">
        <v>184</v>
      </c>
      <c r="E118" s="180" t="s">
        <v>179</v>
      </c>
      <c r="F118" s="180" t="s">
        <v>182</v>
      </c>
      <c r="G118" s="180" t="s">
        <v>180</v>
      </c>
      <c r="H118" s="180" t="s">
        <v>186</v>
      </c>
      <c r="I118" s="180" t="s">
        <v>183</v>
      </c>
      <c r="J118" s="180" t="s">
        <v>181</v>
      </c>
    </row>
    <row r="119" spans="1:10" ht="15" thickBot="1">
      <c r="A119" s="115" t="s">
        <v>606</v>
      </c>
      <c r="B119" s="181">
        <v>4200.2846600869998</v>
      </c>
      <c r="C119" s="181">
        <v>1.4220485</v>
      </c>
      <c r="D119" s="181">
        <v>0.20880000000000001</v>
      </c>
      <c r="E119" s="181">
        <v>3417.5860915379999</v>
      </c>
      <c r="F119" s="181">
        <v>586.94332766000002</v>
      </c>
      <c r="G119" s="181">
        <v>447.655676132</v>
      </c>
      <c r="H119" s="181">
        <v>2.2434493880000002</v>
      </c>
      <c r="I119" s="181">
        <v>1.399988056</v>
      </c>
      <c r="J119" s="181">
        <v>15.638167397</v>
      </c>
    </row>
    <row r="120" spans="1:10" ht="15" thickBot="1">
      <c r="A120" s="115" t="s">
        <v>635</v>
      </c>
      <c r="B120" s="181">
        <v>1020.1066573209999</v>
      </c>
      <c r="C120" s="181">
        <v>0.62641229899999995</v>
      </c>
      <c r="D120" s="181">
        <v>0.20880000000000001</v>
      </c>
      <c r="E120" s="181">
        <v>668.66874971699997</v>
      </c>
      <c r="F120" s="181">
        <v>46.097266859999998</v>
      </c>
      <c r="G120" s="181">
        <v>76.246423738000004</v>
      </c>
      <c r="H120" s="181">
        <v>0.49770060399999999</v>
      </c>
      <c r="I120" s="181">
        <v>0.217251466</v>
      </c>
      <c r="J120" s="181">
        <v>11.300559198</v>
      </c>
    </row>
    <row r="121" spans="1:10" ht="15" thickBot="1">
      <c r="A121" s="115" t="s">
        <v>744</v>
      </c>
      <c r="B121" s="181">
        <v>823.703742229</v>
      </c>
      <c r="C121" s="181">
        <v>0.14445373</v>
      </c>
      <c r="D121" s="181">
        <v>0.20880000000000001</v>
      </c>
      <c r="E121" s="181">
        <v>996.52529652500004</v>
      </c>
      <c r="F121" s="181">
        <v>1.2458826000000001</v>
      </c>
      <c r="G121" s="181">
        <v>11.557681477999999</v>
      </c>
      <c r="H121" s="181">
        <v>20.076619864000001</v>
      </c>
      <c r="I121" s="181">
        <v>1.0851339999999999E-2</v>
      </c>
      <c r="J121" s="181">
        <v>10.410497479</v>
      </c>
    </row>
    <row r="122" spans="1:10" ht="15" thickBot="1">
      <c r="A122" s="340" t="s">
        <v>745</v>
      </c>
      <c r="B122" s="510">
        <v>799.10672562100001</v>
      </c>
      <c r="C122" s="510">
        <v>0.75515990499999996</v>
      </c>
      <c r="D122" s="510">
        <v>0.20880000000000001</v>
      </c>
      <c r="E122" s="510">
        <v>662.41545023100002</v>
      </c>
      <c r="F122" s="510">
        <v>6.10608722</v>
      </c>
      <c r="G122" s="510">
        <v>62.073192765999998</v>
      </c>
      <c r="H122" s="510">
        <v>1.182000865</v>
      </c>
      <c r="I122" s="510">
        <v>0.171860662</v>
      </c>
      <c r="J122" s="510">
        <v>10.785566518</v>
      </c>
    </row>
    <row r="123" spans="1:10" ht="15" thickBot="1">
      <c r="A123" s="340" t="s">
        <v>746</v>
      </c>
      <c r="B123" s="510">
        <v>614.179897278</v>
      </c>
      <c r="C123" s="510">
        <v>0.80206013099999995</v>
      </c>
      <c r="D123" s="510">
        <v>0.20880000000000001</v>
      </c>
      <c r="E123" s="510">
        <v>454.78305400800002</v>
      </c>
      <c r="F123" s="510">
        <v>6.24519863</v>
      </c>
      <c r="G123" s="510">
        <v>54.115415245999998</v>
      </c>
      <c r="H123" s="510">
        <v>1.0659635649999999</v>
      </c>
      <c r="I123" s="510">
        <v>0.229703038</v>
      </c>
      <c r="J123" s="510">
        <v>10.568675701</v>
      </c>
    </row>
    <row r="124" spans="1:10" ht="15" thickBot="1">
      <c r="A124" s="483" t="s">
        <v>747</v>
      </c>
      <c r="B124" s="510">
        <v>546.77436884400004</v>
      </c>
      <c r="C124" s="510">
        <v>0.76635805400000001</v>
      </c>
      <c r="D124" s="510">
        <v>0.20880000000000001</v>
      </c>
      <c r="E124" s="510">
        <v>514.36950976000003</v>
      </c>
      <c r="F124" s="510">
        <v>5.2779389700000001</v>
      </c>
      <c r="G124" s="510">
        <v>49.9068793</v>
      </c>
      <c r="H124" s="510">
        <v>1.6896723229999999</v>
      </c>
      <c r="I124" s="510">
        <v>3.4139391999999998E-2</v>
      </c>
      <c r="J124" s="510">
        <v>10.360142559</v>
      </c>
    </row>
    <row r="125" spans="1:10" ht="15" thickBot="1">
      <c r="A125" s="340" t="s">
        <v>748</v>
      </c>
      <c r="B125" s="510">
        <v>603.18108361300006</v>
      </c>
      <c r="C125" s="510">
        <v>0.67117947</v>
      </c>
      <c r="D125" s="510">
        <v>0.20880000000000001</v>
      </c>
      <c r="E125" s="510">
        <v>711.64921783099999</v>
      </c>
      <c r="F125" s="510">
        <v>1.285145</v>
      </c>
      <c r="G125" s="510">
        <v>49.779525538000001</v>
      </c>
      <c r="H125" s="510">
        <v>1.352113532</v>
      </c>
      <c r="I125" s="510">
        <v>2.5678670000000001E-2</v>
      </c>
      <c r="J125" s="510">
        <v>10.421208697000001</v>
      </c>
    </row>
    <row r="126" spans="1:10" ht="15" thickBot="1">
      <c r="A126" s="340" t="s">
        <v>749</v>
      </c>
      <c r="B126" s="510">
        <v>597.95947725799999</v>
      </c>
      <c r="C126" s="510">
        <v>0.26516592999999999</v>
      </c>
      <c r="D126" s="510">
        <v>0.20880000000000001</v>
      </c>
      <c r="E126" s="510">
        <v>913.23745468000004</v>
      </c>
      <c r="F126" s="510">
        <v>1.377261673</v>
      </c>
      <c r="G126" s="510">
        <v>51.450814641000001</v>
      </c>
      <c r="H126" s="510">
        <v>0.29543272199999998</v>
      </c>
      <c r="I126" s="510">
        <v>1.2592282E-2</v>
      </c>
      <c r="J126" s="510">
        <v>10.445124834</v>
      </c>
    </row>
    <row r="127" spans="1:10" ht="15" thickBot="1">
      <c r="A127" s="483" t="s">
        <v>750</v>
      </c>
      <c r="B127" s="510">
        <v>823.703742229</v>
      </c>
      <c r="C127" s="510">
        <v>0.14445373</v>
      </c>
      <c r="D127" s="510">
        <v>0.20880000000000001</v>
      </c>
      <c r="E127" s="510">
        <v>996.52529652500004</v>
      </c>
      <c r="F127" s="510">
        <v>1.2458826000000001</v>
      </c>
      <c r="G127" s="510">
        <v>11.557681477999999</v>
      </c>
      <c r="H127" s="510">
        <v>20.076619864000001</v>
      </c>
      <c r="I127" s="510">
        <v>1.0851339999999999E-2</v>
      </c>
      <c r="J127" s="510">
        <v>10.410497479</v>
      </c>
    </row>
    <row r="128" spans="1:10">
      <c r="A128" s="169" t="s">
        <v>1033</v>
      </c>
    </row>
    <row r="129" spans="1:10">
      <c r="A129" s="42"/>
      <c r="B129" s="512"/>
      <c r="C129" s="14"/>
      <c r="D129" s="14"/>
      <c r="E129" s="14"/>
      <c r="F129" s="14"/>
      <c r="G129" s="14"/>
      <c r="H129" s="14"/>
      <c r="I129" s="14"/>
      <c r="J129" s="14"/>
    </row>
    <row r="130" spans="1:10" ht="17">
      <c r="A130" s="593" t="s">
        <v>1010</v>
      </c>
      <c r="B130" s="593"/>
      <c r="C130" s="593"/>
      <c r="D130" s="593"/>
      <c r="E130" s="593"/>
      <c r="F130" s="593"/>
      <c r="G130" s="593"/>
      <c r="H130" s="593"/>
      <c r="I130" s="593"/>
      <c r="J130" s="593"/>
    </row>
    <row r="131" spans="1:10">
      <c r="B131" s="14"/>
      <c r="C131" s="14"/>
      <c r="D131" s="14"/>
      <c r="E131" s="14"/>
      <c r="F131" s="14"/>
      <c r="G131" s="14"/>
      <c r="H131" s="14"/>
      <c r="I131" s="14"/>
      <c r="J131" s="14"/>
    </row>
    <row r="132" spans="1:10">
      <c r="A132" s="143" t="s">
        <v>990</v>
      </c>
    </row>
    <row r="133" spans="1:10" ht="17.25" customHeight="1" thickBot="1"/>
    <row r="134" spans="1:10" ht="18" customHeight="1" thickBot="1">
      <c r="A134" s="573" t="s">
        <v>0</v>
      </c>
      <c r="B134" s="573" t="s">
        <v>991</v>
      </c>
      <c r="C134" s="573"/>
      <c r="D134" s="573"/>
      <c r="E134" s="573"/>
      <c r="F134" s="573"/>
      <c r="G134" s="573"/>
      <c r="H134" s="573"/>
      <c r="I134" s="573"/>
      <c r="J134" s="573"/>
    </row>
    <row r="135" spans="1:10" ht="18" customHeight="1" thickBot="1">
      <c r="A135" s="573"/>
      <c r="B135" s="180" t="s">
        <v>115</v>
      </c>
      <c r="C135" s="180" t="s">
        <v>185</v>
      </c>
      <c r="D135" s="180" t="s">
        <v>184</v>
      </c>
      <c r="E135" s="180" t="s">
        <v>179</v>
      </c>
      <c r="F135" s="180" t="s">
        <v>182</v>
      </c>
      <c r="G135" s="180" t="s">
        <v>180</v>
      </c>
      <c r="H135" s="180" t="s">
        <v>186</v>
      </c>
      <c r="I135" s="180" t="s">
        <v>183</v>
      </c>
      <c r="J135" s="180" t="s">
        <v>181</v>
      </c>
    </row>
    <row r="136" spans="1:10" ht="15" thickBot="1">
      <c r="A136" s="115" t="s">
        <v>606</v>
      </c>
      <c r="B136" s="181">
        <v>0</v>
      </c>
      <c r="C136" s="181">
        <v>0</v>
      </c>
      <c r="D136" s="181">
        <v>0</v>
      </c>
      <c r="E136" s="181">
        <v>0</v>
      </c>
      <c r="F136" s="181">
        <v>0</v>
      </c>
      <c r="G136" s="181">
        <v>0</v>
      </c>
      <c r="H136" s="181">
        <v>0</v>
      </c>
      <c r="I136" s="181">
        <v>0</v>
      </c>
      <c r="J136" s="181">
        <v>0</v>
      </c>
    </row>
    <row r="137" spans="1:10" ht="15" thickBot="1">
      <c r="A137" s="115" t="s">
        <v>635</v>
      </c>
      <c r="B137" s="181">
        <v>12.772809231</v>
      </c>
      <c r="C137" s="181">
        <v>0</v>
      </c>
      <c r="D137" s="182">
        <v>2.7059200000000001E-3</v>
      </c>
      <c r="E137" s="181">
        <v>7.8120539999999997E-3</v>
      </c>
      <c r="F137" s="181">
        <v>0</v>
      </c>
      <c r="G137" s="181">
        <v>0</v>
      </c>
      <c r="H137" s="182">
        <v>3.5839999999999999E-3</v>
      </c>
      <c r="I137" s="181">
        <v>0</v>
      </c>
      <c r="J137" s="182">
        <v>3.279616E-3</v>
      </c>
    </row>
    <row r="138" spans="1:10" ht="15" thickBot="1">
      <c r="A138" s="115" t="s">
        <v>744</v>
      </c>
      <c r="B138" s="181">
        <v>0.138529921</v>
      </c>
      <c r="C138" s="181">
        <v>0</v>
      </c>
      <c r="D138" s="182">
        <v>1.3707723999999999E-2</v>
      </c>
      <c r="E138" s="181">
        <v>1.8970661E-2</v>
      </c>
      <c r="F138" s="181">
        <v>0</v>
      </c>
      <c r="G138" s="181">
        <v>0</v>
      </c>
      <c r="H138" s="182">
        <v>5.2182900000000002E-4</v>
      </c>
      <c r="I138" s="181"/>
      <c r="J138" s="182">
        <v>1.3340024000000001E-2</v>
      </c>
    </row>
    <row r="139" spans="1:10" ht="15" thickBot="1">
      <c r="A139" s="340" t="s">
        <v>745</v>
      </c>
      <c r="B139" s="510">
        <v>0</v>
      </c>
      <c r="C139" s="510">
        <v>0</v>
      </c>
      <c r="D139" s="510">
        <v>0</v>
      </c>
      <c r="E139" s="510">
        <v>0</v>
      </c>
      <c r="F139" s="510">
        <v>0</v>
      </c>
      <c r="G139" s="510">
        <v>0</v>
      </c>
      <c r="H139" s="510">
        <v>0</v>
      </c>
      <c r="I139" s="510">
        <v>0</v>
      </c>
      <c r="J139" s="510">
        <v>0</v>
      </c>
    </row>
    <row r="140" spans="1:10" ht="15" thickBot="1">
      <c r="A140" s="340" t="s">
        <v>746</v>
      </c>
      <c r="B140" s="510">
        <v>9.5407500000000006E-2</v>
      </c>
      <c r="C140" s="510">
        <v>0</v>
      </c>
      <c r="D140" s="510">
        <v>0.122596937</v>
      </c>
      <c r="E140" s="510">
        <v>2.1924903999999999E-2</v>
      </c>
      <c r="F140" s="510">
        <v>0</v>
      </c>
      <c r="G140" s="510">
        <v>3.5356950000000002E-3</v>
      </c>
      <c r="H140" s="510">
        <v>0.31543864799999999</v>
      </c>
      <c r="I140" s="510">
        <v>0</v>
      </c>
      <c r="J140" s="510">
        <v>3.2743822999999998E-2</v>
      </c>
    </row>
    <row r="141" spans="1:10" ht="15" thickBot="1">
      <c r="A141" s="483" t="s">
        <v>747</v>
      </c>
      <c r="B141" s="510">
        <v>0</v>
      </c>
      <c r="C141" s="510">
        <v>0</v>
      </c>
      <c r="D141" s="510">
        <v>0</v>
      </c>
      <c r="E141" s="510">
        <v>0</v>
      </c>
      <c r="F141" s="510">
        <v>0</v>
      </c>
      <c r="G141" s="510">
        <v>0</v>
      </c>
      <c r="H141" s="510">
        <v>0</v>
      </c>
      <c r="I141" s="510">
        <v>0</v>
      </c>
      <c r="J141" s="510">
        <v>0</v>
      </c>
    </row>
    <row r="142" spans="1:10" ht="15" thickBot="1">
      <c r="A142" s="340" t="s">
        <v>748</v>
      </c>
      <c r="B142" s="510">
        <v>0</v>
      </c>
      <c r="C142" s="510">
        <v>0</v>
      </c>
      <c r="D142" s="510">
        <v>1.77844607</v>
      </c>
      <c r="E142" s="510">
        <v>3.0799000000000001E-5</v>
      </c>
      <c r="F142" s="510">
        <v>0</v>
      </c>
      <c r="G142" s="510">
        <v>0</v>
      </c>
      <c r="H142" s="510">
        <v>0</v>
      </c>
      <c r="I142" s="510">
        <v>0</v>
      </c>
      <c r="J142" s="510">
        <v>0</v>
      </c>
    </row>
    <row r="143" spans="1:10" ht="15" thickBot="1">
      <c r="A143" s="340" t="s">
        <v>749</v>
      </c>
      <c r="B143" s="510">
        <v>0</v>
      </c>
      <c r="C143" s="510">
        <v>0</v>
      </c>
      <c r="D143" s="510">
        <v>0</v>
      </c>
      <c r="E143" s="510">
        <v>0</v>
      </c>
      <c r="F143" s="510">
        <v>0</v>
      </c>
      <c r="G143" s="510">
        <v>0</v>
      </c>
      <c r="H143" s="510">
        <v>0</v>
      </c>
      <c r="I143" s="510">
        <v>0</v>
      </c>
      <c r="J143" s="510">
        <v>0</v>
      </c>
    </row>
    <row r="144" spans="1:10" ht="15" thickBot="1">
      <c r="A144" s="483" t="s">
        <v>750</v>
      </c>
      <c r="B144" s="510">
        <v>0.138529921</v>
      </c>
      <c r="C144" s="510">
        <v>0</v>
      </c>
      <c r="D144" s="514">
        <v>1.3707723999999999E-2</v>
      </c>
      <c r="E144" s="510">
        <v>1.8970661E-2</v>
      </c>
      <c r="F144" s="510">
        <v>0</v>
      </c>
      <c r="G144" s="510">
        <v>0</v>
      </c>
      <c r="H144" s="514">
        <v>5.2182900000000002E-4</v>
      </c>
      <c r="I144" s="510"/>
      <c r="J144" s="514">
        <v>1.3340024000000001E-2</v>
      </c>
    </row>
    <row r="145" spans="1:10">
      <c r="A145" s="42"/>
      <c r="B145" s="511"/>
    </row>
    <row r="147" spans="1:10">
      <c r="A147" s="143" t="s">
        <v>992</v>
      </c>
    </row>
    <row r="148" spans="1:10" ht="15" thickBot="1"/>
    <row r="149" spans="1:10" ht="17.25" customHeight="1" thickBot="1">
      <c r="A149" s="573" t="s">
        <v>0</v>
      </c>
      <c r="B149" s="573" t="s">
        <v>993</v>
      </c>
      <c r="C149" s="573"/>
      <c r="D149" s="573"/>
      <c r="E149" s="573"/>
      <c r="F149" s="573"/>
      <c r="G149" s="573"/>
      <c r="H149" s="573"/>
      <c r="I149" s="573"/>
      <c r="J149" s="573"/>
    </row>
    <row r="150" spans="1:10" ht="17.25" customHeight="1" thickBot="1">
      <c r="A150" s="573"/>
      <c r="B150" s="180" t="s">
        <v>115</v>
      </c>
      <c r="C150" s="180" t="s">
        <v>185</v>
      </c>
      <c r="D150" s="180" t="s">
        <v>184</v>
      </c>
      <c r="E150" s="180" t="s">
        <v>179</v>
      </c>
      <c r="F150" s="180" t="s">
        <v>182</v>
      </c>
      <c r="G150" s="180" t="s">
        <v>180</v>
      </c>
      <c r="H150" s="180" t="s">
        <v>186</v>
      </c>
      <c r="I150" s="180" t="s">
        <v>183</v>
      </c>
      <c r="J150" s="180" t="s">
        <v>181</v>
      </c>
    </row>
    <row r="151" spans="1:10" ht="15" thickBot="1">
      <c r="A151" s="115" t="s">
        <v>606</v>
      </c>
      <c r="B151" s="181">
        <v>0</v>
      </c>
      <c r="C151" s="181">
        <v>0</v>
      </c>
      <c r="D151" s="181">
        <v>0</v>
      </c>
      <c r="E151" s="181">
        <v>0</v>
      </c>
      <c r="F151" s="181">
        <v>0</v>
      </c>
      <c r="G151" s="181">
        <v>0</v>
      </c>
      <c r="H151" s="181">
        <v>0</v>
      </c>
      <c r="I151" s="181">
        <v>0</v>
      </c>
      <c r="J151" s="181">
        <v>0</v>
      </c>
    </row>
    <row r="152" spans="1:10" ht="15" thickBot="1">
      <c r="A152" s="115" t="s">
        <v>635</v>
      </c>
      <c r="B152" s="181">
        <v>0.108988002</v>
      </c>
      <c r="C152" s="183">
        <v>4.0076800000000002E-4</v>
      </c>
      <c r="D152" s="181">
        <v>0</v>
      </c>
      <c r="E152" s="181">
        <v>7.6716819440000004</v>
      </c>
      <c r="F152" s="181">
        <v>0.12992064</v>
      </c>
      <c r="G152" s="181">
        <v>0.224139904</v>
      </c>
      <c r="H152" s="182">
        <v>1.1429610000000001E-3</v>
      </c>
      <c r="I152" s="181">
        <v>1.8815999999999999E-2</v>
      </c>
      <c r="J152" s="182">
        <v>3.5056200000000001E-3</v>
      </c>
    </row>
    <row r="153" spans="1:10" ht="15" thickBot="1">
      <c r="A153" s="115" t="s">
        <v>744</v>
      </c>
      <c r="B153" s="181">
        <v>30.641240708000002</v>
      </c>
      <c r="C153" s="183">
        <v>9.4300000000000002E-5</v>
      </c>
      <c r="D153" s="181">
        <v>0</v>
      </c>
      <c r="E153" s="181">
        <v>13.657529061</v>
      </c>
      <c r="F153" s="181">
        <v>8.5526801930000005</v>
      </c>
      <c r="G153" s="181">
        <v>3.1151731050000002</v>
      </c>
      <c r="H153" s="182">
        <v>1.157918961</v>
      </c>
      <c r="I153" s="181">
        <v>6.4737622999999994E-2</v>
      </c>
      <c r="J153" s="182">
        <v>8.8213974000000001E-2</v>
      </c>
    </row>
    <row r="154" spans="1:10" ht="15" thickBot="1">
      <c r="A154" s="340" t="s">
        <v>745</v>
      </c>
      <c r="B154" s="510">
        <v>0</v>
      </c>
      <c r="C154" s="510">
        <v>0</v>
      </c>
      <c r="D154" s="510">
        <v>0</v>
      </c>
      <c r="E154" s="510">
        <v>0</v>
      </c>
      <c r="F154" s="510">
        <v>0</v>
      </c>
      <c r="G154" s="510">
        <v>0</v>
      </c>
      <c r="H154" s="510">
        <v>0</v>
      </c>
      <c r="I154" s="510">
        <v>0</v>
      </c>
      <c r="J154" s="510">
        <v>0</v>
      </c>
    </row>
    <row r="155" spans="1:10" ht="15" thickBot="1">
      <c r="A155" s="340" t="s">
        <v>746</v>
      </c>
      <c r="B155" s="510">
        <v>3.3757266019999999</v>
      </c>
      <c r="C155" s="510">
        <v>1.3086E-5</v>
      </c>
      <c r="D155" s="510">
        <v>0</v>
      </c>
      <c r="E155" s="510">
        <v>0.72566933099999997</v>
      </c>
      <c r="F155" s="510">
        <v>2.0656369999999999E-3</v>
      </c>
      <c r="G155" s="510">
        <v>0.39207138600000002</v>
      </c>
      <c r="H155" s="510">
        <v>8.1788E-4</v>
      </c>
      <c r="I155" s="510">
        <v>6.4620698000000004E-2</v>
      </c>
      <c r="J155" s="510">
        <v>7.3889999999999999E-6</v>
      </c>
    </row>
    <row r="156" spans="1:10" ht="15" thickBot="1">
      <c r="A156" s="483" t="s">
        <v>747</v>
      </c>
      <c r="B156" s="510">
        <v>0</v>
      </c>
      <c r="C156" s="510">
        <v>0</v>
      </c>
      <c r="D156" s="510">
        <v>0</v>
      </c>
      <c r="E156" s="510">
        <v>0</v>
      </c>
      <c r="F156" s="510">
        <v>0</v>
      </c>
      <c r="G156" s="510">
        <v>0</v>
      </c>
      <c r="H156" s="510">
        <v>0</v>
      </c>
      <c r="I156" s="510">
        <v>0</v>
      </c>
      <c r="J156" s="510">
        <v>0</v>
      </c>
    </row>
    <row r="157" spans="1:10" ht="15" thickBot="1">
      <c r="A157" s="340" t="s">
        <v>748</v>
      </c>
      <c r="B157" s="510">
        <v>4.6183000000000002E-5</v>
      </c>
      <c r="C157" s="510">
        <v>0</v>
      </c>
      <c r="D157" s="510">
        <v>4.4738795999999997E-2</v>
      </c>
      <c r="E157" s="510">
        <v>0.11033043300000001</v>
      </c>
      <c r="F157" s="510">
        <v>0</v>
      </c>
      <c r="G157" s="510">
        <v>0</v>
      </c>
      <c r="H157" s="510">
        <v>0</v>
      </c>
      <c r="I157" s="510">
        <v>0</v>
      </c>
      <c r="J157" s="510">
        <v>0</v>
      </c>
    </row>
    <row r="158" spans="1:10" ht="15" thickBot="1">
      <c r="A158" s="340" t="s">
        <v>749</v>
      </c>
      <c r="B158" s="510">
        <v>0</v>
      </c>
      <c r="C158" s="510">
        <v>0</v>
      </c>
      <c r="D158" s="510">
        <v>0</v>
      </c>
      <c r="E158" s="510">
        <v>0</v>
      </c>
      <c r="F158" s="510">
        <v>0</v>
      </c>
      <c r="G158" s="510">
        <v>0</v>
      </c>
      <c r="H158" s="510">
        <v>0</v>
      </c>
      <c r="I158" s="510">
        <v>0</v>
      </c>
      <c r="J158" s="510">
        <v>0</v>
      </c>
    </row>
    <row r="159" spans="1:10" ht="15" thickBot="1">
      <c r="A159" s="483" t="s">
        <v>750</v>
      </c>
      <c r="B159" s="510">
        <v>30.641240708000002</v>
      </c>
      <c r="C159" s="515">
        <v>9.4300000000000002E-5</v>
      </c>
      <c r="D159" s="510">
        <v>0</v>
      </c>
      <c r="E159" s="510">
        <v>13.657529061</v>
      </c>
      <c r="F159" s="510">
        <v>8.5526801930000005</v>
      </c>
      <c r="G159" s="510">
        <v>3.1151731050000002</v>
      </c>
      <c r="H159" s="514">
        <v>1.157918961</v>
      </c>
      <c r="I159" s="510">
        <v>6.4737622999999994E-2</v>
      </c>
      <c r="J159" s="514">
        <v>8.8213974000000001E-2</v>
      </c>
    </row>
    <row r="160" spans="1:10">
      <c r="A160" s="169" t="s">
        <v>1033</v>
      </c>
    </row>
    <row r="161" spans="1:10">
      <c r="A161" s="42"/>
      <c r="B161" s="511"/>
    </row>
    <row r="162" spans="1:10" ht="17">
      <c r="A162" s="593" t="s">
        <v>1010</v>
      </c>
      <c r="B162" s="593"/>
      <c r="C162" s="593"/>
      <c r="D162" s="593"/>
      <c r="E162" s="593"/>
      <c r="F162" s="593"/>
      <c r="G162" s="593"/>
      <c r="H162" s="593"/>
      <c r="I162" s="593"/>
      <c r="J162" s="593"/>
    </row>
    <row r="164" spans="1:10">
      <c r="A164" s="143" t="s">
        <v>994</v>
      </c>
    </row>
    <row r="165" spans="1:10" ht="15" thickBot="1"/>
    <row r="166" spans="1:10" ht="18.75" customHeight="1" thickBot="1">
      <c r="A166" s="573" t="s">
        <v>0</v>
      </c>
      <c r="B166" s="573" t="s">
        <v>581</v>
      </c>
      <c r="C166" s="573"/>
      <c r="D166" s="573"/>
      <c r="E166" s="573"/>
      <c r="F166" s="573"/>
      <c r="G166" s="573"/>
      <c r="H166" s="573"/>
      <c r="I166" s="573"/>
      <c r="J166" s="573"/>
    </row>
    <row r="167" spans="1:10" ht="18.75" customHeight="1" thickBot="1">
      <c r="A167" s="573"/>
      <c r="B167" s="180" t="s">
        <v>115</v>
      </c>
      <c r="C167" s="180" t="s">
        <v>185</v>
      </c>
      <c r="D167" s="180" t="s">
        <v>184</v>
      </c>
      <c r="E167" s="180" t="s">
        <v>179</v>
      </c>
      <c r="F167" s="180" t="s">
        <v>182</v>
      </c>
      <c r="G167" s="180" t="s">
        <v>180</v>
      </c>
      <c r="H167" s="180" t="s">
        <v>186</v>
      </c>
      <c r="I167" s="180" t="s">
        <v>183</v>
      </c>
      <c r="J167" s="180" t="s">
        <v>181</v>
      </c>
    </row>
    <row r="168" spans="1:10" ht="15" thickBot="1">
      <c r="A168" s="115" t="s">
        <v>606</v>
      </c>
      <c r="B168" s="181">
        <v>400</v>
      </c>
      <c r="C168" s="181">
        <v>0</v>
      </c>
      <c r="D168" s="181">
        <v>375</v>
      </c>
      <c r="E168" s="181">
        <v>8.8000000000000007</v>
      </c>
      <c r="F168" s="181">
        <v>300</v>
      </c>
      <c r="G168" s="181">
        <v>0</v>
      </c>
      <c r="H168" s="181">
        <v>1150</v>
      </c>
      <c r="I168" s="181">
        <v>0</v>
      </c>
      <c r="J168" s="181">
        <v>270</v>
      </c>
    </row>
    <row r="169" spans="1:10" ht="15" thickBot="1">
      <c r="A169" s="115" t="s">
        <v>635</v>
      </c>
      <c r="B169" s="181">
        <v>400</v>
      </c>
      <c r="C169" s="181">
        <v>0</v>
      </c>
      <c r="D169" s="181">
        <v>423</v>
      </c>
      <c r="E169" s="181">
        <v>10.5</v>
      </c>
      <c r="F169" s="181">
        <v>300</v>
      </c>
      <c r="G169" s="181">
        <v>0</v>
      </c>
      <c r="H169" s="181">
        <v>1000</v>
      </c>
      <c r="I169" s="181">
        <v>0</v>
      </c>
      <c r="J169" s="181">
        <v>85</v>
      </c>
    </row>
    <row r="170" spans="1:10" ht="15" thickBot="1">
      <c r="A170" s="115" t="s">
        <v>744</v>
      </c>
      <c r="B170" s="181">
        <v>400</v>
      </c>
      <c r="C170" s="181">
        <v>0</v>
      </c>
      <c r="D170" s="181">
        <v>112</v>
      </c>
      <c r="E170" s="181">
        <v>0</v>
      </c>
      <c r="F170" s="181">
        <v>415</v>
      </c>
      <c r="G170" s="181"/>
      <c r="H170" s="181">
        <v>1495</v>
      </c>
      <c r="I170" s="181">
        <v>0</v>
      </c>
      <c r="J170" s="181">
        <v>85</v>
      </c>
    </row>
    <row r="171" spans="1:10" ht="15" thickBot="1">
      <c r="A171" s="340" t="s">
        <v>745</v>
      </c>
      <c r="B171" s="510">
        <v>400</v>
      </c>
      <c r="C171" s="510">
        <v>0</v>
      </c>
      <c r="D171" s="510">
        <v>343</v>
      </c>
      <c r="E171" s="510">
        <v>8.5</v>
      </c>
      <c r="F171" s="510">
        <v>300</v>
      </c>
      <c r="G171" s="510">
        <v>0</v>
      </c>
      <c r="H171" s="510">
        <v>1000</v>
      </c>
      <c r="I171" s="510">
        <v>0</v>
      </c>
      <c r="J171" s="510">
        <v>85</v>
      </c>
    </row>
    <row r="172" spans="1:10" ht="15" thickBot="1">
      <c r="A172" s="340" t="s">
        <v>746</v>
      </c>
      <c r="B172" s="510">
        <v>400</v>
      </c>
      <c r="C172" s="510">
        <v>0</v>
      </c>
      <c r="D172" s="510">
        <v>253</v>
      </c>
      <c r="E172" s="510">
        <v>5.5</v>
      </c>
      <c r="F172" s="510">
        <v>300</v>
      </c>
      <c r="G172" s="510">
        <v>0</v>
      </c>
      <c r="H172" s="510">
        <v>1495</v>
      </c>
      <c r="I172" s="510">
        <v>0</v>
      </c>
      <c r="J172" s="510">
        <v>85</v>
      </c>
    </row>
    <row r="173" spans="1:10" ht="15" thickBot="1">
      <c r="A173" s="483" t="s">
        <v>747</v>
      </c>
      <c r="B173" s="510">
        <v>400</v>
      </c>
      <c r="C173" s="510">
        <v>0</v>
      </c>
      <c r="D173" s="510">
        <v>253</v>
      </c>
      <c r="E173" s="510">
        <v>4.5</v>
      </c>
      <c r="F173" s="510">
        <v>300</v>
      </c>
      <c r="G173" s="510"/>
      <c r="H173" s="510">
        <v>1622</v>
      </c>
      <c r="I173" s="510">
        <v>0</v>
      </c>
      <c r="J173" s="510">
        <v>85</v>
      </c>
    </row>
    <row r="174" spans="1:10" ht="15" thickBot="1">
      <c r="A174" s="340" t="s">
        <v>748</v>
      </c>
      <c r="B174" s="510">
        <v>400</v>
      </c>
      <c r="C174" s="510">
        <v>0</v>
      </c>
      <c r="D174" s="510">
        <v>227</v>
      </c>
      <c r="E174" s="510">
        <v>4.5</v>
      </c>
      <c r="F174" s="510">
        <v>300</v>
      </c>
      <c r="G174" s="510"/>
      <c r="H174" s="510">
        <v>1515</v>
      </c>
      <c r="I174" s="510">
        <v>0</v>
      </c>
      <c r="J174" s="510">
        <v>85</v>
      </c>
    </row>
    <row r="175" spans="1:10" ht="15" thickBot="1">
      <c r="A175" s="340" t="s">
        <v>749</v>
      </c>
      <c r="B175" s="510">
        <v>400</v>
      </c>
      <c r="C175" s="510">
        <v>0</v>
      </c>
      <c r="D175" s="510">
        <v>112</v>
      </c>
      <c r="E175" s="510">
        <v>0</v>
      </c>
      <c r="F175" s="510">
        <v>415</v>
      </c>
      <c r="G175" s="510"/>
      <c r="H175" s="510">
        <v>1515</v>
      </c>
      <c r="I175" s="510">
        <v>0</v>
      </c>
      <c r="J175" s="510">
        <v>85</v>
      </c>
    </row>
    <row r="176" spans="1:10" ht="15" thickBot="1">
      <c r="A176" s="483" t="s">
        <v>750</v>
      </c>
      <c r="B176" s="510">
        <v>400</v>
      </c>
      <c r="C176" s="510">
        <v>0</v>
      </c>
      <c r="D176" s="510">
        <v>112</v>
      </c>
      <c r="E176" s="510">
        <v>0</v>
      </c>
      <c r="F176" s="510">
        <v>415</v>
      </c>
      <c r="G176" s="510"/>
      <c r="H176" s="510">
        <v>1495</v>
      </c>
      <c r="I176" s="510">
        <v>0</v>
      </c>
      <c r="J176" s="510">
        <v>85</v>
      </c>
    </row>
    <row r="177" spans="1:10">
      <c r="A177" s="42"/>
      <c r="B177" s="511"/>
    </row>
    <row r="179" spans="1:10">
      <c r="A179" s="143" t="s">
        <v>995</v>
      </c>
    </row>
    <row r="180" spans="1:10" ht="15" thickBot="1"/>
    <row r="181" spans="1:10" ht="18.75" customHeight="1" thickBot="1">
      <c r="A181" s="573" t="s">
        <v>0</v>
      </c>
      <c r="B181" s="573" t="s">
        <v>582</v>
      </c>
      <c r="C181" s="573"/>
      <c r="D181" s="573"/>
      <c r="E181" s="573"/>
      <c r="F181" s="573"/>
      <c r="G181" s="573"/>
      <c r="H181" s="573"/>
      <c r="I181" s="573"/>
      <c r="J181" s="573"/>
    </row>
    <row r="182" spans="1:10" ht="18.75" customHeight="1" thickBot="1">
      <c r="A182" s="573"/>
      <c r="B182" s="180" t="s">
        <v>115</v>
      </c>
      <c r="C182" s="180" t="s">
        <v>185</v>
      </c>
      <c r="D182" s="180" t="s">
        <v>184</v>
      </c>
      <c r="E182" s="180" t="s">
        <v>179</v>
      </c>
      <c r="F182" s="180" t="s">
        <v>182</v>
      </c>
      <c r="G182" s="180" t="s">
        <v>180</v>
      </c>
      <c r="H182" s="180" t="s">
        <v>186</v>
      </c>
      <c r="I182" s="180" t="s">
        <v>183</v>
      </c>
      <c r="J182" s="180" t="s">
        <v>181</v>
      </c>
    </row>
    <row r="183" spans="1:10" ht="15" thickBot="1">
      <c r="A183" s="115" t="s">
        <v>606</v>
      </c>
      <c r="B183" s="181">
        <v>3047.67</v>
      </c>
      <c r="C183" s="181">
        <v>338.3</v>
      </c>
      <c r="D183" s="181">
        <v>11260.79</v>
      </c>
      <c r="E183" s="181">
        <v>4817.2219999999998</v>
      </c>
      <c r="F183" s="181">
        <v>12442</v>
      </c>
      <c r="G183" s="181">
        <v>32444.263849999999</v>
      </c>
      <c r="H183" s="181">
        <v>620.75</v>
      </c>
      <c r="I183" s="181">
        <v>267</v>
      </c>
      <c r="J183" s="181">
        <v>8</v>
      </c>
    </row>
    <row r="184" spans="1:10" ht="15" thickBot="1">
      <c r="A184" s="115" t="s">
        <v>635</v>
      </c>
      <c r="B184" s="181">
        <v>3011.02</v>
      </c>
      <c r="C184" s="181">
        <v>336.3</v>
      </c>
      <c r="D184" s="181">
        <v>7914.5</v>
      </c>
      <c r="E184" s="181">
        <v>4118.9870000000001</v>
      </c>
      <c r="F184" s="181">
        <v>12966.4</v>
      </c>
      <c r="G184" s="181">
        <v>26125.953850000002</v>
      </c>
      <c r="H184" s="181">
        <v>540.75</v>
      </c>
      <c r="I184" s="181">
        <v>212.5</v>
      </c>
      <c r="J184" s="181">
        <v>123.2</v>
      </c>
    </row>
    <row r="185" spans="1:10" ht="15" thickBot="1">
      <c r="A185" s="115" t="s">
        <v>744</v>
      </c>
      <c r="B185" s="181">
        <v>1996.9361975449999</v>
      </c>
      <c r="C185" s="181">
        <v>277.3</v>
      </c>
      <c r="D185" s="181">
        <v>9218.5687022900001</v>
      </c>
      <c r="E185" s="181">
        <v>3178.2756345140001</v>
      </c>
      <c r="F185" s="181">
        <v>14276.1</v>
      </c>
      <c r="G185" s="181">
        <v>18009.350847455</v>
      </c>
      <c r="H185" s="181">
        <v>740.75</v>
      </c>
      <c r="I185" s="181">
        <v>353.5</v>
      </c>
      <c r="J185" s="181">
        <v>24</v>
      </c>
    </row>
    <row r="186" spans="1:10" ht="15" thickBot="1">
      <c r="A186" s="340" t="s">
        <v>745</v>
      </c>
      <c r="B186" s="510">
        <v>2913.02</v>
      </c>
      <c r="C186" s="510">
        <v>318.3</v>
      </c>
      <c r="D186" s="510">
        <v>7739.5</v>
      </c>
      <c r="E186" s="510">
        <v>3837.277</v>
      </c>
      <c r="F186" s="510">
        <v>13007.317999999999</v>
      </c>
      <c r="G186" s="510">
        <v>25823.005850000001</v>
      </c>
      <c r="H186" s="510">
        <v>540.75</v>
      </c>
      <c r="I186" s="510">
        <v>212.5</v>
      </c>
      <c r="J186" s="510">
        <v>23</v>
      </c>
    </row>
    <row r="187" spans="1:10" ht="15" thickBot="1">
      <c r="A187" s="340" t="s">
        <v>746</v>
      </c>
      <c r="B187" s="510">
        <v>2863.585</v>
      </c>
      <c r="C187" s="510">
        <v>318.3</v>
      </c>
      <c r="D187" s="510">
        <v>7847.5</v>
      </c>
      <c r="E187" s="510">
        <v>3582.395</v>
      </c>
      <c r="F187" s="510">
        <v>13064.224</v>
      </c>
      <c r="G187" s="510">
        <v>24674.619849999999</v>
      </c>
      <c r="H187" s="510">
        <v>540.75</v>
      </c>
      <c r="I187" s="510">
        <v>208.5</v>
      </c>
      <c r="J187" s="510">
        <v>23</v>
      </c>
    </row>
    <row r="188" spans="1:10" ht="15" thickBot="1">
      <c r="A188" s="483" t="s">
        <v>747</v>
      </c>
      <c r="B188" s="510">
        <v>2311.5995054959999</v>
      </c>
      <c r="C188" s="510">
        <v>317.3</v>
      </c>
      <c r="D188" s="510">
        <v>7150.5</v>
      </c>
      <c r="E188" s="510">
        <v>3443.2804945040002</v>
      </c>
      <c r="F188" s="510">
        <v>13504.407999999999</v>
      </c>
      <c r="G188" s="510">
        <v>23965.415850000001</v>
      </c>
      <c r="H188" s="510">
        <v>540.75</v>
      </c>
      <c r="I188" s="510">
        <v>287.5</v>
      </c>
      <c r="J188" s="510">
        <v>23.6</v>
      </c>
    </row>
    <row r="189" spans="1:10" ht="15" thickBot="1">
      <c r="A189" s="340" t="s">
        <v>748</v>
      </c>
      <c r="B189" s="510">
        <v>1624.4431950000001</v>
      </c>
      <c r="C189" s="510">
        <v>317.3</v>
      </c>
      <c r="D189" s="510">
        <v>7150.5</v>
      </c>
      <c r="E189" s="510">
        <v>3394.6568050000001</v>
      </c>
      <c r="F189" s="510">
        <v>13406.14</v>
      </c>
      <c r="G189" s="510">
        <v>20255.253850000001</v>
      </c>
      <c r="H189" s="510">
        <v>540.75</v>
      </c>
      <c r="I189" s="510">
        <v>169.5</v>
      </c>
      <c r="J189" s="510">
        <v>22.25</v>
      </c>
    </row>
    <row r="190" spans="1:10" ht="15" thickBot="1">
      <c r="A190" s="340" t="s">
        <v>749</v>
      </c>
      <c r="B190" s="510">
        <v>1963.1431950000001</v>
      </c>
      <c r="C190" s="510">
        <v>177.3</v>
      </c>
      <c r="D190" s="510">
        <v>9890.5</v>
      </c>
      <c r="E190" s="510">
        <v>3171.4068050000001</v>
      </c>
      <c r="F190" s="510">
        <v>14351.005999999999</v>
      </c>
      <c r="G190" s="510">
        <v>18791.90785</v>
      </c>
      <c r="H190" s="510">
        <v>740.75</v>
      </c>
      <c r="I190" s="510">
        <v>359.5</v>
      </c>
      <c r="J190" s="510">
        <v>22</v>
      </c>
    </row>
    <row r="191" spans="1:10" ht="15" thickBot="1">
      <c r="A191" s="483" t="s">
        <v>750</v>
      </c>
      <c r="B191" s="510">
        <v>1996.9361975449999</v>
      </c>
      <c r="C191" s="510">
        <v>277.3</v>
      </c>
      <c r="D191" s="510">
        <v>9218.5687022900001</v>
      </c>
      <c r="E191" s="510">
        <v>3178.2756345140001</v>
      </c>
      <c r="F191" s="510">
        <v>14276.1</v>
      </c>
      <c r="G191" s="510">
        <v>18009.350847455</v>
      </c>
      <c r="H191" s="510">
        <v>740.75</v>
      </c>
      <c r="I191" s="510">
        <v>353.5</v>
      </c>
      <c r="J191" s="510">
        <v>24</v>
      </c>
    </row>
    <row r="192" spans="1:10">
      <c r="A192" s="169" t="s">
        <v>1033</v>
      </c>
    </row>
    <row r="193" spans="1:10">
      <c r="A193" s="42"/>
      <c r="B193" s="511"/>
    </row>
    <row r="194" spans="1:10" ht="17">
      <c r="A194" s="593" t="s">
        <v>1010</v>
      </c>
      <c r="B194" s="593"/>
      <c r="C194" s="593"/>
      <c r="D194" s="593"/>
      <c r="E194" s="593"/>
      <c r="F194" s="593"/>
      <c r="G194" s="593"/>
      <c r="H194" s="593"/>
      <c r="I194" s="593"/>
      <c r="J194" s="593"/>
    </row>
    <row r="196" spans="1:10">
      <c r="A196" s="143" t="s">
        <v>996</v>
      </c>
    </row>
    <row r="197" spans="1:10" ht="15" thickBot="1"/>
    <row r="198" spans="1:10" ht="20.25" customHeight="1" thickBot="1">
      <c r="A198" s="573" t="s">
        <v>0</v>
      </c>
      <c r="B198" s="573" t="s">
        <v>608</v>
      </c>
      <c r="C198" s="573"/>
      <c r="D198" s="573"/>
      <c r="E198" s="573"/>
      <c r="F198" s="573"/>
      <c r="G198" s="573"/>
      <c r="H198" s="573"/>
      <c r="I198" s="573"/>
      <c r="J198" s="573"/>
    </row>
    <row r="199" spans="1:10" ht="20.25" customHeight="1" thickBot="1">
      <c r="A199" s="573"/>
      <c r="B199" s="180" t="s">
        <v>115</v>
      </c>
      <c r="C199" s="180" t="s">
        <v>185</v>
      </c>
      <c r="D199" s="180" t="s">
        <v>184</v>
      </c>
      <c r="E199" s="180" t="s">
        <v>179</v>
      </c>
      <c r="F199" s="180" t="s">
        <v>182</v>
      </c>
      <c r="G199" s="180" t="s">
        <v>180</v>
      </c>
      <c r="H199" s="180" t="s">
        <v>186</v>
      </c>
      <c r="I199" s="180" t="s">
        <v>183</v>
      </c>
      <c r="J199" s="180" t="s">
        <v>181</v>
      </c>
    </row>
    <row r="200" spans="1:10" ht="15" thickBot="1">
      <c r="A200" s="115" t="s">
        <v>606</v>
      </c>
      <c r="B200" s="181">
        <v>0</v>
      </c>
      <c r="C200" s="181">
        <v>0</v>
      </c>
      <c r="D200" s="181">
        <v>0</v>
      </c>
      <c r="E200" s="181">
        <v>0</v>
      </c>
      <c r="F200" s="181">
        <v>0</v>
      </c>
      <c r="G200" s="181">
        <v>0</v>
      </c>
      <c r="H200" s="181">
        <v>0</v>
      </c>
      <c r="I200" s="181">
        <v>0</v>
      </c>
      <c r="J200" s="181">
        <v>0</v>
      </c>
    </row>
    <row r="201" spans="1:10" ht="15" thickBot="1">
      <c r="A201" s="115" t="s">
        <v>635</v>
      </c>
      <c r="B201" s="181">
        <v>0</v>
      </c>
      <c r="C201" s="181">
        <v>0</v>
      </c>
      <c r="D201" s="181">
        <v>0</v>
      </c>
      <c r="E201" s="181">
        <v>0</v>
      </c>
      <c r="F201" s="181">
        <v>0</v>
      </c>
      <c r="G201" s="181">
        <v>0</v>
      </c>
      <c r="H201" s="181">
        <v>0</v>
      </c>
      <c r="I201" s="181">
        <v>0</v>
      </c>
      <c r="J201" s="181">
        <v>0</v>
      </c>
    </row>
    <row r="202" spans="1:10" ht="15" thickBot="1">
      <c r="A202" s="115" t="s">
        <v>744</v>
      </c>
      <c r="B202" s="181">
        <v>0</v>
      </c>
      <c r="C202" s="181">
        <v>0</v>
      </c>
      <c r="D202" s="181">
        <v>0</v>
      </c>
      <c r="E202" s="181">
        <v>0</v>
      </c>
      <c r="F202" s="181">
        <v>0</v>
      </c>
      <c r="G202" s="181">
        <v>0</v>
      </c>
      <c r="H202" s="181">
        <v>0</v>
      </c>
      <c r="I202" s="181">
        <v>0</v>
      </c>
      <c r="J202" s="181">
        <v>0</v>
      </c>
    </row>
    <row r="203" spans="1:10" ht="15" thickBot="1">
      <c r="A203" s="340" t="s">
        <v>745</v>
      </c>
      <c r="B203" s="510">
        <v>0</v>
      </c>
      <c r="C203" s="510">
        <v>0</v>
      </c>
      <c r="D203" s="510">
        <v>0</v>
      </c>
      <c r="E203" s="510">
        <v>0</v>
      </c>
      <c r="F203" s="510">
        <v>0</v>
      </c>
      <c r="G203" s="510">
        <v>0</v>
      </c>
      <c r="H203" s="510">
        <v>0</v>
      </c>
      <c r="I203" s="510">
        <v>0</v>
      </c>
      <c r="J203" s="510">
        <v>0</v>
      </c>
    </row>
    <row r="204" spans="1:10" ht="15" thickBot="1">
      <c r="A204" s="340" t="s">
        <v>746</v>
      </c>
      <c r="B204" s="510">
        <v>0</v>
      </c>
      <c r="C204" s="510">
        <v>0</v>
      </c>
      <c r="D204" s="510">
        <v>0</v>
      </c>
      <c r="E204" s="510">
        <v>0</v>
      </c>
      <c r="F204" s="510">
        <v>0</v>
      </c>
      <c r="G204" s="510">
        <v>0</v>
      </c>
      <c r="H204" s="510">
        <v>0</v>
      </c>
      <c r="I204" s="510">
        <v>0</v>
      </c>
      <c r="J204" s="510">
        <v>0</v>
      </c>
    </row>
    <row r="205" spans="1:10" ht="15" thickBot="1">
      <c r="A205" s="483" t="s">
        <v>747</v>
      </c>
      <c r="B205" s="510">
        <v>0</v>
      </c>
      <c r="C205" s="510">
        <v>0</v>
      </c>
      <c r="D205" s="510">
        <v>0</v>
      </c>
      <c r="E205" s="510">
        <v>0</v>
      </c>
      <c r="F205" s="510">
        <v>0</v>
      </c>
      <c r="G205" s="510">
        <v>0</v>
      </c>
      <c r="H205" s="510">
        <v>0</v>
      </c>
      <c r="I205" s="510">
        <v>0</v>
      </c>
      <c r="J205" s="510">
        <v>0</v>
      </c>
    </row>
    <row r="206" spans="1:10" ht="15" thickBot="1">
      <c r="A206" s="340" t="s">
        <v>748</v>
      </c>
      <c r="B206" s="510">
        <v>0</v>
      </c>
      <c r="C206" s="510">
        <v>0</v>
      </c>
      <c r="D206" s="510">
        <v>0</v>
      </c>
      <c r="E206" s="510">
        <v>0</v>
      </c>
      <c r="F206" s="510">
        <v>0</v>
      </c>
      <c r="G206" s="510">
        <v>0</v>
      </c>
      <c r="H206" s="510">
        <v>0</v>
      </c>
      <c r="I206" s="510">
        <v>0</v>
      </c>
      <c r="J206" s="510">
        <v>0</v>
      </c>
    </row>
    <row r="207" spans="1:10" ht="15" thickBot="1">
      <c r="A207" s="340" t="s">
        <v>749</v>
      </c>
      <c r="B207" s="510">
        <v>0</v>
      </c>
      <c r="C207" s="510">
        <v>0</v>
      </c>
      <c r="D207" s="510">
        <v>0</v>
      </c>
      <c r="E207" s="510">
        <v>0</v>
      </c>
      <c r="F207" s="510">
        <v>0</v>
      </c>
      <c r="G207" s="510">
        <v>0</v>
      </c>
      <c r="H207" s="510">
        <v>0</v>
      </c>
      <c r="I207" s="510">
        <v>0</v>
      </c>
      <c r="J207" s="510">
        <v>0</v>
      </c>
    </row>
    <row r="208" spans="1:10" ht="15" thickBot="1">
      <c r="A208" s="483" t="s">
        <v>750</v>
      </c>
      <c r="B208" s="510">
        <v>0</v>
      </c>
      <c r="C208" s="510">
        <v>0</v>
      </c>
      <c r="D208" s="510">
        <v>0</v>
      </c>
      <c r="E208" s="510">
        <v>0</v>
      </c>
      <c r="F208" s="510">
        <v>0</v>
      </c>
      <c r="G208" s="510">
        <v>0</v>
      </c>
      <c r="H208" s="510">
        <v>0</v>
      </c>
      <c r="I208" s="510">
        <v>0</v>
      </c>
      <c r="J208" s="510">
        <v>0</v>
      </c>
    </row>
    <row r="209" spans="1:10">
      <c r="A209" s="42"/>
      <c r="B209" s="511"/>
    </row>
    <row r="211" spans="1:10">
      <c r="A211" s="143" t="s">
        <v>997</v>
      </c>
    </row>
    <row r="212" spans="1:10" ht="15" thickBot="1"/>
    <row r="213" spans="1:10" ht="19.5" customHeight="1" thickBot="1">
      <c r="A213" s="573" t="s">
        <v>0</v>
      </c>
      <c r="B213" s="573" t="s">
        <v>583</v>
      </c>
      <c r="C213" s="573"/>
      <c r="D213" s="573"/>
      <c r="E213" s="573"/>
      <c r="F213" s="573"/>
      <c r="G213" s="573"/>
      <c r="H213" s="573"/>
      <c r="I213" s="573"/>
      <c r="J213" s="573"/>
    </row>
    <row r="214" spans="1:10" ht="19.5" customHeight="1" thickBot="1">
      <c r="A214" s="573"/>
      <c r="B214" s="180" t="s">
        <v>115</v>
      </c>
      <c r="C214" s="180" t="s">
        <v>185</v>
      </c>
      <c r="D214" s="180" t="s">
        <v>184</v>
      </c>
      <c r="E214" s="180" t="s">
        <v>179</v>
      </c>
      <c r="F214" s="180" t="s">
        <v>182</v>
      </c>
      <c r="G214" s="180" t="s">
        <v>180</v>
      </c>
      <c r="H214" s="180" t="s">
        <v>186</v>
      </c>
      <c r="I214" s="180" t="s">
        <v>183</v>
      </c>
      <c r="J214" s="180" t="s">
        <v>181</v>
      </c>
    </row>
    <row r="215" spans="1:10" ht="15" thickBot="1">
      <c r="A215" s="115" t="s">
        <v>606</v>
      </c>
      <c r="B215" s="181">
        <v>80</v>
      </c>
      <c r="C215" s="181">
        <v>20</v>
      </c>
      <c r="D215" s="181">
        <v>18530</v>
      </c>
      <c r="E215" s="181">
        <v>14</v>
      </c>
      <c r="F215" s="181">
        <v>10</v>
      </c>
      <c r="G215" s="181">
        <v>0</v>
      </c>
      <c r="H215" s="181">
        <v>16</v>
      </c>
      <c r="I215" s="181">
        <v>515</v>
      </c>
      <c r="J215" s="181">
        <v>0</v>
      </c>
    </row>
    <row r="216" spans="1:10" ht="15" thickBot="1">
      <c r="A216" s="115" t="s">
        <v>635</v>
      </c>
      <c r="B216" s="181">
        <v>0</v>
      </c>
      <c r="C216" s="181">
        <v>0</v>
      </c>
      <c r="D216" s="181">
        <v>16680</v>
      </c>
      <c r="E216" s="181">
        <v>0</v>
      </c>
      <c r="F216" s="181">
        <v>0</v>
      </c>
      <c r="G216" s="181">
        <v>0</v>
      </c>
      <c r="H216" s="181">
        <v>0</v>
      </c>
      <c r="I216" s="181">
        <v>310</v>
      </c>
      <c r="J216" s="181">
        <v>0</v>
      </c>
    </row>
    <row r="217" spans="1:10" ht="15" thickBot="1">
      <c r="A217" s="115" t="s">
        <v>744</v>
      </c>
      <c r="B217" s="181">
        <v>0</v>
      </c>
      <c r="C217" s="181">
        <v>0</v>
      </c>
      <c r="D217" s="181">
        <v>6490</v>
      </c>
      <c r="E217" s="181">
        <v>0</v>
      </c>
      <c r="F217" s="181">
        <v>0</v>
      </c>
      <c r="G217" s="181">
        <v>0</v>
      </c>
      <c r="H217" s="181">
        <v>0</v>
      </c>
      <c r="I217" s="181">
        <v>0</v>
      </c>
      <c r="J217" s="181">
        <v>0</v>
      </c>
    </row>
    <row r="218" spans="1:10" ht="15" thickBot="1">
      <c r="A218" s="340" t="s">
        <v>745</v>
      </c>
      <c r="B218" s="510">
        <v>0</v>
      </c>
      <c r="C218" s="510">
        <v>0</v>
      </c>
      <c r="D218" s="510">
        <v>16540</v>
      </c>
      <c r="E218" s="510">
        <v>0</v>
      </c>
      <c r="F218" s="510">
        <v>0</v>
      </c>
      <c r="G218" s="510">
        <v>0</v>
      </c>
      <c r="H218" s="510">
        <v>0</v>
      </c>
      <c r="I218" s="510">
        <v>110</v>
      </c>
      <c r="J218" s="510">
        <v>0</v>
      </c>
    </row>
    <row r="219" spans="1:10" ht="15" thickBot="1">
      <c r="A219" s="340" t="s">
        <v>746</v>
      </c>
      <c r="B219" s="510">
        <v>0</v>
      </c>
      <c r="C219" s="510">
        <v>0</v>
      </c>
      <c r="D219" s="510">
        <v>15010</v>
      </c>
      <c r="E219" s="510">
        <v>0</v>
      </c>
      <c r="F219" s="510">
        <v>0</v>
      </c>
      <c r="G219" s="510">
        <v>0</v>
      </c>
      <c r="H219" s="510">
        <v>0</v>
      </c>
      <c r="I219" s="510">
        <v>60</v>
      </c>
      <c r="J219" s="510">
        <v>0</v>
      </c>
    </row>
    <row r="220" spans="1:10" ht="15" thickBot="1">
      <c r="A220" s="483" t="s">
        <v>747</v>
      </c>
      <c r="B220" s="510">
        <v>0</v>
      </c>
      <c r="C220" s="510">
        <v>0</v>
      </c>
      <c r="D220" s="510">
        <v>12760</v>
      </c>
      <c r="E220" s="510">
        <v>0</v>
      </c>
      <c r="F220" s="510">
        <v>0</v>
      </c>
      <c r="G220" s="510">
        <v>0</v>
      </c>
      <c r="H220" s="510">
        <v>0</v>
      </c>
      <c r="I220" s="510">
        <v>60</v>
      </c>
      <c r="J220" s="510">
        <v>0</v>
      </c>
    </row>
    <row r="221" spans="1:10" ht="15" thickBot="1">
      <c r="A221" s="340" t="s">
        <v>748</v>
      </c>
      <c r="B221" s="510">
        <v>0</v>
      </c>
      <c r="C221" s="510">
        <v>0</v>
      </c>
      <c r="D221" s="510">
        <v>11650</v>
      </c>
      <c r="E221" s="510">
        <v>0</v>
      </c>
      <c r="F221" s="510">
        <v>0</v>
      </c>
      <c r="G221" s="510">
        <v>0</v>
      </c>
      <c r="H221" s="510">
        <v>0</v>
      </c>
      <c r="I221" s="510">
        <v>0</v>
      </c>
      <c r="J221" s="510">
        <v>0</v>
      </c>
    </row>
    <row r="222" spans="1:10" ht="15" thickBot="1">
      <c r="A222" s="340" t="s">
        <v>749</v>
      </c>
      <c r="B222" s="510">
        <v>0</v>
      </c>
      <c r="C222" s="510">
        <v>0</v>
      </c>
      <c r="D222" s="510">
        <v>8130</v>
      </c>
      <c r="E222" s="510">
        <v>0</v>
      </c>
      <c r="F222" s="510">
        <v>0</v>
      </c>
      <c r="G222" s="510">
        <v>0</v>
      </c>
      <c r="H222" s="510">
        <v>0</v>
      </c>
      <c r="I222" s="510">
        <v>0</v>
      </c>
      <c r="J222" s="510">
        <v>0</v>
      </c>
    </row>
    <row r="223" spans="1:10" ht="15" thickBot="1">
      <c r="A223" s="483" t="s">
        <v>750</v>
      </c>
      <c r="B223" s="510">
        <v>0</v>
      </c>
      <c r="C223" s="510">
        <v>0</v>
      </c>
      <c r="D223" s="510">
        <v>6490</v>
      </c>
      <c r="E223" s="510">
        <v>0</v>
      </c>
      <c r="F223" s="510">
        <v>0</v>
      </c>
      <c r="G223" s="510">
        <v>0</v>
      </c>
      <c r="H223" s="510">
        <v>0</v>
      </c>
      <c r="I223" s="510">
        <v>0</v>
      </c>
      <c r="J223" s="510">
        <v>0</v>
      </c>
    </row>
    <row r="224" spans="1:10">
      <c r="A224" s="169" t="s">
        <v>1033</v>
      </c>
    </row>
    <row r="225" spans="1:10">
      <c r="A225" s="42"/>
      <c r="B225" s="511"/>
    </row>
    <row r="226" spans="1:10" ht="17">
      <c r="A226" s="593" t="s">
        <v>1010</v>
      </c>
      <c r="B226" s="593"/>
      <c r="C226" s="593"/>
      <c r="D226" s="593"/>
      <c r="E226" s="593"/>
      <c r="F226" s="593"/>
      <c r="G226" s="593"/>
      <c r="H226" s="593"/>
      <c r="I226" s="593"/>
      <c r="J226" s="593"/>
    </row>
    <row r="228" spans="1:10">
      <c r="A228" s="143" t="s">
        <v>998</v>
      </c>
    </row>
    <row r="229" spans="1:10" ht="15" thickBot="1"/>
    <row r="230" spans="1:10" ht="18.75" customHeight="1" thickBot="1">
      <c r="A230" s="573" t="s">
        <v>0</v>
      </c>
      <c r="B230" s="573" t="s">
        <v>999</v>
      </c>
      <c r="C230" s="573"/>
      <c r="D230" s="573"/>
      <c r="E230" s="573"/>
      <c r="F230" s="573"/>
      <c r="G230" s="573"/>
      <c r="H230" s="573"/>
      <c r="I230" s="573"/>
      <c r="J230" s="573"/>
    </row>
    <row r="231" spans="1:10" ht="18.75" customHeight="1" thickBot="1">
      <c r="A231" s="573"/>
      <c r="B231" s="180" t="s">
        <v>115</v>
      </c>
      <c r="C231" s="180" t="s">
        <v>185</v>
      </c>
      <c r="D231" s="180" t="s">
        <v>184</v>
      </c>
      <c r="E231" s="180" t="s">
        <v>179</v>
      </c>
      <c r="F231" s="180" t="s">
        <v>182</v>
      </c>
      <c r="G231" s="180" t="s">
        <v>180</v>
      </c>
      <c r="H231" s="180" t="s">
        <v>186</v>
      </c>
      <c r="I231" s="180" t="s">
        <v>183</v>
      </c>
      <c r="J231" s="180" t="s">
        <v>181</v>
      </c>
    </row>
    <row r="232" spans="1:10" ht="15" thickBot="1">
      <c r="A232" s="115" t="s">
        <v>606</v>
      </c>
      <c r="B232" s="181">
        <v>0</v>
      </c>
      <c r="C232" s="181">
        <v>0</v>
      </c>
      <c r="D232" s="181">
        <v>0</v>
      </c>
      <c r="E232" s="181">
        <v>0</v>
      </c>
      <c r="F232" s="181">
        <v>0</v>
      </c>
      <c r="G232" s="181">
        <v>0</v>
      </c>
      <c r="H232" s="181">
        <v>0</v>
      </c>
      <c r="I232" s="181">
        <v>0</v>
      </c>
      <c r="J232" s="181">
        <v>0</v>
      </c>
    </row>
    <row r="233" spans="1:10" ht="15" thickBot="1">
      <c r="A233" s="115" t="s">
        <v>635</v>
      </c>
      <c r="B233" s="181">
        <v>0</v>
      </c>
      <c r="C233" s="181">
        <v>0</v>
      </c>
      <c r="D233" s="181">
        <v>0</v>
      </c>
      <c r="E233" s="181">
        <v>0</v>
      </c>
      <c r="F233" s="181">
        <v>0</v>
      </c>
      <c r="G233" s="181">
        <v>0</v>
      </c>
      <c r="H233" s="181">
        <v>0</v>
      </c>
      <c r="I233" s="181">
        <v>0</v>
      </c>
      <c r="J233" s="181">
        <v>0</v>
      </c>
    </row>
    <row r="234" spans="1:10" ht="15" thickBot="1">
      <c r="A234" s="115" t="s">
        <v>744</v>
      </c>
      <c r="B234" s="181">
        <v>0</v>
      </c>
      <c r="C234" s="181">
        <v>0</v>
      </c>
      <c r="D234" s="181">
        <v>0</v>
      </c>
      <c r="E234" s="181">
        <v>0</v>
      </c>
      <c r="F234" s="181">
        <v>0</v>
      </c>
      <c r="G234" s="181">
        <v>0</v>
      </c>
      <c r="H234" s="181">
        <v>0</v>
      </c>
      <c r="I234" s="181">
        <v>0</v>
      </c>
      <c r="J234" s="181">
        <v>0</v>
      </c>
    </row>
    <row r="235" spans="1:10" ht="15" thickBot="1">
      <c r="A235" s="340" t="s">
        <v>745</v>
      </c>
      <c r="B235" s="510">
        <v>0</v>
      </c>
      <c r="C235" s="510">
        <v>0</v>
      </c>
      <c r="D235" s="510">
        <v>0</v>
      </c>
      <c r="E235" s="510">
        <v>0</v>
      </c>
      <c r="F235" s="510">
        <v>0</v>
      </c>
      <c r="G235" s="510">
        <v>0</v>
      </c>
      <c r="H235" s="510">
        <v>0</v>
      </c>
      <c r="I235" s="510">
        <v>0</v>
      </c>
      <c r="J235" s="510">
        <v>0</v>
      </c>
    </row>
    <row r="236" spans="1:10" ht="15" thickBot="1">
      <c r="A236" s="340" t="s">
        <v>746</v>
      </c>
      <c r="B236" s="510">
        <v>0</v>
      </c>
      <c r="C236" s="510">
        <v>0</v>
      </c>
      <c r="D236" s="510">
        <v>0</v>
      </c>
      <c r="E236" s="510">
        <v>0</v>
      </c>
      <c r="F236" s="510">
        <v>0</v>
      </c>
      <c r="G236" s="510">
        <v>0</v>
      </c>
      <c r="H236" s="510">
        <v>0</v>
      </c>
      <c r="I236" s="510">
        <v>0</v>
      </c>
      <c r="J236" s="510">
        <v>0</v>
      </c>
    </row>
    <row r="237" spans="1:10" ht="15" thickBot="1">
      <c r="A237" s="483" t="s">
        <v>747</v>
      </c>
      <c r="B237" s="510">
        <v>0</v>
      </c>
      <c r="C237" s="510">
        <v>0</v>
      </c>
      <c r="D237" s="510">
        <v>0</v>
      </c>
      <c r="E237" s="510">
        <v>0</v>
      </c>
      <c r="F237" s="510">
        <v>0</v>
      </c>
      <c r="G237" s="510">
        <v>0</v>
      </c>
      <c r="H237" s="510">
        <v>0</v>
      </c>
      <c r="I237" s="510">
        <v>0</v>
      </c>
      <c r="J237" s="510">
        <v>0</v>
      </c>
    </row>
    <row r="238" spans="1:10" ht="15" thickBot="1">
      <c r="A238" s="340" t="s">
        <v>748</v>
      </c>
      <c r="B238" s="510">
        <v>0</v>
      </c>
      <c r="C238" s="510">
        <v>0</v>
      </c>
      <c r="D238" s="510">
        <v>0</v>
      </c>
      <c r="E238" s="510">
        <v>0</v>
      </c>
      <c r="F238" s="510">
        <v>0</v>
      </c>
      <c r="G238" s="510">
        <v>0</v>
      </c>
      <c r="H238" s="510">
        <v>0</v>
      </c>
      <c r="I238" s="510">
        <v>0</v>
      </c>
      <c r="J238" s="510">
        <v>0</v>
      </c>
    </row>
    <row r="239" spans="1:10" ht="15" thickBot="1">
      <c r="A239" s="340" t="s">
        <v>749</v>
      </c>
      <c r="B239" s="510">
        <v>0</v>
      </c>
      <c r="C239" s="510">
        <v>0</v>
      </c>
      <c r="D239" s="510">
        <v>0</v>
      </c>
      <c r="E239" s="510">
        <v>0</v>
      </c>
      <c r="F239" s="510">
        <v>0</v>
      </c>
      <c r="G239" s="510">
        <v>0</v>
      </c>
      <c r="H239" s="510">
        <v>0</v>
      </c>
      <c r="I239" s="510">
        <v>0</v>
      </c>
      <c r="J239" s="510">
        <v>0</v>
      </c>
    </row>
    <row r="240" spans="1:10" ht="15" thickBot="1">
      <c r="A240" s="483" t="s">
        <v>750</v>
      </c>
      <c r="B240" s="510">
        <v>0</v>
      </c>
      <c r="C240" s="510">
        <v>0</v>
      </c>
      <c r="D240" s="510">
        <v>0</v>
      </c>
      <c r="E240" s="510">
        <v>0</v>
      </c>
      <c r="F240" s="510">
        <v>0</v>
      </c>
      <c r="G240" s="510">
        <v>0</v>
      </c>
      <c r="H240" s="510">
        <v>0</v>
      </c>
      <c r="I240" s="510">
        <v>0</v>
      </c>
      <c r="J240" s="510">
        <v>0</v>
      </c>
    </row>
    <row r="241" spans="1:10">
      <c r="A241" s="42"/>
      <c r="B241" s="511"/>
    </row>
    <row r="243" spans="1:10">
      <c r="A243" s="143" t="s">
        <v>1000</v>
      </c>
    </row>
    <row r="244" spans="1:10" ht="15" thickBot="1"/>
    <row r="245" spans="1:10" ht="18.75" customHeight="1" thickBot="1">
      <c r="A245" s="573" t="s">
        <v>0</v>
      </c>
      <c r="B245" s="573" t="s">
        <v>1001</v>
      </c>
      <c r="C245" s="573"/>
      <c r="D245" s="573"/>
      <c r="E245" s="573"/>
      <c r="F245" s="573"/>
      <c r="G245" s="573"/>
      <c r="H245" s="573"/>
      <c r="I245" s="573"/>
      <c r="J245" s="573"/>
    </row>
    <row r="246" spans="1:10" ht="18.75" customHeight="1" thickBot="1">
      <c r="A246" s="573"/>
      <c r="B246" s="180" t="s">
        <v>115</v>
      </c>
      <c r="C246" s="180" t="s">
        <v>185</v>
      </c>
      <c r="D246" s="180" t="s">
        <v>184</v>
      </c>
      <c r="E246" s="180" t="s">
        <v>179</v>
      </c>
      <c r="F246" s="180" t="s">
        <v>182</v>
      </c>
      <c r="G246" s="180" t="s">
        <v>180</v>
      </c>
      <c r="H246" s="180" t="s">
        <v>186</v>
      </c>
      <c r="I246" s="180" t="s">
        <v>183</v>
      </c>
      <c r="J246" s="180" t="s">
        <v>181</v>
      </c>
    </row>
    <row r="247" spans="1:10" ht="15" thickBot="1">
      <c r="A247" s="115" t="s">
        <v>606</v>
      </c>
      <c r="B247" s="181">
        <v>15</v>
      </c>
      <c r="C247" s="181">
        <v>0</v>
      </c>
      <c r="D247" s="181">
        <v>205</v>
      </c>
      <c r="E247" s="181">
        <v>0</v>
      </c>
      <c r="F247" s="181">
        <v>0</v>
      </c>
      <c r="G247" s="181">
        <v>0</v>
      </c>
      <c r="H247" s="181">
        <v>0</v>
      </c>
      <c r="I247" s="181">
        <v>0</v>
      </c>
      <c r="J247" s="181">
        <v>0</v>
      </c>
    </row>
    <row r="248" spans="1:10" ht="15" thickBot="1">
      <c r="A248" s="115" t="s">
        <v>635</v>
      </c>
      <c r="B248" s="181">
        <v>15</v>
      </c>
      <c r="C248" s="181">
        <v>0</v>
      </c>
      <c r="D248" s="181">
        <v>205</v>
      </c>
      <c r="E248" s="181">
        <v>0</v>
      </c>
      <c r="F248" s="181">
        <v>0</v>
      </c>
      <c r="G248" s="181">
        <v>0</v>
      </c>
      <c r="H248" s="181">
        <v>0</v>
      </c>
      <c r="I248" s="181">
        <v>0</v>
      </c>
      <c r="J248" s="181">
        <v>0</v>
      </c>
    </row>
    <row r="249" spans="1:10" ht="15" thickBot="1">
      <c r="A249" s="115" t="s">
        <v>744</v>
      </c>
      <c r="B249" s="181">
        <v>3</v>
      </c>
      <c r="C249" s="181"/>
      <c r="D249" s="181">
        <v>563</v>
      </c>
      <c r="E249" s="181"/>
      <c r="F249" s="181"/>
      <c r="G249" s="181"/>
      <c r="H249" s="181"/>
      <c r="I249" s="181"/>
      <c r="J249" s="181"/>
    </row>
    <row r="250" spans="1:10" ht="15" thickBot="1">
      <c r="A250" s="340" t="s">
        <v>745</v>
      </c>
      <c r="B250" s="510">
        <v>15</v>
      </c>
      <c r="C250" s="510">
        <v>0</v>
      </c>
      <c r="D250" s="510">
        <v>205</v>
      </c>
      <c r="E250" s="510">
        <v>0</v>
      </c>
      <c r="F250" s="510">
        <v>0</v>
      </c>
      <c r="G250" s="510">
        <v>0</v>
      </c>
      <c r="H250" s="510">
        <v>0</v>
      </c>
      <c r="I250" s="510">
        <v>0</v>
      </c>
      <c r="J250" s="510">
        <v>0</v>
      </c>
    </row>
    <row r="251" spans="1:10" ht="15" thickBot="1">
      <c r="A251" s="340" t="s">
        <v>746</v>
      </c>
      <c r="B251" s="510">
        <v>15</v>
      </c>
      <c r="C251" s="510">
        <v>0</v>
      </c>
      <c r="D251" s="510">
        <v>205</v>
      </c>
      <c r="E251" s="510">
        <v>0</v>
      </c>
      <c r="F251" s="510">
        <v>0</v>
      </c>
      <c r="G251" s="510">
        <v>0</v>
      </c>
      <c r="H251" s="510">
        <v>0</v>
      </c>
      <c r="I251" s="510">
        <v>0</v>
      </c>
      <c r="J251" s="510">
        <v>0</v>
      </c>
    </row>
    <row r="252" spans="1:10" ht="15" thickBot="1">
      <c r="A252" s="483" t="s">
        <v>747</v>
      </c>
      <c r="B252" s="510">
        <v>15</v>
      </c>
      <c r="C252" s="510">
        <v>0</v>
      </c>
      <c r="D252" s="510">
        <v>205</v>
      </c>
      <c r="E252" s="510">
        <v>0</v>
      </c>
      <c r="F252" s="510">
        <v>0</v>
      </c>
      <c r="G252" s="510">
        <v>0</v>
      </c>
      <c r="H252" s="510">
        <v>0</v>
      </c>
      <c r="I252" s="510">
        <v>0</v>
      </c>
      <c r="J252" s="510">
        <v>0</v>
      </c>
    </row>
    <row r="253" spans="1:10" ht="15" thickBot="1">
      <c r="A253" s="340" t="s">
        <v>748</v>
      </c>
      <c r="B253" s="510">
        <v>18</v>
      </c>
      <c r="C253" s="510">
        <v>0</v>
      </c>
      <c r="D253" s="510">
        <v>768</v>
      </c>
      <c r="E253" s="510">
        <v>0</v>
      </c>
      <c r="F253" s="510">
        <v>0</v>
      </c>
      <c r="G253" s="510">
        <v>0</v>
      </c>
      <c r="H253" s="510">
        <v>0</v>
      </c>
      <c r="I253" s="510">
        <v>0</v>
      </c>
      <c r="J253" s="510">
        <v>0</v>
      </c>
    </row>
    <row r="254" spans="1:10" ht="15" thickBot="1">
      <c r="A254" s="340" t="s">
        <v>749</v>
      </c>
      <c r="B254" s="510">
        <v>3</v>
      </c>
      <c r="C254" s="510"/>
      <c r="D254" s="510">
        <v>563</v>
      </c>
      <c r="E254" s="510"/>
      <c r="F254" s="510"/>
      <c r="G254" s="510"/>
      <c r="H254" s="510"/>
      <c r="I254" s="510"/>
      <c r="J254" s="510"/>
    </row>
    <row r="255" spans="1:10" ht="15" thickBot="1">
      <c r="A255" s="483" t="s">
        <v>750</v>
      </c>
      <c r="B255" s="510">
        <v>3</v>
      </c>
      <c r="C255" s="510"/>
      <c r="D255" s="510">
        <v>563</v>
      </c>
      <c r="E255" s="510"/>
      <c r="F255" s="510"/>
      <c r="G255" s="510"/>
      <c r="H255" s="510"/>
      <c r="I255" s="510"/>
      <c r="J255" s="510"/>
    </row>
    <row r="256" spans="1:10">
      <c r="A256" s="169" t="s">
        <v>1033</v>
      </c>
    </row>
    <row r="257" spans="1:10">
      <c r="A257" s="42"/>
      <c r="B257" s="511"/>
    </row>
    <row r="258" spans="1:10" ht="17">
      <c r="A258" s="593" t="s">
        <v>1010</v>
      </c>
      <c r="B258" s="593"/>
      <c r="C258" s="593"/>
      <c r="D258" s="593"/>
      <c r="E258" s="593"/>
      <c r="F258" s="593"/>
      <c r="G258" s="593"/>
      <c r="H258" s="593"/>
      <c r="I258" s="593"/>
      <c r="J258" s="593"/>
    </row>
    <row r="260" spans="1:10">
      <c r="A260" s="143" t="s">
        <v>192</v>
      </c>
    </row>
    <row r="261" spans="1:10" ht="15" thickBot="1"/>
    <row r="262" spans="1:10" ht="18.75" customHeight="1" thickBot="1">
      <c r="A262" s="573" t="s">
        <v>0</v>
      </c>
      <c r="B262" s="573" t="s">
        <v>584</v>
      </c>
      <c r="C262" s="573"/>
      <c r="D262" s="573"/>
      <c r="E262" s="573"/>
      <c r="F262" s="573"/>
      <c r="G262" s="573"/>
      <c r="H262" s="573"/>
      <c r="I262" s="573"/>
      <c r="J262" s="573"/>
    </row>
    <row r="263" spans="1:10" ht="18.75" customHeight="1" thickBot="1">
      <c r="A263" s="573"/>
      <c r="B263" s="180" t="s">
        <v>115</v>
      </c>
      <c r="C263" s="180" t="s">
        <v>185</v>
      </c>
      <c r="D263" s="180" t="s">
        <v>184</v>
      </c>
      <c r="E263" s="180" t="s">
        <v>179</v>
      </c>
      <c r="F263" s="180" t="s">
        <v>182</v>
      </c>
      <c r="G263" s="180" t="s">
        <v>180</v>
      </c>
      <c r="H263" s="180" t="s">
        <v>186</v>
      </c>
      <c r="I263" s="180" t="s">
        <v>183</v>
      </c>
      <c r="J263" s="180" t="s">
        <v>181</v>
      </c>
    </row>
    <row r="264" spans="1:10" ht="15" thickBot="1">
      <c r="A264" s="115" t="s">
        <v>606</v>
      </c>
      <c r="B264" s="181">
        <v>0.48589650000000001</v>
      </c>
      <c r="C264" s="181">
        <v>0</v>
      </c>
      <c r="D264" s="181">
        <v>0</v>
      </c>
      <c r="E264" s="181">
        <v>0.36465890000000001</v>
      </c>
      <c r="F264" s="181">
        <v>0</v>
      </c>
      <c r="G264" s="181">
        <v>0</v>
      </c>
      <c r="H264" s="181">
        <v>2567.5249296000002</v>
      </c>
      <c r="I264" s="181">
        <v>0</v>
      </c>
      <c r="J264" s="181">
        <v>0.75026029999999999</v>
      </c>
    </row>
    <row r="265" spans="1:10" ht="15" thickBot="1">
      <c r="A265" s="115" t="s">
        <v>635</v>
      </c>
      <c r="B265" s="181">
        <v>0.37668770000000001</v>
      </c>
      <c r="C265" s="181">
        <v>0</v>
      </c>
      <c r="D265" s="181">
        <v>0</v>
      </c>
      <c r="E265" s="181">
        <v>0.83238889999999999</v>
      </c>
      <c r="F265" s="181">
        <v>0</v>
      </c>
      <c r="G265" s="181">
        <v>0</v>
      </c>
      <c r="H265" s="181">
        <v>2566.4449295999998</v>
      </c>
      <c r="I265" s="181">
        <v>0</v>
      </c>
      <c r="J265" s="181">
        <v>0.48260649999999999</v>
      </c>
    </row>
    <row r="266" spans="1:10" ht="15" thickBot="1">
      <c r="A266" s="115" t="s">
        <v>744</v>
      </c>
      <c r="B266" s="181">
        <v>0.16890150000000001</v>
      </c>
      <c r="C266" s="181"/>
      <c r="D266" s="181"/>
      <c r="E266" s="181">
        <v>0.81345520000000004</v>
      </c>
      <c r="F266" s="181"/>
      <c r="G266" s="181"/>
      <c r="H266" s="181">
        <v>2605.225066</v>
      </c>
      <c r="I266" s="181"/>
      <c r="J266" s="181">
        <v>0.57980149999999997</v>
      </c>
    </row>
    <row r="267" spans="1:10" ht="15" thickBot="1">
      <c r="A267" s="340" t="s">
        <v>745</v>
      </c>
      <c r="B267" s="510">
        <v>1.0681599999999999E-2</v>
      </c>
      <c r="C267" s="510">
        <v>0</v>
      </c>
      <c r="D267" s="510">
        <v>0</v>
      </c>
      <c r="E267" s="510">
        <v>0.87668900000000005</v>
      </c>
      <c r="F267" s="510">
        <v>0</v>
      </c>
      <c r="G267" s="510">
        <v>0</v>
      </c>
      <c r="H267" s="510">
        <v>2566.4449295999998</v>
      </c>
      <c r="I267" s="510">
        <v>0</v>
      </c>
      <c r="J267" s="510">
        <v>0.44087769999999998</v>
      </c>
    </row>
    <row r="268" spans="1:10" ht="15" thickBot="1">
      <c r="A268" s="340" t="s">
        <v>746</v>
      </c>
      <c r="B268" s="510">
        <v>1.22515E-2</v>
      </c>
      <c r="C268" s="510">
        <v>0</v>
      </c>
      <c r="D268" s="510">
        <v>0</v>
      </c>
      <c r="E268" s="510">
        <v>0.97826780000000002</v>
      </c>
      <c r="F268" s="510">
        <v>0</v>
      </c>
      <c r="G268" s="510">
        <v>0</v>
      </c>
      <c r="H268" s="510">
        <v>2566.5649296000001</v>
      </c>
      <c r="I268" s="510">
        <v>0</v>
      </c>
      <c r="J268" s="510">
        <v>0.44618570000000002</v>
      </c>
    </row>
    <row r="269" spans="1:10" ht="15" thickBot="1">
      <c r="A269" s="483" t="s">
        <v>747</v>
      </c>
      <c r="B269" s="510">
        <v>1.17778E-2</v>
      </c>
      <c r="C269" s="510">
        <v>0</v>
      </c>
      <c r="D269" s="510">
        <v>0</v>
      </c>
      <c r="E269" s="510">
        <v>0.93830690000000005</v>
      </c>
      <c r="F269" s="510">
        <v>0</v>
      </c>
      <c r="G269" s="510">
        <v>0</v>
      </c>
      <c r="H269" s="510">
        <v>2565.8449295999999</v>
      </c>
      <c r="I269" s="510">
        <v>0</v>
      </c>
      <c r="J269" s="510">
        <v>0.38760040000000001</v>
      </c>
    </row>
    <row r="270" spans="1:10" ht="15" thickBot="1">
      <c r="A270" s="340" t="s">
        <v>748</v>
      </c>
      <c r="B270" s="510">
        <v>1.31066E-2</v>
      </c>
      <c r="C270" s="510">
        <v>0</v>
      </c>
      <c r="D270" s="510">
        <v>0</v>
      </c>
      <c r="E270" s="510">
        <v>1.0965992</v>
      </c>
      <c r="F270" s="510">
        <v>0</v>
      </c>
      <c r="G270" s="510">
        <v>0</v>
      </c>
      <c r="H270" s="510">
        <v>2565.9649295999998</v>
      </c>
      <c r="I270" s="510">
        <v>0</v>
      </c>
      <c r="J270" s="510">
        <v>0.41875610000000002</v>
      </c>
    </row>
    <row r="271" spans="1:10" ht="15" thickBot="1">
      <c r="A271" s="340" t="s">
        <v>749</v>
      </c>
      <c r="B271" s="510">
        <v>1.57068E-2</v>
      </c>
      <c r="C271" s="510">
        <v>0</v>
      </c>
      <c r="D271" s="510">
        <v>0</v>
      </c>
      <c r="E271" s="510">
        <v>1.5450756999999999</v>
      </c>
      <c r="F271" s="510">
        <v>0</v>
      </c>
      <c r="G271" s="510">
        <v>0</v>
      </c>
      <c r="H271" s="510">
        <v>2604.9850660000002</v>
      </c>
      <c r="I271" s="510">
        <v>0</v>
      </c>
      <c r="J271" s="510">
        <v>0.48389710000000002</v>
      </c>
    </row>
    <row r="272" spans="1:10" ht="15" thickBot="1">
      <c r="A272" s="483" t="s">
        <v>750</v>
      </c>
      <c r="B272" s="510">
        <v>0.16890150000000001</v>
      </c>
      <c r="C272" s="510"/>
      <c r="D272" s="510"/>
      <c r="E272" s="510">
        <v>0.81345520000000004</v>
      </c>
      <c r="F272" s="510"/>
      <c r="G272" s="510"/>
      <c r="H272" s="510">
        <v>2605.225066</v>
      </c>
      <c r="I272" s="510"/>
      <c r="J272" s="510">
        <v>0.57980149999999997</v>
      </c>
    </row>
    <row r="273" spans="1:10">
      <c r="A273" s="42"/>
      <c r="B273" s="511"/>
    </row>
    <row r="275" spans="1:10">
      <c r="A275" s="143" t="s">
        <v>193</v>
      </c>
    </row>
    <row r="276" spans="1:10" ht="15" thickBot="1"/>
    <row r="277" spans="1:10" ht="19.5" customHeight="1" thickBot="1">
      <c r="A277" s="573" t="s">
        <v>0</v>
      </c>
      <c r="B277" s="573" t="s">
        <v>585</v>
      </c>
      <c r="C277" s="573"/>
      <c r="D277" s="573"/>
      <c r="E277" s="573"/>
      <c r="F277" s="573"/>
      <c r="G277" s="573"/>
      <c r="H277" s="573"/>
      <c r="I277" s="573"/>
      <c r="J277" s="573"/>
    </row>
    <row r="278" spans="1:10" ht="19.5" customHeight="1" thickBot="1">
      <c r="A278" s="573"/>
      <c r="B278" s="180" t="s">
        <v>115</v>
      </c>
      <c r="C278" s="180" t="s">
        <v>185</v>
      </c>
      <c r="D278" s="180" t="s">
        <v>184</v>
      </c>
      <c r="E278" s="180" t="s">
        <v>179</v>
      </c>
      <c r="F278" s="180" t="s">
        <v>182</v>
      </c>
      <c r="G278" s="180" t="s">
        <v>180</v>
      </c>
      <c r="H278" s="180" t="s">
        <v>186</v>
      </c>
      <c r="I278" s="180" t="s">
        <v>183</v>
      </c>
      <c r="J278" s="180" t="s">
        <v>181</v>
      </c>
    </row>
    <row r="279" spans="1:10" ht="15" thickBot="1">
      <c r="A279" s="115" t="s">
        <v>606</v>
      </c>
      <c r="B279" s="181">
        <v>208.16065238199999</v>
      </c>
      <c r="C279" s="181">
        <v>308.66349475200002</v>
      </c>
      <c r="D279" s="181">
        <v>0.245</v>
      </c>
      <c r="E279" s="181">
        <v>76.713993974999994</v>
      </c>
      <c r="F279" s="181">
        <v>3582.0840039240002</v>
      </c>
      <c r="G279" s="181">
        <v>0.20691163000000001</v>
      </c>
      <c r="H279" s="181">
        <v>15.4765</v>
      </c>
      <c r="I279" s="181">
        <v>6464.8071288990004</v>
      </c>
      <c r="J279" s="181">
        <v>21.074963199999999</v>
      </c>
    </row>
    <row r="280" spans="1:10" ht="15" thickBot="1">
      <c r="A280" s="115" t="s">
        <v>635</v>
      </c>
      <c r="B280" s="181">
        <v>235.20408683599999</v>
      </c>
      <c r="C280" s="181">
        <v>260.50688335199999</v>
      </c>
      <c r="D280" s="181">
        <v>0.245</v>
      </c>
      <c r="E280" s="181">
        <v>46.792777929000003</v>
      </c>
      <c r="F280" s="181">
        <v>7829.6765411099996</v>
      </c>
      <c r="G280" s="181">
        <v>0.20691163000000001</v>
      </c>
      <c r="H280" s="181">
        <v>11.811999999999999</v>
      </c>
      <c r="I280" s="181">
        <v>460.96497889900002</v>
      </c>
      <c r="J280" s="181">
        <v>16.109316499999998</v>
      </c>
    </row>
    <row r="281" spans="1:10" ht="15" thickBot="1">
      <c r="A281" s="115" t="s">
        <v>744</v>
      </c>
      <c r="B281" s="181">
        <v>267.61242913699999</v>
      </c>
      <c r="C281" s="181">
        <v>326.7569044</v>
      </c>
      <c r="D281" s="181">
        <v>0</v>
      </c>
      <c r="E281" s="181">
        <v>68.367568800000001</v>
      </c>
      <c r="F281" s="181">
        <v>10374.30504691</v>
      </c>
      <c r="G281" s="181">
        <v>0</v>
      </c>
      <c r="H281" s="181">
        <v>11.377599999999999</v>
      </c>
      <c r="I281" s="181">
        <v>588.92969540000001</v>
      </c>
      <c r="J281" s="181">
        <v>23.861718199999999</v>
      </c>
    </row>
    <row r="282" spans="1:10" ht="15" thickBot="1">
      <c r="A282" s="340" t="s">
        <v>745</v>
      </c>
      <c r="B282" s="536">
        <v>221.74080083600001</v>
      </c>
      <c r="C282" s="536">
        <v>280.49252081399999</v>
      </c>
      <c r="D282" s="536">
        <v>0.245</v>
      </c>
      <c r="E282" s="537">
        <v>51.342058029</v>
      </c>
      <c r="F282" s="537">
        <v>8620.1774907100007</v>
      </c>
      <c r="G282" s="537">
        <v>0.20691163000000001</v>
      </c>
      <c r="H282" s="536">
        <v>14.0596456</v>
      </c>
      <c r="I282" s="536">
        <v>481.974192899</v>
      </c>
      <c r="J282" s="538">
        <v>15.2863428</v>
      </c>
    </row>
    <row r="283" spans="1:10" ht="15" thickBot="1">
      <c r="A283" s="340" t="s">
        <v>746</v>
      </c>
      <c r="B283" s="536">
        <v>234.85858513599999</v>
      </c>
      <c r="C283" s="536">
        <v>293.72890901400001</v>
      </c>
      <c r="D283" s="536">
        <v>0.245</v>
      </c>
      <c r="E283" s="536">
        <v>54.443597728999997</v>
      </c>
      <c r="F283" s="536">
        <v>9296.0630887099996</v>
      </c>
      <c r="G283" s="536">
        <v>0.20691163000000001</v>
      </c>
      <c r="H283" s="536">
        <v>14.6128207</v>
      </c>
      <c r="I283" s="536">
        <v>506.34018289900001</v>
      </c>
      <c r="J283" s="538">
        <v>15.6008108</v>
      </c>
    </row>
    <row r="284" spans="1:10" ht="15" thickBot="1">
      <c r="A284" s="483" t="s">
        <v>747</v>
      </c>
      <c r="B284" s="536">
        <v>223.70514823600001</v>
      </c>
      <c r="C284" s="536">
        <v>265.10115621400001</v>
      </c>
      <c r="D284" s="536">
        <v>0.245</v>
      </c>
      <c r="E284" s="536">
        <v>51.143815328999999</v>
      </c>
      <c r="F284" s="536">
        <v>8460.3146888800002</v>
      </c>
      <c r="G284" s="536">
        <v>0.20691163000000001</v>
      </c>
      <c r="H284" s="536">
        <v>8.9582999999999995</v>
      </c>
      <c r="I284" s="536">
        <v>453.86470802899998</v>
      </c>
      <c r="J284" s="538">
        <v>14.0930982</v>
      </c>
    </row>
    <row r="285" spans="1:10" ht="15" thickBot="1">
      <c r="A285" s="340" t="s">
        <v>748</v>
      </c>
      <c r="B285" s="536">
        <v>226.44866663600001</v>
      </c>
      <c r="C285" s="536">
        <v>282.24596201399999</v>
      </c>
      <c r="D285" s="536">
        <v>0.245</v>
      </c>
      <c r="E285" s="536">
        <v>55.348983629000003</v>
      </c>
      <c r="F285" s="536">
        <v>9031.6119489100001</v>
      </c>
      <c r="G285" s="536">
        <v>0</v>
      </c>
      <c r="H285" s="536">
        <v>9.625</v>
      </c>
      <c r="I285" s="536">
        <v>498.460568099</v>
      </c>
      <c r="J285" s="536">
        <v>14.468408800000001</v>
      </c>
    </row>
    <row r="286" spans="1:10" ht="15" thickBot="1">
      <c r="A286" s="340" t="s">
        <v>749</v>
      </c>
      <c r="B286" s="538">
        <v>265.36157833700003</v>
      </c>
      <c r="C286" s="538">
        <v>313.052975</v>
      </c>
      <c r="D286" s="538">
        <v>0</v>
      </c>
      <c r="E286" s="538">
        <v>63.334383199999998</v>
      </c>
      <c r="F286" s="538">
        <v>10114.97122311</v>
      </c>
      <c r="G286" s="538">
        <v>0</v>
      </c>
      <c r="H286" s="538">
        <v>10.148899999999999</v>
      </c>
      <c r="I286" s="538">
        <v>560.64805890000002</v>
      </c>
      <c r="J286" s="538">
        <v>22.5645229</v>
      </c>
    </row>
    <row r="287" spans="1:10" ht="15" thickBot="1">
      <c r="A287" s="483" t="s">
        <v>750</v>
      </c>
      <c r="B287" s="538">
        <v>267.61242913699999</v>
      </c>
      <c r="C287" s="538">
        <v>326.7569044</v>
      </c>
      <c r="D287" s="538">
        <v>0</v>
      </c>
      <c r="E287" s="538">
        <v>68.367568800000001</v>
      </c>
      <c r="F287" s="538">
        <v>10374.30504691</v>
      </c>
      <c r="G287" s="538">
        <v>0</v>
      </c>
      <c r="H287" s="538">
        <v>11.377599999999999</v>
      </c>
      <c r="I287" s="538">
        <v>588.92969540000001</v>
      </c>
      <c r="J287" s="538">
        <v>23.861718199999999</v>
      </c>
    </row>
    <row r="288" spans="1:10">
      <c r="A288" s="169" t="s">
        <v>1033</v>
      </c>
      <c r="B288" s="516"/>
      <c r="F288" s="516"/>
    </row>
    <row r="289" spans="1:10">
      <c r="A289" s="13"/>
    </row>
    <row r="290" spans="1:10" ht="17">
      <c r="A290" s="593" t="s">
        <v>1010</v>
      </c>
      <c r="B290" s="593"/>
      <c r="C290" s="593"/>
      <c r="D290" s="593"/>
      <c r="E290" s="593"/>
      <c r="F290" s="593"/>
      <c r="G290" s="593"/>
      <c r="H290" s="593"/>
      <c r="I290" s="593"/>
      <c r="J290" s="593"/>
    </row>
    <row r="292" spans="1:10">
      <c r="A292" s="143" t="s">
        <v>194</v>
      </c>
    </row>
    <row r="293" spans="1:10" ht="15" thickBot="1"/>
    <row r="294" spans="1:10" ht="18" customHeight="1" thickBot="1">
      <c r="A294" s="573" t="s">
        <v>0</v>
      </c>
      <c r="B294" s="573" t="s">
        <v>586</v>
      </c>
      <c r="C294" s="573"/>
      <c r="D294" s="573"/>
      <c r="E294" s="573"/>
      <c r="F294" s="573"/>
      <c r="G294" s="573"/>
      <c r="H294" s="573"/>
      <c r="I294" s="573"/>
      <c r="J294" s="573"/>
    </row>
    <row r="295" spans="1:10" ht="18" customHeight="1" thickBot="1">
      <c r="A295" s="573"/>
      <c r="B295" s="180" t="s">
        <v>115</v>
      </c>
      <c r="C295" s="180" t="s">
        <v>185</v>
      </c>
      <c r="D295" s="180" t="s">
        <v>184</v>
      </c>
      <c r="E295" s="180" t="s">
        <v>179</v>
      </c>
      <c r="F295" s="180" t="s">
        <v>182</v>
      </c>
      <c r="G295" s="180" t="s">
        <v>180</v>
      </c>
      <c r="H295" s="180" t="s">
        <v>186</v>
      </c>
      <c r="I295" s="180" t="s">
        <v>183</v>
      </c>
      <c r="J295" s="180" t="s">
        <v>181</v>
      </c>
    </row>
    <row r="296" spans="1:10" ht="15" thickBot="1">
      <c r="A296" s="115" t="s">
        <v>606</v>
      </c>
      <c r="B296" s="181">
        <v>0</v>
      </c>
      <c r="C296" s="181">
        <v>0</v>
      </c>
      <c r="D296" s="181">
        <v>5.83</v>
      </c>
      <c r="E296" s="181">
        <v>5.28</v>
      </c>
      <c r="F296" s="181">
        <v>0</v>
      </c>
      <c r="G296" s="181">
        <v>0</v>
      </c>
      <c r="H296" s="181">
        <v>30</v>
      </c>
      <c r="I296" s="181">
        <v>0</v>
      </c>
      <c r="J296" s="181">
        <v>0</v>
      </c>
    </row>
    <row r="297" spans="1:10" ht="15" thickBot="1">
      <c r="A297" s="115" t="s">
        <v>635</v>
      </c>
      <c r="B297" s="181">
        <v>0</v>
      </c>
      <c r="C297" s="181">
        <v>0</v>
      </c>
      <c r="D297" s="181">
        <v>400</v>
      </c>
      <c r="E297" s="181">
        <v>5.75</v>
      </c>
      <c r="F297" s="181">
        <v>0</v>
      </c>
      <c r="G297" s="181">
        <v>0</v>
      </c>
      <c r="H297" s="181">
        <v>0</v>
      </c>
      <c r="I297" s="181">
        <v>0</v>
      </c>
      <c r="J297" s="181">
        <v>0</v>
      </c>
    </row>
    <row r="298" spans="1:10" ht="15" thickBot="1">
      <c r="A298" s="115" t="s">
        <v>744</v>
      </c>
      <c r="B298" s="181"/>
      <c r="C298" s="181"/>
      <c r="D298" s="181">
        <v>400</v>
      </c>
      <c r="E298" s="181">
        <v>5.25</v>
      </c>
      <c r="F298" s="181"/>
      <c r="G298" s="181"/>
      <c r="H298" s="181"/>
      <c r="I298" s="181"/>
      <c r="J298" s="181"/>
    </row>
    <row r="299" spans="1:10" ht="15" thickBot="1">
      <c r="A299" s="340" t="s">
        <v>745</v>
      </c>
      <c r="B299" s="510">
        <v>0</v>
      </c>
      <c r="C299" s="510">
        <v>0</v>
      </c>
      <c r="D299" s="510">
        <v>400</v>
      </c>
      <c r="E299" s="510">
        <v>5.75</v>
      </c>
      <c r="F299" s="510">
        <v>0</v>
      </c>
      <c r="G299" s="510">
        <v>0</v>
      </c>
      <c r="H299" s="510">
        <v>0</v>
      </c>
      <c r="I299" s="510">
        <v>0</v>
      </c>
      <c r="J299" s="510">
        <v>0</v>
      </c>
    </row>
    <row r="300" spans="1:10" ht="15" thickBot="1">
      <c r="A300" s="340" t="s">
        <v>746</v>
      </c>
      <c r="B300" s="510">
        <v>0</v>
      </c>
      <c r="C300" s="510">
        <v>0</v>
      </c>
      <c r="D300" s="510">
        <v>400</v>
      </c>
      <c r="E300" s="510">
        <v>5.75</v>
      </c>
      <c r="F300" s="510">
        <v>0</v>
      </c>
      <c r="G300" s="510">
        <v>0</v>
      </c>
      <c r="H300" s="510">
        <v>0</v>
      </c>
      <c r="I300" s="510">
        <v>0</v>
      </c>
      <c r="J300" s="510">
        <v>0</v>
      </c>
    </row>
    <row r="301" spans="1:10" ht="15" thickBot="1">
      <c r="A301" s="483" t="s">
        <v>747</v>
      </c>
      <c r="B301" s="510">
        <v>0</v>
      </c>
      <c r="C301" s="510">
        <v>0</v>
      </c>
      <c r="D301" s="510">
        <v>400</v>
      </c>
      <c r="E301" s="510">
        <v>5.25</v>
      </c>
      <c r="F301" s="510">
        <v>0</v>
      </c>
      <c r="G301" s="510">
        <v>0</v>
      </c>
      <c r="H301" s="510">
        <v>0</v>
      </c>
      <c r="I301" s="510">
        <v>0</v>
      </c>
      <c r="J301" s="510">
        <v>0</v>
      </c>
    </row>
    <row r="302" spans="1:10" ht="15" thickBot="1">
      <c r="A302" s="340" t="s">
        <v>748</v>
      </c>
      <c r="B302" s="510">
        <v>0</v>
      </c>
      <c r="C302" s="510">
        <v>0</v>
      </c>
      <c r="D302" s="510">
        <v>400</v>
      </c>
      <c r="E302" s="510">
        <v>5.25</v>
      </c>
      <c r="F302" s="510">
        <v>0</v>
      </c>
      <c r="G302" s="510">
        <v>0</v>
      </c>
      <c r="H302" s="510">
        <v>0</v>
      </c>
      <c r="I302" s="510">
        <v>0</v>
      </c>
      <c r="J302" s="510">
        <v>0</v>
      </c>
    </row>
    <row r="303" spans="1:10" ht="15" thickBot="1">
      <c r="A303" s="340" t="s">
        <v>749</v>
      </c>
      <c r="B303" s="510">
        <v>0</v>
      </c>
      <c r="C303" s="510">
        <v>0</v>
      </c>
      <c r="D303" s="510">
        <v>400</v>
      </c>
      <c r="E303" s="510">
        <v>5.25</v>
      </c>
      <c r="F303" s="510">
        <v>0</v>
      </c>
      <c r="G303" s="510">
        <v>0</v>
      </c>
      <c r="H303" s="510">
        <v>0</v>
      </c>
      <c r="I303" s="510">
        <v>0</v>
      </c>
      <c r="J303" s="510">
        <v>0</v>
      </c>
    </row>
    <row r="304" spans="1:10" ht="15" thickBot="1">
      <c r="A304" s="483" t="s">
        <v>750</v>
      </c>
      <c r="B304" s="510"/>
      <c r="C304" s="510"/>
      <c r="D304" s="510">
        <v>400</v>
      </c>
      <c r="E304" s="510">
        <v>5.25</v>
      </c>
      <c r="F304" s="510"/>
      <c r="G304" s="510"/>
      <c r="H304" s="510"/>
      <c r="I304" s="510"/>
      <c r="J304" s="510"/>
    </row>
    <row r="305" spans="1:10">
      <c r="A305" s="42"/>
      <c r="B305" s="511"/>
    </row>
    <row r="307" spans="1:10">
      <c r="A307" s="143" t="s">
        <v>195</v>
      </c>
    </row>
    <row r="308" spans="1:10" ht="15" thickBot="1"/>
    <row r="309" spans="1:10" ht="19.5" customHeight="1" thickBot="1">
      <c r="A309" s="573" t="s">
        <v>0</v>
      </c>
      <c r="B309" s="573" t="s">
        <v>587</v>
      </c>
      <c r="C309" s="573"/>
      <c r="D309" s="573"/>
      <c r="E309" s="573"/>
      <c r="F309" s="573"/>
      <c r="G309" s="573"/>
      <c r="H309" s="573"/>
      <c r="I309" s="573"/>
      <c r="J309" s="573"/>
    </row>
    <row r="310" spans="1:10" ht="19.5" customHeight="1" thickBot="1">
      <c r="A310" s="573"/>
      <c r="B310" s="180" t="s">
        <v>115</v>
      </c>
      <c r="C310" s="180" t="s">
        <v>185</v>
      </c>
      <c r="D310" s="180" t="s">
        <v>184</v>
      </c>
      <c r="E310" s="180" t="s">
        <v>179</v>
      </c>
      <c r="F310" s="180" t="s">
        <v>182</v>
      </c>
      <c r="G310" s="180" t="s">
        <v>180</v>
      </c>
      <c r="H310" s="180" t="s">
        <v>186</v>
      </c>
      <c r="I310" s="180" t="s">
        <v>183</v>
      </c>
      <c r="J310" s="180" t="s">
        <v>181</v>
      </c>
    </row>
    <row r="311" spans="1:10" ht="15" thickBot="1">
      <c r="A311" s="115" t="s">
        <v>606</v>
      </c>
      <c r="B311" s="181">
        <v>63.484999999999999</v>
      </c>
      <c r="C311" s="181">
        <v>23</v>
      </c>
      <c r="D311" s="181">
        <v>149.423</v>
      </c>
      <c r="E311" s="181">
        <v>17298.536</v>
      </c>
      <c r="F311" s="181">
        <v>6879.1540000000005</v>
      </c>
      <c r="G311" s="181">
        <v>527.63900000000001</v>
      </c>
      <c r="H311" s="181">
        <v>0</v>
      </c>
      <c r="I311" s="181">
        <v>14749.597</v>
      </c>
      <c r="J311" s="181">
        <v>0.83499999999999996</v>
      </c>
    </row>
    <row r="312" spans="1:10" ht="15" thickBot="1">
      <c r="A312" s="115" t="s">
        <v>635</v>
      </c>
      <c r="B312" s="181">
        <v>37.878999999999998</v>
      </c>
      <c r="C312" s="181">
        <v>9.5</v>
      </c>
      <c r="D312" s="181">
        <v>432.35700000000003</v>
      </c>
      <c r="E312" s="181">
        <v>16571.974999999999</v>
      </c>
      <c r="F312" s="181">
        <v>22353.362000000001</v>
      </c>
      <c r="G312" s="181">
        <v>382.03199999999998</v>
      </c>
      <c r="H312" s="181">
        <v>0</v>
      </c>
      <c r="I312" s="181">
        <v>239.68799999999999</v>
      </c>
      <c r="J312" s="181">
        <v>1.6120000000000001</v>
      </c>
    </row>
    <row r="313" spans="1:10" ht="15" thickBot="1">
      <c r="A313" s="115" t="s">
        <v>744</v>
      </c>
      <c r="B313" s="181">
        <v>40.960999999999999</v>
      </c>
      <c r="C313" s="181">
        <v>13.05</v>
      </c>
      <c r="D313" s="517">
        <v>943.09100000000001</v>
      </c>
      <c r="E313" s="181">
        <v>23860.678</v>
      </c>
      <c r="F313" s="181">
        <v>429.59100000000001</v>
      </c>
      <c r="G313" s="181">
        <v>244.43199999999999</v>
      </c>
      <c r="H313" s="181">
        <v>5500.5</v>
      </c>
      <c r="I313" s="181">
        <v>238.41800000000001</v>
      </c>
      <c r="J313" s="181">
        <v>1.7909999999999999</v>
      </c>
    </row>
    <row r="314" spans="1:10" ht="15" thickBot="1">
      <c r="A314" s="340" t="s">
        <v>745</v>
      </c>
      <c r="B314" s="510">
        <v>41.460999999999999</v>
      </c>
      <c r="C314" s="510">
        <v>9.5</v>
      </c>
      <c r="D314" s="510">
        <v>200.61500000000001</v>
      </c>
      <c r="E314" s="510">
        <v>16210.540999999999</v>
      </c>
      <c r="F314" s="510">
        <v>22113.771000000001</v>
      </c>
      <c r="G314" s="510">
        <v>397.03199999999998</v>
      </c>
      <c r="H314" s="510">
        <v>0</v>
      </c>
      <c r="I314" s="510">
        <v>88.587999999999994</v>
      </c>
      <c r="J314" s="510">
        <v>1.38</v>
      </c>
    </row>
    <row r="315" spans="1:10" ht="15" thickBot="1">
      <c r="A315" s="340" t="s">
        <v>746</v>
      </c>
      <c r="B315" s="518">
        <v>42.460999999999999</v>
      </c>
      <c r="C315" s="518">
        <v>9.5</v>
      </c>
      <c r="D315" s="518">
        <v>206.55</v>
      </c>
      <c r="E315" s="518">
        <v>16011.831</v>
      </c>
      <c r="F315" s="518">
        <v>22644.865000000002</v>
      </c>
      <c r="G315" s="518">
        <v>404.03199999999998</v>
      </c>
      <c r="H315" s="518">
        <v>0</v>
      </c>
      <c r="I315" s="518">
        <v>171.518</v>
      </c>
      <c r="J315" s="518">
        <v>2.206</v>
      </c>
    </row>
    <row r="316" spans="1:10" ht="15" thickBot="1">
      <c r="A316" s="483" t="s">
        <v>747</v>
      </c>
      <c r="B316" s="510">
        <v>41.460999999999999</v>
      </c>
      <c r="C316" s="510">
        <v>9.5</v>
      </c>
      <c r="D316" s="510">
        <v>99.531000000000006</v>
      </c>
      <c r="E316" s="510">
        <v>27396.433000000001</v>
      </c>
      <c r="F316" s="510">
        <v>24315.528999999999</v>
      </c>
      <c r="G316" s="510">
        <v>384.93200000000002</v>
      </c>
      <c r="H316" s="510"/>
      <c r="I316" s="510">
        <v>125.41800000000001</v>
      </c>
      <c r="J316" s="510">
        <v>1.6819999999999999</v>
      </c>
    </row>
    <row r="317" spans="1:10" ht="15" thickBot="1">
      <c r="A317" s="340" t="s">
        <v>748</v>
      </c>
      <c r="B317" s="510">
        <v>37.872999999999998</v>
      </c>
      <c r="C317" s="510">
        <v>11</v>
      </c>
      <c r="D317" s="510">
        <v>77.201999999999998</v>
      </c>
      <c r="E317" s="510">
        <v>27283.948</v>
      </c>
      <c r="F317" s="510">
        <v>418.59100000000001</v>
      </c>
      <c r="G317" s="510">
        <v>362.63200000000001</v>
      </c>
      <c r="H317" s="510">
        <v>5500</v>
      </c>
      <c r="I317" s="510">
        <v>109.41800000000001</v>
      </c>
      <c r="J317" s="510">
        <v>0.64400000000000002</v>
      </c>
    </row>
    <row r="318" spans="1:10" ht="15" thickBot="1">
      <c r="A318" s="340" t="s">
        <v>749</v>
      </c>
      <c r="B318" s="510">
        <v>42.872999999999998</v>
      </c>
      <c r="C318" s="510">
        <v>13.05</v>
      </c>
      <c r="D318" s="510">
        <v>96.081999999999994</v>
      </c>
      <c r="E318" s="510">
        <v>25124.564999999999</v>
      </c>
      <c r="F318" s="510">
        <v>418.59100000000001</v>
      </c>
      <c r="G318" s="510">
        <v>419.63200000000001</v>
      </c>
      <c r="H318" s="510">
        <v>5500.5</v>
      </c>
      <c r="I318" s="510">
        <v>374.41800000000001</v>
      </c>
      <c r="J318" s="510">
        <v>0.78200000000000003</v>
      </c>
    </row>
    <row r="319" spans="1:10" ht="15" thickBot="1">
      <c r="A319" s="483" t="s">
        <v>750</v>
      </c>
      <c r="B319" s="510">
        <v>40.960999999999999</v>
      </c>
      <c r="C319" s="510">
        <v>13.05</v>
      </c>
      <c r="D319" s="513">
        <v>943.09100000000001</v>
      </c>
      <c r="E319" s="510">
        <v>23860.678</v>
      </c>
      <c r="F319" s="510">
        <v>429.59100000000001</v>
      </c>
      <c r="G319" s="510">
        <v>244.43199999999999</v>
      </c>
      <c r="H319" s="510">
        <v>5500.5</v>
      </c>
      <c r="I319" s="510">
        <v>238.41800000000001</v>
      </c>
      <c r="J319" s="510">
        <v>1.7909999999999999</v>
      </c>
    </row>
    <row r="320" spans="1:10">
      <c r="A320" s="169" t="s">
        <v>1033</v>
      </c>
      <c r="D320" s="516"/>
      <c r="E320" s="516"/>
      <c r="F320" s="516"/>
      <c r="G320" s="516"/>
      <c r="I320" s="516"/>
    </row>
    <row r="321" spans="1:10">
      <c r="A321" s="42"/>
      <c r="B321" s="511"/>
    </row>
    <row r="322" spans="1:10" ht="17">
      <c r="A322" s="593" t="s">
        <v>1010</v>
      </c>
      <c r="B322" s="593"/>
      <c r="C322" s="593"/>
      <c r="D322" s="593"/>
      <c r="E322" s="593"/>
      <c r="F322" s="593"/>
      <c r="G322" s="593"/>
      <c r="H322" s="593"/>
      <c r="I322" s="593"/>
      <c r="J322" s="593"/>
    </row>
    <row r="324" spans="1:10">
      <c r="A324" s="143" t="s">
        <v>196</v>
      </c>
    </row>
    <row r="325" spans="1:10" ht="15" thickBot="1"/>
    <row r="326" spans="1:10" ht="19.5" customHeight="1" thickBot="1">
      <c r="A326" s="573" t="s">
        <v>0</v>
      </c>
      <c r="B326" s="573" t="s">
        <v>588</v>
      </c>
      <c r="C326" s="573"/>
      <c r="D326" s="573"/>
      <c r="E326" s="573"/>
      <c r="F326" s="573"/>
      <c r="G326" s="573"/>
      <c r="H326" s="573"/>
      <c r="I326" s="573"/>
      <c r="J326" s="573"/>
    </row>
    <row r="327" spans="1:10" ht="19.5" customHeight="1" thickBot="1">
      <c r="A327" s="573"/>
      <c r="B327" s="180" t="s">
        <v>115</v>
      </c>
      <c r="C327" s="180" t="s">
        <v>185</v>
      </c>
      <c r="D327" s="180" t="s">
        <v>184</v>
      </c>
      <c r="E327" s="180" t="s">
        <v>179</v>
      </c>
      <c r="F327" s="180" t="s">
        <v>182</v>
      </c>
      <c r="G327" s="180" t="s">
        <v>180</v>
      </c>
      <c r="H327" s="180" t="s">
        <v>186</v>
      </c>
      <c r="I327" s="180" t="s">
        <v>183</v>
      </c>
      <c r="J327" s="180" t="s">
        <v>181</v>
      </c>
    </row>
    <row r="328" spans="1:10" ht="15" thickBot="1">
      <c r="A328" s="115" t="s">
        <v>606</v>
      </c>
      <c r="B328" s="181">
        <v>10</v>
      </c>
      <c r="C328" s="181">
        <v>0</v>
      </c>
      <c r="D328" s="181">
        <v>24</v>
      </c>
      <c r="E328" s="181">
        <v>0.4</v>
      </c>
      <c r="F328" s="181">
        <v>0</v>
      </c>
      <c r="G328" s="181">
        <v>0</v>
      </c>
      <c r="H328" s="181">
        <v>5</v>
      </c>
      <c r="I328" s="181">
        <v>0</v>
      </c>
      <c r="J328" s="181">
        <v>0</v>
      </c>
    </row>
    <row r="329" spans="1:10" ht="15" thickBot="1">
      <c r="A329" s="115" t="s">
        <v>635</v>
      </c>
      <c r="B329" s="181">
        <v>31</v>
      </c>
      <c r="C329" s="181">
        <v>0</v>
      </c>
      <c r="D329" s="181">
        <v>34</v>
      </c>
      <c r="E329" s="181">
        <v>0.4</v>
      </c>
      <c r="F329" s="181">
        <v>0</v>
      </c>
      <c r="G329" s="181">
        <v>0</v>
      </c>
      <c r="H329" s="181">
        <v>32.905553271999999</v>
      </c>
      <c r="I329" s="181">
        <v>0</v>
      </c>
      <c r="J329" s="181">
        <v>0</v>
      </c>
    </row>
    <row r="330" spans="1:10" ht="15" thickBot="1">
      <c r="A330" s="115" t="s">
        <v>744</v>
      </c>
      <c r="B330" s="181"/>
      <c r="C330" s="181">
        <v>0</v>
      </c>
      <c r="D330" s="181">
        <v>10</v>
      </c>
      <c r="E330" s="181">
        <v>0.4</v>
      </c>
      <c r="F330" s="181"/>
      <c r="G330" s="181"/>
      <c r="H330" s="181">
        <v>36.838145916000002</v>
      </c>
      <c r="I330" s="181"/>
      <c r="J330" s="181"/>
    </row>
    <row r="331" spans="1:10" ht="15" thickBot="1">
      <c r="A331" s="340" t="s">
        <v>745</v>
      </c>
      <c r="B331" s="510">
        <v>31</v>
      </c>
      <c r="C331" s="510">
        <v>0</v>
      </c>
      <c r="D331" s="510">
        <v>10</v>
      </c>
      <c r="E331" s="510">
        <v>0.4</v>
      </c>
      <c r="F331" s="510">
        <v>0</v>
      </c>
      <c r="G331" s="510">
        <v>0</v>
      </c>
      <c r="H331" s="510">
        <v>32.905553271999999</v>
      </c>
      <c r="I331" s="510">
        <v>0</v>
      </c>
      <c r="J331" s="510">
        <v>0</v>
      </c>
    </row>
    <row r="332" spans="1:10" ht="15" thickBot="1">
      <c r="A332" s="340" t="s">
        <v>746</v>
      </c>
      <c r="B332" s="510">
        <v>21</v>
      </c>
      <c r="C332" s="510">
        <v>0</v>
      </c>
      <c r="D332" s="510">
        <v>10</v>
      </c>
      <c r="E332" s="510">
        <v>0.4</v>
      </c>
      <c r="F332" s="510">
        <v>0</v>
      </c>
      <c r="G332" s="510">
        <v>0</v>
      </c>
      <c r="H332" s="510">
        <v>36.905553271999999</v>
      </c>
      <c r="I332" s="510">
        <v>0</v>
      </c>
      <c r="J332" s="510">
        <v>0</v>
      </c>
    </row>
    <row r="333" spans="1:10" ht="15" thickBot="1">
      <c r="A333" s="483" t="s">
        <v>747</v>
      </c>
      <c r="B333" s="510">
        <v>107.19499999999999</v>
      </c>
      <c r="C333" s="510">
        <v>0</v>
      </c>
      <c r="D333" s="510">
        <v>10</v>
      </c>
      <c r="E333" s="510">
        <v>0.4</v>
      </c>
      <c r="F333" s="510">
        <v>0</v>
      </c>
      <c r="G333" s="510">
        <v>0</v>
      </c>
      <c r="H333" s="510">
        <v>36.838145916000002</v>
      </c>
      <c r="I333" s="510">
        <v>0</v>
      </c>
      <c r="J333" s="510">
        <v>0</v>
      </c>
    </row>
    <row r="334" spans="1:10" ht="15" thickBot="1">
      <c r="A334" s="340" t="s">
        <v>748</v>
      </c>
      <c r="B334" s="510">
        <v>19.072382036</v>
      </c>
      <c r="C334" s="510">
        <v>0</v>
      </c>
      <c r="D334" s="510">
        <v>10</v>
      </c>
      <c r="E334" s="510">
        <v>0.4</v>
      </c>
      <c r="F334" s="510">
        <v>0</v>
      </c>
      <c r="G334" s="510">
        <v>0</v>
      </c>
      <c r="H334" s="510">
        <v>57.838145916000002</v>
      </c>
      <c r="I334" s="510">
        <v>0</v>
      </c>
      <c r="J334" s="510">
        <v>0</v>
      </c>
    </row>
    <row r="335" spans="1:10" ht="15" thickBot="1">
      <c r="A335" s="340" t="s">
        <v>749</v>
      </c>
      <c r="B335" s="510">
        <v>19.072382036</v>
      </c>
      <c r="C335" s="510">
        <v>0</v>
      </c>
      <c r="D335" s="510">
        <v>10</v>
      </c>
      <c r="E335" s="510">
        <v>0.4</v>
      </c>
      <c r="F335" s="510">
        <v>0</v>
      </c>
      <c r="G335" s="510">
        <v>0</v>
      </c>
      <c r="H335" s="510">
        <v>41.838145916000002</v>
      </c>
      <c r="I335" s="510">
        <v>0</v>
      </c>
      <c r="J335" s="510">
        <v>0</v>
      </c>
    </row>
    <row r="336" spans="1:10" ht="15" thickBot="1">
      <c r="A336" s="483" t="s">
        <v>750</v>
      </c>
      <c r="B336" s="510"/>
      <c r="C336" s="510">
        <v>0</v>
      </c>
      <c r="D336" s="510">
        <v>10</v>
      </c>
      <c r="E336" s="510">
        <v>0.4</v>
      </c>
      <c r="F336" s="510"/>
      <c r="G336" s="510"/>
      <c r="H336" s="510">
        <v>36.838145916000002</v>
      </c>
      <c r="I336" s="510"/>
      <c r="J336" s="510"/>
    </row>
    <row r="337" spans="1:10">
      <c r="A337" s="42"/>
      <c r="B337" s="511"/>
    </row>
    <row r="339" spans="1:10">
      <c r="A339" s="143" t="s">
        <v>197</v>
      </c>
    </row>
    <row r="340" spans="1:10" ht="15" thickBot="1"/>
    <row r="341" spans="1:10" ht="19.5" customHeight="1" thickBot="1">
      <c r="A341" s="573" t="s">
        <v>0</v>
      </c>
      <c r="B341" s="573" t="s">
        <v>589</v>
      </c>
      <c r="C341" s="573"/>
      <c r="D341" s="573"/>
      <c r="E341" s="573"/>
      <c r="F341" s="573"/>
      <c r="G341" s="573"/>
      <c r="H341" s="573"/>
      <c r="I341" s="573"/>
      <c r="J341" s="573"/>
    </row>
    <row r="342" spans="1:10" ht="19.5" customHeight="1" thickBot="1">
      <c r="A342" s="573"/>
      <c r="B342" s="180" t="s">
        <v>115</v>
      </c>
      <c r="C342" s="180" t="s">
        <v>185</v>
      </c>
      <c r="D342" s="180" t="s">
        <v>184</v>
      </c>
      <c r="E342" s="180" t="s">
        <v>179</v>
      </c>
      <c r="F342" s="180" t="s">
        <v>182</v>
      </c>
      <c r="G342" s="180" t="s">
        <v>180</v>
      </c>
      <c r="H342" s="180" t="s">
        <v>186</v>
      </c>
      <c r="I342" s="180" t="s">
        <v>183</v>
      </c>
      <c r="J342" s="180" t="s">
        <v>181</v>
      </c>
    </row>
    <row r="343" spans="1:10" ht="15" thickBot="1">
      <c r="A343" s="115" t="s">
        <v>606</v>
      </c>
      <c r="B343" s="181">
        <v>620.89138361000005</v>
      </c>
      <c r="C343" s="181">
        <v>321.5</v>
      </c>
      <c r="D343" s="181">
        <v>5259.5861131649999</v>
      </c>
      <c r="E343" s="181">
        <v>365.20295597199998</v>
      </c>
      <c r="F343" s="181">
        <v>5388.1636817019998</v>
      </c>
      <c r="G343" s="181">
        <v>17965.080469127999</v>
      </c>
      <c r="H343" s="181">
        <v>2622</v>
      </c>
      <c r="I343" s="181">
        <v>3943.4118741940001</v>
      </c>
      <c r="J343" s="181">
        <v>74.5</v>
      </c>
    </row>
    <row r="344" spans="1:10" ht="15" thickBot="1">
      <c r="A344" s="115" t="s">
        <v>635</v>
      </c>
      <c r="B344" s="181">
        <v>753.61110654399999</v>
      </c>
      <c r="C344" s="181">
        <v>328.5</v>
      </c>
      <c r="D344" s="181">
        <v>5520.4453262079996</v>
      </c>
      <c r="E344" s="181">
        <v>365.75</v>
      </c>
      <c r="F344" s="181">
        <v>5483.9782787419999</v>
      </c>
      <c r="G344" s="181">
        <v>17158.048368742999</v>
      </c>
      <c r="H344" s="181">
        <v>2937</v>
      </c>
      <c r="I344" s="181">
        <v>3940.3502188430002</v>
      </c>
      <c r="J344" s="181">
        <v>13.5</v>
      </c>
    </row>
    <row r="345" spans="1:10" ht="15" thickBot="1">
      <c r="A345" s="115" t="s">
        <v>744</v>
      </c>
      <c r="B345" s="181">
        <v>383.87129183299999</v>
      </c>
      <c r="C345" s="181">
        <v>349.12116611099998</v>
      </c>
      <c r="D345" s="181">
        <v>5569.0350152589999</v>
      </c>
      <c r="E345" s="181">
        <v>256.92</v>
      </c>
      <c r="F345" s="181">
        <v>5540.6945862129996</v>
      </c>
      <c r="G345" s="181">
        <v>17724.283934411</v>
      </c>
      <c r="H345" s="181">
        <v>3240.5</v>
      </c>
      <c r="I345" s="181">
        <v>4496.4270685299998</v>
      </c>
      <c r="J345" s="181">
        <v>1.5</v>
      </c>
    </row>
    <row r="346" spans="1:10" ht="15" thickBot="1">
      <c r="A346" s="340" t="s">
        <v>745</v>
      </c>
      <c r="B346" s="510">
        <v>673.61110654399999</v>
      </c>
      <c r="C346" s="510">
        <v>339.5</v>
      </c>
      <c r="D346" s="510">
        <v>5487.9453262079996</v>
      </c>
      <c r="E346" s="510">
        <v>378.75</v>
      </c>
      <c r="F346" s="510">
        <v>5617.0282787420001</v>
      </c>
      <c r="G346" s="510">
        <v>17748.598368743002</v>
      </c>
      <c r="H346" s="510">
        <v>2937</v>
      </c>
      <c r="I346" s="510">
        <v>3998.2502188429999</v>
      </c>
      <c r="J346" s="510">
        <v>3.5</v>
      </c>
    </row>
    <row r="347" spans="1:10" ht="15" thickBot="1">
      <c r="A347" s="340" t="s">
        <v>746</v>
      </c>
      <c r="B347" s="510">
        <v>628.61110654399999</v>
      </c>
      <c r="C347" s="510">
        <v>344.5</v>
      </c>
      <c r="D347" s="510">
        <v>5549.9453262079996</v>
      </c>
      <c r="E347" s="510">
        <v>381.75</v>
      </c>
      <c r="F347" s="510">
        <v>5645.4782787419999</v>
      </c>
      <c r="G347" s="510">
        <v>17256.648368743001</v>
      </c>
      <c r="H347" s="510">
        <v>3062</v>
      </c>
      <c r="I347" s="510">
        <v>4169.7502188429999</v>
      </c>
      <c r="J347" s="510">
        <v>3.5</v>
      </c>
    </row>
    <row r="348" spans="1:10" ht="15" thickBot="1">
      <c r="A348" s="483" t="s">
        <v>747</v>
      </c>
      <c r="B348" s="510">
        <v>630.57629183300003</v>
      </c>
      <c r="C348" s="510">
        <v>344.5</v>
      </c>
      <c r="D348" s="510">
        <v>5740.5350152589999</v>
      </c>
      <c r="E348" s="510">
        <v>392.10500000000002</v>
      </c>
      <c r="F348" s="510">
        <v>5710.9287204550001</v>
      </c>
      <c r="G348" s="510">
        <v>16861.631705244999</v>
      </c>
      <c r="H348" s="510">
        <v>3232</v>
      </c>
      <c r="I348" s="510">
        <v>4444.1504559570003</v>
      </c>
      <c r="J348" s="513">
        <v>423.5</v>
      </c>
    </row>
    <row r="349" spans="1:10" ht="15" thickBot="1">
      <c r="A349" s="340" t="s">
        <v>748</v>
      </c>
      <c r="B349" s="510">
        <v>985.13763325100001</v>
      </c>
      <c r="C349" s="510">
        <v>344.52116611100001</v>
      </c>
      <c r="D349" s="510">
        <v>5793.605451767</v>
      </c>
      <c r="E349" s="510">
        <v>346.192494931</v>
      </c>
      <c r="F349" s="510">
        <v>5919.1623189190004</v>
      </c>
      <c r="G349" s="510">
        <v>17692.430670628</v>
      </c>
      <c r="H349" s="510">
        <v>3240.5</v>
      </c>
      <c r="I349" s="510">
        <v>4399.9378599370002</v>
      </c>
      <c r="J349" s="513">
        <v>294.5</v>
      </c>
    </row>
    <row r="350" spans="1:10" ht="15" thickBot="1">
      <c r="A350" s="340" t="s">
        <v>749</v>
      </c>
      <c r="B350" s="510">
        <v>750.99162658399996</v>
      </c>
      <c r="C350" s="510">
        <v>344.52116611100001</v>
      </c>
      <c r="D350" s="510">
        <v>5534.7054517670003</v>
      </c>
      <c r="E350" s="510">
        <v>342.49249493100001</v>
      </c>
      <c r="F350" s="510">
        <v>5879.5623189190001</v>
      </c>
      <c r="G350" s="510">
        <v>18105.776677295002</v>
      </c>
      <c r="H350" s="510">
        <v>3240.5</v>
      </c>
      <c r="I350" s="510">
        <v>4418.9378599370002</v>
      </c>
      <c r="J350" s="513">
        <v>151.5</v>
      </c>
    </row>
    <row r="351" spans="1:10" ht="15" thickBot="1">
      <c r="A351" s="483" t="s">
        <v>750</v>
      </c>
      <c r="B351" s="510">
        <v>383.87129183299999</v>
      </c>
      <c r="C351" s="510">
        <v>349.12116611099998</v>
      </c>
      <c r="D351" s="510">
        <v>5569.0350152589999</v>
      </c>
      <c r="E351" s="510">
        <v>256.92</v>
      </c>
      <c r="F351" s="510">
        <v>5540.6945862129996</v>
      </c>
      <c r="G351" s="510">
        <v>17724.283934411</v>
      </c>
      <c r="H351" s="510">
        <v>3240.5</v>
      </c>
      <c r="I351" s="510">
        <v>4496.4270685299998</v>
      </c>
      <c r="J351" s="510">
        <v>1.5</v>
      </c>
    </row>
    <row r="352" spans="1:10">
      <c r="A352" s="169" t="s">
        <v>1033</v>
      </c>
    </row>
    <row r="353" spans="1:10">
      <c r="A353" s="42"/>
      <c r="B353" s="511"/>
    </row>
    <row r="354" spans="1:10" ht="17">
      <c r="A354" s="593" t="s">
        <v>1010</v>
      </c>
      <c r="B354" s="593"/>
      <c r="C354" s="593"/>
      <c r="D354" s="593"/>
      <c r="E354" s="593"/>
      <c r="F354" s="593"/>
      <c r="G354" s="593"/>
      <c r="H354" s="593"/>
      <c r="I354" s="593"/>
      <c r="J354" s="593"/>
    </row>
    <row r="356" spans="1:10">
      <c r="A356" s="143" t="s">
        <v>198</v>
      </c>
    </row>
    <row r="357" spans="1:10" ht="15" thickBot="1"/>
    <row r="358" spans="1:10" ht="17.25" customHeight="1" thickBot="1">
      <c r="A358" s="573" t="s">
        <v>0</v>
      </c>
      <c r="B358" s="573" t="s">
        <v>590</v>
      </c>
      <c r="C358" s="573"/>
      <c r="D358" s="573"/>
      <c r="E358" s="573"/>
      <c r="F358" s="573"/>
      <c r="G358" s="573"/>
      <c r="H358" s="573"/>
      <c r="I358" s="573"/>
      <c r="J358" s="573"/>
    </row>
    <row r="359" spans="1:10" ht="17.25" customHeight="1" thickBot="1">
      <c r="A359" s="573"/>
      <c r="B359" s="180" t="s">
        <v>115</v>
      </c>
      <c r="C359" s="180" t="s">
        <v>185</v>
      </c>
      <c r="D359" s="180" t="s">
        <v>184</v>
      </c>
      <c r="E359" s="180" t="s">
        <v>179</v>
      </c>
      <c r="F359" s="180" t="s">
        <v>182</v>
      </c>
      <c r="G359" s="180" t="s">
        <v>180</v>
      </c>
      <c r="H359" s="180" t="s">
        <v>186</v>
      </c>
      <c r="I359" s="180" t="s">
        <v>183</v>
      </c>
      <c r="J359" s="180" t="s">
        <v>181</v>
      </c>
    </row>
    <row r="360" spans="1:10" ht="15" thickBot="1">
      <c r="A360" s="115" t="s">
        <v>606</v>
      </c>
      <c r="B360" s="181">
        <v>0</v>
      </c>
      <c r="C360" s="181">
        <v>0</v>
      </c>
      <c r="D360" s="181">
        <v>0</v>
      </c>
      <c r="E360" s="181">
        <v>0.539466428</v>
      </c>
      <c r="F360" s="181">
        <v>0</v>
      </c>
      <c r="G360" s="181">
        <v>0</v>
      </c>
      <c r="H360" s="181">
        <v>0</v>
      </c>
      <c r="I360" s="181">
        <v>0</v>
      </c>
      <c r="J360" s="181">
        <v>0</v>
      </c>
    </row>
    <row r="361" spans="1:10" ht="15" thickBot="1">
      <c r="A361" s="115" t="s">
        <v>635</v>
      </c>
      <c r="B361" s="181">
        <v>0</v>
      </c>
      <c r="C361" s="181">
        <v>0</v>
      </c>
      <c r="D361" s="181">
        <v>0</v>
      </c>
      <c r="E361" s="181">
        <v>0.49972551199999998</v>
      </c>
      <c r="F361" s="181">
        <v>0</v>
      </c>
      <c r="G361" s="181">
        <v>0</v>
      </c>
      <c r="H361" s="181">
        <v>0</v>
      </c>
      <c r="I361" s="181">
        <v>0</v>
      </c>
      <c r="J361" s="181">
        <v>0</v>
      </c>
    </row>
    <row r="362" spans="1:10" ht="15" thickBot="1">
      <c r="A362" s="115" t="s">
        <v>744</v>
      </c>
      <c r="B362" s="181">
        <v>0</v>
      </c>
      <c r="C362" s="181">
        <v>0</v>
      </c>
      <c r="D362" s="181">
        <v>0</v>
      </c>
      <c r="E362" s="181">
        <v>0.358374462</v>
      </c>
      <c r="F362" s="181">
        <v>0</v>
      </c>
      <c r="G362" s="181">
        <v>0</v>
      </c>
      <c r="H362" s="181">
        <v>0</v>
      </c>
      <c r="I362" s="181">
        <v>0</v>
      </c>
      <c r="J362" s="181">
        <v>0</v>
      </c>
    </row>
    <row r="363" spans="1:10" ht="15" thickBot="1">
      <c r="A363" s="340" t="s">
        <v>745</v>
      </c>
      <c r="B363" s="510">
        <v>0</v>
      </c>
      <c r="C363" s="510">
        <v>0</v>
      </c>
      <c r="D363" s="510">
        <v>0</v>
      </c>
      <c r="E363" s="510">
        <v>0.49972551199999998</v>
      </c>
      <c r="F363" s="510">
        <v>0</v>
      </c>
      <c r="G363" s="510">
        <v>0</v>
      </c>
      <c r="H363" s="510">
        <v>0</v>
      </c>
      <c r="I363" s="510">
        <v>0</v>
      </c>
      <c r="J363" s="510">
        <v>0</v>
      </c>
    </row>
    <row r="364" spans="1:10" ht="15" thickBot="1">
      <c r="A364" s="340" t="s">
        <v>746</v>
      </c>
      <c r="B364" s="510">
        <v>0</v>
      </c>
      <c r="C364" s="510">
        <v>0</v>
      </c>
      <c r="D364" s="510">
        <v>0</v>
      </c>
      <c r="E364" s="510">
        <v>0.39972551200000001</v>
      </c>
      <c r="F364" s="510">
        <v>0</v>
      </c>
      <c r="G364" s="510">
        <v>0</v>
      </c>
      <c r="H364" s="510">
        <v>0</v>
      </c>
      <c r="I364" s="510">
        <v>0</v>
      </c>
      <c r="J364" s="510">
        <v>0</v>
      </c>
    </row>
    <row r="365" spans="1:10" ht="15" thickBot="1">
      <c r="A365" s="483" t="s">
        <v>747</v>
      </c>
      <c r="B365" s="510">
        <v>0</v>
      </c>
      <c r="C365" s="510">
        <v>0</v>
      </c>
      <c r="D365" s="510">
        <v>0</v>
      </c>
      <c r="E365" s="510">
        <v>0.37925526999999998</v>
      </c>
      <c r="F365" s="510">
        <v>0</v>
      </c>
      <c r="G365" s="510">
        <v>0</v>
      </c>
      <c r="H365" s="510">
        <v>0</v>
      </c>
      <c r="I365" s="510">
        <v>0</v>
      </c>
      <c r="J365" s="510">
        <v>0</v>
      </c>
    </row>
    <row r="366" spans="1:10" ht="15" thickBot="1">
      <c r="A366" s="340" t="s">
        <v>748</v>
      </c>
      <c r="B366" s="510">
        <v>0</v>
      </c>
      <c r="C366" s="510">
        <v>0</v>
      </c>
      <c r="D366" s="510">
        <v>0</v>
      </c>
      <c r="E366" s="510">
        <v>0.37925526999999998</v>
      </c>
      <c r="F366" s="510">
        <v>0</v>
      </c>
      <c r="G366" s="510">
        <v>0</v>
      </c>
      <c r="H366" s="510">
        <v>0</v>
      </c>
      <c r="I366" s="510">
        <v>0</v>
      </c>
      <c r="J366" s="510">
        <v>0</v>
      </c>
    </row>
    <row r="367" spans="1:10" ht="15" thickBot="1">
      <c r="A367" s="340" t="s">
        <v>749</v>
      </c>
      <c r="B367" s="510">
        <v>0</v>
      </c>
      <c r="C367" s="510">
        <v>0</v>
      </c>
      <c r="D367" s="510">
        <v>0</v>
      </c>
      <c r="E367" s="510">
        <v>0.37925526999999998</v>
      </c>
      <c r="F367" s="510">
        <v>0</v>
      </c>
      <c r="G367" s="510">
        <v>0</v>
      </c>
      <c r="H367" s="510">
        <v>0</v>
      </c>
      <c r="I367" s="510">
        <v>0</v>
      </c>
      <c r="J367" s="510">
        <v>0</v>
      </c>
    </row>
    <row r="368" spans="1:10" ht="15" thickBot="1">
      <c r="A368" s="483" t="s">
        <v>750</v>
      </c>
      <c r="B368" s="510">
        <v>0</v>
      </c>
      <c r="C368" s="510">
        <v>0</v>
      </c>
      <c r="D368" s="510">
        <v>0</v>
      </c>
      <c r="E368" s="510">
        <v>0.358374462</v>
      </c>
      <c r="F368" s="510">
        <v>0</v>
      </c>
      <c r="G368" s="510">
        <v>0</v>
      </c>
      <c r="H368" s="510">
        <v>0</v>
      </c>
      <c r="I368" s="510">
        <v>0</v>
      </c>
      <c r="J368" s="510">
        <v>0</v>
      </c>
    </row>
    <row r="369" spans="1:10">
      <c r="A369" s="42"/>
      <c r="B369" s="511"/>
    </row>
    <row r="371" spans="1:10">
      <c r="A371" s="143" t="s">
        <v>199</v>
      </c>
    </row>
    <row r="372" spans="1:10" ht="15" thickBot="1"/>
    <row r="373" spans="1:10" ht="18.75" customHeight="1" thickBot="1">
      <c r="A373" s="573" t="s">
        <v>0</v>
      </c>
      <c r="B373" s="573" t="s">
        <v>591</v>
      </c>
      <c r="C373" s="573"/>
      <c r="D373" s="573"/>
      <c r="E373" s="573"/>
      <c r="F373" s="573"/>
      <c r="G373" s="573"/>
      <c r="H373" s="573"/>
      <c r="I373" s="573"/>
      <c r="J373" s="573"/>
    </row>
    <row r="374" spans="1:10" ht="18.75" customHeight="1" thickBot="1">
      <c r="A374" s="573"/>
      <c r="B374" s="180" t="s">
        <v>115</v>
      </c>
      <c r="C374" s="180" t="s">
        <v>185</v>
      </c>
      <c r="D374" s="180" t="s">
        <v>184</v>
      </c>
      <c r="E374" s="180" t="s">
        <v>179</v>
      </c>
      <c r="F374" s="180" t="s">
        <v>182</v>
      </c>
      <c r="G374" s="180" t="s">
        <v>180</v>
      </c>
      <c r="H374" s="180" t="s">
        <v>186</v>
      </c>
      <c r="I374" s="180" t="s">
        <v>183</v>
      </c>
      <c r="J374" s="180" t="s">
        <v>181</v>
      </c>
    </row>
    <row r="375" spans="1:10" ht="15" thickBot="1">
      <c r="A375" s="115" t="s">
        <v>606</v>
      </c>
      <c r="B375" s="181">
        <v>2211.3045361919999</v>
      </c>
      <c r="C375" s="181">
        <v>88.719663754999999</v>
      </c>
      <c r="D375" s="181">
        <v>1912.572981649</v>
      </c>
      <c r="E375" s="181">
        <v>59.46553746</v>
      </c>
      <c r="F375" s="181">
        <v>2522.3163067400001</v>
      </c>
      <c r="G375" s="181">
        <v>920.137113161</v>
      </c>
      <c r="H375" s="181">
        <v>69.432604366999996</v>
      </c>
      <c r="I375" s="181">
        <v>1620.476877285</v>
      </c>
      <c r="J375" s="181">
        <v>0</v>
      </c>
    </row>
    <row r="376" spans="1:10" ht="15" thickBot="1">
      <c r="A376" s="115" t="s">
        <v>635</v>
      </c>
      <c r="B376" s="181">
        <v>1995.509839779</v>
      </c>
      <c r="C376" s="181">
        <v>83.595696098000005</v>
      </c>
      <c r="D376" s="181">
        <v>1710.3785440900001</v>
      </c>
      <c r="E376" s="181">
        <v>64.194693815999997</v>
      </c>
      <c r="F376" s="181">
        <v>3701.447967999</v>
      </c>
      <c r="G376" s="181">
        <v>977.80268371900002</v>
      </c>
      <c r="H376" s="181">
        <v>66.705268689999997</v>
      </c>
      <c r="I376" s="181">
        <v>921.35155888999998</v>
      </c>
      <c r="J376" s="181">
        <v>0</v>
      </c>
    </row>
    <row r="377" spans="1:10" ht="15" thickBot="1">
      <c r="A377" s="115" t="s">
        <v>744</v>
      </c>
      <c r="B377" s="181">
        <v>1985.457470176</v>
      </c>
      <c r="C377" s="181">
        <v>68.662598138000007</v>
      </c>
      <c r="D377" s="181">
        <v>1300.0463009529999</v>
      </c>
      <c r="E377" s="181">
        <v>43.514299932999997</v>
      </c>
      <c r="F377" s="181">
        <v>2786.654402617</v>
      </c>
      <c r="G377" s="181">
        <v>759.63467366199995</v>
      </c>
      <c r="H377" s="181">
        <v>150.49305269800001</v>
      </c>
      <c r="I377" s="181">
        <v>946.15756384899998</v>
      </c>
      <c r="J377" s="181">
        <v>0</v>
      </c>
    </row>
    <row r="378" spans="1:10" ht="15" thickBot="1">
      <c r="A378" s="340" t="s">
        <v>745</v>
      </c>
      <c r="B378" s="510">
        <v>1970.4784127999999</v>
      </c>
      <c r="C378" s="510">
        <v>82.937740109000003</v>
      </c>
      <c r="D378" s="510">
        <v>1674.79350133</v>
      </c>
      <c r="E378" s="510">
        <v>58.339211908000003</v>
      </c>
      <c r="F378" s="510">
        <v>3320.247918044</v>
      </c>
      <c r="G378" s="510">
        <v>977.80268371900002</v>
      </c>
      <c r="H378" s="510">
        <v>66.705268689999997</v>
      </c>
      <c r="I378" s="510">
        <v>900.05231414699995</v>
      </c>
      <c r="J378" s="510">
        <v>0</v>
      </c>
    </row>
    <row r="379" spans="1:10" ht="15" thickBot="1">
      <c r="A379" s="340" t="s">
        <v>746</v>
      </c>
      <c r="B379" s="510">
        <v>1927.5090816689999</v>
      </c>
      <c r="C379" s="510">
        <v>73.737740109000001</v>
      </c>
      <c r="D379" s="510">
        <v>1523.2645341350001</v>
      </c>
      <c r="E379" s="510">
        <v>51.108543038999997</v>
      </c>
      <c r="F379" s="510">
        <v>3251.247918044</v>
      </c>
      <c r="G379" s="510">
        <v>941.30268371900002</v>
      </c>
      <c r="H379" s="510">
        <v>60.004714616999998</v>
      </c>
      <c r="I379" s="510">
        <v>838.564818618</v>
      </c>
      <c r="J379" s="510">
        <v>0</v>
      </c>
    </row>
    <row r="380" spans="1:10" ht="15" thickBot="1">
      <c r="A380" s="483" t="s">
        <v>747</v>
      </c>
      <c r="B380" s="510">
        <v>1835.8576743020001</v>
      </c>
      <c r="C380" s="510">
        <v>66.802851411000006</v>
      </c>
      <c r="D380" s="510">
        <v>1412.4015633389999</v>
      </c>
      <c r="E380" s="510">
        <v>44.554588701</v>
      </c>
      <c r="F380" s="510">
        <v>2951.848048759</v>
      </c>
      <c r="G380" s="510">
        <v>796.56423746899998</v>
      </c>
      <c r="H380" s="510">
        <v>52.492958573999999</v>
      </c>
      <c r="I380" s="510">
        <v>787.19322181300004</v>
      </c>
      <c r="J380" s="510">
        <v>0</v>
      </c>
    </row>
    <row r="381" spans="1:10" ht="15" thickBot="1">
      <c r="A381" s="340" t="s">
        <v>748</v>
      </c>
      <c r="B381" s="510">
        <v>1806.543647704</v>
      </c>
      <c r="C381" s="510">
        <v>66.073410980999995</v>
      </c>
      <c r="D381" s="510">
        <v>1411.025352503</v>
      </c>
      <c r="E381" s="510">
        <v>44.562104906999998</v>
      </c>
      <c r="F381" s="510">
        <v>2901.6369356599998</v>
      </c>
      <c r="G381" s="510">
        <v>796.56423746899998</v>
      </c>
      <c r="H381" s="510">
        <v>52.492958573999999</v>
      </c>
      <c r="I381" s="510">
        <v>777.43883315200003</v>
      </c>
      <c r="J381" s="510">
        <v>0</v>
      </c>
    </row>
    <row r="382" spans="1:10" ht="15" thickBot="1">
      <c r="A382" s="340" t="s">
        <v>749</v>
      </c>
      <c r="B382" s="510">
        <v>1806.2466648469999</v>
      </c>
      <c r="C382" s="510">
        <v>66.073410980999995</v>
      </c>
      <c r="D382" s="510">
        <v>1409.9697198819999</v>
      </c>
      <c r="E382" s="510">
        <v>44.859087764000002</v>
      </c>
      <c r="F382" s="510">
        <v>2901.6369356599998</v>
      </c>
      <c r="G382" s="510">
        <v>796.56423746899998</v>
      </c>
      <c r="H382" s="510">
        <v>51.015072904</v>
      </c>
      <c r="I382" s="510">
        <v>765.06681883099998</v>
      </c>
      <c r="J382" s="510">
        <v>0</v>
      </c>
    </row>
    <row r="383" spans="1:10" ht="15" thickBot="1">
      <c r="A383" s="483" t="s">
        <v>750</v>
      </c>
      <c r="B383" s="510">
        <v>1985.457470176</v>
      </c>
      <c r="C383" s="510">
        <v>68.662598138000007</v>
      </c>
      <c r="D383" s="510">
        <v>1300.0463009529999</v>
      </c>
      <c r="E383" s="510">
        <v>43.514299932999997</v>
      </c>
      <c r="F383" s="510">
        <v>2786.654402617</v>
      </c>
      <c r="G383" s="510">
        <v>759.63467366199995</v>
      </c>
      <c r="H383" s="510">
        <v>150.49305269800001</v>
      </c>
      <c r="I383" s="510">
        <v>946.15756384899998</v>
      </c>
      <c r="J383" s="510">
        <v>0</v>
      </c>
    </row>
    <row r="384" spans="1:10">
      <c r="A384" s="169" t="s">
        <v>1033</v>
      </c>
    </row>
    <row r="385" spans="1:10">
      <c r="A385" s="42"/>
      <c r="B385" s="511"/>
    </row>
    <row r="386" spans="1:10" ht="17">
      <c r="A386" s="593" t="s">
        <v>1010</v>
      </c>
      <c r="B386" s="593"/>
      <c r="C386" s="593"/>
      <c r="D386" s="593"/>
      <c r="E386" s="593"/>
      <c r="F386" s="593"/>
      <c r="G386" s="593"/>
      <c r="H386" s="593"/>
      <c r="I386" s="593"/>
      <c r="J386" s="593"/>
    </row>
    <row r="388" spans="1:10">
      <c r="A388" s="143" t="s">
        <v>200</v>
      </c>
    </row>
    <row r="389" spans="1:10" ht="15" thickBot="1"/>
    <row r="390" spans="1:10" ht="18.75" customHeight="1" thickBot="1">
      <c r="A390" s="573" t="s">
        <v>0</v>
      </c>
      <c r="B390" s="573" t="s">
        <v>592</v>
      </c>
      <c r="C390" s="573"/>
      <c r="D390" s="573"/>
      <c r="E390" s="573"/>
      <c r="F390" s="573"/>
      <c r="G390" s="573"/>
      <c r="H390" s="573"/>
      <c r="I390" s="573"/>
      <c r="J390" s="573"/>
    </row>
    <row r="391" spans="1:10" ht="18.75" customHeight="1" thickBot="1">
      <c r="A391" s="573"/>
      <c r="B391" s="180" t="s">
        <v>115</v>
      </c>
      <c r="C391" s="180" t="s">
        <v>185</v>
      </c>
      <c r="D391" s="180" t="s">
        <v>184</v>
      </c>
      <c r="E391" s="180" t="s">
        <v>179</v>
      </c>
      <c r="F391" s="180" t="s">
        <v>182</v>
      </c>
      <c r="G391" s="180" t="s">
        <v>180</v>
      </c>
      <c r="H391" s="180" t="s">
        <v>186</v>
      </c>
      <c r="I391" s="180" t="s">
        <v>183</v>
      </c>
      <c r="J391" s="180" t="s">
        <v>181</v>
      </c>
    </row>
    <row r="392" spans="1:10" ht="15" thickBot="1">
      <c r="A392" s="115" t="s">
        <v>606</v>
      </c>
      <c r="B392" s="181">
        <v>3104.4000092000001</v>
      </c>
      <c r="C392" s="181">
        <v>0</v>
      </c>
      <c r="D392" s="181">
        <v>0</v>
      </c>
      <c r="E392" s="257">
        <v>9.2E-6</v>
      </c>
      <c r="F392" s="181">
        <v>34.96</v>
      </c>
      <c r="G392" s="181">
        <v>0</v>
      </c>
      <c r="H392" s="181">
        <v>0</v>
      </c>
      <c r="I392" s="181">
        <v>0</v>
      </c>
      <c r="J392" s="181">
        <v>1.1592E-2</v>
      </c>
    </row>
    <row r="393" spans="1:10" ht="15" thickBot="1">
      <c r="A393" s="115" t="s">
        <v>635</v>
      </c>
      <c r="B393" s="181">
        <v>3104.400009</v>
      </c>
      <c r="C393" s="181">
        <v>0</v>
      </c>
      <c r="D393" s="181">
        <v>0</v>
      </c>
      <c r="E393" s="257">
        <v>9.0000000000000002E-6</v>
      </c>
      <c r="F393" s="181">
        <v>34.200000000000003</v>
      </c>
      <c r="G393" s="181">
        <v>0</v>
      </c>
      <c r="H393" s="181">
        <v>0</v>
      </c>
      <c r="I393" s="181">
        <v>0</v>
      </c>
      <c r="J393" s="181">
        <v>1.1349E-2</v>
      </c>
    </row>
    <row r="394" spans="1:10" ht="15" thickBot="1">
      <c r="A394" s="115" t="s">
        <v>744</v>
      </c>
      <c r="B394" s="181">
        <v>3104.400009</v>
      </c>
      <c r="C394" s="181"/>
      <c r="D394" s="181"/>
      <c r="E394" s="257">
        <v>9.0000000000000002E-6</v>
      </c>
      <c r="F394" s="181">
        <v>34.200000000000003</v>
      </c>
      <c r="G394" s="181"/>
      <c r="H394" s="181"/>
      <c r="I394" s="181"/>
      <c r="J394" s="181">
        <v>1.1664000000000001E-2</v>
      </c>
    </row>
    <row r="395" spans="1:10" ht="15" thickBot="1">
      <c r="A395" s="340" t="s">
        <v>745</v>
      </c>
      <c r="B395" s="510">
        <v>3104.4000086999999</v>
      </c>
      <c r="C395" s="510">
        <v>0</v>
      </c>
      <c r="D395" s="510">
        <v>0</v>
      </c>
      <c r="E395" s="519">
        <v>8.6999999999999997E-6</v>
      </c>
      <c r="F395" s="510">
        <v>33.06</v>
      </c>
      <c r="G395" s="510">
        <v>0</v>
      </c>
      <c r="H395" s="510">
        <v>0</v>
      </c>
      <c r="I395" s="510">
        <v>0</v>
      </c>
      <c r="J395" s="510">
        <v>1.09707E-2</v>
      </c>
    </row>
    <row r="396" spans="1:10" ht="15" thickBot="1">
      <c r="A396" s="340" t="s">
        <v>746</v>
      </c>
      <c r="B396" s="510">
        <v>3104.4000083999999</v>
      </c>
      <c r="C396" s="510">
        <v>0</v>
      </c>
      <c r="D396" s="510">
        <v>0</v>
      </c>
      <c r="E396" s="519">
        <v>8.3999999999999992E-6</v>
      </c>
      <c r="F396" s="510">
        <v>31.92</v>
      </c>
      <c r="G396" s="510">
        <v>0</v>
      </c>
      <c r="H396" s="510">
        <v>0</v>
      </c>
      <c r="I396" s="510">
        <v>0</v>
      </c>
      <c r="J396" s="510">
        <v>1.0886399999999999E-2</v>
      </c>
    </row>
    <row r="397" spans="1:10" ht="15" thickBot="1">
      <c r="A397" s="483" t="s">
        <v>747</v>
      </c>
      <c r="B397" s="510">
        <v>3104.4000080000001</v>
      </c>
      <c r="C397" s="510">
        <v>0</v>
      </c>
      <c r="D397" s="510">
        <v>0</v>
      </c>
      <c r="E397" s="519">
        <v>7.9999999999999996E-6</v>
      </c>
      <c r="F397" s="510">
        <v>30.4</v>
      </c>
      <c r="G397" s="510">
        <v>0</v>
      </c>
      <c r="H397" s="510">
        <v>0</v>
      </c>
      <c r="I397" s="510">
        <v>0</v>
      </c>
      <c r="J397" s="510">
        <v>1.0368E-2</v>
      </c>
    </row>
    <row r="398" spans="1:10" ht="15" thickBot="1">
      <c r="A398" s="340" t="s">
        <v>748</v>
      </c>
      <c r="B398" s="510">
        <v>3104.4000084999998</v>
      </c>
      <c r="C398" s="510">
        <v>0</v>
      </c>
      <c r="D398" s="510">
        <v>0</v>
      </c>
      <c r="E398" s="519">
        <v>8.4999999999999999E-6</v>
      </c>
      <c r="F398" s="510">
        <v>32.299999999999997</v>
      </c>
      <c r="G398" s="510">
        <v>0</v>
      </c>
      <c r="H398" s="510">
        <v>0</v>
      </c>
      <c r="I398" s="510">
        <v>0</v>
      </c>
      <c r="J398" s="510">
        <v>1.1016E-2</v>
      </c>
    </row>
    <row r="399" spans="1:10" ht="15" thickBot="1">
      <c r="A399" s="340" t="s">
        <v>749</v>
      </c>
      <c r="B399" s="510">
        <v>3104.4000086000001</v>
      </c>
      <c r="C399" s="510">
        <v>0</v>
      </c>
      <c r="D399" s="510">
        <v>0</v>
      </c>
      <c r="E399" s="519">
        <v>8.6000000000000007E-6</v>
      </c>
      <c r="F399" s="510">
        <v>32.68</v>
      </c>
      <c r="G399" s="510">
        <v>0</v>
      </c>
      <c r="H399" s="510">
        <v>0</v>
      </c>
      <c r="I399" s="510">
        <v>0</v>
      </c>
      <c r="J399" s="510">
        <v>1.11456E-2</v>
      </c>
    </row>
    <row r="400" spans="1:10" ht="15" thickBot="1">
      <c r="A400" s="483" t="s">
        <v>750</v>
      </c>
      <c r="B400" s="510">
        <v>3104.400009</v>
      </c>
      <c r="C400" s="510"/>
      <c r="D400" s="510"/>
      <c r="E400" s="519">
        <v>9.0000000000000002E-6</v>
      </c>
      <c r="F400" s="510">
        <v>34.200000000000003</v>
      </c>
      <c r="G400" s="510"/>
      <c r="H400" s="510"/>
      <c r="I400" s="510"/>
      <c r="J400" s="510">
        <v>1.1664000000000001E-2</v>
      </c>
    </row>
    <row r="401" spans="1:10">
      <c r="A401" s="42"/>
      <c r="B401" s="511"/>
    </row>
    <row r="403" spans="1:10">
      <c r="A403" s="143" t="s">
        <v>1046</v>
      </c>
    </row>
    <row r="404" spans="1:10" ht="15" thickBot="1"/>
    <row r="405" spans="1:10" ht="19.5" customHeight="1" thickBot="1">
      <c r="A405" s="573" t="s">
        <v>0</v>
      </c>
      <c r="B405" s="573" t="s">
        <v>593</v>
      </c>
      <c r="C405" s="573"/>
      <c r="D405" s="573"/>
      <c r="E405" s="573"/>
      <c r="F405" s="573"/>
      <c r="G405" s="573"/>
      <c r="H405" s="573"/>
      <c r="I405" s="573"/>
      <c r="J405" s="573"/>
    </row>
    <row r="406" spans="1:10" ht="19.5" customHeight="1" thickBot="1">
      <c r="A406" s="573"/>
      <c r="B406" s="180" t="s">
        <v>115</v>
      </c>
      <c r="C406" s="180" t="s">
        <v>185</v>
      </c>
      <c r="D406" s="180" t="s">
        <v>184</v>
      </c>
      <c r="E406" s="180" t="s">
        <v>179</v>
      </c>
      <c r="F406" s="180" t="s">
        <v>182</v>
      </c>
      <c r="G406" s="180" t="s">
        <v>180</v>
      </c>
      <c r="H406" s="180" t="s">
        <v>186</v>
      </c>
      <c r="I406" s="180" t="s">
        <v>183</v>
      </c>
      <c r="J406" s="180" t="s">
        <v>181</v>
      </c>
    </row>
    <row r="407" spans="1:10" ht="15" thickBot="1">
      <c r="A407" s="115" t="s">
        <v>606</v>
      </c>
      <c r="B407" s="181">
        <v>11858.911232779999</v>
      </c>
      <c r="C407" s="181">
        <v>30</v>
      </c>
      <c r="D407" s="181">
        <v>40</v>
      </c>
      <c r="E407" s="181">
        <v>1555.4571802200001</v>
      </c>
      <c r="F407" s="181">
        <v>553.96960200000001</v>
      </c>
      <c r="G407" s="181">
        <v>0</v>
      </c>
      <c r="H407" s="181">
        <v>106.04036480000001</v>
      </c>
      <c r="I407" s="181">
        <v>96.977564799999996</v>
      </c>
      <c r="J407" s="181">
        <v>1.982445</v>
      </c>
    </row>
    <row r="408" spans="1:10" ht="15" thickBot="1">
      <c r="A408" s="115" t="s">
        <v>635</v>
      </c>
      <c r="B408" s="181">
        <v>11941.235212850001</v>
      </c>
      <c r="C408" s="181">
        <v>30.03</v>
      </c>
      <c r="D408" s="181">
        <v>36.036000000000001</v>
      </c>
      <c r="E408" s="181">
        <v>1510.59467765</v>
      </c>
      <c r="F408" s="181">
        <v>519.05841499999997</v>
      </c>
      <c r="G408" s="181">
        <v>0</v>
      </c>
      <c r="H408" s="181">
        <v>105.00129149999999</v>
      </c>
      <c r="I408" s="181">
        <v>92.457096000000007</v>
      </c>
      <c r="J408" s="181">
        <v>1.9393499999999999</v>
      </c>
    </row>
    <row r="409" spans="1:10" ht="15" thickBot="1">
      <c r="A409" s="115" t="s">
        <v>744</v>
      </c>
      <c r="B409" s="181">
        <v>12000.24378085</v>
      </c>
      <c r="C409" s="181">
        <v>27.027000000000001</v>
      </c>
      <c r="D409" s="181">
        <v>0</v>
      </c>
      <c r="E409" s="181">
        <v>1496.13029465</v>
      </c>
      <c r="F409" s="181">
        <v>516.55591500000003</v>
      </c>
      <c r="G409" s="181">
        <v>0</v>
      </c>
      <c r="H409" s="181">
        <v>105.00129149999999</v>
      </c>
      <c r="I409" s="181">
        <v>89.454096000000007</v>
      </c>
      <c r="J409" s="181">
        <v>1.9393499999999999</v>
      </c>
    </row>
    <row r="410" spans="1:10" ht="15" thickBot="1">
      <c r="A410" s="340" t="s">
        <v>745</v>
      </c>
      <c r="B410" s="510">
        <v>11972.926937855</v>
      </c>
      <c r="C410" s="510">
        <v>30.03</v>
      </c>
      <c r="D410" s="510">
        <v>0</v>
      </c>
      <c r="E410" s="510">
        <v>1509.2292077449999</v>
      </c>
      <c r="F410" s="510">
        <v>514.85288449999996</v>
      </c>
      <c r="G410" s="510">
        <v>0</v>
      </c>
      <c r="H410" s="510">
        <v>105.00129149999999</v>
      </c>
      <c r="I410" s="510">
        <v>91.577392799999998</v>
      </c>
      <c r="J410" s="510">
        <v>1.8747075</v>
      </c>
    </row>
    <row r="411" spans="1:10" ht="15" thickBot="1">
      <c r="A411" s="340" t="s">
        <v>746</v>
      </c>
      <c r="B411" s="510">
        <v>11968.61107286</v>
      </c>
      <c r="C411" s="510">
        <v>30.03</v>
      </c>
      <c r="D411" s="510">
        <v>0</v>
      </c>
      <c r="E411" s="510">
        <v>1507.8350338400001</v>
      </c>
      <c r="F411" s="510">
        <v>510.64735400000001</v>
      </c>
      <c r="G411" s="510">
        <v>0</v>
      </c>
      <c r="H411" s="510">
        <v>105.00129149999999</v>
      </c>
      <c r="I411" s="510">
        <v>90.697689600000004</v>
      </c>
      <c r="J411" s="510">
        <v>1.810065</v>
      </c>
    </row>
    <row r="412" spans="1:10" ht="15" thickBot="1">
      <c r="A412" s="483" t="s">
        <v>747</v>
      </c>
      <c r="B412" s="510">
        <v>11962.824202199999</v>
      </c>
      <c r="C412" s="510">
        <v>30.03</v>
      </c>
      <c r="D412" s="510">
        <v>0</v>
      </c>
      <c r="E412" s="510">
        <v>1506.0089253000001</v>
      </c>
      <c r="F412" s="510">
        <v>505.03998000000001</v>
      </c>
      <c r="G412" s="510">
        <v>0</v>
      </c>
      <c r="H412" s="510">
        <v>105.00129149999999</v>
      </c>
      <c r="I412" s="510">
        <v>89.524752000000007</v>
      </c>
      <c r="J412" s="510">
        <v>1.723875</v>
      </c>
    </row>
    <row r="413" spans="1:10" ht="15" thickBot="1">
      <c r="A413" s="340" t="s">
        <v>748</v>
      </c>
      <c r="B413" s="510">
        <v>11970.098791525001</v>
      </c>
      <c r="C413" s="510">
        <v>30.03</v>
      </c>
      <c r="D413" s="510">
        <v>0</v>
      </c>
      <c r="E413" s="510">
        <v>1508.250559975</v>
      </c>
      <c r="F413" s="510">
        <v>512.04919749999999</v>
      </c>
      <c r="G413" s="510">
        <v>0</v>
      </c>
      <c r="H413" s="510">
        <v>105.00129149999999</v>
      </c>
      <c r="I413" s="510">
        <v>90.990924000000007</v>
      </c>
      <c r="J413" s="510">
        <v>1.8316125000000001</v>
      </c>
    </row>
    <row r="414" spans="1:10" ht="15" thickBot="1">
      <c r="A414" s="340" t="s">
        <v>749</v>
      </c>
      <c r="B414" s="510">
        <v>11971.56780139</v>
      </c>
      <c r="C414" s="510">
        <v>30.03</v>
      </c>
      <c r="D414" s="510">
        <v>0</v>
      </c>
      <c r="E414" s="510">
        <v>1508.6847949099999</v>
      </c>
      <c r="F414" s="510">
        <v>513.45104100000003</v>
      </c>
      <c r="G414" s="510">
        <v>0</v>
      </c>
      <c r="H414" s="510">
        <v>105.00129149999999</v>
      </c>
      <c r="I414" s="510">
        <v>91.284158399999995</v>
      </c>
      <c r="J414" s="510">
        <v>1.8531599999999999</v>
      </c>
    </row>
    <row r="415" spans="1:10" ht="15" thickBot="1">
      <c r="A415" s="483" t="s">
        <v>750</v>
      </c>
      <c r="B415" s="510">
        <v>12000.24378085</v>
      </c>
      <c r="C415" s="510">
        <v>27.027000000000001</v>
      </c>
      <c r="D415" s="510">
        <v>0</v>
      </c>
      <c r="E415" s="510">
        <v>1496.13029465</v>
      </c>
      <c r="F415" s="510">
        <v>516.55591500000003</v>
      </c>
      <c r="G415" s="510">
        <v>0</v>
      </c>
      <c r="H415" s="510">
        <v>105.00129149999999</v>
      </c>
      <c r="I415" s="510">
        <v>89.454096000000007</v>
      </c>
      <c r="J415" s="510">
        <v>1.9393499999999999</v>
      </c>
    </row>
    <row r="416" spans="1:10">
      <c r="A416" s="169" t="s">
        <v>1033</v>
      </c>
    </row>
    <row r="417" spans="1:10">
      <c r="A417" s="42"/>
      <c r="B417" s="511"/>
    </row>
    <row r="418" spans="1:10" ht="17">
      <c r="A418" s="593" t="s">
        <v>1010</v>
      </c>
      <c r="B418" s="593"/>
      <c r="C418" s="593"/>
      <c r="D418" s="593"/>
      <c r="E418" s="593"/>
      <c r="F418" s="593"/>
      <c r="G418" s="593"/>
      <c r="H418" s="593"/>
      <c r="I418" s="593"/>
      <c r="J418" s="593"/>
    </row>
    <row r="420" spans="1:10">
      <c r="A420" s="143" t="s">
        <v>201</v>
      </c>
    </row>
    <row r="421" spans="1:10" ht="15" thickBot="1"/>
    <row r="422" spans="1:10" ht="18.75" customHeight="1" thickBot="1">
      <c r="A422" s="573" t="s">
        <v>0</v>
      </c>
      <c r="B422" s="573" t="s">
        <v>577</v>
      </c>
      <c r="C422" s="573"/>
      <c r="D422" s="573"/>
      <c r="E422" s="573"/>
      <c r="F422" s="573"/>
      <c r="G422" s="573"/>
      <c r="H422" s="573"/>
      <c r="I422" s="573"/>
      <c r="J422" s="573"/>
    </row>
    <row r="423" spans="1:10" ht="18.75" customHeight="1" thickBot="1">
      <c r="A423" s="573"/>
      <c r="B423" s="180" t="s">
        <v>115</v>
      </c>
      <c r="C423" s="180" t="s">
        <v>185</v>
      </c>
      <c r="D423" s="180" t="s">
        <v>184</v>
      </c>
      <c r="E423" s="180" t="s">
        <v>179</v>
      </c>
      <c r="F423" s="180" t="s">
        <v>182</v>
      </c>
      <c r="G423" s="180" t="s">
        <v>180</v>
      </c>
      <c r="H423" s="180" t="s">
        <v>186</v>
      </c>
      <c r="I423" s="180" t="s">
        <v>183</v>
      </c>
      <c r="J423" s="180" t="s">
        <v>181</v>
      </c>
    </row>
    <row r="424" spans="1:10" ht="15" thickBot="1">
      <c r="A424" s="115" t="s">
        <v>606</v>
      </c>
      <c r="B424" s="181">
        <v>0</v>
      </c>
      <c r="C424" s="181">
        <v>0</v>
      </c>
      <c r="D424" s="181">
        <v>557.79999999999995</v>
      </c>
      <c r="E424" s="181">
        <v>0</v>
      </c>
      <c r="F424" s="181">
        <v>0</v>
      </c>
      <c r="G424" s="181">
        <v>0</v>
      </c>
      <c r="H424" s="181">
        <v>0</v>
      </c>
      <c r="I424" s="181">
        <v>0</v>
      </c>
      <c r="J424" s="181">
        <v>0</v>
      </c>
    </row>
    <row r="425" spans="1:10" ht="15" thickBot="1">
      <c r="A425" s="115" t="s">
        <v>635</v>
      </c>
      <c r="B425" s="181">
        <v>0</v>
      </c>
      <c r="C425" s="181">
        <v>0</v>
      </c>
      <c r="D425" s="181">
        <v>572.08000000000004</v>
      </c>
      <c r="E425" s="181">
        <v>0</v>
      </c>
      <c r="F425" s="181">
        <v>0</v>
      </c>
      <c r="G425" s="181">
        <v>0</v>
      </c>
      <c r="H425" s="181">
        <v>0</v>
      </c>
      <c r="I425" s="181">
        <v>0</v>
      </c>
      <c r="J425" s="181">
        <v>0</v>
      </c>
    </row>
    <row r="426" spans="1:10" ht="15" thickBot="1">
      <c r="A426" s="115" t="s">
        <v>744</v>
      </c>
      <c r="B426" s="181">
        <v>0</v>
      </c>
      <c r="C426" s="181">
        <v>0</v>
      </c>
      <c r="D426" s="181">
        <v>564.20000000000005</v>
      </c>
      <c r="E426" s="181">
        <v>0</v>
      </c>
      <c r="F426" s="181">
        <v>0</v>
      </c>
      <c r="G426" s="181">
        <v>0</v>
      </c>
      <c r="H426" s="181">
        <v>0</v>
      </c>
      <c r="I426" s="181">
        <v>0</v>
      </c>
      <c r="J426" s="181">
        <v>0</v>
      </c>
    </row>
    <row r="427" spans="1:10" ht="15" thickBot="1">
      <c r="A427" s="340" t="s">
        <v>745</v>
      </c>
      <c r="B427" s="510">
        <v>0</v>
      </c>
      <c r="C427" s="510">
        <v>0</v>
      </c>
      <c r="D427" s="510">
        <v>586.12</v>
      </c>
      <c r="E427" s="510">
        <v>0</v>
      </c>
      <c r="F427" s="510">
        <v>0</v>
      </c>
      <c r="G427" s="510">
        <v>0</v>
      </c>
      <c r="H427" s="510">
        <v>0</v>
      </c>
      <c r="I427" s="510">
        <v>0</v>
      </c>
      <c r="J427" s="510">
        <v>0</v>
      </c>
    </row>
    <row r="428" spans="1:10" ht="15" thickBot="1">
      <c r="A428" s="340" t="s">
        <v>746</v>
      </c>
      <c r="B428" s="510">
        <v>0</v>
      </c>
      <c r="C428" s="510">
        <v>0</v>
      </c>
      <c r="D428" s="510">
        <v>582.16</v>
      </c>
      <c r="E428" s="510">
        <v>0</v>
      </c>
      <c r="F428" s="510">
        <v>0</v>
      </c>
      <c r="G428" s="510">
        <v>0</v>
      </c>
      <c r="H428" s="510">
        <v>0</v>
      </c>
      <c r="I428" s="510">
        <v>0</v>
      </c>
      <c r="J428" s="510">
        <v>0</v>
      </c>
    </row>
    <row r="429" spans="1:10" ht="15" thickBot="1">
      <c r="A429" s="483" t="s">
        <v>747</v>
      </c>
      <c r="B429" s="510">
        <v>0</v>
      </c>
      <c r="C429" s="510">
        <v>0</v>
      </c>
      <c r="D429" s="510">
        <v>596.72</v>
      </c>
      <c r="E429" s="510">
        <v>0</v>
      </c>
      <c r="F429" s="510">
        <v>0</v>
      </c>
      <c r="G429" s="510">
        <v>0</v>
      </c>
      <c r="H429" s="510">
        <v>0</v>
      </c>
      <c r="I429" s="510">
        <v>0</v>
      </c>
      <c r="J429" s="510">
        <v>0</v>
      </c>
    </row>
    <row r="430" spans="1:10" ht="15" thickBot="1">
      <c r="A430" s="340" t="s">
        <v>748</v>
      </c>
      <c r="B430" s="510">
        <v>0</v>
      </c>
      <c r="C430" s="510">
        <v>0</v>
      </c>
      <c r="D430" s="510">
        <v>587.6</v>
      </c>
      <c r="E430" s="510">
        <v>0</v>
      </c>
      <c r="F430" s="510">
        <v>0</v>
      </c>
      <c r="G430" s="510">
        <v>0</v>
      </c>
      <c r="H430" s="510">
        <v>0</v>
      </c>
      <c r="I430" s="510">
        <v>0</v>
      </c>
      <c r="J430" s="510">
        <v>0</v>
      </c>
    </row>
    <row r="431" spans="1:10" ht="15" thickBot="1">
      <c r="A431" s="340" t="s">
        <v>749</v>
      </c>
      <c r="B431" s="510">
        <v>0</v>
      </c>
      <c r="C431" s="510">
        <v>0</v>
      </c>
      <c r="D431" s="510">
        <v>565.12</v>
      </c>
      <c r="E431" s="510">
        <v>0</v>
      </c>
      <c r="F431" s="510">
        <v>0</v>
      </c>
      <c r="G431" s="510">
        <v>0</v>
      </c>
      <c r="H431" s="510">
        <v>0</v>
      </c>
      <c r="I431" s="510">
        <v>0</v>
      </c>
      <c r="J431" s="510">
        <v>0</v>
      </c>
    </row>
    <row r="432" spans="1:10" ht="15" thickBot="1">
      <c r="A432" s="483" t="s">
        <v>750</v>
      </c>
      <c r="B432" s="510">
        <v>0</v>
      </c>
      <c r="C432" s="510">
        <v>0</v>
      </c>
      <c r="D432" s="510">
        <v>564.20000000000005</v>
      </c>
      <c r="E432" s="510">
        <v>0</v>
      </c>
      <c r="F432" s="510">
        <v>0</v>
      </c>
      <c r="G432" s="510">
        <v>0</v>
      </c>
      <c r="H432" s="510">
        <v>0</v>
      </c>
      <c r="I432" s="510">
        <v>0</v>
      </c>
      <c r="J432" s="510">
        <v>0</v>
      </c>
    </row>
    <row r="433" spans="1:10">
      <c r="A433" s="42"/>
      <c r="B433" s="511"/>
    </row>
    <row r="435" spans="1:10">
      <c r="A435" s="143" t="s">
        <v>202</v>
      </c>
    </row>
    <row r="436" spans="1:10" ht="15" thickBot="1"/>
    <row r="437" spans="1:10" ht="18.75" customHeight="1" thickBot="1">
      <c r="A437" s="573" t="s">
        <v>0</v>
      </c>
      <c r="B437" s="573" t="s">
        <v>594</v>
      </c>
      <c r="C437" s="573"/>
      <c r="D437" s="573"/>
      <c r="E437" s="573"/>
      <c r="F437" s="573"/>
      <c r="G437" s="573"/>
      <c r="H437" s="573"/>
      <c r="I437" s="573"/>
      <c r="J437" s="573"/>
    </row>
    <row r="438" spans="1:10" ht="18.75" customHeight="1" thickBot="1">
      <c r="A438" s="573"/>
      <c r="B438" s="180" t="s">
        <v>115</v>
      </c>
      <c r="C438" s="180" t="s">
        <v>185</v>
      </c>
      <c r="D438" s="180" t="s">
        <v>184</v>
      </c>
      <c r="E438" s="180" t="s">
        <v>179</v>
      </c>
      <c r="F438" s="180" t="s">
        <v>182</v>
      </c>
      <c r="G438" s="180" t="s">
        <v>180</v>
      </c>
      <c r="H438" s="180" t="s">
        <v>186</v>
      </c>
      <c r="I438" s="180" t="s">
        <v>183</v>
      </c>
      <c r="J438" s="180" t="s">
        <v>181</v>
      </c>
    </row>
    <row r="439" spans="1:10" ht="15" thickBot="1">
      <c r="A439" s="115" t="s">
        <v>606</v>
      </c>
      <c r="B439" s="181">
        <v>0</v>
      </c>
      <c r="C439" s="181">
        <v>0</v>
      </c>
      <c r="D439" s="181">
        <v>27.89</v>
      </c>
      <c r="E439" s="181">
        <v>0</v>
      </c>
      <c r="F439" s="181">
        <v>0</v>
      </c>
      <c r="G439" s="181">
        <v>3131.4892</v>
      </c>
      <c r="H439" s="181">
        <v>0</v>
      </c>
      <c r="I439" s="181">
        <v>0</v>
      </c>
      <c r="J439" s="181">
        <v>0</v>
      </c>
    </row>
    <row r="440" spans="1:10" ht="15" thickBot="1">
      <c r="A440" s="115" t="s">
        <v>635</v>
      </c>
      <c r="B440" s="181">
        <v>0</v>
      </c>
      <c r="C440" s="181">
        <v>0</v>
      </c>
      <c r="D440" s="181">
        <v>28.603999999999999</v>
      </c>
      <c r="E440" s="181">
        <v>0</v>
      </c>
      <c r="F440" s="181">
        <v>0</v>
      </c>
      <c r="G440" s="181">
        <v>3211.6571199999998</v>
      </c>
      <c r="H440" s="181">
        <v>0</v>
      </c>
      <c r="I440" s="181">
        <v>0</v>
      </c>
      <c r="J440" s="181">
        <v>0</v>
      </c>
    </row>
    <row r="441" spans="1:10" ht="15" thickBot="1">
      <c r="A441" s="115" t="s">
        <v>744</v>
      </c>
      <c r="B441" s="181">
        <v>0</v>
      </c>
      <c r="C441" s="181">
        <v>0</v>
      </c>
      <c r="D441" s="181">
        <v>28.21</v>
      </c>
      <c r="E441" s="181">
        <v>0</v>
      </c>
      <c r="F441" s="181">
        <v>0</v>
      </c>
      <c r="G441" s="181">
        <v>3167.4187999999999</v>
      </c>
      <c r="H441" s="181">
        <v>0</v>
      </c>
      <c r="I441" s="181">
        <v>0</v>
      </c>
      <c r="J441" s="181">
        <v>0</v>
      </c>
    </row>
    <row r="442" spans="1:10" ht="15" thickBot="1">
      <c r="A442" s="340" t="s">
        <v>745</v>
      </c>
      <c r="B442" s="510">
        <v>0</v>
      </c>
      <c r="C442" s="510">
        <v>0</v>
      </c>
      <c r="D442" s="510">
        <v>29.306000000000001</v>
      </c>
      <c r="E442" s="510">
        <v>0</v>
      </c>
      <c r="F442" s="510">
        <v>0</v>
      </c>
      <c r="G442" s="510">
        <v>3290.47768</v>
      </c>
      <c r="H442" s="510">
        <v>0</v>
      </c>
      <c r="I442" s="510">
        <v>0</v>
      </c>
      <c r="J442" s="510">
        <v>0</v>
      </c>
    </row>
    <row r="443" spans="1:10" ht="15" thickBot="1">
      <c r="A443" s="340" t="s">
        <v>746</v>
      </c>
      <c r="B443" s="510">
        <v>0</v>
      </c>
      <c r="C443" s="510">
        <v>0</v>
      </c>
      <c r="D443" s="510">
        <v>29.108000000000001</v>
      </c>
      <c r="E443" s="510">
        <v>0</v>
      </c>
      <c r="F443" s="510">
        <v>0</v>
      </c>
      <c r="G443" s="510">
        <v>3268.2462399999999</v>
      </c>
      <c r="H443" s="510">
        <v>0</v>
      </c>
      <c r="I443" s="510">
        <v>0</v>
      </c>
      <c r="J443" s="510">
        <v>0</v>
      </c>
    </row>
    <row r="444" spans="1:10" ht="15" thickBot="1">
      <c r="A444" s="483" t="s">
        <v>747</v>
      </c>
      <c r="B444" s="510">
        <v>0</v>
      </c>
      <c r="C444" s="510">
        <v>0</v>
      </c>
      <c r="D444" s="510">
        <v>29.835999999999999</v>
      </c>
      <c r="E444" s="510">
        <v>0</v>
      </c>
      <c r="F444" s="510">
        <v>0</v>
      </c>
      <c r="G444" s="510">
        <v>3349.9860800000001</v>
      </c>
      <c r="H444" s="510">
        <v>0</v>
      </c>
      <c r="I444" s="510">
        <v>0</v>
      </c>
      <c r="J444" s="510">
        <v>0</v>
      </c>
    </row>
    <row r="445" spans="1:10" ht="15" thickBot="1">
      <c r="A445" s="340" t="s">
        <v>748</v>
      </c>
      <c r="B445" s="510">
        <v>0</v>
      </c>
      <c r="C445" s="510">
        <v>0</v>
      </c>
      <c r="D445" s="510">
        <v>29.38</v>
      </c>
      <c r="E445" s="510">
        <v>0</v>
      </c>
      <c r="F445" s="510">
        <v>0</v>
      </c>
      <c r="G445" s="510">
        <v>3298.7864</v>
      </c>
      <c r="H445" s="510">
        <v>0</v>
      </c>
      <c r="I445" s="510">
        <v>0</v>
      </c>
      <c r="J445" s="510">
        <v>0</v>
      </c>
    </row>
    <row r="446" spans="1:10" ht="15" thickBot="1">
      <c r="A446" s="340" t="s">
        <v>749</v>
      </c>
      <c r="B446" s="510">
        <v>0</v>
      </c>
      <c r="C446" s="510">
        <v>0</v>
      </c>
      <c r="D446" s="510">
        <v>28.256</v>
      </c>
      <c r="E446" s="510">
        <v>0</v>
      </c>
      <c r="F446" s="510">
        <v>0</v>
      </c>
      <c r="G446" s="510">
        <v>3172.5836800000002</v>
      </c>
      <c r="H446" s="510">
        <v>0</v>
      </c>
      <c r="I446" s="510">
        <v>0</v>
      </c>
      <c r="J446" s="510">
        <v>0</v>
      </c>
    </row>
    <row r="447" spans="1:10" ht="15" thickBot="1">
      <c r="A447" s="483" t="s">
        <v>750</v>
      </c>
      <c r="B447" s="510">
        <v>0</v>
      </c>
      <c r="C447" s="510">
        <v>0</v>
      </c>
      <c r="D447" s="510">
        <v>28.21</v>
      </c>
      <c r="E447" s="510">
        <v>0</v>
      </c>
      <c r="F447" s="510">
        <v>0</v>
      </c>
      <c r="G447" s="510">
        <v>3167.4187999999999</v>
      </c>
      <c r="H447" s="510">
        <v>0</v>
      </c>
      <c r="I447" s="510">
        <v>0</v>
      </c>
      <c r="J447" s="510">
        <v>0</v>
      </c>
    </row>
    <row r="448" spans="1:10">
      <c r="A448" s="169" t="s">
        <v>1033</v>
      </c>
    </row>
    <row r="449" spans="1:10">
      <c r="A449" s="42"/>
      <c r="B449" s="511"/>
    </row>
    <row r="450" spans="1:10" ht="17">
      <c r="A450" s="593" t="s">
        <v>1010</v>
      </c>
      <c r="B450" s="593"/>
      <c r="C450" s="593"/>
      <c r="D450" s="593"/>
      <c r="E450" s="593"/>
      <c r="F450" s="593"/>
      <c r="G450" s="593"/>
      <c r="H450" s="593"/>
      <c r="I450" s="593"/>
      <c r="J450" s="593"/>
    </row>
    <row r="452" spans="1:10">
      <c r="A452" s="143" t="s">
        <v>1002</v>
      </c>
    </row>
    <row r="453" spans="1:10" ht="15" thickBot="1"/>
    <row r="454" spans="1:10" ht="19.5" customHeight="1" thickBot="1">
      <c r="A454" s="573" t="s">
        <v>0</v>
      </c>
      <c r="B454" s="573" t="s">
        <v>581</v>
      </c>
      <c r="C454" s="573"/>
      <c r="D454" s="573"/>
      <c r="E454" s="573"/>
      <c r="F454" s="573"/>
      <c r="G454" s="573"/>
      <c r="H454" s="573"/>
      <c r="I454" s="573"/>
      <c r="J454" s="573"/>
    </row>
    <row r="455" spans="1:10" ht="19.5" customHeight="1" thickBot="1">
      <c r="A455" s="573"/>
      <c r="B455" s="180" t="s">
        <v>115</v>
      </c>
      <c r="C455" s="180" t="s">
        <v>185</v>
      </c>
      <c r="D455" s="180" t="s">
        <v>184</v>
      </c>
      <c r="E455" s="180" t="s">
        <v>179</v>
      </c>
      <c r="F455" s="180" t="s">
        <v>182</v>
      </c>
      <c r="G455" s="180" t="s">
        <v>180</v>
      </c>
      <c r="H455" s="180" t="s">
        <v>186</v>
      </c>
      <c r="I455" s="180" t="s">
        <v>183</v>
      </c>
      <c r="J455" s="180" t="s">
        <v>181</v>
      </c>
    </row>
    <row r="456" spans="1:10" ht="15" thickBot="1">
      <c r="A456" s="115" t="s">
        <v>606</v>
      </c>
      <c r="B456" s="181">
        <v>104.58750000000001</v>
      </c>
      <c r="C456" s="181">
        <v>0</v>
      </c>
      <c r="D456" s="181">
        <v>139.44999999999999</v>
      </c>
      <c r="E456" s="181">
        <v>0</v>
      </c>
      <c r="F456" s="181">
        <v>251.01</v>
      </c>
      <c r="G456" s="181">
        <v>0</v>
      </c>
      <c r="H456" s="181">
        <v>588.19312749999995</v>
      </c>
      <c r="I456" s="181">
        <v>0</v>
      </c>
      <c r="J456" s="181">
        <v>0</v>
      </c>
    </row>
    <row r="457" spans="1:10" ht="15" thickBot="1">
      <c r="A457" s="115" t="s">
        <v>635</v>
      </c>
      <c r="B457" s="181">
        <v>107.265</v>
      </c>
      <c r="C457" s="181">
        <v>0</v>
      </c>
      <c r="D457" s="181">
        <v>145.88040000000001</v>
      </c>
      <c r="E457" s="181">
        <v>0</v>
      </c>
      <c r="F457" s="181">
        <v>257.43599999999998</v>
      </c>
      <c r="G457" s="181">
        <v>0</v>
      </c>
      <c r="H457" s="181">
        <v>603.25120900000002</v>
      </c>
      <c r="I457" s="181">
        <v>0</v>
      </c>
      <c r="J457" s="181">
        <v>0</v>
      </c>
    </row>
    <row r="458" spans="1:10" ht="15" thickBot="1">
      <c r="A458" s="115" t="s">
        <v>744</v>
      </c>
      <c r="B458" s="181">
        <v>63.472499999999997</v>
      </c>
      <c r="C458" s="181">
        <v>0</v>
      </c>
      <c r="D458" s="181">
        <v>143.87100000000001</v>
      </c>
      <c r="E458" s="181">
        <v>0</v>
      </c>
      <c r="F458" s="181">
        <v>253.89</v>
      </c>
      <c r="G458" s="181">
        <v>0</v>
      </c>
      <c r="H458" s="181">
        <v>506.08034750000002</v>
      </c>
      <c r="I458" s="181">
        <v>0</v>
      </c>
      <c r="J458" s="181">
        <v>0</v>
      </c>
    </row>
    <row r="459" spans="1:10" ht="15" thickBot="1">
      <c r="A459" s="340" t="s">
        <v>745</v>
      </c>
      <c r="B459" s="510">
        <v>109.89749999999999</v>
      </c>
      <c r="C459" s="510">
        <v>0</v>
      </c>
      <c r="D459" s="510">
        <v>149.4606</v>
      </c>
      <c r="E459" s="510">
        <v>0</v>
      </c>
      <c r="F459" s="510">
        <v>263.75400000000002</v>
      </c>
      <c r="G459" s="510">
        <v>0</v>
      </c>
      <c r="H459" s="510">
        <v>474.45681350000001</v>
      </c>
      <c r="I459" s="510">
        <v>0</v>
      </c>
      <c r="J459" s="510">
        <v>0</v>
      </c>
    </row>
    <row r="460" spans="1:10" ht="15" thickBot="1">
      <c r="A460" s="340" t="s">
        <v>746</v>
      </c>
      <c r="B460" s="510">
        <v>109.155</v>
      </c>
      <c r="C460" s="510">
        <v>0</v>
      </c>
      <c r="D460" s="510">
        <v>148.45079999999999</v>
      </c>
      <c r="E460" s="510">
        <v>0</v>
      </c>
      <c r="F460" s="510">
        <v>261.97199999999998</v>
      </c>
      <c r="G460" s="510">
        <v>0</v>
      </c>
      <c r="H460" s="510">
        <v>471.25124299999999</v>
      </c>
      <c r="I460" s="510">
        <v>0</v>
      </c>
      <c r="J460" s="510">
        <v>0</v>
      </c>
    </row>
    <row r="461" spans="1:10" ht="15" thickBot="1">
      <c r="A461" s="483" t="s">
        <v>747</v>
      </c>
      <c r="B461" s="510">
        <v>67.131</v>
      </c>
      <c r="C461" s="510">
        <v>0</v>
      </c>
      <c r="D461" s="510">
        <v>152.1636</v>
      </c>
      <c r="E461" s="510">
        <v>0</v>
      </c>
      <c r="F461" s="510">
        <v>268.524</v>
      </c>
      <c r="G461" s="510">
        <v>0</v>
      </c>
      <c r="H461" s="510">
        <v>477.07018099999999</v>
      </c>
      <c r="I461" s="510">
        <v>0</v>
      </c>
      <c r="J461" s="510">
        <v>0</v>
      </c>
    </row>
    <row r="462" spans="1:10" ht="15" thickBot="1">
      <c r="A462" s="340" t="s">
        <v>748</v>
      </c>
      <c r="B462" s="510">
        <v>66.105000000000004</v>
      </c>
      <c r="C462" s="510">
        <v>0</v>
      </c>
      <c r="D462" s="510">
        <v>149.83799999999999</v>
      </c>
      <c r="E462" s="510">
        <v>0</v>
      </c>
      <c r="F462" s="510">
        <v>264.42</v>
      </c>
      <c r="G462" s="510">
        <v>0</v>
      </c>
      <c r="H462" s="510">
        <v>527.06985499999996</v>
      </c>
      <c r="I462" s="510">
        <v>0</v>
      </c>
      <c r="J462" s="510">
        <v>0</v>
      </c>
    </row>
    <row r="463" spans="1:10" ht="15" thickBot="1">
      <c r="A463" s="340" t="s">
        <v>749</v>
      </c>
      <c r="B463" s="510">
        <v>63.576000000000001</v>
      </c>
      <c r="C463" s="510">
        <v>0</v>
      </c>
      <c r="D463" s="510">
        <v>144.10560000000001</v>
      </c>
      <c r="E463" s="510">
        <v>0</v>
      </c>
      <c r="F463" s="510">
        <v>254.304</v>
      </c>
      <c r="G463" s="510">
        <v>0</v>
      </c>
      <c r="H463" s="510">
        <v>506.905576</v>
      </c>
      <c r="I463" s="510">
        <v>0</v>
      </c>
      <c r="J463" s="510">
        <v>0</v>
      </c>
    </row>
    <row r="464" spans="1:10" ht="15" thickBot="1">
      <c r="A464" s="483" t="s">
        <v>750</v>
      </c>
      <c r="B464" s="510">
        <v>63.472499999999997</v>
      </c>
      <c r="C464" s="510">
        <v>0</v>
      </c>
      <c r="D464" s="510">
        <v>143.87100000000001</v>
      </c>
      <c r="E464" s="510">
        <v>0</v>
      </c>
      <c r="F464" s="510">
        <v>253.89</v>
      </c>
      <c r="G464" s="510">
        <v>0</v>
      </c>
      <c r="H464" s="510">
        <v>506.08034750000002</v>
      </c>
      <c r="I464" s="510">
        <v>0</v>
      </c>
      <c r="J464" s="510">
        <v>0</v>
      </c>
    </row>
    <row r="465" spans="1:10">
      <c r="A465" s="42"/>
      <c r="B465" s="511"/>
    </row>
    <row r="467" spans="1:10">
      <c r="A467" s="143" t="s">
        <v>1003</v>
      </c>
    </row>
    <row r="468" spans="1:10" ht="15" thickBot="1"/>
    <row r="469" spans="1:10" ht="19.5" customHeight="1" thickBot="1">
      <c r="A469" s="573" t="s">
        <v>0</v>
      </c>
      <c r="B469" s="573" t="s">
        <v>582</v>
      </c>
      <c r="C469" s="573"/>
      <c r="D469" s="573"/>
      <c r="E469" s="573"/>
      <c r="F469" s="573"/>
      <c r="G469" s="573"/>
      <c r="H469" s="573"/>
      <c r="I469" s="573"/>
      <c r="J469" s="573"/>
    </row>
    <row r="470" spans="1:10" ht="19.5" customHeight="1" thickBot="1">
      <c r="A470" s="573"/>
      <c r="B470" s="180" t="s">
        <v>115</v>
      </c>
      <c r="C470" s="180" t="s">
        <v>185</v>
      </c>
      <c r="D470" s="180" t="s">
        <v>184</v>
      </c>
      <c r="E470" s="180" t="s">
        <v>179</v>
      </c>
      <c r="F470" s="180" t="s">
        <v>182</v>
      </c>
      <c r="G470" s="180" t="s">
        <v>180</v>
      </c>
      <c r="H470" s="180" t="s">
        <v>186</v>
      </c>
      <c r="I470" s="180" t="s">
        <v>183</v>
      </c>
      <c r="J470" s="180" t="s">
        <v>181</v>
      </c>
    </row>
    <row r="471" spans="1:10" ht="15" thickBot="1">
      <c r="A471" s="115" t="s">
        <v>606</v>
      </c>
      <c r="B471" s="181">
        <v>131.54778684999999</v>
      </c>
      <c r="C471" s="181">
        <v>4.1835000000000004</v>
      </c>
      <c r="D471" s="181">
        <v>1057.0309999999999</v>
      </c>
      <c r="E471" s="181">
        <v>389.11416804999999</v>
      </c>
      <c r="F471" s="181">
        <v>303.44319999999999</v>
      </c>
      <c r="G471" s="181">
        <v>1246.194925</v>
      </c>
      <c r="H471" s="181">
        <v>0</v>
      </c>
      <c r="I471" s="181">
        <v>0</v>
      </c>
      <c r="J471" s="181">
        <v>0</v>
      </c>
    </row>
    <row r="472" spans="1:10" ht="15" thickBot="1">
      <c r="A472" s="115" t="s">
        <v>635</v>
      </c>
      <c r="B472" s="181">
        <v>82.474799923999996</v>
      </c>
      <c r="C472" s="181">
        <v>2.8603999999999998</v>
      </c>
      <c r="D472" s="181">
        <v>1532.4593</v>
      </c>
      <c r="E472" s="181">
        <v>447.58824099999998</v>
      </c>
      <c r="F472" s="181">
        <v>620.70680000000004</v>
      </c>
      <c r="G472" s="181">
        <v>1094.1030000000001</v>
      </c>
      <c r="H472" s="181">
        <v>0</v>
      </c>
      <c r="I472" s="181">
        <v>0</v>
      </c>
      <c r="J472" s="181">
        <v>12.8718</v>
      </c>
    </row>
    <row r="473" spans="1:10" ht="15" thickBot="1">
      <c r="A473" s="115" t="s">
        <v>744</v>
      </c>
      <c r="B473" s="181">
        <v>81.808915369999994</v>
      </c>
      <c r="C473" s="181">
        <v>2.8210000000000002</v>
      </c>
      <c r="D473" s="181">
        <v>1511.3507500000001</v>
      </c>
      <c r="E473" s="181">
        <v>489.38002749999998</v>
      </c>
      <c r="F473" s="181">
        <v>555.73699999999997</v>
      </c>
      <c r="G473" s="181">
        <v>609.33600000000001</v>
      </c>
      <c r="H473" s="181"/>
      <c r="I473" s="181"/>
      <c r="J473" s="181">
        <v>12.6945</v>
      </c>
    </row>
    <row r="474" spans="1:10" ht="15" thickBot="1">
      <c r="A474" s="340" t="s">
        <v>745</v>
      </c>
      <c r="B474" s="510">
        <v>84.498898285999999</v>
      </c>
      <c r="C474" s="510">
        <v>2.9306000000000001</v>
      </c>
      <c r="D474" s="510">
        <v>1570.0689500000001</v>
      </c>
      <c r="E474" s="510">
        <v>515.71966150000003</v>
      </c>
      <c r="F474" s="518">
        <v>665.24620000000004</v>
      </c>
      <c r="G474" s="518">
        <v>1120.9545000000001</v>
      </c>
      <c r="H474" s="510">
        <v>0</v>
      </c>
      <c r="I474" s="510">
        <v>0</v>
      </c>
      <c r="J474" s="510">
        <v>70.334400000000002</v>
      </c>
    </row>
    <row r="475" spans="1:10" ht="15" thickBot="1">
      <c r="A475" s="340" t="s">
        <v>746</v>
      </c>
      <c r="B475" s="510">
        <v>83.927998747999993</v>
      </c>
      <c r="C475" s="510">
        <v>2.9108000000000001</v>
      </c>
      <c r="D475" s="510">
        <v>1559.4611</v>
      </c>
      <c r="E475" s="510">
        <v>512.23530700000003</v>
      </c>
      <c r="F475" s="518">
        <v>660.75160000000005</v>
      </c>
      <c r="G475" s="518">
        <v>1113.3810000000001</v>
      </c>
      <c r="H475" s="510">
        <v>0</v>
      </c>
      <c r="I475" s="510">
        <v>0</v>
      </c>
      <c r="J475" s="510">
        <v>69.859200000000001</v>
      </c>
    </row>
    <row r="476" spans="1:10" ht="15" thickBot="1">
      <c r="A476" s="483" t="s">
        <v>747</v>
      </c>
      <c r="B476" s="510">
        <v>64.644587103999996</v>
      </c>
      <c r="C476" s="510">
        <v>2.9836</v>
      </c>
      <c r="D476" s="510">
        <v>1598.4637</v>
      </c>
      <c r="E476" s="510">
        <v>517.58746900000006</v>
      </c>
      <c r="F476" s="518">
        <v>722.03120000000001</v>
      </c>
      <c r="G476" s="518">
        <v>1141.2270000000001</v>
      </c>
      <c r="H476" s="510">
        <v>0</v>
      </c>
      <c r="I476" s="510">
        <v>0</v>
      </c>
      <c r="J476" s="510">
        <v>71.606399999999994</v>
      </c>
    </row>
    <row r="477" spans="1:10" ht="15" thickBot="1">
      <c r="A477" s="340" t="s">
        <v>748</v>
      </c>
      <c r="B477" s="510">
        <v>63.656588319999997</v>
      </c>
      <c r="C477" s="510">
        <v>2.9380000000000002</v>
      </c>
      <c r="D477" s="518">
        <v>1574.0335</v>
      </c>
      <c r="E477" s="510">
        <v>509.676895</v>
      </c>
      <c r="F477" s="510">
        <v>718.34100000000001</v>
      </c>
      <c r="G477" s="518">
        <v>1116.44</v>
      </c>
      <c r="H477" s="510">
        <v>0</v>
      </c>
      <c r="I477" s="510">
        <v>0</v>
      </c>
      <c r="J477" s="510">
        <v>13.221</v>
      </c>
    </row>
    <row r="478" spans="1:10" ht="15" thickBot="1">
      <c r="A478" s="340" t="s">
        <v>749</v>
      </c>
      <c r="B478" s="510">
        <v>61.221257983999998</v>
      </c>
      <c r="C478" s="510">
        <v>2.8256000000000001</v>
      </c>
      <c r="D478" s="510">
        <v>1513.8152</v>
      </c>
      <c r="E478" s="510">
        <v>490.17802399999999</v>
      </c>
      <c r="F478" s="510">
        <v>697.92319999999995</v>
      </c>
      <c r="G478" s="510">
        <v>642.82399999999996</v>
      </c>
      <c r="H478" s="510"/>
      <c r="I478" s="510"/>
      <c r="J478" s="510">
        <v>12.715199999999999</v>
      </c>
    </row>
    <row r="479" spans="1:10" ht="15" thickBot="1">
      <c r="A479" s="483" t="s">
        <v>750</v>
      </c>
      <c r="B479" s="510">
        <v>81.808915369999994</v>
      </c>
      <c r="C479" s="510">
        <v>2.8210000000000002</v>
      </c>
      <c r="D479" s="510">
        <v>1511.3507500000001</v>
      </c>
      <c r="E479" s="510">
        <v>489.38002749999998</v>
      </c>
      <c r="F479" s="510">
        <v>555.73699999999997</v>
      </c>
      <c r="G479" s="510">
        <v>609.33600000000001</v>
      </c>
      <c r="H479" s="510"/>
      <c r="I479" s="510"/>
      <c r="J479" s="510">
        <v>12.6945</v>
      </c>
    </row>
    <row r="480" spans="1:10">
      <c r="A480" s="169" t="s">
        <v>1033</v>
      </c>
      <c r="D480" s="516"/>
      <c r="F480" s="516"/>
      <c r="G480" s="516"/>
    </row>
    <row r="481" spans="1:10">
      <c r="A481" s="42"/>
      <c r="B481" s="511"/>
    </row>
    <row r="482" spans="1:10" ht="17">
      <c r="A482" s="593" t="s">
        <v>1010</v>
      </c>
      <c r="B482" s="593"/>
      <c r="C482" s="593"/>
      <c r="D482" s="593"/>
      <c r="E482" s="593"/>
      <c r="F482" s="593"/>
      <c r="G482" s="593"/>
      <c r="H482" s="593"/>
      <c r="I482" s="593"/>
      <c r="J482" s="593"/>
    </row>
    <row r="484" spans="1:10">
      <c r="A484" s="143" t="s">
        <v>607</v>
      </c>
    </row>
    <row r="485" spans="1:10" ht="15" thickBot="1"/>
    <row r="486" spans="1:10" ht="20.25" customHeight="1" thickBot="1">
      <c r="A486" s="573" t="s">
        <v>0</v>
      </c>
      <c r="B486" s="573" t="s">
        <v>585</v>
      </c>
      <c r="C486" s="573"/>
      <c r="D486" s="573"/>
      <c r="E486" s="573"/>
      <c r="F486" s="573"/>
      <c r="G486" s="573"/>
      <c r="H486" s="573"/>
      <c r="I486" s="573"/>
      <c r="J486" s="573"/>
    </row>
    <row r="487" spans="1:10" ht="18.75" customHeight="1" thickBot="1">
      <c r="A487" s="573"/>
      <c r="B487" s="180" t="s">
        <v>115</v>
      </c>
      <c r="C487" s="180" t="s">
        <v>185</v>
      </c>
      <c r="D487" s="180" t="s">
        <v>184</v>
      </c>
      <c r="E487" s="180" t="s">
        <v>179</v>
      </c>
      <c r="F487" s="180" t="s">
        <v>182</v>
      </c>
      <c r="G487" s="180" t="s">
        <v>180</v>
      </c>
      <c r="H487" s="180" t="s">
        <v>186</v>
      </c>
      <c r="I487" s="180" t="s">
        <v>183</v>
      </c>
      <c r="J487" s="180" t="s">
        <v>181</v>
      </c>
    </row>
    <row r="488" spans="1:10" ht="15" thickBot="1">
      <c r="A488" s="115" t="s">
        <v>606</v>
      </c>
      <c r="B488" s="181">
        <v>0</v>
      </c>
      <c r="C488" s="181">
        <v>0</v>
      </c>
      <c r="D488" s="181">
        <v>0</v>
      </c>
      <c r="E488" s="181">
        <v>0</v>
      </c>
      <c r="F488" s="181">
        <v>0</v>
      </c>
      <c r="G488" s="181">
        <v>0</v>
      </c>
      <c r="H488" s="181">
        <v>0</v>
      </c>
      <c r="I488" s="181">
        <v>0</v>
      </c>
      <c r="J488" s="181">
        <v>0</v>
      </c>
    </row>
    <row r="489" spans="1:10" ht="15" thickBot="1">
      <c r="A489" s="115" t="s">
        <v>635</v>
      </c>
      <c r="B489" s="181">
        <v>0</v>
      </c>
      <c r="C489" s="181">
        <v>0</v>
      </c>
      <c r="D489" s="181">
        <v>0</v>
      </c>
      <c r="E489" s="181">
        <v>0</v>
      </c>
      <c r="F489" s="181">
        <v>0</v>
      </c>
      <c r="G489" s="181">
        <v>0</v>
      </c>
      <c r="H489" s="181">
        <v>0</v>
      </c>
      <c r="I489" s="181">
        <v>0</v>
      </c>
      <c r="J489" s="181">
        <v>0</v>
      </c>
    </row>
    <row r="490" spans="1:10" ht="15" thickBot="1">
      <c r="A490" s="115" t="s">
        <v>744</v>
      </c>
      <c r="B490" s="181">
        <v>0</v>
      </c>
      <c r="C490" s="181">
        <v>0</v>
      </c>
      <c r="D490" s="181">
        <v>0</v>
      </c>
      <c r="E490" s="181">
        <v>0</v>
      </c>
      <c r="F490" s="181">
        <v>0</v>
      </c>
      <c r="G490" s="181">
        <v>0</v>
      </c>
      <c r="H490" s="181">
        <v>0</v>
      </c>
      <c r="I490" s="181">
        <v>0</v>
      </c>
      <c r="J490" s="181">
        <v>0</v>
      </c>
    </row>
    <row r="491" spans="1:10" ht="15" thickBot="1">
      <c r="A491" s="340" t="s">
        <v>745</v>
      </c>
      <c r="B491" s="510">
        <v>0</v>
      </c>
      <c r="C491" s="510">
        <v>0</v>
      </c>
      <c r="D491" s="510">
        <v>0</v>
      </c>
      <c r="E491" s="510">
        <v>0</v>
      </c>
      <c r="F491" s="510">
        <v>0</v>
      </c>
      <c r="G491" s="510">
        <v>0</v>
      </c>
      <c r="H491" s="510">
        <v>0</v>
      </c>
      <c r="I491" s="510">
        <v>0</v>
      </c>
      <c r="J491" s="510">
        <v>0</v>
      </c>
    </row>
    <row r="492" spans="1:10" ht="15" thickBot="1">
      <c r="A492" s="340" t="s">
        <v>746</v>
      </c>
      <c r="B492" s="510">
        <v>0</v>
      </c>
      <c r="C492" s="510">
        <v>0</v>
      </c>
      <c r="D492" s="510">
        <v>0</v>
      </c>
      <c r="E492" s="510">
        <v>0</v>
      </c>
      <c r="F492" s="510">
        <v>0</v>
      </c>
      <c r="G492" s="510">
        <v>0</v>
      </c>
      <c r="H492" s="510">
        <v>0</v>
      </c>
      <c r="I492" s="510">
        <v>0</v>
      </c>
      <c r="J492" s="510">
        <v>0</v>
      </c>
    </row>
    <row r="493" spans="1:10" ht="15" thickBot="1">
      <c r="A493" s="483" t="s">
        <v>747</v>
      </c>
      <c r="B493" s="510">
        <v>0</v>
      </c>
      <c r="C493" s="510">
        <v>0</v>
      </c>
      <c r="D493" s="510">
        <v>0</v>
      </c>
      <c r="E493" s="510">
        <v>0</v>
      </c>
      <c r="F493" s="510">
        <v>0</v>
      </c>
      <c r="G493" s="510">
        <v>0</v>
      </c>
      <c r="H493" s="510">
        <v>0</v>
      </c>
      <c r="I493" s="510">
        <v>0</v>
      </c>
      <c r="J493" s="510">
        <v>0</v>
      </c>
    </row>
    <row r="494" spans="1:10" ht="15" thickBot="1">
      <c r="A494" s="340" t="s">
        <v>748</v>
      </c>
      <c r="B494" s="510">
        <v>0</v>
      </c>
      <c r="C494" s="510">
        <v>0</v>
      </c>
      <c r="D494" s="510">
        <v>0</v>
      </c>
      <c r="E494" s="510">
        <v>0</v>
      </c>
      <c r="F494" s="510">
        <v>0</v>
      </c>
      <c r="G494" s="510">
        <v>0</v>
      </c>
      <c r="H494" s="510">
        <v>0</v>
      </c>
      <c r="I494" s="510">
        <v>0</v>
      </c>
      <c r="J494" s="510">
        <v>0</v>
      </c>
    </row>
    <row r="495" spans="1:10" ht="15" thickBot="1">
      <c r="A495" s="340" t="s">
        <v>749</v>
      </c>
      <c r="B495" s="510">
        <v>0</v>
      </c>
      <c r="C495" s="510">
        <v>0</v>
      </c>
      <c r="D495" s="510">
        <v>0</v>
      </c>
      <c r="E495" s="510">
        <v>0</v>
      </c>
      <c r="F495" s="510">
        <v>0</v>
      </c>
      <c r="G495" s="510">
        <v>0</v>
      </c>
      <c r="H495" s="510">
        <v>0</v>
      </c>
      <c r="I495" s="510">
        <v>0</v>
      </c>
      <c r="J495" s="510">
        <v>0</v>
      </c>
    </row>
    <row r="496" spans="1:10" ht="15" thickBot="1">
      <c r="A496" s="483" t="s">
        <v>750</v>
      </c>
      <c r="B496" s="510">
        <v>0</v>
      </c>
      <c r="C496" s="510">
        <v>0</v>
      </c>
      <c r="D496" s="510">
        <v>0</v>
      </c>
      <c r="E496" s="510">
        <v>0</v>
      </c>
      <c r="F496" s="510">
        <v>0</v>
      </c>
      <c r="G496" s="510">
        <v>0</v>
      </c>
      <c r="H496" s="510">
        <v>0</v>
      </c>
      <c r="I496" s="510">
        <v>0</v>
      </c>
      <c r="J496" s="510">
        <v>0</v>
      </c>
    </row>
    <row r="497" spans="1:10">
      <c r="A497" s="42"/>
      <c r="B497" s="511"/>
    </row>
    <row r="499" spans="1:10">
      <c r="A499" s="143" t="s">
        <v>203</v>
      </c>
    </row>
    <row r="500" spans="1:10" ht="15" thickBot="1"/>
    <row r="501" spans="1:10" ht="15" thickBot="1">
      <c r="A501" s="573" t="s">
        <v>0</v>
      </c>
      <c r="B501" s="573" t="s">
        <v>585</v>
      </c>
      <c r="C501" s="573"/>
      <c r="D501" s="573"/>
      <c r="E501" s="573"/>
      <c r="F501" s="573"/>
      <c r="G501" s="573"/>
      <c r="H501" s="573"/>
      <c r="I501" s="573"/>
      <c r="J501" s="573"/>
    </row>
    <row r="502" spans="1:10" ht="15" thickBot="1">
      <c r="A502" s="573"/>
      <c r="B502" s="180" t="s">
        <v>115</v>
      </c>
      <c r="C502" s="180" t="s">
        <v>185</v>
      </c>
      <c r="D502" s="180" t="s">
        <v>184</v>
      </c>
      <c r="E502" s="180" t="s">
        <v>179</v>
      </c>
      <c r="F502" s="180" t="s">
        <v>182</v>
      </c>
      <c r="G502" s="180" t="s">
        <v>180</v>
      </c>
      <c r="H502" s="180" t="s">
        <v>186</v>
      </c>
      <c r="I502" s="180" t="s">
        <v>183</v>
      </c>
      <c r="J502" s="180" t="s">
        <v>181</v>
      </c>
    </row>
    <row r="503" spans="1:10" ht="15" thickBot="1">
      <c r="A503" s="115" t="s">
        <v>606</v>
      </c>
      <c r="B503" s="181">
        <v>0</v>
      </c>
      <c r="C503" s="181">
        <v>0</v>
      </c>
      <c r="D503" s="181">
        <v>0</v>
      </c>
      <c r="E503" s="181">
        <v>0</v>
      </c>
      <c r="F503" s="181">
        <v>0</v>
      </c>
      <c r="G503" s="181">
        <v>147.32335426099999</v>
      </c>
      <c r="H503" s="181">
        <v>0</v>
      </c>
      <c r="I503" s="181">
        <v>0</v>
      </c>
      <c r="J503" s="181">
        <v>0</v>
      </c>
    </row>
    <row r="504" spans="1:10" ht="15" thickBot="1">
      <c r="A504" s="115" t="s">
        <v>635</v>
      </c>
      <c r="B504" s="181">
        <v>0</v>
      </c>
      <c r="C504" s="181">
        <v>0</v>
      </c>
      <c r="D504" s="181">
        <v>0</v>
      </c>
      <c r="E504" s="181">
        <v>0</v>
      </c>
      <c r="F504" s="181">
        <v>0</v>
      </c>
      <c r="G504" s="181">
        <v>151.09491664699999</v>
      </c>
      <c r="H504" s="181">
        <v>0</v>
      </c>
      <c r="I504" s="181">
        <v>0</v>
      </c>
      <c r="J504" s="181">
        <v>0</v>
      </c>
    </row>
    <row r="505" spans="1:10" ht="15" thickBot="1">
      <c r="A505" s="115" t="s">
        <v>744</v>
      </c>
      <c r="B505" s="181">
        <v>0</v>
      </c>
      <c r="C505" s="181">
        <v>0</v>
      </c>
      <c r="D505" s="181">
        <v>0</v>
      </c>
      <c r="E505" s="181">
        <v>0</v>
      </c>
      <c r="F505" s="181">
        <v>0</v>
      </c>
      <c r="G505" s="181">
        <v>0</v>
      </c>
      <c r="H505" s="181">
        <v>0</v>
      </c>
      <c r="I505" s="181">
        <v>0</v>
      </c>
      <c r="J505" s="181">
        <v>0</v>
      </c>
    </row>
    <row r="506" spans="1:10" ht="15" thickBot="1">
      <c r="A506" s="340" t="s">
        <v>745</v>
      </c>
      <c r="B506" s="510">
        <v>0</v>
      </c>
      <c r="C506" s="510">
        <v>0</v>
      </c>
      <c r="D506" s="510">
        <v>0</v>
      </c>
      <c r="E506" s="510">
        <v>0</v>
      </c>
      <c r="F506" s="510">
        <v>0</v>
      </c>
      <c r="G506" s="510">
        <v>0</v>
      </c>
      <c r="H506" s="510">
        <v>0</v>
      </c>
      <c r="I506" s="510">
        <v>0</v>
      </c>
      <c r="J506" s="510">
        <v>0</v>
      </c>
    </row>
    <row r="507" spans="1:10" ht="15" thickBot="1">
      <c r="A507" s="340" t="s">
        <v>746</v>
      </c>
      <c r="B507" s="510">
        <v>0</v>
      </c>
      <c r="C507" s="510">
        <v>0</v>
      </c>
      <c r="D507" s="510">
        <v>0</v>
      </c>
      <c r="E507" s="510">
        <v>0</v>
      </c>
      <c r="F507" s="510">
        <v>0</v>
      </c>
      <c r="G507" s="510">
        <v>0</v>
      </c>
      <c r="H507" s="510">
        <v>0</v>
      </c>
      <c r="I507" s="510">
        <v>0</v>
      </c>
      <c r="J507" s="510">
        <v>0</v>
      </c>
    </row>
    <row r="508" spans="1:10" ht="15" thickBot="1">
      <c r="A508" s="483" t="s">
        <v>747</v>
      </c>
      <c r="B508" s="510">
        <v>0</v>
      </c>
      <c r="C508" s="510">
        <v>0</v>
      </c>
      <c r="D508" s="510">
        <v>0</v>
      </c>
      <c r="E508" s="510">
        <v>0</v>
      </c>
      <c r="F508" s="510">
        <v>0</v>
      </c>
      <c r="G508" s="510">
        <v>0</v>
      </c>
      <c r="H508" s="510">
        <v>0</v>
      </c>
      <c r="I508" s="510">
        <v>0</v>
      </c>
      <c r="J508" s="510">
        <v>0</v>
      </c>
    </row>
    <row r="509" spans="1:10" ht="15" thickBot="1">
      <c r="A509" s="340" t="s">
        <v>748</v>
      </c>
      <c r="B509" s="510">
        <v>0</v>
      </c>
      <c r="C509" s="510">
        <v>0</v>
      </c>
      <c r="D509" s="510">
        <v>0</v>
      </c>
      <c r="E509" s="510">
        <v>0</v>
      </c>
      <c r="F509" s="510">
        <v>0</v>
      </c>
      <c r="G509" s="510">
        <v>19.981205790000001</v>
      </c>
      <c r="H509" s="510">
        <v>0</v>
      </c>
      <c r="I509" s="510">
        <v>0</v>
      </c>
      <c r="J509" s="510">
        <v>0</v>
      </c>
    </row>
    <row r="510" spans="1:10" ht="15" thickBot="1">
      <c r="A510" s="340" t="s">
        <v>749</v>
      </c>
      <c r="B510" s="510">
        <v>0</v>
      </c>
      <c r="C510" s="510">
        <v>0</v>
      </c>
      <c r="D510" s="510">
        <v>0</v>
      </c>
      <c r="E510" s="510">
        <v>0</v>
      </c>
      <c r="F510" s="510">
        <v>0</v>
      </c>
      <c r="G510" s="510">
        <v>0</v>
      </c>
      <c r="H510" s="510">
        <v>0</v>
      </c>
      <c r="I510" s="510">
        <v>0</v>
      </c>
      <c r="J510" s="510">
        <v>0</v>
      </c>
    </row>
    <row r="511" spans="1:10" ht="15" thickBot="1">
      <c r="A511" s="483" t="s">
        <v>750</v>
      </c>
      <c r="B511" s="510">
        <v>0</v>
      </c>
      <c r="C511" s="510">
        <v>0</v>
      </c>
      <c r="D511" s="510">
        <v>0</v>
      </c>
      <c r="E511" s="510">
        <v>0</v>
      </c>
      <c r="F511" s="510">
        <v>0</v>
      </c>
      <c r="G511" s="510">
        <v>0</v>
      </c>
      <c r="H511" s="510">
        <v>0</v>
      </c>
      <c r="I511" s="510">
        <v>0</v>
      </c>
      <c r="J511" s="510">
        <v>0</v>
      </c>
    </row>
    <row r="512" spans="1:10">
      <c r="A512" s="169" t="s">
        <v>1033</v>
      </c>
      <c r="B512" s="42"/>
      <c r="C512" s="511"/>
    </row>
  </sheetData>
  <mergeCells count="80">
    <mergeCell ref="A501:A502"/>
    <mergeCell ref="B501:J501"/>
    <mergeCell ref="A309:A310"/>
    <mergeCell ref="B309:J309"/>
    <mergeCell ref="A262:A263"/>
    <mergeCell ref="B262:J262"/>
    <mergeCell ref="A277:A278"/>
    <mergeCell ref="B277:J277"/>
    <mergeCell ref="A294:A295"/>
    <mergeCell ref="B294:J294"/>
    <mergeCell ref="A405:A406"/>
    <mergeCell ref="B405:J405"/>
    <mergeCell ref="A486:A487"/>
    <mergeCell ref="B486:J486"/>
    <mergeCell ref="A454:A455"/>
    <mergeCell ref="B454:J454"/>
    <mergeCell ref="A134:A135"/>
    <mergeCell ref="B134:J134"/>
    <mergeCell ref="A149:A150"/>
    <mergeCell ref="B149:J149"/>
    <mergeCell ref="B341:J341"/>
    <mergeCell ref="A162:J162"/>
    <mergeCell ref="A194:J194"/>
    <mergeCell ref="A258:J258"/>
    <mergeCell ref="A290:J290"/>
    <mergeCell ref="A322:J322"/>
    <mergeCell ref="A213:A214"/>
    <mergeCell ref="B326:J326"/>
    <mergeCell ref="A341:A342"/>
    <mergeCell ref="A245:A246"/>
    <mergeCell ref="B245:J245"/>
    <mergeCell ref="B213:J213"/>
    <mergeCell ref="B70:J70"/>
    <mergeCell ref="A85:A86"/>
    <mergeCell ref="B85:J85"/>
    <mergeCell ref="A102:A103"/>
    <mergeCell ref="B102:J102"/>
    <mergeCell ref="A469:A470"/>
    <mergeCell ref="B469:J469"/>
    <mergeCell ref="A450:J450"/>
    <mergeCell ref="A482:J482"/>
    <mergeCell ref="A422:A423"/>
    <mergeCell ref="B422:J422"/>
    <mergeCell ref="A437:A438"/>
    <mergeCell ref="A2:J2"/>
    <mergeCell ref="A34:J34"/>
    <mergeCell ref="A66:J66"/>
    <mergeCell ref="A98:J98"/>
    <mergeCell ref="A130:J130"/>
    <mergeCell ref="A117:A118"/>
    <mergeCell ref="B117:J117"/>
    <mergeCell ref="A38:A39"/>
    <mergeCell ref="B38:J38"/>
    <mergeCell ref="A53:A54"/>
    <mergeCell ref="B53:J53"/>
    <mergeCell ref="B6:J6"/>
    <mergeCell ref="A6:A7"/>
    <mergeCell ref="A21:A22"/>
    <mergeCell ref="B21:J21"/>
    <mergeCell ref="A70:A71"/>
    <mergeCell ref="A166:A167"/>
    <mergeCell ref="B166:J166"/>
    <mergeCell ref="A181:A182"/>
    <mergeCell ref="B181:J181"/>
    <mergeCell ref="A198:A199"/>
    <mergeCell ref="B198:J198"/>
    <mergeCell ref="A226:J226"/>
    <mergeCell ref="A230:A231"/>
    <mergeCell ref="B230:J230"/>
    <mergeCell ref="B437:J437"/>
    <mergeCell ref="A373:A374"/>
    <mergeCell ref="B373:J373"/>
    <mergeCell ref="A390:A391"/>
    <mergeCell ref="B390:J390"/>
    <mergeCell ref="A418:J418"/>
    <mergeCell ref="A386:J386"/>
    <mergeCell ref="A326:A327"/>
    <mergeCell ref="A358:A359"/>
    <mergeCell ref="B358:J358"/>
    <mergeCell ref="A354:J354"/>
  </mergeCells>
  <pageMargins left="0.7" right="0.7" top="0.75" bottom="0.75" header="0.3" footer="0.3"/>
  <pageSetup paperSize="9" orientation="landscape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theme="0"/>
  </sheetPr>
  <dimension ref="A2:Q30"/>
  <sheetViews>
    <sheetView showGridLines="0" view="pageBreakPreview" topLeftCell="A13" zoomScaleNormal="80" zoomScaleSheetLayoutView="100" workbookViewId="0">
      <selection activeCell="H25" sqref="H25"/>
    </sheetView>
  </sheetViews>
  <sheetFormatPr defaultRowHeight="14.5"/>
  <cols>
    <col min="1" max="1" width="11.81640625" customWidth="1"/>
    <col min="2" max="3" width="9.7265625" customWidth="1"/>
    <col min="4" max="4" width="8.26953125" customWidth="1"/>
    <col min="5" max="5" width="10.453125" customWidth="1"/>
    <col min="6" max="6" width="9.26953125" customWidth="1"/>
    <col min="7" max="7" width="8.7265625" customWidth="1"/>
    <col min="8" max="8" width="8.26953125" customWidth="1"/>
    <col min="9" max="9" width="9.453125" customWidth="1"/>
    <col min="10" max="10" width="10.81640625" customWidth="1"/>
    <col min="11" max="11" width="8.81640625" customWidth="1"/>
    <col min="12" max="12" width="10" customWidth="1"/>
  </cols>
  <sheetData>
    <row r="2" spans="1:17" ht="20">
      <c r="A2" s="637" t="s">
        <v>713</v>
      </c>
      <c r="B2" s="637"/>
      <c r="C2" s="637"/>
      <c r="D2" s="637"/>
      <c r="E2" s="637"/>
      <c r="F2" s="637"/>
      <c r="G2" s="637"/>
      <c r="H2" s="637"/>
      <c r="I2" s="637"/>
      <c r="J2" s="637"/>
      <c r="K2" s="637"/>
      <c r="L2" s="637"/>
      <c r="M2" s="637"/>
      <c r="N2" s="637"/>
      <c r="O2" s="637"/>
    </row>
    <row r="3" spans="1:17" ht="15" thickBot="1"/>
    <row r="4" spans="1:17" ht="21" customHeight="1" thickBot="1">
      <c r="A4" s="573" t="s">
        <v>0</v>
      </c>
      <c r="B4" s="573" t="s">
        <v>220</v>
      </c>
      <c r="C4" s="573"/>
      <c r="D4" s="573"/>
      <c r="E4" s="573"/>
      <c r="F4" s="573" t="s">
        <v>223</v>
      </c>
      <c r="G4" s="573"/>
      <c r="H4" s="573"/>
      <c r="I4" s="573"/>
      <c r="J4" s="573" t="s">
        <v>224</v>
      </c>
      <c r="K4" s="573"/>
      <c r="L4" s="545" t="s">
        <v>225</v>
      </c>
      <c r="M4" s="545" t="s">
        <v>226</v>
      </c>
    </row>
    <row r="5" spans="1:17" ht="33.75" customHeight="1" thickBot="1">
      <c r="A5" s="573"/>
      <c r="B5" s="475" t="s">
        <v>221</v>
      </c>
      <c r="C5" s="475" t="s">
        <v>222</v>
      </c>
      <c r="D5" s="475" t="s">
        <v>233</v>
      </c>
      <c r="E5" s="476" t="s">
        <v>212</v>
      </c>
      <c r="F5" s="475" t="s">
        <v>221</v>
      </c>
      <c r="G5" s="475" t="s">
        <v>222</v>
      </c>
      <c r="H5" s="475" t="s">
        <v>233</v>
      </c>
      <c r="I5" s="476" t="s">
        <v>212</v>
      </c>
      <c r="J5" s="573"/>
      <c r="K5" s="573"/>
      <c r="L5" s="573" t="s">
        <v>227</v>
      </c>
      <c r="M5" s="573"/>
    </row>
    <row r="6" spans="1:17" ht="15" thickBot="1">
      <c r="A6" s="115" t="s">
        <v>606</v>
      </c>
      <c r="B6" s="185">
        <v>1884</v>
      </c>
      <c r="C6" s="185">
        <v>265</v>
      </c>
      <c r="D6" s="185">
        <v>35</v>
      </c>
      <c r="E6" s="185">
        <v>2185</v>
      </c>
      <c r="F6" s="116">
        <v>476.29198733876899</v>
      </c>
      <c r="G6" s="116">
        <v>54.352858902552001</v>
      </c>
      <c r="H6" s="116">
        <v>14.305514507151001</v>
      </c>
      <c r="I6" s="120">
        <v>544.95036074847201</v>
      </c>
      <c r="J6" s="638">
        <v>424790551106.73999</v>
      </c>
      <c r="K6" s="638"/>
      <c r="L6" s="120">
        <v>368.79008376652979</v>
      </c>
      <c r="M6" s="120">
        <v>330.21566979210189</v>
      </c>
    </row>
    <row r="7" spans="1:17" ht="15" thickBot="1">
      <c r="A7" s="115" t="s">
        <v>635</v>
      </c>
      <c r="B7" s="185">
        <v>1893</v>
      </c>
      <c r="C7" s="185">
        <v>280</v>
      </c>
      <c r="D7" s="185">
        <v>44</v>
      </c>
      <c r="E7" s="185">
        <v>2217</v>
      </c>
      <c r="F7" s="116">
        <v>417.84</v>
      </c>
      <c r="G7" s="116">
        <v>57.91</v>
      </c>
      <c r="H7" s="116">
        <v>12.57</v>
      </c>
      <c r="I7" s="120">
        <v>488.32</v>
      </c>
      <c r="J7" s="638">
        <v>405912839705.91473</v>
      </c>
      <c r="K7" s="638"/>
      <c r="L7" s="120">
        <v>272.21775810161455</v>
      </c>
      <c r="M7" s="120">
        <v>295.75259132906569</v>
      </c>
      <c r="N7" s="21"/>
    </row>
    <row r="8" spans="1:17" ht="15" thickBot="1">
      <c r="A8" s="115" t="s">
        <v>744</v>
      </c>
      <c r="B8" s="520">
        <v>1883</v>
      </c>
      <c r="C8" s="520">
        <v>285</v>
      </c>
      <c r="D8" s="520">
        <v>48</v>
      </c>
      <c r="E8" s="520">
        <v>2216</v>
      </c>
      <c r="F8" s="521">
        <v>483.04</v>
      </c>
      <c r="G8" s="521">
        <v>74.33</v>
      </c>
      <c r="H8" s="521">
        <v>16.170000000000002</v>
      </c>
      <c r="I8" s="522">
        <v>573.54</v>
      </c>
      <c r="J8" s="635">
        <v>435143042392</v>
      </c>
      <c r="K8" s="636"/>
      <c r="L8" s="522">
        <v>374.62533981805001</v>
      </c>
      <c r="M8" s="522">
        <v>320.67482069682001</v>
      </c>
      <c r="N8" s="21"/>
    </row>
    <row r="9" spans="1:17" ht="15" thickBot="1">
      <c r="A9" s="340" t="s">
        <v>745</v>
      </c>
      <c r="B9" s="523">
        <v>1889</v>
      </c>
      <c r="C9" s="523">
        <v>279</v>
      </c>
      <c r="D9" s="523">
        <v>45</v>
      </c>
      <c r="E9" s="523">
        <v>2213</v>
      </c>
      <c r="F9" s="524">
        <v>426.14</v>
      </c>
      <c r="G9" s="524">
        <v>63.49</v>
      </c>
      <c r="H9" s="524">
        <v>13.64</v>
      </c>
      <c r="I9" s="525">
        <v>503.26</v>
      </c>
      <c r="J9" s="634">
        <v>415425953169.07001</v>
      </c>
      <c r="K9" s="634"/>
      <c r="L9" s="526">
        <v>58.014924704736003</v>
      </c>
      <c r="M9" s="526">
        <v>48.369184166868997</v>
      </c>
      <c r="Q9" s="77"/>
    </row>
    <row r="10" spans="1:17" ht="15" thickBot="1">
      <c r="A10" s="340" t="s">
        <v>746</v>
      </c>
      <c r="B10" s="523">
        <v>1886</v>
      </c>
      <c r="C10" s="523">
        <v>280</v>
      </c>
      <c r="D10" s="523">
        <v>45</v>
      </c>
      <c r="E10" s="523">
        <v>2211</v>
      </c>
      <c r="F10" s="524">
        <v>430.34000000000003</v>
      </c>
      <c r="G10" s="524">
        <v>74.33</v>
      </c>
      <c r="H10" s="524">
        <v>16.170000000000002</v>
      </c>
      <c r="I10" s="525">
        <v>520.84</v>
      </c>
      <c r="J10" s="634">
        <v>426569783579.354</v>
      </c>
      <c r="K10" s="634"/>
      <c r="L10" s="526">
        <v>55.22</v>
      </c>
      <c r="M10" s="526">
        <v>41.17</v>
      </c>
    </row>
    <row r="11" spans="1:17" ht="15" thickBot="1">
      <c r="A11" s="483" t="s">
        <v>747</v>
      </c>
      <c r="B11" s="523">
        <v>1888</v>
      </c>
      <c r="C11" s="523">
        <v>281</v>
      </c>
      <c r="D11" s="523">
        <v>45</v>
      </c>
      <c r="E11" s="523">
        <v>2214</v>
      </c>
      <c r="F11" s="524">
        <v>425.17999999999995</v>
      </c>
      <c r="G11" s="524">
        <v>71.62</v>
      </c>
      <c r="H11" s="524">
        <v>13.35</v>
      </c>
      <c r="I11" s="525">
        <v>510.15</v>
      </c>
      <c r="J11" s="634">
        <v>423964220658.414</v>
      </c>
      <c r="K11" s="634"/>
      <c r="L11" s="526">
        <v>57.57</v>
      </c>
      <c r="M11" s="526">
        <v>56.11</v>
      </c>
    </row>
    <row r="12" spans="1:17" ht="15" thickBot="1">
      <c r="A12" s="340" t="s">
        <v>748</v>
      </c>
      <c r="B12" s="523">
        <v>1882</v>
      </c>
      <c r="C12" s="523">
        <v>282</v>
      </c>
      <c r="D12" s="523">
        <v>46</v>
      </c>
      <c r="E12" s="523">
        <v>2210</v>
      </c>
      <c r="F12" s="524">
        <v>444.1</v>
      </c>
      <c r="G12" s="524">
        <v>71.62</v>
      </c>
      <c r="H12" s="524">
        <v>14.15</v>
      </c>
      <c r="I12" s="525">
        <v>529.87</v>
      </c>
      <c r="J12" s="634">
        <v>430696397153.05603</v>
      </c>
      <c r="K12" s="634"/>
      <c r="L12" s="526">
        <v>51.1</v>
      </c>
      <c r="M12" s="526">
        <v>40.06</v>
      </c>
    </row>
    <row r="13" spans="1:17" ht="15" thickBot="1">
      <c r="A13" s="340" t="s">
        <v>749</v>
      </c>
      <c r="B13" s="523">
        <v>1884</v>
      </c>
      <c r="C13" s="523">
        <v>286</v>
      </c>
      <c r="D13" s="523">
        <v>47</v>
      </c>
      <c r="E13" s="523">
        <v>2217</v>
      </c>
      <c r="F13" s="524">
        <v>468.43</v>
      </c>
      <c r="G13" s="524">
        <v>71.489999999999995</v>
      </c>
      <c r="H13" s="524">
        <v>15.99</v>
      </c>
      <c r="I13" s="525">
        <v>555.91999999999996</v>
      </c>
      <c r="J13" s="634">
        <v>433402002114</v>
      </c>
      <c r="K13" s="634"/>
      <c r="L13" s="526">
        <v>70.930000000000007</v>
      </c>
      <c r="M13" s="526">
        <v>68.271964135925003</v>
      </c>
    </row>
    <row r="14" spans="1:17" ht="15" thickBot="1">
      <c r="A14" s="483" t="s">
        <v>750</v>
      </c>
      <c r="B14" s="523">
        <v>1883</v>
      </c>
      <c r="C14" s="523">
        <v>285</v>
      </c>
      <c r="D14" s="523">
        <v>48</v>
      </c>
      <c r="E14" s="523">
        <v>2216</v>
      </c>
      <c r="F14" s="524">
        <v>483.04</v>
      </c>
      <c r="G14" s="524">
        <v>74.33</v>
      </c>
      <c r="H14" s="524">
        <v>16.170000000000002</v>
      </c>
      <c r="I14" s="525">
        <v>573.54</v>
      </c>
      <c r="J14" s="634">
        <v>435143042392</v>
      </c>
      <c r="K14" s="634"/>
      <c r="L14" s="526">
        <v>81.790415113313998</v>
      </c>
      <c r="M14" s="526">
        <v>66.693672394025995</v>
      </c>
    </row>
    <row r="15" spans="1:17" ht="6.75" customHeight="1"/>
    <row r="16" spans="1:17" ht="17">
      <c r="A16" s="631" t="s">
        <v>714</v>
      </c>
      <c r="B16" s="631"/>
      <c r="C16" s="631"/>
      <c r="D16" s="631"/>
      <c r="E16" s="631"/>
      <c r="F16" s="631"/>
      <c r="G16" s="631"/>
      <c r="H16" s="631"/>
      <c r="I16" s="631"/>
      <c r="J16" s="631"/>
      <c r="K16" s="631"/>
      <c r="L16" s="631"/>
      <c r="M16" s="42"/>
      <c r="N16" s="42"/>
    </row>
    <row r="17" spans="1:15" ht="15" thickBot="1"/>
    <row r="18" spans="1:15" ht="21.75" customHeight="1" thickBot="1">
      <c r="A18" s="573" t="s">
        <v>0</v>
      </c>
      <c r="B18" s="573" t="s">
        <v>228</v>
      </c>
      <c r="C18" s="573"/>
      <c r="D18" s="573" t="s">
        <v>229</v>
      </c>
      <c r="E18" s="573"/>
      <c r="F18" s="573" t="s">
        <v>230</v>
      </c>
      <c r="G18" s="573"/>
      <c r="H18" s="573" t="s">
        <v>231</v>
      </c>
      <c r="I18" s="573"/>
      <c r="J18" s="573" t="s">
        <v>232</v>
      </c>
      <c r="K18" s="573"/>
      <c r="L18" s="573" t="s">
        <v>234</v>
      </c>
      <c r="M18" s="573"/>
      <c r="N18" s="573" t="s">
        <v>609</v>
      </c>
      <c r="O18" s="573"/>
    </row>
    <row r="19" spans="1:15" ht="34.5" customHeight="1" thickBot="1">
      <c r="A19" s="573"/>
      <c r="B19" s="186" t="s">
        <v>235</v>
      </c>
      <c r="C19" s="148" t="s">
        <v>236</v>
      </c>
      <c r="D19" s="186" t="s">
        <v>235</v>
      </c>
      <c r="E19" s="148" t="s">
        <v>236</v>
      </c>
      <c r="F19" s="186" t="s">
        <v>235</v>
      </c>
      <c r="G19" s="148" t="s">
        <v>236</v>
      </c>
      <c r="H19" s="186" t="s">
        <v>235</v>
      </c>
      <c r="I19" s="148" t="s">
        <v>236</v>
      </c>
      <c r="J19" s="186" t="s">
        <v>235</v>
      </c>
      <c r="K19" s="148" t="s">
        <v>236</v>
      </c>
      <c r="L19" s="186" t="s">
        <v>235</v>
      </c>
      <c r="M19" s="148" t="s">
        <v>236</v>
      </c>
      <c r="N19" s="186" t="s">
        <v>235</v>
      </c>
      <c r="O19" s="148" t="s">
        <v>236</v>
      </c>
    </row>
    <row r="20" spans="1:15" ht="15" thickBot="1">
      <c r="A20" s="115" t="s">
        <v>606</v>
      </c>
      <c r="B20" s="477">
        <v>593</v>
      </c>
      <c r="C20" s="474">
        <v>208.51</v>
      </c>
      <c r="D20" s="477">
        <v>71</v>
      </c>
      <c r="E20" s="187">
        <v>27.36</v>
      </c>
      <c r="F20" s="477">
        <v>8</v>
      </c>
      <c r="G20" s="474">
        <v>6.94</v>
      </c>
      <c r="H20" s="477">
        <v>38</v>
      </c>
      <c r="I20" s="474">
        <v>14.88</v>
      </c>
      <c r="J20" s="477">
        <v>7</v>
      </c>
      <c r="K20" s="474">
        <v>11.34</v>
      </c>
      <c r="L20" s="477">
        <v>6</v>
      </c>
      <c r="M20" s="474">
        <v>4.8</v>
      </c>
      <c r="N20" s="477">
        <v>8</v>
      </c>
      <c r="O20" s="474">
        <v>2.96</v>
      </c>
    </row>
    <row r="21" spans="1:15" ht="15" thickBot="1">
      <c r="A21" s="115" t="s">
        <v>635</v>
      </c>
      <c r="B21" s="477">
        <v>488</v>
      </c>
      <c r="C21" s="474">
        <v>175.4</v>
      </c>
      <c r="D21" s="477">
        <v>73</v>
      </c>
      <c r="E21" s="187">
        <v>30.88</v>
      </c>
      <c r="F21" s="477">
        <v>9</v>
      </c>
      <c r="G21" s="474">
        <v>6.41</v>
      </c>
      <c r="H21" s="477">
        <v>44</v>
      </c>
      <c r="I21" s="474">
        <v>12.57</v>
      </c>
      <c r="J21" s="477">
        <v>7</v>
      </c>
      <c r="K21" s="474">
        <v>11.65</v>
      </c>
      <c r="L21" s="477">
        <v>6</v>
      </c>
      <c r="M21" s="474">
        <v>4.21</v>
      </c>
      <c r="N21" s="477">
        <v>8</v>
      </c>
      <c r="O21" s="474">
        <v>7.64</v>
      </c>
    </row>
    <row r="22" spans="1:15" ht="15" thickBot="1">
      <c r="A22" s="115" t="s">
        <v>744</v>
      </c>
      <c r="B22" s="477">
        <v>532</v>
      </c>
      <c r="C22" s="474">
        <v>207.02</v>
      </c>
      <c r="D22" s="477">
        <v>73</v>
      </c>
      <c r="E22" s="187">
        <v>30.73</v>
      </c>
      <c r="F22" s="477">
        <v>9</v>
      </c>
      <c r="G22" s="474">
        <v>4.8899999999999997</v>
      </c>
      <c r="H22" s="477">
        <v>48</v>
      </c>
      <c r="I22" s="474">
        <v>16.170000000000002</v>
      </c>
      <c r="J22" s="477">
        <v>7</v>
      </c>
      <c r="K22" s="474">
        <v>11.66</v>
      </c>
      <c r="L22" s="477">
        <v>7</v>
      </c>
      <c r="M22" s="474">
        <v>4.47</v>
      </c>
      <c r="N22" s="477">
        <v>8</v>
      </c>
      <c r="O22" s="474">
        <v>7.46</v>
      </c>
    </row>
    <row r="23" spans="1:15" ht="15" thickBot="1">
      <c r="A23" s="340" t="s">
        <v>745</v>
      </c>
      <c r="B23" s="478">
        <v>509</v>
      </c>
      <c r="C23" s="473">
        <v>185.15</v>
      </c>
      <c r="D23" s="478">
        <v>71</v>
      </c>
      <c r="E23" s="527">
        <v>30.21</v>
      </c>
      <c r="F23" s="478">
        <v>9</v>
      </c>
      <c r="G23" s="473">
        <v>5.93</v>
      </c>
      <c r="H23" s="478">
        <v>45</v>
      </c>
      <c r="I23" s="473">
        <v>13.64</v>
      </c>
      <c r="J23" s="478">
        <v>7</v>
      </c>
      <c r="K23" s="473">
        <v>11.79</v>
      </c>
      <c r="L23" s="478">
        <v>6</v>
      </c>
      <c r="M23" s="473">
        <v>4.26</v>
      </c>
      <c r="N23" s="478">
        <v>8</v>
      </c>
      <c r="O23" s="473">
        <v>7.29</v>
      </c>
    </row>
    <row r="24" spans="1:15" ht="15" thickBot="1">
      <c r="A24" s="340" t="s">
        <v>746</v>
      </c>
      <c r="B24" s="478">
        <v>470</v>
      </c>
      <c r="C24" s="473">
        <v>186.12</v>
      </c>
      <c r="D24" s="478">
        <v>71</v>
      </c>
      <c r="E24" s="527">
        <v>30.21</v>
      </c>
      <c r="F24" s="478">
        <v>9</v>
      </c>
      <c r="G24" s="473">
        <v>5.58</v>
      </c>
      <c r="H24" s="478">
        <v>45</v>
      </c>
      <c r="I24" s="473">
        <v>16.170000000000002</v>
      </c>
      <c r="J24" s="478">
        <v>7</v>
      </c>
      <c r="K24" s="473">
        <v>11.67</v>
      </c>
      <c r="L24" s="478">
        <v>6</v>
      </c>
      <c r="M24" s="473">
        <v>4.18</v>
      </c>
      <c r="N24" s="478">
        <v>8</v>
      </c>
      <c r="O24" s="473">
        <v>7.29</v>
      </c>
    </row>
    <row r="25" spans="1:15" ht="15" thickBot="1">
      <c r="A25" s="483" t="s">
        <v>747</v>
      </c>
      <c r="B25" s="478">
        <v>470</v>
      </c>
      <c r="C25" s="473">
        <v>180.92</v>
      </c>
      <c r="D25" s="478">
        <v>71</v>
      </c>
      <c r="E25" s="527">
        <v>30.24</v>
      </c>
      <c r="F25" s="478">
        <v>9</v>
      </c>
      <c r="G25" s="473">
        <v>5.25</v>
      </c>
      <c r="H25" s="478">
        <v>45</v>
      </c>
      <c r="I25" s="473">
        <v>13.35</v>
      </c>
      <c r="J25" s="478">
        <v>7</v>
      </c>
      <c r="K25" s="473">
        <v>11.66</v>
      </c>
      <c r="L25" s="478">
        <v>6</v>
      </c>
      <c r="M25" s="473">
        <v>4.05</v>
      </c>
      <c r="N25" s="478">
        <v>8</v>
      </c>
      <c r="O25" s="473">
        <v>7.55</v>
      </c>
    </row>
    <row r="26" spans="1:15" ht="15" thickBot="1">
      <c r="A26" s="340" t="s">
        <v>748</v>
      </c>
      <c r="B26" s="478">
        <v>468</v>
      </c>
      <c r="C26" s="473">
        <v>184.42</v>
      </c>
      <c r="D26" s="478">
        <v>71</v>
      </c>
      <c r="E26" s="527">
        <v>30.24</v>
      </c>
      <c r="F26" s="478">
        <v>9</v>
      </c>
      <c r="G26" s="473">
        <v>5.21</v>
      </c>
      <c r="H26" s="478">
        <v>46</v>
      </c>
      <c r="I26" s="473">
        <v>14.15</v>
      </c>
      <c r="J26" s="478">
        <v>7</v>
      </c>
      <c r="K26" s="473">
        <v>11.66</v>
      </c>
      <c r="L26" s="478">
        <v>6</v>
      </c>
      <c r="M26" s="473">
        <v>3.99</v>
      </c>
      <c r="N26" s="478">
        <v>8</v>
      </c>
      <c r="O26" s="473">
        <v>7.55</v>
      </c>
    </row>
    <row r="27" spans="1:15" ht="15" thickBot="1">
      <c r="A27" s="340" t="s">
        <v>749</v>
      </c>
      <c r="B27" s="478">
        <v>502</v>
      </c>
      <c r="C27" s="473">
        <v>195.24</v>
      </c>
      <c r="D27" s="478">
        <v>71</v>
      </c>
      <c r="E27" s="527">
        <v>30.24</v>
      </c>
      <c r="F27" s="478">
        <v>9</v>
      </c>
      <c r="G27" s="473">
        <v>5.23</v>
      </c>
      <c r="H27" s="478">
        <v>47</v>
      </c>
      <c r="I27" s="473">
        <v>15.99</v>
      </c>
      <c r="J27" s="478">
        <v>7</v>
      </c>
      <c r="K27" s="473">
        <v>11.66</v>
      </c>
      <c r="L27" s="478">
        <v>6</v>
      </c>
      <c r="M27" s="473">
        <v>3.97</v>
      </c>
      <c r="N27" s="478">
        <v>8</v>
      </c>
      <c r="O27" s="473">
        <v>7.55</v>
      </c>
    </row>
    <row r="28" spans="1:15" ht="15" thickBot="1">
      <c r="A28" s="483" t="s">
        <v>750</v>
      </c>
      <c r="B28" s="478">
        <v>532</v>
      </c>
      <c r="C28" s="473">
        <v>207.02</v>
      </c>
      <c r="D28" s="478">
        <v>73</v>
      </c>
      <c r="E28" s="527">
        <v>30.73</v>
      </c>
      <c r="F28" s="478">
        <v>9</v>
      </c>
      <c r="G28" s="473">
        <v>4.8899999999999997</v>
      </c>
      <c r="H28" s="478">
        <v>48</v>
      </c>
      <c r="I28" s="473">
        <v>16.170000000000002</v>
      </c>
      <c r="J28" s="478">
        <v>7</v>
      </c>
      <c r="K28" s="473">
        <v>11.66</v>
      </c>
      <c r="L28" s="478">
        <v>7</v>
      </c>
      <c r="M28" s="473">
        <v>4.47</v>
      </c>
      <c r="N28" s="478">
        <v>8</v>
      </c>
      <c r="O28" s="473">
        <v>7.46</v>
      </c>
    </row>
    <row r="29" spans="1:15">
      <c r="L29" s="42"/>
      <c r="M29" s="42"/>
    </row>
    <row r="30" spans="1:15">
      <c r="A30" s="133" t="s">
        <v>1047</v>
      </c>
      <c r="B30" s="132" t="s">
        <v>1048</v>
      </c>
      <c r="C30" s="132"/>
    </row>
  </sheetData>
  <mergeCells count="24">
    <mergeCell ref="A2:O2"/>
    <mergeCell ref="L5:M5"/>
    <mergeCell ref="J4:K5"/>
    <mergeCell ref="J7:K7"/>
    <mergeCell ref="A4:A5"/>
    <mergeCell ref="F4:I4"/>
    <mergeCell ref="B4:E4"/>
    <mergeCell ref="J6:K6"/>
    <mergeCell ref="N18:O18"/>
    <mergeCell ref="J13:K13"/>
    <mergeCell ref="J14:K14"/>
    <mergeCell ref="J8:K8"/>
    <mergeCell ref="J9:K9"/>
    <mergeCell ref="J10:K10"/>
    <mergeCell ref="J11:K11"/>
    <mergeCell ref="J12:K12"/>
    <mergeCell ref="A16:L16"/>
    <mergeCell ref="A18:A19"/>
    <mergeCell ref="B18:C18"/>
    <mergeCell ref="D18:E18"/>
    <mergeCell ref="F18:G18"/>
    <mergeCell ref="H18:I18"/>
    <mergeCell ref="J18:K18"/>
    <mergeCell ref="L18:M18"/>
  </mergeCells>
  <pageMargins left="0.7" right="0.7" top="0.75" bottom="0.75" header="0.3" footer="0.3"/>
  <pageSetup paperSize="9" scale="88" orientation="landscape" r:id="rId1"/>
  <customProperties>
    <customPr name="EpmWorksheetKeyString_GUID" r:id="rId2"/>
  </customPropertie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theme="0"/>
  </sheetPr>
  <dimension ref="A2:S152"/>
  <sheetViews>
    <sheetView showGridLines="0" view="pageBreakPreview" topLeftCell="A131" zoomScale="85" zoomScaleNormal="100" zoomScaleSheetLayoutView="85" workbookViewId="0">
      <selection activeCell="A141" sqref="A141:A142"/>
    </sheetView>
  </sheetViews>
  <sheetFormatPr defaultRowHeight="14.5"/>
  <cols>
    <col min="1" max="1" width="12" customWidth="1"/>
    <col min="2" max="2" width="9" customWidth="1"/>
    <col min="3" max="3" width="12.7265625" customWidth="1"/>
    <col min="4" max="4" width="12.26953125" customWidth="1"/>
    <col min="5" max="5" width="13" customWidth="1"/>
    <col min="6" max="6" width="12.7265625" customWidth="1"/>
    <col min="7" max="7" width="9" customWidth="1"/>
    <col min="8" max="8" width="13.26953125" customWidth="1"/>
    <col min="9" max="9" width="12.54296875" customWidth="1"/>
    <col min="10" max="10" width="13" customWidth="1"/>
    <col min="11" max="11" width="11.453125" customWidth="1"/>
    <col min="14" max="14" width="9.54296875" bestFit="1" customWidth="1"/>
  </cols>
  <sheetData>
    <row r="2" spans="1:14" ht="17">
      <c r="A2" s="631" t="s">
        <v>715</v>
      </c>
      <c r="B2" s="631"/>
      <c r="C2" s="631"/>
      <c r="D2" s="631"/>
      <c r="E2" s="631"/>
      <c r="F2" s="631"/>
      <c r="G2" s="631"/>
      <c r="H2" s="631"/>
      <c r="I2" s="631"/>
      <c r="J2" s="631"/>
      <c r="K2" s="631"/>
    </row>
    <row r="3" spans="1:14" ht="15" thickBot="1"/>
    <row r="4" spans="1:14" ht="21" customHeight="1" thickBot="1">
      <c r="A4" s="573" t="s">
        <v>0</v>
      </c>
      <c r="B4" s="573" t="s">
        <v>237</v>
      </c>
      <c r="C4" s="573"/>
      <c r="D4" s="573"/>
      <c r="E4" s="573"/>
      <c r="F4" s="573"/>
      <c r="G4" s="573" t="s">
        <v>267</v>
      </c>
      <c r="H4" s="573"/>
      <c r="I4" s="573"/>
      <c r="J4" s="573"/>
      <c r="K4" s="573"/>
    </row>
    <row r="5" spans="1:14" ht="24.75" customHeight="1" thickBot="1">
      <c r="A5" s="573"/>
      <c r="B5" s="476" t="s">
        <v>238</v>
      </c>
      <c r="C5" s="476" t="s">
        <v>239</v>
      </c>
      <c r="D5" s="476" t="s">
        <v>240</v>
      </c>
      <c r="E5" s="476" t="s">
        <v>1004</v>
      </c>
      <c r="F5" s="476" t="s">
        <v>1005</v>
      </c>
      <c r="G5" s="476" t="s">
        <v>238</v>
      </c>
      <c r="H5" s="476" t="s">
        <v>239</v>
      </c>
      <c r="I5" s="476" t="s">
        <v>240</v>
      </c>
      <c r="J5" s="540" t="s">
        <v>1004</v>
      </c>
      <c r="K5" s="540" t="s">
        <v>1005</v>
      </c>
    </row>
    <row r="6" spans="1:14" ht="15" customHeight="1" thickBot="1">
      <c r="A6" s="115" t="s">
        <v>606</v>
      </c>
      <c r="B6" s="115">
        <v>284</v>
      </c>
      <c r="C6" s="116">
        <v>133359.11443472264</v>
      </c>
      <c r="D6" s="116">
        <v>89753.69906431502</v>
      </c>
      <c r="E6" s="190">
        <v>58423.588508182067</v>
      </c>
      <c r="F6" s="190">
        <v>56538.072494615859</v>
      </c>
      <c r="G6" s="184">
        <v>35</v>
      </c>
      <c r="H6" s="190">
        <v>14164.563209531761</v>
      </c>
      <c r="I6" s="190">
        <v>18930.196113411999</v>
      </c>
      <c r="J6" s="190">
        <v>5071.0686755930001</v>
      </c>
      <c r="K6" s="190">
        <v>5077.7564023934992</v>
      </c>
      <c r="N6" s="22"/>
    </row>
    <row r="7" spans="1:14" ht="15" customHeight="1" thickBot="1">
      <c r="A7" s="115" t="s">
        <v>635</v>
      </c>
      <c r="B7" s="115">
        <v>277</v>
      </c>
      <c r="C7" s="116">
        <v>98261.199685230575</v>
      </c>
      <c r="D7" s="116">
        <v>86737.061403257379</v>
      </c>
      <c r="E7" s="190">
        <v>28797.072883577239</v>
      </c>
      <c r="F7" s="190">
        <v>37543.764531233603</v>
      </c>
      <c r="G7" s="184">
        <v>41</v>
      </c>
      <c r="H7" s="190">
        <v>12528.671033763687</v>
      </c>
      <c r="I7" s="190">
        <v>20510.130832213501</v>
      </c>
      <c r="J7" s="190">
        <v>4226.1152863988009</v>
      </c>
      <c r="K7" s="190">
        <v>3421.5720971947999</v>
      </c>
    </row>
    <row r="8" spans="1:14" ht="15" customHeight="1" thickBot="1">
      <c r="A8" s="115" t="s">
        <v>744</v>
      </c>
      <c r="B8" s="115">
        <v>274</v>
      </c>
      <c r="C8" s="116">
        <v>121985.62293041</v>
      </c>
      <c r="D8" s="116">
        <v>87115.319662784299</v>
      </c>
      <c r="E8" s="190">
        <f>SUM(E9:E14)</f>
        <v>42430.80388306953</v>
      </c>
      <c r="F8" s="190">
        <f>SUM(F9:F14)</f>
        <v>41516.457805903949</v>
      </c>
      <c r="G8" s="184">
        <v>45</v>
      </c>
      <c r="H8" s="190">
        <v>16136.11804768643</v>
      </c>
      <c r="I8" s="190">
        <v>21284.2896033777</v>
      </c>
      <c r="J8" s="190">
        <f>SUM(J9:J14)</f>
        <v>3210.9060926046996</v>
      </c>
      <c r="K8" s="190">
        <f>SUM(K9:K14)</f>
        <v>2399.0304477977002</v>
      </c>
    </row>
    <row r="9" spans="1:14" ht="15" thickBot="1">
      <c r="A9" s="340" t="s">
        <v>745</v>
      </c>
      <c r="B9" s="127">
        <v>278</v>
      </c>
      <c r="C9" s="194">
        <v>100989.83412254395</v>
      </c>
      <c r="D9" s="194">
        <v>85901.258397876969</v>
      </c>
      <c r="E9" s="194">
        <v>4039.8357780027209</v>
      </c>
      <c r="F9" s="194">
        <v>6348.0937020082292</v>
      </c>
      <c r="G9" s="528">
        <v>42</v>
      </c>
      <c r="H9" s="194">
        <v>13604.042332208881</v>
      </c>
      <c r="I9" s="194">
        <v>21130.391947268003</v>
      </c>
      <c r="J9" s="194">
        <v>818.80479456639989</v>
      </c>
      <c r="K9" s="194">
        <v>379.88241962859996</v>
      </c>
    </row>
    <row r="10" spans="1:14" ht="15" thickBot="1">
      <c r="A10" s="340" t="s">
        <v>746</v>
      </c>
      <c r="B10" s="127">
        <v>278</v>
      </c>
      <c r="C10" s="194">
        <v>103390.79973068454</v>
      </c>
      <c r="D10" s="194">
        <v>85794.339837653912</v>
      </c>
      <c r="E10" s="194">
        <v>6025.7089718473107</v>
      </c>
      <c r="F10" s="194">
        <v>5531.6163184959905</v>
      </c>
      <c r="G10" s="528">
        <v>42</v>
      </c>
      <c r="H10" s="194">
        <v>14197.45109213298</v>
      </c>
      <c r="I10" s="194">
        <v>21523.4056094933</v>
      </c>
      <c r="J10" s="194">
        <v>443.19317934619994</v>
      </c>
      <c r="K10" s="194">
        <v>188.0714411534</v>
      </c>
    </row>
    <row r="11" spans="1:14" ht="15" thickBot="1">
      <c r="A11" s="483" t="s">
        <v>747</v>
      </c>
      <c r="B11" s="127">
        <v>277</v>
      </c>
      <c r="C11" s="194">
        <v>98104.612784197452</v>
      </c>
      <c r="D11" s="194">
        <v>86180.698996138861</v>
      </c>
      <c r="E11" s="194">
        <v>8072.8347351874409</v>
      </c>
      <c r="F11" s="194">
        <v>4633.1637507393398</v>
      </c>
      <c r="G11" s="528">
        <v>42</v>
      </c>
      <c r="H11" s="194">
        <v>13320.724910627194</v>
      </c>
      <c r="I11" s="194">
        <v>22352.802238678803</v>
      </c>
      <c r="J11" s="194">
        <v>481.79002461120001</v>
      </c>
      <c r="K11" s="194">
        <v>89.705574995600003</v>
      </c>
    </row>
    <row r="12" spans="1:14" ht="15" thickBot="1">
      <c r="A12" s="340" t="s">
        <v>748</v>
      </c>
      <c r="B12" s="127">
        <v>277</v>
      </c>
      <c r="C12" s="194">
        <v>102466.56191128054</v>
      </c>
      <c r="D12" s="194">
        <v>85602.379904251298</v>
      </c>
      <c r="E12" s="529">
        <v>2410.08279517646</v>
      </c>
      <c r="F12" s="194">
        <v>3545.1082212313913</v>
      </c>
      <c r="G12" s="528">
        <v>43</v>
      </c>
      <c r="H12" s="194">
        <v>14120.439769385739</v>
      </c>
      <c r="I12" s="194">
        <v>22346.679355971901</v>
      </c>
      <c r="J12" s="194">
        <v>117.40919007630001</v>
      </c>
      <c r="K12" s="194">
        <v>92.536899626699991</v>
      </c>
    </row>
    <row r="13" spans="1:14" ht="15" thickBot="1">
      <c r="A13" s="340" t="s">
        <v>749</v>
      </c>
      <c r="B13" s="127">
        <v>276</v>
      </c>
      <c r="C13" s="194">
        <v>109935.64405387345</v>
      </c>
      <c r="D13" s="194">
        <v>85061.385287857789</v>
      </c>
      <c r="E13" s="529">
        <v>8024.6939371644003</v>
      </c>
      <c r="F13" s="194">
        <v>10840.845886388719</v>
      </c>
      <c r="G13" s="528">
        <v>44</v>
      </c>
      <c r="H13" s="194">
        <v>15514.985171636554</v>
      </c>
      <c r="I13" s="194">
        <v>21726.842732934601</v>
      </c>
      <c r="J13" s="194">
        <v>659.04349214449985</v>
      </c>
      <c r="K13" s="194">
        <v>650.5340626039</v>
      </c>
    </row>
    <row r="14" spans="1:14" ht="15" thickBot="1">
      <c r="A14" s="483" t="s">
        <v>750</v>
      </c>
      <c r="B14" s="127">
        <v>274</v>
      </c>
      <c r="C14" s="194">
        <v>121985.62293041</v>
      </c>
      <c r="D14" s="194">
        <v>87115.319662784299</v>
      </c>
      <c r="E14" s="20">
        <v>13857.6476656912</v>
      </c>
      <c r="F14" s="194">
        <v>10617.62992704028</v>
      </c>
      <c r="G14" s="528">
        <v>45</v>
      </c>
      <c r="H14" s="194">
        <v>16136.11804768643</v>
      </c>
      <c r="I14" s="194">
        <v>21284.2896033777</v>
      </c>
      <c r="J14" s="529">
        <v>690.66541186009999</v>
      </c>
      <c r="K14" s="194">
        <v>998.30004978949989</v>
      </c>
    </row>
    <row r="15" spans="1:14" ht="15" thickBot="1">
      <c r="A15" s="42"/>
      <c r="B15" s="42"/>
    </row>
    <row r="16" spans="1:14" ht="15.75" hidden="1" customHeight="1" thickBot="1"/>
    <row r="17" spans="1:11" ht="24" customHeight="1" thickBot="1">
      <c r="A17" s="573" t="s">
        <v>0</v>
      </c>
      <c r="B17" s="639" t="s">
        <v>243</v>
      </c>
      <c r="C17" s="640"/>
      <c r="D17" s="640"/>
      <c r="E17" s="640"/>
      <c r="F17" s="641"/>
      <c r="G17" s="573" t="s">
        <v>245</v>
      </c>
      <c r="H17" s="573"/>
      <c r="I17" s="573"/>
      <c r="J17" s="573"/>
      <c r="K17" s="573"/>
    </row>
    <row r="18" spans="1:11" ht="25.5" customHeight="1" thickBot="1">
      <c r="A18" s="573"/>
      <c r="B18" s="476" t="s">
        <v>238</v>
      </c>
      <c r="C18" s="476" t="s">
        <v>239</v>
      </c>
      <c r="D18" s="476" t="s">
        <v>240</v>
      </c>
      <c r="E18" s="540" t="s">
        <v>1004</v>
      </c>
      <c r="F18" s="540" t="s">
        <v>1005</v>
      </c>
      <c r="G18" s="476" t="s">
        <v>238</v>
      </c>
      <c r="H18" s="476" t="s">
        <v>239</v>
      </c>
      <c r="I18" s="476" t="s">
        <v>240</v>
      </c>
      <c r="J18" s="540" t="s">
        <v>1004</v>
      </c>
      <c r="K18" s="540" t="s">
        <v>1005</v>
      </c>
    </row>
    <row r="19" spans="1:11" ht="15" customHeight="1" thickBot="1">
      <c r="A19" s="115" t="s">
        <v>606</v>
      </c>
      <c r="B19" s="115">
        <v>304</v>
      </c>
      <c r="C19" s="116">
        <v>114879.3802902465</v>
      </c>
      <c r="D19" s="116">
        <v>73338.494843138455</v>
      </c>
      <c r="E19" s="190">
        <v>75816.431292664056</v>
      </c>
      <c r="F19" s="190">
        <v>71409.836723990506</v>
      </c>
      <c r="G19" s="184">
        <v>29</v>
      </c>
      <c r="H19" s="190">
        <v>8548.0348736518699</v>
      </c>
      <c r="I19" s="190">
        <v>8043.3746151708438</v>
      </c>
      <c r="J19" s="190">
        <v>4564.81740032779</v>
      </c>
      <c r="K19" s="190">
        <v>2053.9093656200503</v>
      </c>
    </row>
    <row r="20" spans="1:11" ht="15" customHeight="1" thickBot="1">
      <c r="A20" s="115" t="s">
        <v>635</v>
      </c>
      <c r="B20" s="115">
        <v>310</v>
      </c>
      <c r="C20" s="116">
        <v>106790.94432159745</v>
      </c>
      <c r="D20" s="116">
        <v>68362.747253565161</v>
      </c>
      <c r="E20" s="190">
        <v>62848.344883890975</v>
      </c>
      <c r="F20" s="190">
        <v>71851.800301731797</v>
      </c>
      <c r="G20" s="184">
        <v>30</v>
      </c>
      <c r="H20" s="190">
        <v>7317.1138240190558</v>
      </c>
      <c r="I20" s="190">
        <v>9102.8309924860714</v>
      </c>
      <c r="J20" s="190">
        <v>3929.7991727080303</v>
      </c>
      <c r="K20" s="190">
        <v>2914.1734421423498</v>
      </c>
    </row>
    <row r="21" spans="1:11" ht="15" customHeight="1" thickBot="1">
      <c r="A21" s="115" t="s">
        <v>744</v>
      </c>
      <c r="B21" s="115">
        <v>315</v>
      </c>
      <c r="C21" s="116">
        <v>133536.070122979</v>
      </c>
      <c r="D21" s="116">
        <v>77858.335070150497</v>
      </c>
      <c r="E21" s="190">
        <f>SUM(E22:E27)</f>
        <v>82370.561851657592</v>
      </c>
      <c r="F21" s="190">
        <f>SUM(F22:F27)</f>
        <v>63272.503914752888</v>
      </c>
      <c r="G21" s="184">
        <v>29</v>
      </c>
      <c r="H21" s="190">
        <v>9233.8724760287896</v>
      </c>
      <c r="I21" s="190">
        <v>9626.9494836819104</v>
      </c>
      <c r="J21" s="190">
        <f>SUM(J22:J27)</f>
        <v>6011.3128855122995</v>
      </c>
      <c r="K21" s="190">
        <f>SUM(K22:K27)</f>
        <v>5869.1709707502505</v>
      </c>
    </row>
    <row r="22" spans="1:11" ht="15" thickBot="1">
      <c r="A22" s="340" t="s">
        <v>745</v>
      </c>
      <c r="B22" s="127">
        <v>309</v>
      </c>
      <c r="C22" s="194">
        <v>111571.71440342724</v>
      </c>
      <c r="D22" s="194">
        <v>69266.91100811887</v>
      </c>
      <c r="E22" s="194">
        <v>11532.275828140489</v>
      </c>
      <c r="F22" s="194">
        <v>9095.7458502704903</v>
      </c>
      <c r="G22" s="528">
        <v>29</v>
      </c>
      <c r="H22" s="194">
        <v>7393.3105425219892</v>
      </c>
      <c r="I22" s="194">
        <v>8685.004807328487</v>
      </c>
      <c r="J22" s="194">
        <v>548.62128284236007</v>
      </c>
      <c r="K22" s="530">
        <v>938.50091252138009</v>
      </c>
    </row>
    <row r="23" spans="1:11" ht="15" thickBot="1">
      <c r="A23" s="340" t="s">
        <v>746</v>
      </c>
      <c r="B23" s="127">
        <v>308</v>
      </c>
      <c r="C23" s="194">
        <v>114286.34949270968</v>
      </c>
      <c r="D23" s="194">
        <v>70831.313752167291</v>
      </c>
      <c r="E23" s="194">
        <v>12347.470689099508</v>
      </c>
      <c r="F23" s="194">
        <v>10123.641062355624</v>
      </c>
      <c r="G23" s="528">
        <v>29</v>
      </c>
      <c r="H23" s="194">
        <v>7779.4803511212995</v>
      </c>
      <c r="I23" s="194">
        <v>8907.6691381766359</v>
      </c>
      <c r="J23" s="194">
        <v>809.14650814946992</v>
      </c>
      <c r="K23" s="194">
        <v>618.30684702704002</v>
      </c>
    </row>
    <row r="24" spans="1:11" ht="15" thickBot="1">
      <c r="A24" s="483" t="s">
        <v>747</v>
      </c>
      <c r="B24" s="127">
        <v>309</v>
      </c>
      <c r="C24" s="194">
        <v>113878.93326633568</v>
      </c>
      <c r="D24" s="194">
        <v>70733.404507891144</v>
      </c>
      <c r="E24" s="194">
        <v>11493.67245655861</v>
      </c>
      <c r="F24" s="194">
        <v>11777.137109453877</v>
      </c>
      <c r="G24" s="528">
        <v>29</v>
      </c>
      <c r="H24" s="194">
        <v>7556.468350101848</v>
      </c>
      <c r="I24" s="194">
        <v>9734.9477225194205</v>
      </c>
      <c r="J24" s="194">
        <v>1307.4289725185502</v>
      </c>
      <c r="K24" s="194">
        <v>598.04208034322994</v>
      </c>
    </row>
    <row r="25" spans="1:11" ht="15" thickBot="1">
      <c r="A25" s="340" t="s">
        <v>748</v>
      </c>
      <c r="B25" s="127">
        <v>310</v>
      </c>
      <c r="C25" s="194">
        <v>111915.20802486032</v>
      </c>
      <c r="D25" s="194">
        <v>71419.324656496625</v>
      </c>
      <c r="E25" s="194">
        <v>10381.335603050531</v>
      </c>
      <c r="F25" s="194">
        <v>7259.6055465588797</v>
      </c>
      <c r="G25" s="528">
        <v>29</v>
      </c>
      <c r="H25" s="194">
        <v>8583.1433576463096</v>
      </c>
      <c r="I25" s="529">
        <v>10305.628000603901</v>
      </c>
      <c r="J25" s="194">
        <v>801.29710900161001</v>
      </c>
      <c r="K25" s="194">
        <v>298.26765127451995</v>
      </c>
    </row>
    <row r="26" spans="1:11" ht="15" thickBot="1">
      <c r="A26" s="340" t="s">
        <v>749</v>
      </c>
      <c r="B26" s="127">
        <v>312</v>
      </c>
      <c r="C26" s="194">
        <v>125374.76970141541</v>
      </c>
      <c r="D26" s="194">
        <v>74762.592814763368</v>
      </c>
      <c r="E26" s="530">
        <v>16514.66350566196</v>
      </c>
      <c r="F26" s="194">
        <v>11313.666888911002</v>
      </c>
      <c r="G26" s="528">
        <v>29</v>
      </c>
      <c r="H26" s="194">
        <v>9482.6137550618459</v>
      </c>
      <c r="I26" s="194">
        <v>10308.764171985156</v>
      </c>
      <c r="J26" s="194">
        <v>1602.1070461922895</v>
      </c>
      <c r="K26" s="194">
        <v>1614.33992316134</v>
      </c>
    </row>
    <row r="27" spans="1:11" ht="15" thickBot="1">
      <c r="A27" s="483" t="s">
        <v>750</v>
      </c>
      <c r="B27" s="127">
        <v>315</v>
      </c>
      <c r="C27" s="194">
        <v>133536.070122979</v>
      </c>
      <c r="D27" s="194">
        <v>77858.335070150497</v>
      </c>
      <c r="E27" s="194">
        <v>20101.1437691465</v>
      </c>
      <c r="F27" s="194">
        <v>13702.70745720302</v>
      </c>
      <c r="G27" s="528">
        <v>29</v>
      </c>
      <c r="H27" s="194">
        <v>9233.8724760287896</v>
      </c>
      <c r="I27" s="194">
        <v>9626.9494836819104</v>
      </c>
      <c r="J27" s="529">
        <v>942.71196680801995</v>
      </c>
      <c r="K27" s="194">
        <v>1801.7135564227403</v>
      </c>
    </row>
    <row r="28" spans="1:11">
      <c r="A28" s="42"/>
      <c r="B28" s="42"/>
      <c r="G28" s="21"/>
    </row>
    <row r="29" spans="1:11">
      <c r="A29" s="133" t="s">
        <v>1049</v>
      </c>
      <c r="B29" s="188"/>
      <c r="C29" s="188"/>
    </row>
    <row r="30" spans="1:11">
      <c r="A30" s="133" t="s">
        <v>1050</v>
      </c>
      <c r="B30" s="189"/>
      <c r="C30" s="189"/>
    </row>
    <row r="33" spans="1:11" ht="17">
      <c r="A33" s="631" t="s">
        <v>715</v>
      </c>
      <c r="B33" s="631"/>
      <c r="C33" s="631"/>
      <c r="D33" s="631"/>
      <c r="E33" s="631"/>
      <c r="F33" s="631"/>
      <c r="G33" s="631"/>
      <c r="H33" s="631"/>
      <c r="I33" s="631"/>
      <c r="J33" s="631"/>
      <c r="K33" s="631"/>
    </row>
    <row r="34" spans="1:11" ht="15" thickBot="1"/>
    <row r="35" spans="1:11" ht="20.25" customHeight="1" thickBot="1">
      <c r="A35" s="573" t="s">
        <v>0</v>
      </c>
      <c r="B35" s="639" t="s">
        <v>241</v>
      </c>
      <c r="C35" s="640"/>
      <c r="D35" s="640"/>
      <c r="E35" s="640"/>
      <c r="F35" s="641"/>
      <c r="G35" s="573" t="s">
        <v>242</v>
      </c>
      <c r="H35" s="573"/>
      <c r="I35" s="573"/>
      <c r="J35" s="573"/>
      <c r="K35" s="573"/>
    </row>
    <row r="36" spans="1:11" ht="20.25" customHeight="1" thickBot="1">
      <c r="A36" s="573"/>
      <c r="B36" s="476" t="s">
        <v>238</v>
      </c>
      <c r="C36" s="476" t="s">
        <v>239</v>
      </c>
      <c r="D36" s="476" t="s">
        <v>240</v>
      </c>
      <c r="E36" s="540" t="s">
        <v>1004</v>
      </c>
      <c r="F36" s="540" t="s">
        <v>1005</v>
      </c>
      <c r="G36" s="476" t="s">
        <v>238</v>
      </c>
      <c r="H36" s="476" t="s">
        <v>239</v>
      </c>
      <c r="I36" s="476" t="s">
        <v>240</v>
      </c>
      <c r="J36" s="540" t="s">
        <v>1004</v>
      </c>
      <c r="K36" s="540" t="s">
        <v>1005</v>
      </c>
    </row>
    <row r="37" spans="1:11" ht="15.75" customHeight="1" thickBot="1">
      <c r="A37" s="115" t="s">
        <v>606</v>
      </c>
      <c r="B37" s="115">
        <v>177</v>
      </c>
      <c r="C37" s="116">
        <v>62923.169452847709</v>
      </c>
      <c r="D37" s="116">
        <v>46847.309973485564</v>
      </c>
      <c r="E37" s="190">
        <v>135498.25957193942</v>
      </c>
      <c r="F37" s="190">
        <v>127581.47372236117</v>
      </c>
      <c r="G37" s="184">
        <v>191</v>
      </c>
      <c r="H37" s="190">
        <v>28345.603244424085</v>
      </c>
      <c r="I37" s="190">
        <v>19892.01239715824</v>
      </c>
      <c r="J37" s="190">
        <v>10759.172608959059</v>
      </c>
      <c r="K37" s="190">
        <v>8714.5636927893102</v>
      </c>
    </row>
    <row r="38" spans="1:11" ht="15.75" customHeight="1" thickBot="1">
      <c r="A38" s="115" t="s">
        <v>635</v>
      </c>
      <c r="B38" s="115">
        <v>191</v>
      </c>
      <c r="C38" s="116">
        <v>58300.581309992347</v>
      </c>
      <c r="D38" s="116">
        <v>41412.501796031778</v>
      </c>
      <c r="E38" s="190">
        <v>118247.64304855419</v>
      </c>
      <c r="F38" s="190">
        <v>123022.36362245092</v>
      </c>
      <c r="G38" s="184">
        <v>197</v>
      </c>
      <c r="H38" s="190">
        <v>24392.308984834031</v>
      </c>
      <c r="I38" s="190">
        <v>19997.059575897689</v>
      </c>
      <c r="J38" s="190">
        <v>6521.4738602870393</v>
      </c>
      <c r="K38" s="190">
        <v>8068.762351062489</v>
      </c>
    </row>
    <row r="39" spans="1:11" ht="15.75" customHeight="1" thickBot="1">
      <c r="A39" s="115" t="s">
        <v>744</v>
      </c>
      <c r="B39" s="115">
        <v>200</v>
      </c>
      <c r="C39" s="116">
        <v>84419.313674137593</v>
      </c>
      <c r="D39" s="116">
        <v>58827.870998816798</v>
      </c>
      <c r="E39" s="190">
        <f>SUM(E40:E45)</f>
        <v>166175.77720467071</v>
      </c>
      <c r="F39" s="190">
        <f>SUM(F40:F45)</f>
        <v>142040.38852045403</v>
      </c>
      <c r="G39" s="184">
        <v>194</v>
      </c>
      <c r="H39" s="190">
        <v>25769.000357586199</v>
      </c>
      <c r="I39" s="190">
        <v>19578.613771264303</v>
      </c>
      <c r="J39" s="190">
        <f>SUM(J40:J45)</f>
        <v>6090.7484121707694</v>
      </c>
      <c r="K39" s="190">
        <f>SUM(K40:K45)</f>
        <v>6983.7592579550583</v>
      </c>
    </row>
    <row r="40" spans="1:11" ht="15" thickBot="1">
      <c r="A40" s="340" t="s">
        <v>745</v>
      </c>
      <c r="B40" s="127">
        <v>191</v>
      </c>
      <c r="C40" s="194">
        <v>67923.94895888379</v>
      </c>
      <c r="D40" s="194">
        <v>49723.228195701187</v>
      </c>
      <c r="E40" s="194">
        <v>27419.886297878817</v>
      </c>
      <c r="F40" s="194">
        <v>18078.969865909879</v>
      </c>
      <c r="G40" s="528">
        <v>197</v>
      </c>
      <c r="H40" s="194">
        <v>24543.570743460212</v>
      </c>
      <c r="I40" s="194">
        <v>19918.682045719357</v>
      </c>
      <c r="J40" s="194">
        <v>832.3763797386498</v>
      </c>
      <c r="K40" s="194">
        <v>1131.86861133856</v>
      </c>
    </row>
    <row r="41" spans="1:11" ht="15" thickBot="1">
      <c r="A41" s="340" t="s">
        <v>746</v>
      </c>
      <c r="B41" s="127">
        <v>193</v>
      </c>
      <c r="C41" s="194">
        <v>70777.419941429049</v>
      </c>
      <c r="D41" s="194">
        <v>51090.440681273816</v>
      </c>
      <c r="E41" s="194">
        <v>20514.657543038971</v>
      </c>
      <c r="F41" s="194">
        <v>18302.188426065361</v>
      </c>
      <c r="G41" s="528">
        <v>196</v>
      </c>
      <c r="H41" s="194">
        <v>24409.608224789321</v>
      </c>
      <c r="I41" s="194">
        <v>19778.296372441549</v>
      </c>
      <c r="J41" s="194">
        <v>862.52283209148982</v>
      </c>
      <c r="K41" s="194">
        <v>1266.98120882379</v>
      </c>
    </row>
    <row r="42" spans="1:11" ht="15" thickBot="1">
      <c r="A42" s="483" t="s">
        <v>747</v>
      </c>
      <c r="B42" s="127">
        <v>197</v>
      </c>
      <c r="C42" s="194">
        <v>67519.9202754086</v>
      </c>
      <c r="D42" s="194">
        <v>47989.426622841347</v>
      </c>
      <c r="E42" s="194">
        <v>24673.744105321362</v>
      </c>
      <c r="F42" s="194">
        <v>27944.541778003917</v>
      </c>
      <c r="G42" s="528">
        <v>197</v>
      </c>
      <c r="H42" s="194">
        <v>23041.932525739881</v>
      </c>
      <c r="I42" s="194">
        <v>19558.643956747186</v>
      </c>
      <c r="J42" s="194">
        <v>454.62755645322005</v>
      </c>
      <c r="K42" s="194">
        <v>854.93062191594993</v>
      </c>
    </row>
    <row r="43" spans="1:11" ht="15" thickBot="1">
      <c r="A43" s="340" t="s">
        <v>748</v>
      </c>
      <c r="B43" s="127">
        <v>197</v>
      </c>
      <c r="C43" s="194">
        <v>79748.56066341199</v>
      </c>
      <c r="D43" s="194">
        <v>57300.873846630871</v>
      </c>
      <c r="E43" s="194">
        <v>29132.326402035294</v>
      </c>
      <c r="F43" s="194">
        <v>17381.634472450001</v>
      </c>
      <c r="G43" s="528">
        <v>197</v>
      </c>
      <c r="H43" s="194">
        <v>23743.989282972241</v>
      </c>
      <c r="I43" s="194">
        <v>19646.174707440499</v>
      </c>
      <c r="J43" s="194">
        <v>605.47007245540999</v>
      </c>
      <c r="K43" s="194">
        <v>443.36455505218998</v>
      </c>
    </row>
    <row r="44" spans="1:11" ht="15" thickBot="1">
      <c r="A44" s="340" t="s">
        <v>749</v>
      </c>
      <c r="B44" s="127">
        <v>199</v>
      </c>
      <c r="C44" s="194">
        <v>81859.489874344974</v>
      </c>
      <c r="D44" s="194">
        <v>57918.479831114702</v>
      </c>
      <c r="E44" s="194">
        <v>32127.637334973348</v>
      </c>
      <c r="F44" s="194">
        <v>29874.946914714641</v>
      </c>
      <c r="G44" s="528">
        <v>195</v>
      </c>
      <c r="H44" s="194">
        <v>25490.517612775329</v>
      </c>
      <c r="I44" s="194">
        <v>19860.362070581086</v>
      </c>
      <c r="J44" s="194">
        <v>1966.2425551437002</v>
      </c>
      <c r="K44" s="194">
        <v>1482.5183566575297</v>
      </c>
    </row>
    <row r="45" spans="1:11" ht="15" thickBot="1">
      <c r="A45" s="483" t="s">
        <v>750</v>
      </c>
      <c r="B45" s="127">
        <v>200</v>
      </c>
      <c r="C45" s="194">
        <v>84419.313674137593</v>
      </c>
      <c r="D45" s="194">
        <v>58827.870998816798</v>
      </c>
      <c r="E45" s="194">
        <v>32307.5255214229</v>
      </c>
      <c r="F45" s="194">
        <v>30458.107063310221</v>
      </c>
      <c r="G45" s="528">
        <v>194</v>
      </c>
      <c r="H45" s="194">
        <v>25769.000357586199</v>
      </c>
      <c r="I45" s="529">
        <v>19578.613771264303</v>
      </c>
      <c r="J45" s="529">
        <v>1369.5090162883</v>
      </c>
      <c r="K45" s="194">
        <v>1804.0959041670399</v>
      </c>
    </row>
    <row r="46" spans="1:11" ht="15" thickBot="1">
      <c r="A46" s="42"/>
      <c r="B46" s="42"/>
      <c r="G46" s="531"/>
      <c r="H46" s="532"/>
      <c r="I46" s="531"/>
    </row>
    <row r="47" spans="1:11" ht="15.75" hidden="1" customHeight="1" thickBot="1"/>
    <row r="48" spans="1:11" ht="23.25" customHeight="1" thickBot="1">
      <c r="A48" s="573" t="s">
        <v>0</v>
      </c>
      <c r="B48" s="573" t="s">
        <v>244</v>
      </c>
      <c r="C48" s="573"/>
      <c r="D48" s="573"/>
      <c r="E48" s="573"/>
      <c r="F48" s="573"/>
      <c r="G48" s="31"/>
      <c r="H48" s="31"/>
      <c r="I48" s="31"/>
      <c r="J48" s="31"/>
      <c r="K48" s="31"/>
    </row>
    <row r="49" spans="1:11" ht="23.25" customHeight="1" thickBot="1">
      <c r="A49" s="573"/>
      <c r="B49" s="476" t="s">
        <v>238</v>
      </c>
      <c r="C49" s="476" t="s">
        <v>239</v>
      </c>
      <c r="D49" s="476" t="s">
        <v>240</v>
      </c>
      <c r="E49" s="540" t="s">
        <v>1004</v>
      </c>
      <c r="F49" s="540" t="s">
        <v>1005</v>
      </c>
      <c r="G49" s="28"/>
      <c r="H49" s="28"/>
      <c r="I49" s="28"/>
      <c r="J49" s="28"/>
      <c r="K49" s="28"/>
    </row>
    <row r="50" spans="1:11" ht="15.75" customHeight="1" thickBot="1">
      <c r="A50" s="115" t="s">
        <v>606</v>
      </c>
      <c r="B50" s="115">
        <v>899</v>
      </c>
      <c r="C50" s="116">
        <v>126226.76277429664</v>
      </c>
      <c r="D50" s="116">
        <v>115824.50672103994</v>
      </c>
      <c r="E50" s="190">
        <v>22594.20713439125</v>
      </c>
      <c r="F50" s="190">
        <v>25932.528506149243</v>
      </c>
      <c r="H50" s="20"/>
      <c r="I50" s="20"/>
      <c r="J50" s="20"/>
      <c r="K50" s="20"/>
    </row>
    <row r="51" spans="1:11" ht="15.75" customHeight="1" thickBot="1">
      <c r="A51" s="115" t="s">
        <v>635</v>
      </c>
      <c r="B51" s="115">
        <v>888</v>
      </c>
      <c r="C51" s="116">
        <v>116888.86522831133</v>
      </c>
      <c r="D51" s="116">
        <v>106741.41613152</v>
      </c>
      <c r="E51" s="190">
        <v>11426.275257773001</v>
      </c>
      <c r="F51" s="190">
        <v>21799.989422170547</v>
      </c>
    </row>
    <row r="52" spans="1:11" ht="15.75" customHeight="1" thickBot="1">
      <c r="A52" s="115" t="s">
        <v>744</v>
      </c>
      <c r="B52" s="115">
        <v>873</v>
      </c>
      <c r="C52" s="116">
        <v>108094.70649599101</v>
      </c>
      <c r="D52" s="116">
        <v>97893.977954162896</v>
      </c>
      <c r="E52" s="190">
        <f>SUM(E53:E58)</f>
        <v>10759.38487930323</v>
      </c>
      <c r="F52" s="190">
        <f>SUM(F53:F58)</f>
        <v>21877.235438660937</v>
      </c>
    </row>
    <row r="53" spans="1:11" ht="15" thickBot="1">
      <c r="A53" s="340" t="s">
        <v>745</v>
      </c>
      <c r="B53" s="127">
        <v>885</v>
      </c>
      <c r="C53" s="118">
        <v>113713.35264071629</v>
      </c>
      <c r="D53" s="118">
        <v>102927.34299294995</v>
      </c>
      <c r="E53" s="118">
        <v>2134.0871057499999</v>
      </c>
      <c r="F53" s="118">
        <v>6230.176364350029</v>
      </c>
    </row>
    <row r="54" spans="1:11" ht="15" thickBot="1">
      <c r="A54" s="340" t="s">
        <v>746</v>
      </c>
      <c r="B54" s="127">
        <v>882</v>
      </c>
      <c r="C54" s="118">
        <v>116285.751392669</v>
      </c>
      <c r="D54" s="118">
        <v>105540.90518778238</v>
      </c>
      <c r="E54" s="118">
        <v>779.81500000000005</v>
      </c>
      <c r="F54" s="118">
        <v>971.18173629000989</v>
      </c>
    </row>
    <row r="55" spans="1:11" ht="15" thickBot="1">
      <c r="A55" s="483" t="s">
        <v>747</v>
      </c>
      <c r="B55" s="127">
        <v>879</v>
      </c>
      <c r="C55" s="118">
        <v>115076.93721069554</v>
      </c>
      <c r="D55" s="118">
        <v>104545.60842142388</v>
      </c>
      <c r="E55" s="118">
        <v>2650.0231422401603</v>
      </c>
      <c r="F55" s="118">
        <v>3359.7918102701997</v>
      </c>
    </row>
    <row r="56" spans="1:11" ht="15" thickBot="1">
      <c r="A56" s="340" t="s">
        <v>748</v>
      </c>
      <c r="B56" s="127">
        <v>874</v>
      </c>
      <c r="C56" s="118">
        <v>109571.63627543165</v>
      </c>
      <c r="D56" s="118">
        <v>100380.71943376822</v>
      </c>
      <c r="E56" s="118">
        <v>597.13239845999999</v>
      </c>
      <c r="F56" s="118">
        <v>3817.9856744354101</v>
      </c>
    </row>
    <row r="57" spans="1:11" ht="15" thickBot="1">
      <c r="A57" s="340" t="s">
        <v>749</v>
      </c>
      <c r="B57" s="127">
        <v>873</v>
      </c>
      <c r="C57" s="118">
        <v>108387.85289207753</v>
      </c>
      <c r="D57" s="118">
        <v>98232.629267641285</v>
      </c>
      <c r="E57" s="118">
        <v>1970.2098094220701</v>
      </c>
      <c r="F57" s="118">
        <v>4393.6456096164702</v>
      </c>
    </row>
    <row r="58" spans="1:11" ht="15" thickBot="1">
      <c r="A58" s="483" t="s">
        <v>750</v>
      </c>
      <c r="B58" s="127">
        <v>873</v>
      </c>
      <c r="C58" s="118">
        <v>108094.70649599101</v>
      </c>
      <c r="D58" s="118">
        <v>97893.977954162896</v>
      </c>
      <c r="E58" s="118">
        <v>2628.1174234310001</v>
      </c>
      <c r="F58" s="118">
        <v>3104.4542436988204</v>
      </c>
    </row>
    <row r="59" spans="1:11">
      <c r="A59" s="42"/>
      <c r="B59" s="42"/>
    </row>
    <row r="60" spans="1:11">
      <c r="A60" s="133" t="s">
        <v>1049</v>
      </c>
      <c r="B60" s="188"/>
      <c r="C60" s="188"/>
    </row>
    <row r="61" spans="1:11">
      <c r="A61" s="133" t="s">
        <v>1050</v>
      </c>
      <c r="B61" s="189"/>
      <c r="C61" s="189"/>
    </row>
    <row r="64" spans="1:11" ht="17">
      <c r="A64" s="631" t="s">
        <v>716</v>
      </c>
      <c r="B64" s="631"/>
      <c r="C64" s="631"/>
      <c r="D64" s="631"/>
      <c r="E64" s="631"/>
      <c r="F64" s="631"/>
      <c r="G64" s="631"/>
      <c r="H64" s="631"/>
      <c r="I64" s="631"/>
      <c r="J64" s="631"/>
      <c r="K64" s="631"/>
    </row>
    <row r="65" spans="1:11" ht="15" thickBot="1"/>
    <row r="66" spans="1:11" ht="21.75" customHeight="1" thickBot="1">
      <c r="A66" s="573" t="s">
        <v>0</v>
      </c>
      <c r="B66" s="573" t="s">
        <v>246</v>
      </c>
      <c r="C66" s="573"/>
      <c r="D66" s="573"/>
      <c r="E66" s="573"/>
      <c r="F66" s="573"/>
      <c r="G66" s="573" t="s">
        <v>277</v>
      </c>
      <c r="H66" s="573"/>
      <c r="I66" s="573"/>
      <c r="J66" s="573"/>
      <c r="K66" s="573"/>
    </row>
    <row r="67" spans="1:11" ht="21.75" customHeight="1" thickBot="1">
      <c r="A67" s="573"/>
      <c r="B67" s="476" t="s">
        <v>238</v>
      </c>
      <c r="C67" s="476" t="s">
        <v>239</v>
      </c>
      <c r="D67" s="476" t="s">
        <v>240</v>
      </c>
      <c r="E67" s="540" t="s">
        <v>1004</v>
      </c>
      <c r="F67" s="540" t="s">
        <v>1005</v>
      </c>
      <c r="G67" s="476" t="s">
        <v>238</v>
      </c>
      <c r="H67" s="476" t="s">
        <v>239</v>
      </c>
      <c r="I67" s="476" t="s">
        <v>240</v>
      </c>
      <c r="J67" s="540" t="s">
        <v>1004</v>
      </c>
      <c r="K67" s="540" t="s">
        <v>1005</v>
      </c>
    </row>
    <row r="68" spans="1:11" ht="15" thickBot="1">
      <c r="A68" s="115" t="s">
        <v>606</v>
      </c>
      <c r="B68" s="115">
        <v>63</v>
      </c>
      <c r="C68" s="116">
        <v>5798.2127871867742</v>
      </c>
      <c r="D68" s="116">
        <v>10069.512549501875</v>
      </c>
      <c r="E68" s="190">
        <v>3541.3128132315705</v>
      </c>
      <c r="F68" s="190">
        <v>2289.5621604308708</v>
      </c>
      <c r="G68" s="115">
        <v>3</v>
      </c>
      <c r="H68" s="191">
        <v>31.968200125619997</v>
      </c>
      <c r="I68" s="191">
        <v>99.4</v>
      </c>
      <c r="J68" s="190">
        <v>3.04857069522</v>
      </c>
      <c r="K68" s="190">
        <v>18.842689282699997</v>
      </c>
    </row>
    <row r="69" spans="1:11" ht="15" thickBot="1">
      <c r="A69" s="115" t="s">
        <v>635</v>
      </c>
      <c r="B69" s="115">
        <v>65</v>
      </c>
      <c r="C69" s="116">
        <v>4517.6104247999019</v>
      </c>
      <c r="D69" s="116">
        <v>9879.719241298164</v>
      </c>
      <c r="E69" s="190">
        <v>493.98340019476001</v>
      </c>
      <c r="F69" s="190">
        <v>565.70594054256992</v>
      </c>
      <c r="G69" s="115">
        <v>3</v>
      </c>
      <c r="H69" s="191">
        <v>32.045053415710001</v>
      </c>
      <c r="I69" s="191">
        <v>173.5</v>
      </c>
      <c r="J69" s="190">
        <v>9.4937636497000017</v>
      </c>
      <c r="K69" s="190">
        <v>0.7100304918</v>
      </c>
    </row>
    <row r="70" spans="1:11" ht="15" thickBot="1">
      <c r="A70" s="115" t="s">
        <v>744</v>
      </c>
      <c r="B70" s="115">
        <v>66</v>
      </c>
      <c r="C70" s="116">
        <v>5807.2168776951175</v>
      </c>
      <c r="D70" s="116">
        <v>9913.8449201992898</v>
      </c>
      <c r="E70" s="190">
        <f>SUM(E71:E76)</f>
        <v>1122.1169799420402</v>
      </c>
      <c r="F70" s="190">
        <f>SUM(F71:F76)</f>
        <v>718.41913591211005</v>
      </c>
      <c r="G70" s="115">
        <v>3</v>
      </c>
      <c r="H70" s="191">
        <v>39.373647220410007</v>
      </c>
      <c r="I70" s="191">
        <v>198</v>
      </c>
      <c r="J70" s="190">
        <f t="shared" ref="J70:K70" si="0">SUM(J71:J76)</f>
        <v>4.2863335967999996</v>
      </c>
      <c r="K70" s="190">
        <f t="shared" si="0"/>
        <v>2.9421964288</v>
      </c>
    </row>
    <row r="71" spans="1:11" ht="15" thickBot="1">
      <c r="A71" s="340" t="s">
        <v>745</v>
      </c>
      <c r="B71" s="127">
        <v>65</v>
      </c>
      <c r="C71" s="118">
        <v>4767.9376534100938</v>
      </c>
      <c r="D71" s="118">
        <v>9913.4882966121422</v>
      </c>
      <c r="E71" s="118">
        <v>103.58999985375002</v>
      </c>
      <c r="F71" s="118">
        <v>57.083142878469999</v>
      </c>
      <c r="G71" s="533">
        <v>3</v>
      </c>
      <c r="H71" s="193">
        <v>32.660398339110003</v>
      </c>
      <c r="I71" s="193">
        <v>171.3</v>
      </c>
      <c r="J71" s="193">
        <v>5.6058299999999998E-2</v>
      </c>
      <c r="K71" s="118">
        <v>0.80211088720000001</v>
      </c>
    </row>
    <row r="72" spans="1:11" ht="15" thickBot="1">
      <c r="A72" s="340" t="s">
        <v>746</v>
      </c>
      <c r="B72" s="127">
        <v>66</v>
      </c>
      <c r="C72" s="118">
        <v>4844.0668306500602</v>
      </c>
      <c r="D72" s="118">
        <v>9945.5512990775787</v>
      </c>
      <c r="E72" s="118">
        <v>92.079050861140004</v>
      </c>
      <c r="F72" s="118">
        <v>55.085589577690001</v>
      </c>
      <c r="G72" s="533">
        <v>3</v>
      </c>
      <c r="H72" s="193">
        <v>32.933883797180002</v>
      </c>
      <c r="I72" s="193">
        <v>171.4</v>
      </c>
      <c r="J72" s="193">
        <v>0.17382444</v>
      </c>
      <c r="K72" s="118">
        <v>1.5367799999999999E-2</v>
      </c>
    </row>
    <row r="73" spans="1:11" ht="15" thickBot="1">
      <c r="A73" s="483" t="s">
        <v>747</v>
      </c>
      <c r="B73" s="127">
        <v>66</v>
      </c>
      <c r="C73" s="118">
        <v>4682.6228752969473</v>
      </c>
      <c r="D73" s="118">
        <v>9930.276284352025</v>
      </c>
      <c r="E73" s="118">
        <v>101.62145858507</v>
      </c>
      <c r="F73" s="118">
        <v>107.50995091243003</v>
      </c>
      <c r="G73" s="533">
        <v>3</v>
      </c>
      <c r="H73" s="193">
        <v>30.7162037266</v>
      </c>
      <c r="I73" s="193">
        <v>171.5</v>
      </c>
      <c r="J73" s="193">
        <v>3.4394503399999998E-2</v>
      </c>
      <c r="K73" s="118">
        <v>0</v>
      </c>
    </row>
    <row r="74" spans="1:11" ht="15" thickBot="1">
      <c r="A74" s="340" t="s">
        <v>748</v>
      </c>
      <c r="B74" s="127">
        <v>66</v>
      </c>
      <c r="C74" s="118">
        <v>4785.736702013417</v>
      </c>
      <c r="D74" s="118">
        <v>9942.3719377753896</v>
      </c>
      <c r="E74" s="118">
        <v>112.16480431204</v>
      </c>
      <c r="F74" s="118">
        <v>88.91780117399</v>
      </c>
      <c r="G74" s="533">
        <v>3</v>
      </c>
      <c r="H74" s="193">
        <v>34.254948059520004</v>
      </c>
      <c r="I74" s="193">
        <v>198.2</v>
      </c>
      <c r="J74" s="193">
        <v>3.9022976034000001</v>
      </c>
      <c r="K74" s="118">
        <v>1.9241390421</v>
      </c>
    </row>
    <row r="75" spans="1:11" ht="15" thickBot="1">
      <c r="A75" s="340" t="s">
        <v>749</v>
      </c>
      <c r="B75" s="127">
        <v>66</v>
      </c>
      <c r="C75" s="118">
        <v>5089.8568272054727</v>
      </c>
      <c r="D75" s="118">
        <v>9794.6224185066367</v>
      </c>
      <c r="E75" s="118">
        <v>210.70051813801999</v>
      </c>
      <c r="F75" s="118">
        <v>120.49563174043001</v>
      </c>
      <c r="G75" s="533">
        <v>3</v>
      </c>
      <c r="H75" s="193">
        <v>37.385440654739995</v>
      </c>
      <c r="I75" s="193">
        <v>198</v>
      </c>
      <c r="J75" s="193">
        <v>5.5021460000000001E-2</v>
      </c>
      <c r="K75" s="118">
        <v>0.16055926669999998</v>
      </c>
    </row>
    <row r="76" spans="1:11" ht="15" thickBot="1">
      <c r="A76" s="483" t="s">
        <v>750</v>
      </c>
      <c r="B76" s="127">
        <v>66</v>
      </c>
      <c r="C76" s="118">
        <v>5807.2168776951175</v>
      </c>
      <c r="D76" s="118">
        <v>9913.8449201992898</v>
      </c>
      <c r="E76" s="118">
        <v>501.96114819202006</v>
      </c>
      <c r="F76" s="118">
        <v>289.32701962909999</v>
      </c>
      <c r="G76" s="533">
        <v>3</v>
      </c>
      <c r="H76" s="193">
        <v>39.373647220410007</v>
      </c>
      <c r="I76" s="193">
        <v>198</v>
      </c>
      <c r="J76" s="193">
        <v>6.4737290000000003E-2</v>
      </c>
      <c r="K76" s="118">
        <v>4.0019432799999997E-2</v>
      </c>
    </row>
    <row r="77" spans="1:11" ht="15" thickBot="1">
      <c r="A77" s="42"/>
    </row>
    <row r="78" spans="1:11" ht="15.75" hidden="1" customHeight="1" thickBot="1"/>
    <row r="79" spans="1:11" ht="21.75" customHeight="1" thickBot="1">
      <c r="A79" s="573" t="s">
        <v>0</v>
      </c>
      <c r="B79" s="573" t="s">
        <v>249</v>
      </c>
      <c r="C79" s="573"/>
      <c r="D79" s="573"/>
      <c r="E79" s="573"/>
      <c r="F79" s="573"/>
      <c r="G79" s="573" t="s">
        <v>253</v>
      </c>
      <c r="H79" s="573"/>
      <c r="I79" s="573"/>
      <c r="J79" s="573"/>
      <c r="K79" s="573"/>
    </row>
    <row r="80" spans="1:11" ht="21.75" customHeight="1" thickBot="1">
      <c r="A80" s="573"/>
      <c r="B80" s="476" t="s">
        <v>238</v>
      </c>
      <c r="C80" s="476" t="s">
        <v>239</v>
      </c>
      <c r="D80" s="476" t="s">
        <v>240</v>
      </c>
      <c r="E80" s="540" t="s">
        <v>1004</v>
      </c>
      <c r="F80" s="540" t="s">
        <v>1005</v>
      </c>
      <c r="G80" s="476" t="s">
        <v>238</v>
      </c>
      <c r="H80" s="476" t="s">
        <v>239</v>
      </c>
      <c r="I80" s="476" t="s">
        <v>240</v>
      </c>
      <c r="J80" s="540" t="s">
        <v>1004</v>
      </c>
      <c r="K80" s="540" t="s">
        <v>1005</v>
      </c>
    </row>
    <row r="81" spans="1:11" ht="15" thickBot="1">
      <c r="A81" s="115" t="s">
        <v>606</v>
      </c>
      <c r="B81" s="115">
        <v>36</v>
      </c>
      <c r="C81" s="116">
        <v>6092.0039822911458</v>
      </c>
      <c r="D81" s="116">
        <v>4816.6460403894189</v>
      </c>
      <c r="E81" s="190">
        <v>2470.5625355034199</v>
      </c>
      <c r="F81" s="190">
        <v>2603.89282426114</v>
      </c>
      <c r="G81" s="115">
        <v>12</v>
      </c>
      <c r="H81" s="116">
        <v>7275.4843024024003</v>
      </c>
      <c r="I81" s="116">
        <v>413.15965830469997</v>
      </c>
      <c r="J81" s="190">
        <v>9556.6562893261398</v>
      </c>
      <c r="K81" s="190">
        <v>11584.8209789923</v>
      </c>
    </row>
    <row r="82" spans="1:11" ht="15" thickBot="1">
      <c r="A82" s="115" t="s">
        <v>635</v>
      </c>
      <c r="B82" s="115">
        <v>36</v>
      </c>
      <c r="C82" s="116">
        <v>5934.5373432505849</v>
      </c>
      <c r="D82" s="116">
        <v>4530.5957390588128</v>
      </c>
      <c r="E82" s="190">
        <v>1554.9376341174602</v>
      </c>
      <c r="F82" s="190">
        <v>1900.65348551994</v>
      </c>
      <c r="G82" s="115">
        <v>13</v>
      </c>
      <c r="H82" s="116">
        <v>8652.9440698214603</v>
      </c>
      <c r="I82" s="116">
        <v>512.3026809480001</v>
      </c>
      <c r="J82" s="190">
        <v>12402.656509865781</v>
      </c>
      <c r="K82" s="190">
        <v>10846.09797741098</v>
      </c>
    </row>
    <row r="83" spans="1:11" ht="15" thickBot="1">
      <c r="A83" s="115" t="s">
        <v>744</v>
      </c>
      <c r="B83" s="115">
        <v>38</v>
      </c>
      <c r="C83" s="116">
        <v>5615.3836327348372</v>
      </c>
      <c r="D83" s="116">
        <v>3941.1093526477162</v>
      </c>
      <c r="E83" s="190">
        <f>SUM(E84:E89)</f>
        <v>1735.0704143221901</v>
      </c>
      <c r="F83" s="190">
        <f>SUM(F84:F89)</f>
        <v>2517.8722903335502</v>
      </c>
      <c r="G83" s="115">
        <v>13</v>
      </c>
      <c r="H83" s="116">
        <v>12650.164314737949</v>
      </c>
      <c r="I83" s="116">
        <v>643.77334469639993</v>
      </c>
      <c r="J83" s="190">
        <f>SUM(J84:J89)</f>
        <v>26807.121479015153</v>
      </c>
      <c r="K83" s="190">
        <f>SUM(K84:K89)</f>
        <v>24696.96970841457</v>
      </c>
    </row>
    <row r="84" spans="1:11" ht="15" thickBot="1">
      <c r="A84" s="340" t="s">
        <v>745</v>
      </c>
      <c r="B84" s="127">
        <v>36</v>
      </c>
      <c r="C84" s="118">
        <v>6076.4112375595059</v>
      </c>
      <c r="D84" s="118">
        <v>4510.9839541513757</v>
      </c>
      <c r="E84" s="118">
        <v>256.52766876961999</v>
      </c>
      <c r="F84" s="118">
        <v>224.15427569389996</v>
      </c>
      <c r="G84" s="533">
        <v>13</v>
      </c>
      <c r="H84" s="118">
        <v>8694.7080547420192</v>
      </c>
      <c r="I84" s="118">
        <v>473.45582133089999</v>
      </c>
      <c r="J84" s="118">
        <v>3785.4273744832399</v>
      </c>
      <c r="K84" s="118">
        <v>4539.7942757671508</v>
      </c>
    </row>
    <row r="85" spans="1:11" ht="15" thickBot="1">
      <c r="A85" s="340" t="s">
        <v>746</v>
      </c>
      <c r="B85" s="127">
        <v>36</v>
      </c>
      <c r="C85" s="118">
        <v>5892.7018952533981</v>
      </c>
      <c r="D85" s="118">
        <v>4347.5161710508983</v>
      </c>
      <c r="E85" s="118">
        <v>146.29796666932998</v>
      </c>
      <c r="F85" s="118">
        <v>389.09791837790999</v>
      </c>
      <c r="G85" s="533">
        <v>13</v>
      </c>
      <c r="H85" s="118">
        <v>9341.6158750845007</v>
      </c>
      <c r="I85" s="118">
        <v>493.23407757490003</v>
      </c>
      <c r="J85" s="118">
        <v>3639.2143574153201</v>
      </c>
      <c r="K85" s="118">
        <v>3242.6553315983001</v>
      </c>
    </row>
    <row r="86" spans="1:11" ht="15" thickBot="1">
      <c r="A86" s="483" t="s">
        <v>747</v>
      </c>
      <c r="B86" s="127">
        <v>37</v>
      </c>
      <c r="C86" s="118">
        <v>5594.5407795374786</v>
      </c>
      <c r="D86" s="118">
        <v>4118.4018066183035</v>
      </c>
      <c r="E86" s="118">
        <v>487.78391408117994</v>
      </c>
      <c r="F86" s="118">
        <v>812.56281455500005</v>
      </c>
      <c r="G86" s="533">
        <v>13</v>
      </c>
      <c r="H86" s="118">
        <v>11674.14827610274</v>
      </c>
      <c r="I86" s="118">
        <v>608.69770392980013</v>
      </c>
      <c r="J86" s="118">
        <v>5364.7862674388607</v>
      </c>
      <c r="K86" s="118">
        <v>3143.0584427543404</v>
      </c>
    </row>
    <row r="87" spans="1:11" ht="15" thickBot="1">
      <c r="A87" s="340" t="s">
        <v>748</v>
      </c>
      <c r="B87" s="127">
        <v>37</v>
      </c>
      <c r="C87" s="118">
        <v>5350.7060803529348</v>
      </c>
      <c r="D87" s="118">
        <v>4074.4175534903238</v>
      </c>
      <c r="E87" s="118">
        <v>157.67868121087</v>
      </c>
      <c r="F87" s="118">
        <v>235.89359518636002</v>
      </c>
      <c r="G87" s="533">
        <v>13</v>
      </c>
      <c r="H87" s="118">
        <v>10659.716885591799</v>
      </c>
      <c r="I87" s="118">
        <v>557.11524980050001</v>
      </c>
      <c r="J87" s="118">
        <v>3748.0958373594704</v>
      </c>
      <c r="K87" s="118">
        <v>4875.3831534743194</v>
      </c>
    </row>
    <row r="88" spans="1:11" ht="15" thickBot="1">
      <c r="A88" s="340" t="s">
        <v>749</v>
      </c>
      <c r="B88" s="127">
        <v>38</v>
      </c>
      <c r="C88" s="118">
        <v>5810.7699512544705</v>
      </c>
      <c r="D88" s="118">
        <v>4174.7256429774588</v>
      </c>
      <c r="E88" s="118">
        <v>307.94767267637008</v>
      </c>
      <c r="F88" s="118">
        <v>177.03941787173002</v>
      </c>
      <c r="G88" s="533">
        <v>13</v>
      </c>
      <c r="H88" s="118">
        <v>10657.216228981119</v>
      </c>
      <c r="I88" s="118">
        <v>560.1985584752</v>
      </c>
      <c r="J88" s="118">
        <v>5359.2838831336612</v>
      </c>
      <c r="K88" s="118">
        <v>5435.1416486538601</v>
      </c>
    </row>
    <row r="89" spans="1:11" ht="15" thickBot="1">
      <c r="A89" s="483" t="s">
        <v>750</v>
      </c>
      <c r="B89" s="127">
        <v>38</v>
      </c>
      <c r="C89" s="118">
        <v>5615.3836327348372</v>
      </c>
      <c r="D89" s="118">
        <v>3941.1093526477162</v>
      </c>
      <c r="E89" s="118">
        <v>378.83451091482004</v>
      </c>
      <c r="F89" s="118">
        <v>679.12426864864995</v>
      </c>
      <c r="G89" s="533">
        <v>13</v>
      </c>
      <c r="H89" s="194">
        <v>12650.164314737949</v>
      </c>
      <c r="I89" s="194">
        <v>643.77334469639993</v>
      </c>
      <c r="J89" s="118">
        <v>4910.3137591845998</v>
      </c>
      <c r="K89" s="118">
        <v>3460.9368561666001</v>
      </c>
    </row>
    <row r="90" spans="1:11">
      <c r="A90" s="42"/>
    </row>
    <row r="91" spans="1:11">
      <c r="A91" s="133" t="s">
        <v>1049</v>
      </c>
      <c r="B91" s="188"/>
      <c r="C91" s="188"/>
    </row>
    <row r="92" spans="1:11">
      <c r="A92" s="133" t="s">
        <v>1050</v>
      </c>
      <c r="B92" s="189"/>
      <c r="C92" s="189"/>
    </row>
    <row r="95" spans="1:11" ht="17">
      <c r="A95" s="631" t="s">
        <v>716</v>
      </c>
      <c r="B95" s="631"/>
      <c r="C95" s="631"/>
      <c r="D95" s="631"/>
      <c r="E95" s="631"/>
      <c r="F95" s="631"/>
      <c r="G95" s="631"/>
      <c r="H95" s="631"/>
      <c r="I95" s="631"/>
      <c r="J95" s="631"/>
      <c r="K95" s="631"/>
    </row>
    <row r="96" spans="1:11" ht="15" thickBot="1"/>
    <row r="97" spans="1:19" ht="19.5" customHeight="1" thickBot="1">
      <c r="A97" s="573" t="s">
        <v>0</v>
      </c>
      <c r="B97" s="573" t="s">
        <v>251</v>
      </c>
      <c r="C97" s="573"/>
      <c r="D97" s="573"/>
      <c r="E97" s="573"/>
      <c r="F97" s="573"/>
      <c r="G97" s="573" t="s">
        <v>247</v>
      </c>
      <c r="H97" s="573"/>
      <c r="I97" s="573"/>
      <c r="J97" s="573"/>
      <c r="K97" s="573"/>
    </row>
    <row r="98" spans="1:19" ht="19.5" customHeight="1" thickBot="1">
      <c r="A98" s="573"/>
      <c r="B98" s="476" t="s">
        <v>238</v>
      </c>
      <c r="C98" s="476" t="s">
        <v>239</v>
      </c>
      <c r="D98" s="476" t="s">
        <v>240</v>
      </c>
      <c r="E98" s="540" t="s">
        <v>1004</v>
      </c>
      <c r="F98" s="540" t="s">
        <v>1005</v>
      </c>
      <c r="G98" s="476" t="s">
        <v>238</v>
      </c>
      <c r="H98" s="476" t="s">
        <v>239</v>
      </c>
      <c r="I98" s="476" t="s">
        <v>240</v>
      </c>
      <c r="J98" s="540" t="s">
        <v>1004</v>
      </c>
      <c r="K98" s="540" t="s">
        <v>1005</v>
      </c>
    </row>
    <row r="99" spans="1:19" ht="17.25" customHeight="1" thickBot="1">
      <c r="A99" s="115" t="s">
        <v>606</v>
      </c>
      <c r="B99" s="115">
        <v>6</v>
      </c>
      <c r="C99" s="116">
        <v>193.11737934454999</v>
      </c>
      <c r="D99" s="116">
        <v>175.82275799999999</v>
      </c>
      <c r="E99" s="190">
        <v>5.5586789983000005</v>
      </c>
      <c r="F99" s="190">
        <v>14.65981897869</v>
      </c>
      <c r="G99" s="114">
        <v>55</v>
      </c>
      <c r="H99" s="116">
        <v>6255.6808742180274</v>
      </c>
      <c r="I99" s="116">
        <v>5891.8498492918843</v>
      </c>
      <c r="J99" s="190">
        <v>18431.135367129849</v>
      </c>
      <c r="K99" s="190">
        <v>15416.894059784938</v>
      </c>
    </row>
    <row r="100" spans="1:19" ht="17.25" customHeight="1" thickBot="1">
      <c r="A100" s="115" t="s">
        <v>635</v>
      </c>
      <c r="B100" s="115">
        <v>6</v>
      </c>
      <c r="C100" s="116">
        <v>135.67685670077</v>
      </c>
      <c r="D100" s="116">
        <v>153.25253482000002</v>
      </c>
      <c r="E100" s="190">
        <v>24.866567523719997</v>
      </c>
      <c r="F100" s="190">
        <v>41.631896387619996</v>
      </c>
      <c r="G100" s="114">
        <v>60</v>
      </c>
      <c r="H100" s="116">
        <v>5639.3061742066538</v>
      </c>
      <c r="I100" s="116">
        <v>5128.5498552984282</v>
      </c>
      <c r="J100" s="190">
        <v>11526.845937919339</v>
      </c>
      <c r="K100" s="190">
        <v>11212.584441032854</v>
      </c>
    </row>
    <row r="101" spans="1:19" ht="17.25" customHeight="1" thickBot="1">
      <c r="A101" s="115" t="s">
        <v>744</v>
      </c>
      <c r="B101" s="115">
        <v>6</v>
      </c>
      <c r="C101" s="116">
        <v>162.38675771048</v>
      </c>
      <c r="D101" s="116">
        <v>153.83537948999998</v>
      </c>
      <c r="E101" s="190">
        <f>SUM(E102:E107)</f>
        <v>18.759799922109998</v>
      </c>
      <c r="F101" s="190">
        <f>SUM(F102:F107)</f>
        <v>17.175405059630002</v>
      </c>
      <c r="G101" s="114">
        <v>62</v>
      </c>
      <c r="H101" s="116">
        <v>10128.528502620877</v>
      </c>
      <c r="I101" s="116">
        <v>9069.6928914887467</v>
      </c>
      <c r="J101" s="190">
        <f>SUM(J102:J107)</f>
        <v>16255.892671324958</v>
      </c>
      <c r="K101" s="190">
        <f>SUM(K102:K107)</f>
        <v>11579.098146132061</v>
      </c>
    </row>
    <row r="102" spans="1:19" ht="15" thickBot="1">
      <c r="A102" s="340" t="s">
        <v>745</v>
      </c>
      <c r="B102" s="127">
        <v>6</v>
      </c>
      <c r="C102" s="118">
        <v>142.75506283077002</v>
      </c>
      <c r="D102" s="118">
        <v>154.28853257</v>
      </c>
      <c r="E102" s="118">
        <v>2.6562022918300006</v>
      </c>
      <c r="F102" s="118">
        <v>1.2073392462300001</v>
      </c>
      <c r="G102" s="195">
        <v>60</v>
      </c>
      <c r="H102" s="118">
        <v>7988.0723205553795</v>
      </c>
      <c r="I102" s="118">
        <v>7331.3272234696515</v>
      </c>
      <c r="J102" s="118">
        <v>3778.3606165357096</v>
      </c>
      <c r="K102" s="118">
        <v>1214.2630647163226</v>
      </c>
    </row>
    <row r="103" spans="1:19" ht="15" thickBot="1">
      <c r="A103" s="340" t="s">
        <v>746</v>
      </c>
      <c r="B103" s="127">
        <v>6</v>
      </c>
      <c r="C103" s="118">
        <v>145.45233598854</v>
      </c>
      <c r="D103" s="118">
        <v>156.90222251999998</v>
      </c>
      <c r="E103" s="118">
        <v>3.8440491387899995</v>
      </c>
      <c r="F103" s="118">
        <v>1.7078259785899998</v>
      </c>
      <c r="G103" s="195">
        <v>60</v>
      </c>
      <c r="H103" s="118">
        <v>8521.5685542698593</v>
      </c>
      <c r="I103" s="118">
        <v>7757.6543454703296</v>
      </c>
      <c r="J103" s="118">
        <v>1819.6061813796896</v>
      </c>
      <c r="K103" s="118">
        <v>1220.7392464718623</v>
      </c>
    </row>
    <row r="104" spans="1:19" ht="15" thickBot="1">
      <c r="A104" s="483" t="s">
        <v>747</v>
      </c>
      <c r="B104" s="127">
        <v>6</v>
      </c>
      <c r="C104" s="118">
        <v>132.08112573943998</v>
      </c>
      <c r="D104" s="118">
        <v>152.90562434</v>
      </c>
      <c r="E104" s="118">
        <v>2.3974760315100001</v>
      </c>
      <c r="F104" s="118">
        <v>6.1349877477899994</v>
      </c>
      <c r="G104" s="195">
        <v>60</v>
      </c>
      <c r="H104" s="118">
        <v>8356.3421312013834</v>
      </c>
      <c r="I104" s="118">
        <v>7623.5435848838843</v>
      </c>
      <c r="J104" s="118">
        <v>2236.3083699545796</v>
      </c>
      <c r="K104" s="118">
        <v>2587.3730370170479</v>
      </c>
    </row>
    <row r="105" spans="1:19" ht="15" thickBot="1">
      <c r="A105" s="340" t="s">
        <v>748</v>
      </c>
      <c r="B105" s="127">
        <v>6</v>
      </c>
      <c r="C105" s="118">
        <v>139.63106754544</v>
      </c>
      <c r="D105" s="118">
        <v>153.74098616999999</v>
      </c>
      <c r="E105" s="118">
        <v>1.4683484929499999</v>
      </c>
      <c r="F105" s="118">
        <v>0.55636892053999998</v>
      </c>
      <c r="G105" s="195">
        <v>60</v>
      </c>
      <c r="H105" s="118">
        <v>9234.3426891154486</v>
      </c>
      <c r="I105" s="118">
        <v>8466.1482222198865</v>
      </c>
      <c r="J105" s="118">
        <v>2811.1855150993097</v>
      </c>
      <c r="K105" s="118">
        <v>1863.1413430076861</v>
      </c>
    </row>
    <row r="106" spans="1:19" ht="15" thickBot="1">
      <c r="A106" s="340" t="s">
        <v>749</v>
      </c>
      <c r="B106" s="127">
        <v>6</v>
      </c>
      <c r="C106" s="118">
        <v>152.98181863467002</v>
      </c>
      <c r="D106" s="118">
        <v>152.91645132999997</v>
      </c>
      <c r="E106" s="118">
        <v>4.0468817365300005</v>
      </c>
      <c r="F106" s="118">
        <v>4.2720151955599999</v>
      </c>
      <c r="G106" s="195">
        <v>62</v>
      </c>
      <c r="H106" s="118">
        <v>8990.6178832474743</v>
      </c>
      <c r="I106" s="118">
        <v>8095.8006807467209</v>
      </c>
      <c r="J106" s="118">
        <v>1905.8472884764599</v>
      </c>
      <c r="K106" s="118">
        <v>2235.5288343830121</v>
      </c>
    </row>
    <row r="107" spans="1:19" ht="16" thickBot="1">
      <c r="A107" s="483" t="s">
        <v>750</v>
      </c>
      <c r="B107" s="127">
        <v>6</v>
      </c>
      <c r="C107" s="118">
        <v>162.38675771048</v>
      </c>
      <c r="D107" s="118">
        <v>153.83537948999998</v>
      </c>
      <c r="E107" s="118">
        <v>4.3468422305000001</v>
      </c>
      <c r="F107" s="118">
        <v>3.2968679709199993</v>
      </c>
      <c r="G107" s="195">
        <v>62</v>
      </c>
      <c r="H107" s="118">
        <v>10128.528502620877</v>
      </c>
      <c r="I107" s="118">
        <v>9069.6928914887467</v>
      </c>
      <c r="J107" s="118">
        <v>3704.5846998792099</v>
      </c>
      <c r="K107" s="118">
        <v>2458.0526205361289</v>
      </c>
      <c r="S107" s="76"/>
    </row>
    <row r="108" spans="1:19" ht="15" thickBot="1">
      <c r="A108" s="42"/>
    </row>
    <row r="109" spans="1:19" ht="15.75" hidden="1" customHeight="1" thickBot="1"/>
    <row r="110" spans="1:19" ht="20.25" customHeight="1" thickBot="1">
      <c r="A110" s="573" t="s">
        <v>0</v>
      </c>
      <c r="B110" s="573" t="s">
        <v>248</v>
      </c>
      <c r="C110" s="573"/>
      <c r="D110" s="573"/>
      <c r="E110" s="573"/>
      <c r="F110" s="573"/>
      <c r="G110" s="573" t="s">
        <v>250</v>
      </c>
      <c r="H110" s="573"/>
      <c r="I110" s="573"/>
      <c r="J110" s="573"/>
      <c r="K110" s="573"/>
    </row>
    <row r="111" spans="1:19" ht="20.25" customHeight="1" thickBot="1">
      <c r="A111" s="573"/>
      <c r="B111" s="476" t="s">
        <v>238</v>
      </c>
      <c r="C111" s="476" t="s">
        <v>239</v>
      </c>
      <c r="D111" s="476" t="s">
        <v>240</v>
      </c>
      <c r="E111" s="540" t="s">
        <v>1004</v>
      </c>
      <c r="F111" s="540" t="s">
        <v>1005</v>
      </c>
      <c r="G111" s="476" t="s">
        <v>238</v>
      </c>
      <c r="H111" s="476" t="s">
        <v>239</v>
      </c>
      <c r="I111" s="476" t="s">
        <v>240</v>
      </c>
      <c r="J111" s="540" t="s">
        <v>1004</v>
      </c>
      <c r="K111" s="540" t="s">
        <v>1005</v>
      </c>
    </row>
    <row r="112" spans="1:19" ht="18" customHeight="1" thickBot="1">
      <c r="A112" s="115" t="s">
        <v>606</v>
      </c>
      <c r="B112" s="115">
        <v>26</v>
      </c>
      <c r="C112" s="116">
        <v>2511.9274071459536</v>
      </c>
      <c r="D112" s="116">
        <v>5555.4780988603425</v>
      </c>
      <c r="E112" s="190">
        <v>181.75290389521999</v>
      </c>
      <c r="F112" s="190">
        <v>511.93661522267013</v>
      </c>
      <c r="G112" s="114">
        <v>54</v>
      </c>
      <c r="H112" s="190">
        <v>24543.496349209239</v>
      </c>
      <c r="I112" s="190">
        <v>24303.13465543</v>
      </c>
      <c r="J112" s="190">
        <v>21409.364496119</v>
      </c>
      <c r="K112" s="116">
        <v>86.747048745619992</v>
      </c>
    </row>
    <row r="113" spans="1:12" ht="18" customHeight="1" thickBot="1">
      <c r="A113" s="115" t="s">
        <v>635</v>
      </c>
      <c r="B113" s="115">
        <v>24</v>
      </c>
      <c r="C113" s="116">
        <v>1021.6197060117472</v>
      </c>
      <c r="D113" s="116">
        <v>1254.675456504141</v>
      </c>
      <c r="E113" s="190">
        <v>142.79007058555999</v>
      </c>
      <c r="F113" s="190">
        <v>1578.1437758576601</v>
      </c>
      <c r="G113" s="114">
        <v>67</v>
      </c>
      <c r="H113" s="190">
        <v>31102.701263657727</v>
      </c>
      <c r="I113" s="190">
        <v>30589.7751121277</v>
      </c>
      <c r="J113" s="190">
        <v>9294.0798294830001</v>
      </c>
      <c r="K113" s="190">
        <v>190.77412412704999</v>
      </c>
    </row>
    <row r="114" spans="1:12" ht="18" customHeight="1" thickBot="1">
      <c r="A114" s="115" t="s">
        <v>744</v>
      </c>
      <c r="B114" s="115">
        <v>23</v>
      </c>
      <c r="C114" s="116">
        <v>1044.2423642372614</v>
      </c>
      <c r="D114" s="116">
        <v>1218.2854215000868</v>
      </c>
      <c r="E114" s="190">
        <f>SUM(E115:E120)</f>
        <v>113.93007575668001</v>
      </c>
      <c r="F114" s="190">
        <f>SUM(F115:F120)</f>
        <v>174.41133918922003</v>
      </c>
      <c r="G114" s="114">
        <v>69</v>
      </c>
      <c r="H114" s="190">
        <v>37172.511100652897</v>
      </c>
      <c r="I114" s="190">
        <v>36471.322635773904</v>
      </c>
      <c r="J114" s="190">
        <f>SUM(J115:J120)</f>
        <v>10190.615339061</v>
      </c>
      <c r="K114" s="190">
        <f>SUM(K115:K120)</f>
        <v>154.24551980449999</v>
      </c>
    </row>
    <row r="115" spans="1:12" ht="15" thickBot="1">
      <c r="A115" s="340" t="s">
        <v>745</v>
      </c>
      <c r="B115" s="127">
        <v>24</v>
      </c>
      <c r="C115" s="118">
        <v>992.57119118080777</v>
      </c>
      <c r="D115" s="118">
        <v>1223.724418969741</v>
      </c>
      <c r="E115" s="118">
        <v>14.863089015510001</v>
      </c>
      <c r="F115" s="118">
        <v>59.496889102560004</v>
      </c>
      <c r="G115" s="195">
        <v>66</v>
      </c>
      <c r="H115" s="118">
        <v>33768.953380177954</v>
      </c>
      <c r="I115" s="118">
        <v>33264.608575033002</v>
      </c>
      <c r="J115" s="481">
        <v>2709.439015726</v>
      </c>
      <c r="K115" s="481">
        <v>34.274623148069992</v>
      </c>
    </row>
    <row r="116" spans="1:12" ht="15" thickBot="1">
      <c r="A116" s="340" t="s">
        <v>746</v>
      </c>
      <c r="B116" s="127">
        <v>24</v>
      </c>
      <c r="C116" s="118">
        <v>975.14020389435859</v>
      </c>
      <c r="D116" s="118">
        <v>1218.435924363941</v>
      </c>
      <c r="E116" s="118">
        <v>9.8272644959599997</v>
      </c>
      <c r="F116" s="118">
        <v>26.918353293280003</v>
      </c>
      <c r="G116" s="195">
        <v>66</v>
      </c>
      <c r="H116" s="118">
        <v>38827.486268076158</v>
      </c>
      <c r="I116" s="118">
        <v>38125.420033775794</v>
      </c>
      <c r="J116" s="481">
        <v>7481.1763233350002</v>
      </c>
      <c r="K116" s="481">
        <v>61.457672511429998</v>
      </c>
    </row>
    <row r="117" spans="1:12" ht="15" thickBot="1">
      <c r="A117" s="483" t="s">
        <v>747</v>
      </c>
      <c r="B117" s="127">
        <v>23</v>
      </c>
      <c r="C117" s="118">
        <v>952.75292302620528</v>
      </c>
      <c r="D117" s="118">
        <v>1217.4427377285415</v>
      </c>
      <c r="E117" s="118">
        <v>10.632687272829999</v>
      </c>
      <c r="F117" s="118">
        <v>12.627415914049999</v>
      </c>
      <c r="G117" s="195">
        <v>67</v>
      </c>
      <c r="H117" s="118">
        <v>39037.420258478392</v>
      </c>
      <c r="I117" s="118">
        <v>38110.420033775801</v>
      </c>
      <c r="J117" s="481">
        <v>0</v>
      </c>
      <c r="K117" s="481">
        <v>0</v>
      </c>
    </row>
    <row r="118" spans="1:12" ht="15" thickBot="1">
      <c r="A118" s="340" t="s">
        <v>748</v>
      </c>
      <c r="B118" s="127">
        <v>23</v>
      </c>
      <c r="C118" s="118">
        <v>972.77697668434291</v>
      </c>
      <c r="D118" s="118">
        <v>1222.696291420941</v>
      </c>
      <c r="E118" s="118">
        <v>17.992943810010004</v>
      </c>
      <c r="F118" s="118">
        <v>6.2868099740500005</v>
      </c>
      <c r="G118" s="195">
        <v>68</v>
      </c>
      <c r="H118" s="118">
        <v>38763.20952128472</v>
      </c>
      <c r="I118" s="118">
        <v>38076.116630030898</v>
      </c>
      <c r="J118" s="481">
        <v>0</v>
      </c>
      <c r="K118" s="481">
        <v>33.310871108999997</v>
      </c>
    </row>
    <row r="119" spans="1:12" ht="15" thickBot="1">
      <c r="A119" s="340" t="s">
        <v>749</v>
      </c>
      <c r="B119" s="127">
        <v>23</v>
      </c>
      <c r="C119" s="118">
        <v>1028.4027007127429</v>
      </c>
      <c r="D119" s="118">
        <v>1232.4982221210414</v>
      </c>
      <c r="E119" s="118">
        <v>35.156883654349997</v>
      </c>
      <c r="F119" s="118">
        <v>28.903977675570001</v>
      </c>
      <c r="G119" s="195">
        <v>69</v>
      </c>
      <c r="H119" s="118">
        <v>38576.78058780844</v>
      </c>
      <c r="I119" s="118">
        <v>38076.116630030898</v>
      </c>
      <c r="J119" s="481">
        <v>0</v>
      </c>
      <c r="K119" s="481">
        <v>0</v>
      </c>
    </row>
    <row r="120" spans="1:12" ht="15" thickBot="1">
      <c r="A120" s="483" t="s">
        <v>750</v>
      </c>
      <c r="B120" s="127">
        <v>23</v>
      </c>
      <c r="C120" s="118">
        <v>1044.2423642372614</v>
      </c>
      <c r="D120" s="118">
        <v>1218.2854215000868</v>
      </c>
      <c r="E120" s="118">
        <v>25.457207508020002</v>
      </c>
      <c r="F120" s="118">
        <v>40.177893229710008</v>
      </c>
      <c r="G120" s="195">
        <v>69</v>
      </c>
      <c r="H120" s="118">
        <v>37172.511100652897</v>
      </c>
      <c r="I120" s="118">
        <v>36471.322635773904</v>
      </c>
      <c r="J120" s="481">
        <v>0</v>
      </c>
      <c r="K120" s="481">
        <v>25.202353036000002</v>
      </c>
    </row>
    <row r="121" spans="1:12">
      <c r="A121" s="42"/>
    </row>
    <row r="122" spans="1:12">
      <c r="A122" s="133" t="s">
        <v>1049</v>
      </c>
      <c r="B122" s="188"/>
      <c r="C122" s="188"/>
    </row>
    <row r="123" spans="1:12">
      <c r="A123" s="133" t="s">
        <v>1050</v>
      </c>
      <c r="B123" s="189"/>
      <c r="C123" s="189"/>
    </row>
    <row r="126" spans="1:12" ht="15" customHeight="1">
      <c r="A126" s="631" t="s">
        <v>716</v>
      </c>
      <c r="B126" s="631"/>
      <c r="C126" s="631"/>
      <c r="D126" s="631"/>
      <c r="E126" s="631"/>
      <c r="F126" s="631"/>
      <c r="G126" s="259"/>
      <c r="H126" s="259"/>
      <c r="I126" s="259"/>
      <c r="J126" s="259"/>
      <c r="K126" s="259"/>
    </row>
    <row r="127" spans="1:12" ht="15" thickBot="1">
      <c r="G127" s="11"/>
      <c r="H127" s="11"/>
      <c r="I127" s="11"/>
      <c r="J127" s="11"/>
      <c r="K127" s="11"/>
      <c r="L127" s="11"/>
    </row>
    <row r="128" spans="1:12" ht="20.25" customHeight="1" thickBot="1">
      <c r="A128" s="573" t="s">
        <v>0</v>
      </c>
      <c r="B128" s="573" t="s">
        <v>252</v>
      </c>
      <c r="C128" s="573"/>
      <c r="D128" s="573"/>
      <c r="E128" s="573"/>
      <c r="F128" s="573"/>
      <c r="G128" s="36"/>
      <c r="H128" s="36"/>
      <c r="I128" s="36"/>
      <c r="J128" s="36"/>
      <c r="K128" s="36"/>
      <c r="L128" s="11"/>
    </row>
    <row r="129" spans="1:12" ht="20.25" customHeight="1" thickBot="1">
      <c r="A129" s="573"/>
      <c r="B129" s="476" t="s">
        <v>238</v>
      </c>
      <c r="C129" s="476" t="s">
        <v>239</v>
      </c>
      <c r="D129" s="476" t="s">
        <v>240</v>
      </c>
      <c r="E129" s="540" t="s">
        <v>1004</v>
      </c>
      <c r="F129" s="540" t="s">
        <v>1005</v>
      </c>
      <c r="G129" s="37"/>
      <c r="H129" s="37"/>
      <c r="I129" s="37"/>
      <c r="J129" s="37"/>
      <c r="K129" s="37"/>
      <c r="L129" s="11"/>
    </row>
    <row r="130" spans="1:12" ht="15" thickBot="1">
      <c r="A130" s="115" t="s">
        <v>606</v>
      </c>
      <c r="B130" s="115">
        <v>10</v>
      </c>
      <c r="C130" s="116">
        <v>1026.3795058623848</v>
      </c>
      <c r="D130" s="116">
        <v>835.95376924146308</v>
      </c>
      <c r="E130" s="190">
        <v>406.4816775745</v>
      </c>
      <c r="F130" s="190">
        <v>380.17268848332998</v>
      </c>
      <c r="G130" s="11"/>
      <c r="H130" s="11"/>
      <c r="I130" s="11"/>
      <c r="J130" s="11"/>
      <c r="K130" s="11"/>
      <c r="L130" s="11"/>
    </row>
    <row r="131" spans="1:12" ht="15" thickBot="1">
      <c r="A131" s="115" t="s">
        <v>635</v>
      </c>
      <c r="B131" s="115">
        <v>9</v>
      </c>
      <c r="C131" s="116">
        <v>1032.6129404827977</v>
      </c>
      <c r="D131" s="116">
        <v>826.72110088755892</v>
      </c>
      <c r="E131" s="190">
        <v>771.37999508586984</v>
      </c>
      <c r="F131" s="190">
        <v>793.86388970861015</v>
      </c>
      <c r="G131" s="11"/>
      <c r="H131" s="11"/>
      <c r="I131" s="11"/>
      <c r="J131" s="11"/>
      <c r="K131" s="11"/>
      <c r="L131" s="11"/>
    </row>
    <row r="132" spans="1:12" ht="15" thickBot="1">
      <c r="A132" s="115" t="s">
        <v>744</v>
      </c>
      <c r="B132" s="115">
        <v>9</v>
      </c>
      <c r="C132" s="116">
        <v>1747.6339624881978</v>
      </c>
      <c r="D132" s="116">
        <v>1347.8219017043509</v>
      </c>
      <c r="E132" s="190">
        <f t="shared" ref="E132:F132" si="1">SUM(E133:E138)</f>
        <v>1524.2203422933501</v>
      </c>
      <c r="F132" s="190">
        <f t="shared" si="1"/>
        <v>891.21695419997991</v>
      </c>
      <c r="G132" s="11"/>
      <c r="H132" s="11"/>
      <c r="I132" s="11"/>
      <c r="J132" s="11"/>
      <c r="K132" s="11"/>
      <c r="L132" s="11"/>
    </row>
    <row r="133" spans="1:12" ht="15" thickBot="1">
      <c r="A133" s="340" t="s">
        <v>745</v>
      </c>
      <c r="B133" s="127">
        <v>9</v>
      </c>
      <c r="C133" s="118">
        <v>1053.6795920969087</v>
      </c>
      <c r="D133" s="118">
        <v>829.9569519723949</v>
      </c>
      <c r="E133" s="118">
        <v>38.117212841499999</v>
      </c>
      <c r="F133" s="118">
        <v>34.87071940225001</v>
      </c>
    </row>
    <row r="134" spans="1:12" ht="15" thickBot="1">
      <c r="A134" s="340" t="s">
        <v>746</v>
      </c>
      <c r="B134" s="127">
        <v>9</v>
      </c>
      <c r="C134" s="118">
        <v>1128.4928694235377</v>
      </c>
      <c r="D134" s="118">
        <v>887.29892653147499</v>
      </c>
      <c r="E134" s="118">
        <v>243.76759833237</v>
      </c>
      <c r="F134" s="118">
        <v>171.46117237076001</v>
      </c>
    </row>
    <row r="135" spans="1:12" ht="15" thickBot="1">
      <c r="A135" s="483" t="s">
        <v>747</v>
      </c>
      <c r="B135" s="127">
        <v>9</v>
      </c>
      <c r="C135" s="118">
        <v>1188.8991748113629</v>
      </c>
      <c r="D135" s="118">
        <v>935.500416544475</v>
      </c>
      <c r="E135" s="118">
        <v>237.78340123809997</v>
      </c>
      <c r="F135" s="118">
        <v>185.19204884278</v>
      </c>
    </row>
    <row r="136" spans="1:12" ht="15" thickBot="1">
      <c r="A136" s="340" t="s">
        <v>748</v>
      </c>
      <c r="B136" s="127">
        <v>9</v>
      </c>
      <c r="C136" s="118">
        <v>1285.3437218868535</v>
      </c>
      <c r="D136" s="118">
        <v>1003.8103769844531</v>
      </c>
      <c r="E136" s="118">
        <v>200.67117061426003</v>
      </c>
      <c r="F136" s="118">
        <v>116.48942545748997</v>
      </c>
    </row>
    <row r="137" spans="1:12" ht="15" thickBot="1">
      <c r="A137" s="340" t="s">
        <v>749</v>
      </c>
      <c r="B137" s="127">
        <v>9</v>
      </c>
      <c r="C137" s="118">
        <v>1451.6069035539101</v>
      </c>
      <c r="D137" s="118">
        <v>1138.185244081091</v>
      </c>
      <c r="E137" s="118">
        <v>244.77646574348998</v>
      </c>
      <c r="F137" s="118">
        <v>99.924409085240001</v>
      </c>
    </row>
    <row r="138" spans="1:12" ht="15" thickBot="1">
      <c r="A138" s="483" t="s">
        <v>750</v>
      </c>
      <c r="B138" s="127">
        <v>9</v>
      </c>
      <c r="C138" s="118">
        <v>1747.6339624881978</v>
      </c>
      <c r="D138" s="118">
        <v>1347.8219017043509</v>
      </c>
      <c r="E138" s="118">
        <v>559.10449352363003</v>
      </c>
      <c r="F138" s="118">
        <v>283.27917904145994</v>
      </c>
    </row>
    <row r="139" spans="1:12">
      <c r="A139" s="42"/>
    </row>
    <row r="141" spans="1:12" s="11" customFormat="1">
      <c r="A141" s="133" t="s">
        <v>1049</v>
      </c>
      <c r="B141" s="188"/>
      <c r="C141" s="188"/>
      <c r="D141" s="31"/>
      <c r="E141" s="31"/>
      <c r="F141" s="31"/>
      <c r="G141" s="31"/>
      <c r="H141" s="31"/>
      <c r="I141" s="31"/>
      <c r="J141" s="31"/>
      <c r="K141" s="31"/>
    </row>
    <row r="142" spans="1:12" s="11" customFormat="1">
      <c r="A142" s="133" t="s">
        <v>1050</v>
      </c>
      <c r="B142" s="189"/>
      <c r="C142" s="189"/>
      <c r="D142" s="28"/>
      <c r="E142" s="28"/>
      <c r="F142" s="28"/>
      <c r="G142" s="28"/>
      <c r="H142" s="28"/>
      <c r="I142" s="28"/>
      <c r="J142" s="28"/>
      <c r="K142" s="28"/>
    </row>
    <row r="143" spans="1:12" s="11" customFormat="1">
      <c r="A143" s="29"/>
    </row>
    <row r="144" spans="1:12" s="11" customFormat="1">
      <c r="A144" s="29"/>
    </row>
    <row r="145" spans="1:1" s="11" customFormat="1">
      <c r="A145" s="29"/>
    </row>
    <row r="146" spans="1:1" s="11" customFormat="1">
      <c r="A146" s="30"/>
    </row>
    <row r="147" spans="1:1" s="11" customFormat="1">
      <c r="A147" s="30"/>
    </row>
    <row r="148" spans="1:1" s="11" customFormat="1">
      <c r="A148" s="30"/>
    </row>
    <row r="149" spans="1:1" s="11" customFormat="1">
      <c r="A149" s="30"/>
    </row>
    <row r="150" spans="1:1" s="11" customFormat="1">
      <c r="A150" s="30"/>
    </row>
    <row r="151" spans="1:1" s="11" customFormat="1">
      <c r="A151" s="30"/>
    </row>
    <row r="152" spans="1:1" s="11" customFormat="1"/>
  </sheetData>
  <mergeCells count="30">
    <mergeCell ref="A128:A129"/>
    <mergeCell ref="B128:F128"/>
    <mergeCell ref="A95:K95"/>
    <mergeCell ref="A97:A98"/>
    <mergeCell ref="B97:F97"/>
    <mergeCell ref="G97:K97"/>
    <mergeCell ref="A110:A111"/>
    <mergeCell ref="B110:F110"/>
    <mergeCell ref="G110:K110"/>
    <mergeCell ref="A126:F126"/>
    <mergeCell ref="A64:K64"/>
    <mergeCell ref="A66:A67"/>
    <mergeCell ref="B66:F66"/>
    <mergeCell ref="G66:K66"/>
    <mergeCell ref="A79:A80"/>
    <mergeCell ref="B79:F79"/>
    <mergeCell ref="G79:K79"/>
    <mergeCell ref="A35:A36"/>
    <mergeCell ref="B35:F35"/>
    <mergeCell ref="G35:K35"/>
    <mergeCell ref="A48:A49"/>
    <mergeCell ref="B48:F48"/>
    <mergeCell ref="A2:K2"/>
    <mergeCell ref="A17:A18"/>
    <mergeCell ref="B17:F17"/>
    <mergeCell ref="G17:K17"/>
    <mergeCell ref="A33:K33"/>
    <mergeCell ref="B4:F4"/>
    <mergeCell ref="G4:K4"/>
    <mergeCell ref="A4:A5"/>
  </mergeCells>
  <pageMargins left="0.7" right="0.7" top="0.75" bottom="0.75" header="0.3" footer="0.3"/>
  <pageSetup paperSize="9" orientation="landscape" r:id="rId1"/>
  <customProperties>
    <customPr name="EpmWorksheetKeyString_GU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theme="0"/>
  </sheetPr>
  <dimension ref="A2:N283"/>
  <sheetViews>
    <sheetView showGridLines="0" view="pageBreakPreview" topLeftCell="A271" zoomScaleNormal="90" zoomScaleSheetLayoutView="100" workbookViewId="0">
      <selection activeCell="A272" sqref="A272"/>
    </sheetView>
  </sheetViews>
  <sheetFormatPr defaultRowHeight="14.5"/>
  <cols>
    <col min="1" max="1" width="11" customWidth="1"/>
    <col min="2" max="2" width="9.7265625" customWidth="1"/>
    <col min="3" max="3" width="11" customWidth="1"/>
    <col min="4" max="4" width="8.1796875" customWidth="1"/>
    <col min="5" max="5" width="12" customWidth="1"/>
    <col min="6" max="6" width="11.7265625" customWidth="1"/>
    <col min="7" max="7" width="10.54296875" customWidth="1"/>
    <col min="8" max="8" width="6" customWidth="1"/>
    <col min="9" max="9" width="8.54296875" customWidth="1"/>
    <col min="10" max="10" width="10.7265625" customWidth="1"/>
    <col min="11" max="11" width="6" customWidth="1"/>
    <col min="12" max="12" width="9.26953125" customWidth="1"/>
    <col min="13" max="13" width="10.453125" customWidth="1"/>
    <col min="14" max="14" width="9.26953125" customWidth="1"/>
  </cols>
  <sheetData>
    <row r="2" spans="1:14" ht="17">
      <c r="A2" s="593" t="s">
        <v>717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</row>
    <row r="3" spans="1:14" ht="6.75" customHeight="1"/>
    <row r="4" spans="1:14">
      <c r="A4" s="143" t="s">
        <v>237</v>
      </c>
    </row>
    <row r="5" spans="1:14" ht="7.5" customHeight="1" thickBot="1"/>
    <row r="6" spans="1:14" ht="21.75" customHeight="1" thickBot="1">
      <c r="A6" s="573" t="s">
        <v>0</v>
      </c>
      <c r="B6" s="573" t="s">
        <v>275</v>
      </c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</row>
    <row r="7" spans="1:14" ht="35.25" customHeight="1" thickBot="1">
      <c r="A7" s="573"/>
      <c r="B7" s="138" t="s">
        <v>258</v>
      </c>
      <c r="C7" s="138" t="s">
        <v>30</v>
      </c>
      <c r="D7" s="138" t="s">
        <v>230</v>
      </c>
      <c r="E7" s="138" t="s">
        <v>254</v>
      </c>
      <c r="F7" s="138" t="s">
        <v>31</v>
      </c>
      <c r="G7" s="138" t="s">
        <v>259</v>
      </c>
      <c r="H7" s="138" t="s">
        <v>261</v>
      </c>
      <c r="I7" s="546" t="s">
        <v>260</v>
      </c>
      <c r="J7" s="138" t="s">
        <v>255</v>
      </c>
      <c r="K7" s="138" t="s">
        <v>284</v>
      </c>
      <c r="L7" s="138" t="s">
        <v>256</v>
      </c>
      <c r="M7" s="138" t="s">
        <v>257</v>
      </c>
      <c r="N7" s="546" t="s">
        <v>274</v>
      </c>
    </row>
    <row r="8" spans="1:14" ht="15" thickBot="1">
      <c r="A8" s="115" t="s">
        <v>606</v>
      </c>
      <c r="B8" s="116">
        <v>439.77596175187028</v>
      </c>
      <c r="C8" s="116">
        <v>142.212699625</v>
      </c>
      <c r="D8" s="116">
        <v>1.2388389566561999</v>
      </c>
      <c r="E8" s="116">
        <v>125300.640003826</v>
      </c>
      <c r="F8" s="116">
        <v>50.386863277349995</v>
      </c>
      <c r="G8" s="116">
        <v>16.723642224999999</v>
      </c>
      <c r="H8" s="116">
        <v>0</v>
      </c>
      <c r="I8" s="116">
        <v>0.21843931666666699</v>
      </c>
      <c r="J8" s="116">
        <v>0</v>
      </c>
      <c r="K8" s="116">
        <v>0</v>
      </c>
      <c r="L8" s="116">
        <v>1.9492160000000001</v>
      </c>
      <c r="M8" s="116">
        <v>6726.65380216619</v>
      </c>
      <c r="N8" s="116">
        <v>393.56655719899999</v>
      </c>
    </row>
    <row r="9" spans="1:14" ht="15" thickBot="1">
      <c r="A9" s="115" t="s">
        <v>635</v>
      </c>
      <c r="B9" s="116">
        <v>805.58279303923052</v>
      </c>
      <c r="C9" s="116">
        <v>280.79309872699997</v>
      </c>
      <c r="D9" s="116">
        <v>0.44683291408050002</v>
      </c>
      <c r="E9" s="116">
        <v>90291.516110684868</v>
      </c>
      <c r="F9" s="116">
        <v>53.241620984999997</v>
      </c>
      <c r="G9" s="116">
        <v>16.7866149</v>
      </c>
      <c r="H9" s="116">
        <v>0</v>
      </c>
      <c r="I9" s="116">
        <v>0.21826126666666698</v>
      </c>
      <c r="J9" s="116">
        <v>4.7895457500000003</v>
      </c>
      <c r="K9" s="116">
        <v>0</v>
      </c>
      <c r="L9" s="116">
        <v>16.262383499999999</v>
      </c>
      <c r="M9" s="116">
        <v>5207.9126670897685</v>
      </c>
      <c r="N9" s="116">
        <v>234.667747335</v>
      </c>
    </row>
    <row r="10" spans="1:14" ht="15" thickBot="1">
      <c r="A10" s="115" t="s">
        <v>744</v>
      </c>
      <c r="B10" s="116">
        <v>718.22632818268607</v>
      </c>
      <c r="C10" s="116">
        <v>137.960931528</v>
      </c>
      <c r="D10" s="116">
        <v>0</v>
      </c>
      <c r="E10" s="116">
        <v>116513.53653191229</v>
      </c>
      <c r="F10" s="116">
        <v>12.60252843</v>
      </c>
      <c r="G10" s="116">
        <v>13.956118735</v>
      </c>
      <c r="H10" s="116">
        <v>0</v>
      </c>
      <c r="I10" s="116">
        <v>111.445958611631</v>
      </c>
      <c r="J10" s="116">
        <v>5.1619688549999996</v>
      </c>
      <c r="K10" s="116">
        <v>0</v>
      </c>
      <c r="L10" s="116">
        <v>13.23988887</v>
      </c>
      <c r="M10" s="116">
        <v>4730.2583218752807</v>
      </c>
      <c r="N10" s="116">
        <v>186.72569169299999</v>
      </c>
    </row>
    <row r="11" spans="1:14" ht="15" thickBot="1">
      <c r="A11" s="140" t="s">
        <v>745</v>
      </c>
      <c r="B11" s="118">
        <v>658.55703882282012</v>
      </c>
      <c r="C11" s="118">
        <v>254.76402719124999</v>
      </c>
      <c r="D11" s="118">
        <v>0.44652178005100002</v>
      </c>
      <c r="E11" s="118">
        <v>94239.72174809131</v>
      </c>
      <c r="F11" s="118">
        <v>54.781744155429998</v>
      </c>
      <c r="G11" s="118">
        <v>18.388370800000001</v>
      </c>
      <c r="H11" s="118">
        <v>0</v>
      </c>
      <c r="I11" s="118">
        <v>0.21826126666666701</v>
      </c>
      <c r="J11" s="118">
        <v>4.8723528600000003</v>
      </c>
      <c r="K11" s="118">
        <v>0</v>
      </c>
      <c r="L11" s="118">
        <v>16.214148250000001</v>
      </c>
      <c r="M11" s="118">
        <v>4351.4349119306698</v>
      </c>
      <c r="N11" s="118">
        <v>221.57323603500001</v>
      </c>
    </row>
    <row r="12" spans="1:14" ht="15" thickBot="1">
      <c r="A12" s="140" t="s">
        <v>746</v>
      </c>
      <c r="B12" s="118">
        <v>839.01895782917006</v>
      </c>
      <c r="C12" s="118">
        <v>367.62815507699997</v>
      </c>
      <c r="D12" s="118">
        <v>0.44545503480699999</v>
      </c>
      <c r="E12" s="118">
        <v>97406.167364274777</v>
      </c>
      <c r="F12" s="118">
        <v>31.554893594999999</v>
      </c>
      <c r="G12" s="118">
        <v>18.436784830000001</v>
      </c>
      <c r="H12" s="118">
        <v>0</v>
      </c>
      <c r="I12" s="118">
        <v>103.175997976147</v>
      </c>
      <c r="J12" s="118">
        <v>4.9801377599999999</v>
      </c>
      <c r="K12" s="118">
        <v>0</v>
      </c>
      <c r="L12" s="118">
        <v>16.126485850000002</v>
      </c>
      <c r="M12" s="118">
        <v>4022.2645093660603</v>
      </c>
      <c r="N12" s="118">
        <v>235.93627215399999</v>
      </c>
    </row>
    <row r="13" spans="1:14" ht="15" thickBot="1">
      <c r="A13" s="140" t="s">
        <v>747</v>
      </c>
      <c r="B13" s="118">
        <v>626.58912275691603</v>
      </c>
      <c r="C13" s="118">
        <v>393.838129912</v>
      </c>
      <c r="D13" s="118">
        <v>6.6569089086600003E-2</v>
      </c>
      <c r="E13" s="118">
        <v>91775.38165449712</v>
      </c>
      <c r="F13" s="118">
        <v>80.540443624999995</v>
      </c>
      <c r="G13" s="118">
        <v>18.402812035</v>
      </c>
      <c r="H13" s="118">
        <v>0</v>
      </c>
      <c r="I13" s="118">
        <v>100.58308973666701</v>
      </c>
      <c r="J13" s="118">
        <v>6.1516499050000002</v>
      </c>
      <c r="K13" s="118">
        <v>0</v>
      </c>
      <c r="L13" s="118">
        <v>22.346126600000002</v>
      </c>
      <c r="M13" s="118">
        <v>4640.4421884017402</v>
      </c>
      <c r="N13" s="118">
        <v>232.885603519</v>
      </c>
    </row>
    <row r="14" spans="1:14" ht="15" thickBot="1">
      <c r="A14" s="140" t="s">
        <v>748</v>
      </c>
      <c r="B14" s="118">
        <v>644.87328327984596</v>
      </c>
      <c r="C14" s="118">
        <v>381.11699014258897</v>
      </c>
      <c r="D14" s="118">
        <v>6.6482954105199998E-2</v>
      </c>
      <c r="E14" s="118">
        <v>97136.8421784846</v>
      </c>
      <c r="F14" s="118">
        <v>81.01209695</v>
      </c>
      <c r="G14" s="118">
        <v>14.40262865</v>
      </c>
      <c r="H14" s="118">
        <v>0</v>
      </c>
      <c r="I14" s="118">
        <v>136.26836045666701</v>
      </c>
      <c r="J14" s="118">
        <v>6.2073119849999996</v>
      </c>
      <c r="K14" s="118">
        <v>0</v>
      </c>
      <c r="L14" s="118">
        <v>22.301983266011003</v>
      </c>
      <c r="M14" s="118">
        <v>4123.9136184784002</v>
      </c>
      <c r="N14" s="118">
        <v>232.77818164499999</v>
      </c>
    </row>
    <row r="15" spans="1:14" ht="15" thickBot="1">
      <c r="A15" s="140" t="s">
        <v>749</v>
      </c>
      <c r="B15" s="118">
        <v>949.05935950913602</v>
      </c>
      <c r="C15" s="118">
        <v>172.98572750758899</v>
      </c>
      <c r="D15" s="118">
        <v>6.6396819123800008E-2</v>
      </c>
      <c r="E15" s="118">
        <v>105450.71905730471</v>
      </c>
      <c r="F15" s="118">
        <v>12.478209407350001</v>
      </c>
      <c r="G15" s="118">
        <v>14.12255032</v>
      </c>
      <c r="H15" s="118">
        <v>0</v>
      </c>
      <c r="I15" s="118">
        <v>113.965066256667</v>
      </c>
      <c r="J15" s="118">
        <v>5.1346894049999996</v>
      </c>
      <c r="K15" s="118">
        <v>0</v>
      </c>
      <c r="L15" s="118">
        <v>24.811493266011002</v>
      </c>
      <c r="M15" s="118">
        <v>3402.7662188130398</v>
      </c>
      <c r="N15" s="118">
        <v>234.320594169</v>
      </c>
    </row>
    <row r="16" spans="1:14" ht="15" thickBot="1">
      <c r="A16" s="140" t="s">
        <v>750</v>
      </c>
      <c r="B16" s="118">
        <v>718.22632818268607</v>
      </c>
      <c r="C16" s="118">
        <v>137.960931528</v>
      </c>
      <c r="D16" s="118">
        <v>0</v>
      </c>
      <c r="E16" s="118">
        <v>116513.53653191229</v>
      </c>
      <c r="F16" s="118">
        <v>12.60252843</v>
      </c>
      <c r="G16" s="118">
        <v>13.956118735</v>
      </c>
      <c r="H16" s="118">
        <v>0</v>
      </c>
      <c r="I16" s="118">
        <v>111.445958611631</v>
      </c>
      <c r="J16" s="118">
        <v>5.1619688549999996</v>
      </c>
      <c r="K16" s="118">
        <v>0</v>
      </c>
      <c r="L16" s="118">
        <v>13.23988887</v>
      </c>
      <c r="M16" s="118">
        <v>4730.2583218752807</v>
      </c>
      <c r="N16" s="118">
        <v>186.72569169299999</v>
      </c>
    </row>
    <row r="17" spans="1:14" ht="10.5" customHeight="1"/>
    <row r="18" spans="1:14">
      <c r="A18" s="143" t="s">
        <v>267</v>
      </c>
    </row>
    <row r="19" spans="1:14" ht="9.75" customHeight="1" thickBot="1"/>
    <row r="20" spans="1:14" ht="19.5" customHeight="1" thickBot="1">
      <c r="A20" s="573" t="s">
        <v>0</v>
      </c>
      <c r="B20" s="573" t="s">
        <v>275</v>
      </c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</row>
    <row r="21" spans="1:14" ht="41.25" customHeight="1" thickBot="1">
      <c r="A21" s="573"/>
      <c r="B21" s="138" t="s">
        <v>258</v>
      </c>
      <c r="C21" s="138" t="s">
        <v>30</v>
      </c>
      <c r="D21" s="138" t="s">
        <v>230</v>
      </c>
      <c r="E21" s="138" t="s">
        <v>254</v>
      </c>
      <c r="F21" s="138" t="s">
        <v>31</v>
      </c>
      <c r="G21" s="138" t="s">
        <v>259</v>
      </c>
      <c r="H21" s="138" t="s">
        <v>261</v>
      </c>
      <c r="I21" s="546" t="s">
        <v>260</v>
      </c>
      <c r="J21" s="539" t="s">
        <v>255</v>
      </c>
      <c r="K21" s="539" t="s">
        <v>284</v>
      </c>
      <c r="L21" s="539" t="s">
        <v>256</v>
      </c>
      <c r="M21" s="539" t="s">
        <v>257</v>
      </c>
      <c r="N21" s="546" t="s">
        <v>274</v>
      </c>
    </row>
    <row r="22" spans="1:14" ht="15" thickBot="1">
      <c r="A22" s="115" t="s">
        <v>606</v>
      </c>
      <c r="B22" s="116">
        <v>8.6152114160000001E-2</v>
      </c>
      <c r="C22" s="116">
        <v>0</v>
      </c>
      <c r="D22" s="116">
        <v>0</v>
      </c>
      <c r="E22" s="116">
        <v>9908.4584465480002</v>
      </c>
      <c r="F22" s="116">
        <v>3591.9239176599999</v>
      </c>
      <c r="G22" s="116">
        <v>0</v>
      </c>
      <c r="H22" s="116">
        <v>0</v>
      </c>
      <c r="I22" s="116">
        <v>0</v>
      </c>
      <c r="J22" s="116">
        <v>444.50833699999998</v>
      </c>
      <c r="K22" s="116">
        <v>0</v>
      </c>
      <c r="L22" s="116">
        <v>17.958600000000001</v>
      </c>
      <c r="M22" s="116">
        <v>136.10049315067999</v>
      </c>
      <c r="N22" s="116">
        <v>0</v>
      </c>
    </row>
    <row r="23" spans="1:14" ht="15" thickBot="1">
      <c r="A23" s="115" t="s">
        <v>635</v>
      </c>
      <c r="B23" s="116">
        <v>8.0439198900000008E-2</v>
      </c>
      <c r="C23" s="116">
        <v>0</v>
      </c>
      <c r="D23" s="116">
        <v>0</v>
      </c>
      <c r="E23" s="116">
        <v>8492.0933510819996</v>
      </c>
      <c r="F23" s="116">
        <v>3331.7603544600001</v>
      </c>
      <c r="G23" s="116">
        <v>0</v>
      </c>
      <c r="H23" s="116">
        <v>0</v>
      </c>
      <c r="I23" s="116">
        <v>0</v>
      </c>
      <c r="J23" s="116">
        <v>434.0161473</v>
      </c>
      <c r="K23" s="116">
        <v>0</v>
      </c>
      <c r="L23" s="116">
        <v>0</v>
      </c>
      <c r="M23" s="116">
        <v>39</v>
      </c>
      <c r="N23" s="116">
        <v>0</v>
      </c>
    </row>
    <row r="24" spans="1:14" ht="15" thickBot="1">
      <c r="A24" s="115" t="s">
        <v>744</v>
      </c>
      <c r="B24" s="116">
        <v>7.4084346689999997E-2</v>
      </c>
      <c r="C24" s="116">
        <v>0</v>
      </c>
      <c r="D24" s="116">
        <v>0</v>
      </c>
      <c r="E24" s="116">
        <v>11441.357823363</v>
      </c>
      <c r="F24" s="116">
        <v>3973.2074152770001</v>
      </c>
      <c r="G24" s="116">
        <v>0</v>
      </c>
      <c r="H24" s="116">
        <v>0</v>
      </c>
      <c r="I24" s="116">
        <v>0</v>
      </c>
      <c r="J24" s="116">
        <v>594.88353386999995</v>
      </c>
      <c r="K24" s="116">
        <v>0</v>
      </c>
      <c r="L24" s="116">
        <v>0</v>
      </c>
      <c r="M24" s="116">
        <v>47</v>
      </c>
      <c r="N24" s="116">
        <v>0</v>
      </c>
    </row>
    <row r="25" spans="1:14" ht="15" thickBot="1">
      <c r="A25" s="320" t="s">
        <v>745</v>
      </c>
      <c r="B25" s="118">
        <v>0.16500313106</v>
      </c>
      <c r="C25" s="118">
        <v>0</v>
      </c>
      <c r="D25" s="118">
        <v>0</v>
      </c>
      <c r="E25" s="118">
        <v>9382.5505637509996</v>
      </c>
      <c r="F25" s="118">
        <v>3436.4000538199998</v>
      </c>
      <c r="G25" s="118">
        <v>0</v>
      </c>
      <c r="H25" s="118">
        <v>0</v>
      </c>
      <c r="I25" s="118">
        <v>0</v>
      </c>
      <c r="J25" s="118">
        <v>457.06593709999999</v>
      </c>
      <c r="K25" s="118">
        <v>0</v>
      </c>
      <c r="L25" s="118">
        <v>0</v>
      </c>
      <c r="M25" s="118">
        <v>64</v>
      </c>
      <c r="N25" s="118">
        <v>0</v>
      </c>
    </row>
    <row r="26" spans="1:14" ht="15" thickBot="1">
      <c r="A26" s="320" t="s">
        <v>746</v>
      </c>
      <c r="B26" s="118">
        <v>0.23106268596000001</v>
      </c>
      <c r="C26" s="118">
        <v>0</v>
      </c>
      <c r="D26" s="118">
        <v>0</v>
      </c>
      <c r="E26" s="118">
        <v>10028.481755557999</v>
      </c>
      <c r="F26" s="118">
        <v>3459.602332939</v>
      </c>
      <c r="G26" s="118">
        <v>0</v>
      </c>
      <c r="H26" s="118">
        <v>0</v>
      </c>
      <c r="I26" s="118">
        <v>0</v>
      </c>
      <c r="J26" s="118">
        <v>496.28931069999999</v>
      </c>
      <c r="K26" s="118">
        <v>0</v>
      </c>
      <c r="L26" s="118">
        <v>0</v>
      </c>
      <c r="M26" s="118">
        <v>90</v>
      </c>
      <c r="N26" s="118">
        <v>0</v>
      </c>
    </row>
    <row r="27" spans="1:14" ht="15" thickBot="1">
      <c r="A27" s="320" t="s">
        <v>747</v>
      </c>
      <c r="B27" s="118">
        <v>0.30586240956999999</v>
      </c>
      <c r="C27" s="118">
        <v>0</v>
      </c>
      <c r="D27" s="118">
        <v>0</v>
      </c>
      <c r="E27" s="118">
        <v>9196.3382149720001</v>
      </c>
      <c r="F27" s="118">
        <v>3456.8654360159999</v>
      </c>
      <c r="G27" s="118">
        <v>0</v>
      </c>
      <c r="H27" s="118">
        <v>0</v>
      </c>
      <c r="I27" s="118">
        <v>0</v>
      </c>
      <c r="J27" s="118">
        <v>513.37084204300004</v>
      </c>
      <c r="K27" s="118">
        <v>0</v>
      </c>
      <c r="L27" s="118">
        <v>0</v>
      </c>
      <c r="M27" s="118">
        <v>12</v>
      </c>
      <c r="N27" s="118">
        <v>0</v>
      </c>
    </row>
    <row r="28" spans="1:14" ht="15" thickBot="1">
      <c r="A28" s="320" t="s">
        <v>748</v>
      </c>
      <c r="B28" s="118">
        <v>0.37317700543999999</v>
      </c>
      <c r="C28" s="118">
        <v>0</v>
      </c>
      <c r="D28" s="118">
        <v>0</v>
      </c>
      <c r="E28" s="118">
        <v>9854.1736832850002</v>
      </c>
      <c r="F28" s="118">
        <v>3521.6982109569999</v>
      </c>
      <c r="G28" s="118">
        <v>0</v>
      </c>
      <c r="H28" s="118">
        <v>0</v>
      </c>
      <c r="I28" s="118">
        <v>0</v>
      </c>
      <c r="J28" s="118">
        <v>533.82834697700002</v>
      </c>
      <c r="K28" s="118">
        <v>0</v>
      </c>
      <c r="L28" s="118">
        <v>0</v>
      </c>
      <c r="M28" s="118">
        <v>51.2</v>
      </c>
      <c r="N28" s="118">
        <v>0</v>
      </c>
    </row>
    <row r="29" spans="1:14" ht="15" thickBot="1">
      <c r="A29" s="320" t="s">
        <v>749</v>
      </c>
      <c r="B29" s="118">
        <v>0.45786754677999997</v>
      </c>
      <c r="C29" s="118">
        <v>0</v>
      </c>
      <c r="D29" s="118">
        <v>0</v>
      </c>
      <c r="E29" s="118">
        <v>11003.079030487001</v>
      </c>
      <c r="F29" s="118">
        <v>3849.6378316370001</v>
      </c>
      <c r="G29" s="118">
        <v>0</v>
      </c>
      <c r="H29" s="118">
        <v>0</v>
      </c>
      <c r="I29" s="118">
        <v>0</v>
      </c>
      <c r="J29" s="118">
        <v>556.80511929600004</v>
      </c>
      <c r="K29" s="118">
        <v>0</v>
      </c>
      <c r="L29" s="118">
        <v>0</v>
      </c>
      <c r="M29" s="118">
        <v>18.5</v>
      </c>
      <c r="N29" s="118">
        <v>0</v>
      </c>
    </row>
    <row r="30" spans="1:14" ht="15" thickBot="1">
      <c r="A30" s="320" t="s">
        <v>750</v>
      </c>
      <c r="B30" s="118">
        <v>7.4084346689999997E-2</v>
      </c>
      <c r="C30" s="118">
        <v>0</v>
      </c>
      <c r="D30" s="118">
        <v>0</v>
      </c>
      <c r="E30" s="118">
        <v>11441.357823363</v>
      </c>
      <c r="F30" s="118">
        <v>3973.2074152770001</v>
      </c>
      <c r="G30" s="118">
        <v>0</v>
      </c>
      <c r="H30" s="118">
        <v>0</v>
      </c>
      <c r="I30" s="118">
        <v>0</v>
      </c>
      <c r="J30" s="118">
        <v>594.88353386999995</v>
      </c>
      <c r="K30" s="118">
        <v>0</v>
      </c>
      <c r="L30" s="118">
        <v>0</v>
      </c>
      <c r="M30" s="118">
        <v>47</v>
      </c>
      <c r="N30" s="118">
        <v>0</v>
      </c>
    </row>
    <row r="31" spans="1:14">
      <c r="A31" s="169" t="s">
        <v>1049</v>
      </c>
    </row>
    <row r="33" spans="1:14" ht="17">
      <c r="A33" s="593" t="s">
        <v>717</v>
      </c>
      <c r="B33" s="593"/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</row>
    <row r="34" spans="1:14" ht="9.75" customHeight="1"/>
    <row r="35" spans="1:14">
      <c r="A35" s="143" t="s">
        <v>243</v>
      </c>
    </row>
    <row r="36" spans="1:14" ht="9.75" customHeight="1" thickBot="1"/>
    <row r="37" spans="1:14" ht="18.75" customHeight="1" thickBot="1">
      <c r="A37" s="573" t="s">
        <v>0</v>
      </c>
      <c r="B37" s="573" t="s">
        <v>275</v>
      </c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</row>
    <row r="38" spans="1:14" ht="33.75" customHeight="1" thickBot="1">
      <c r="A38" s="573"/>
      <c r="B38" s="138" t="s">
        <v>258</v>
      </c>
      <c r="C38" s="138" t="s">
        <v>30</v>
      </c>
      <c r="D38" s="138" t="s">
        <v>230</v>
      </c>
      <c r="E38" s="138" t="s">
        <v>254</v>
      </c>
      <c r="F38" s="138" t="s">
        <v>31</v>
      </c>
      <c r="G38" s="138" t="s">
        <v>259</v>
      </c>
      <c r="H38" s="138" t="s">
        <v>261</v>
      </c>
      <c r="I38" s="546" t="s">
        <v>260</v>
      </c>
      <c r="J38" s="539" t="s">
        <v>255</v>
      </c>
      <c r="K38" s="539" t="s">
        <v>284</v>
      </c>
      <c r="L38" s="539" t="s">
        <v>256</v>
      </c>
      <c r="M38" s="539" t="s">
        <v>257</v>
      </c>
      <c r="N38" s="546" t="s">
        <v>274</v>
      </c>
    </row>
    <row r="39" spans="1:14" ht="15" thickBot="1">
      <c r="A39" s="115" t="s">
        <v>606</v>
      </c>
      <c r="B39" s="116">
        <v>145.56669605215998</v>
      </c>
      <c r="C39" s="116">
        <v>33236.197635413017</v>
      </c>
      <c r="D39" s="116">
        <v>596.46113212008993</v>
      </c>
      <c r="E39" s="116">
        <v>2278.9603480589999</v>
      </c>
      <c r="F39" s="116">
        <v>58317.015356248608</v>
      </c>
      <c r="G39" s="116">
        <v>1704.9844155349999</v>
      </c>
      <c r="H39" s="116">
        <v>0</v>
      </c>
      <c r="I39" s="116">
        <v>0</v>
      </c>
      <c r="J39" s="116">
        <v>7489.3407630247802</v>
      </c>
      <c r="K39" s="116">
        <v>0</v>
      </c>
      <c r="L39" s="116">
        <v>2056.9664096646898</v>
      </c>
      <c r="M39" s="116">
        <v>6391.0103856398946</v>
      </c>
      <c r="N39" s="116">
        <v>1.308797</v>
      </c>
    </row>
    <row r="40" spans="1:14" ht="15" thickBot="1">
      <c r="A40" s="115" t="s">
        <v>635</v>
      </c>
      <c r="B40" s="116">
        <v>275.68280963073744</v>
      </c>
      <c r="C40" s="116">
        <v>29864.754265466814</v>
      </c>
      <c r="D40" s="116">
        <v>547.36489761294638</v>
      </c>
      <c r="E40" s="116">
        <v>1807.0697885530001</v>
      </c>
      <c r="F40" s="116">
        <v>55398.609461677755</v>
      </c>
      <c r="G40" s="116">
        <v>1160.8486940949999</v>
      </c>
      <c r="H40" s="116">
        <v>0</v>
      </c>
      <c r="I40" s="116">
        <v>0</v>
      </c>
      <c r="J40" s="116">
        <v>7212.7478428473396</v>
      </c>
      <c r="K40" s="116">
        <v>0</v>
      </c>
      <c r="L40" s="116">
        <v>2039.4024247405</v>
      </c>
      <c r="M40" s="116">
        <v>6088.3596667602733</v>
      </c>
      <c r="N40" s="116">
        <v>0.76658110000000002</v>
      </c>
    </row>
    <row r="41" spans="1:14" ht="15" thickBot="1">
      <c r="A41" s="115" t="s">
        <v>744</v>
      </c>
      <c r="B41" s="116">
        <v>749.31308719486697</v>
      </c>
      <c r="C41" s="116">
        <v>30827.73029664734</v>
      </c>
      <c r="D41" s="116">
        <v>441.74704127587097</v>
      </c>
      <c r="E41" s="116">
        <v>1141.0858031538999</v>
      </c>
      <c r="F41" s="116">
        <v>78353.69145700628</v>
      </c>
      <c r="G41" s="116">
        <v>698.98181602829993</v>
      </c>
      <c r="H41" s="116">
        <v>0</v>
      </c>
      <c r="I41" s="116">
        <v>0</v>
      </c>
      <c r="J41" s="116">
        <v>9070.3751481387062</v>
      </c>
      <c r="K41" s="116">
        <v>0</v>
      </c>
      <c r="L41" s="116">
        <v>2661.1536239792799</v>
      </c>
      <c r="M41" s="116">
        <v>8088.3691651689205</v>
      </c>
      <c r="N41" s="116">
        <v>0.72918689999999997</v>
      </c>
    </row>
    <row r="42" spans="1:14" ht="15" thickBot="1">
      <c r="A42" s="320" t="s">
        <v>745</v>
      </c>
      <c r="B42" s="118">
        <v>374.21538452874006</v>
      </c>
      <c r="C42" s="118">
        <v>30049.362813249609</v>
      </c>
      <c r="D42" s="118">
        <v>547.10652696690397</v>
      </c>
      <c r="E42" s="118">
        <v>1697.8202230080001</v>
      </c>
      <c r="F42" s="118">
        <v>59307.269896277881</v>
      </c>
      <c r="G42" s="118">
        <v>1070.70536107</v>
      </c>
      <c r="H42" s="118">
        <v>0</v>
      </c>
      <c r="I42" s="118">
        <v>0</v>
      </c>
      <c r="J42" s="118">
        <v>7701.1374256165236</v>
      </c>
      <c r="K42" s="118">
        <v>0</v>
      </c>
      <c r="L42" s="118">
        <v>1933.2055938195001</v>
      </c>
      <c r="M42" s="118">
        <v>6032.1520153428701</v>
      </c>
      <c r="N42" s="118">
        <v>0.93485499999999999</v>
      </c>
    </row>
    <row r="43" spans="1:14" ht="15" thickBot="1">
      <c r="A43" s="320" t="s">
        <v>746</v>
      </c>
      <c r="B43" s="118">
        <v>452.74131141581699</v>
      </c>
      <c r="C43" s="118">
        <v>30233.598672224289</v>
      </c>
      <c r="D43" s="118">
        <v>529.81746847166494</v>
      </c>
      <c r="E43" s="118">
        <v>1612.0845250549999</v>
      </c>
      <c r="F43" s="118">
        <v>62955.644728919782</v>
      </c>
      <c r="G43" s="118">
        <v>1116.9155028600001</v>
      </c>
      <c r="H43" s="118">
        <v>0</v>
      </c>
      <c r="I43" s="118">
        <v>0</v>
      </c>
      <c r="J43" s="118">
        <v>8070.1396491732712</v>
      </c>
      <c r="K43" s="118">
        <v>0</v>
      </c>
      <c r="L43" s="118">
        <v>1898.0222581104999</v>
      </c>
      <c r="M43" s="118">
        <v>5181.8763605650502</v>
      </c>
      <c r="N43" s="118">
        <v>1.2340085999999999</v>
      </c>
    </row>
    <row r="44" spans="1:14" ht="15" thickBot="1">
      <c r="A44" s="320" t="s">
        <v>747</v>
      </c>
      <c r="B44" s="118">
        <v>543.86387594020698</v>
      </c>
      <c r="C44" s="118">
        <v>30505.061512520871</v>
      </c>
      <c r="D44" s="118">
        <v>465.71202463453199</v>
      </c>
      <c r="E44" s="118">
        <v>1565.2716024169999</v>
      </c>
      <c r="F44" s="118">
        <v>63250.722160867503</v>
      </c>
      <c r="G44" s="118">
        <v>1044.12399884</v>
      </c>
      <c r="H44" s="118">
        <v>0</v>
      </c>
      <c r="I44" s="118">
        <v>0</v>
      </c>
      <c r="J44" s="118">
        <v>7640.8618423416556</v>
      </c>
      <c r="K44" s="118">
        <v>0</v>
      </c>
      <c r="L44" s="118">
        <v>2110.75841544675</v>
      </c>
      <c r="M44" s="118">
        <v>4581.635520063679</v>
      </c>
      <c r="N44" s="118">
        <v>0.61700429999999995</v>
      </c>
    </row>
    <row r="45" spans="1:14" ht="15" thickBot="1">
      <c r="A45" s="320" t="s">
        <v>748</v>
      </c>
      <c r="B45" s="118">
        <v>1242.244662710867</v>
      </c>
      <c r="C45" s="118">
        <v>30059.975512439371</v>
      </c>
      <c r="D45" s="118">
        <v>466.087158633466</v>
      </c>
      <c r="E45" s="118">
        <v>1591.994892059</v>
      </c>
      <c r="F45" s="118">
        <v>66406.157104896338</v>
      </c>
      <c r="G45" s="118">
        <v>876.69673895999995</v>
      </c>
      <c r="H45" s="118">
        <v>0</v>
      </c>
      <c r="I45" s="118">
        <v>0</v>
      </c>
      <c r="J45" s="118">
        <v>8282.0142885283658</v>
      </c>
      <c r="K45" s="118">
        <v>0</v>
      </c>
      <c r="L45" s="118">
        <v>2480.0091585872997</v>
      </c>
      <c r="M45" s="118">
        <v>4867.0343757341197</v>
      </c>
      <c r="N45" s="118">
        <v>0.67309560000000002</v>
      </c>
    </row>
    <row r="46" spans="1:14" ht="15" thickBot="1">
      <c r="A46" s="320" t="s">
        <v>749</v>
      </c>
      <c r="B46" s="118">
        <v>626.33637213733709</v>
      </c>
      <c r="C46" s="118">
        <v>30468.956859803042</v>
      </c>
      <c r="D46" s="118">
        <v>467.49671224339897</v>
      </c>
      <c r="E46" s="118">
        <v>1457.7499180433599</v>
      </c>
      <c r="F46" s="118">
        <v>72205.191042604405</v>
      </c>
      <c r="G46" s="118">
        <v>721.65364856180008</v>
      </c>
      <c r="H46" s="118">
        <v>0</v>
      </c>
      <c r="I46" s="118">
        <v>0</v>
      </c>
      <c r="J46" s="118">
        <v>8437.3341990523077</v>
      </c>
      <c r="K46" s="118">
        <v>0</v>
      </c>
      <c r="L46" s="118">
        <v>2703.45847954479</v>
      </c>
      <c r="M46" s="118">
        <v>5988.3301940532501</v>
      </c>
      <c r="N46" s="118">
        <v>0.74788399999999999</v>
      </c>
    </row>
    <row r="47" spans="1:14" ht="15" thickBot="1">
      <c r="A47" s="320" t="s">
        <v>750</v>
      </c>
      <c r="B47" s="118">
        <v>749.31308719486697</v>
      </c>
      <c r="C47" s="118">
        <v>30827.73029664734</v>
      </c>
      <c r="D47" s="118">
        <v>441.74704127587097</v>
      </c>
      <c r="E47" s="118">
        <v>1141.0858031538999</v>
      </c>
      <c r="F47" s="118">
        <v>78353.69145700628</v>
      </c>
      <c r="G47" s="118">
        <v>698.98181602829993</v>
      </c>
      <c r="H47" s="118">
        <v>0</v>
      </c>
      <c r="I47" s="118">
        <v>0</v>
      </c>
      <c r="J47" s="118">
        <v>9070.3751481387062</v>
      </c>
      <c r="K47" s="118">
        <v>0</v>
      </c>
      <c r="L47" s="118">
        <v>2661.1536239792799</v>
      </c>
      <c r="M47" s="118">
        <v>8088.3691651689205</v>
      </c>
      <c r="N47" s="118">
        <v>0.72918689999999997</v>
      </c>
    </row>
    <row r="49" spans="1:14">
      <c r="A49" s="143" t="s">
        <v>245</v>
      </c>
    </row>
    <row r="50" spans="1:14" ht="10.5" customHeight="1" thickBot="1"/>
    <row r="51" spans="1:14" ht="21" customHeight="1" thickBot="1">
      <c r="A51" s="573" t="s">
        <v>0</v>
      </c>
      <c r="B51" s="573" t="s">
        <v>275</v>
      </c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</row>
    <row r="52" spans="1:14" ht="33" customHeight="1" thickBot="1">
      <c r="A52" s="573"/>
      <c r="B52" s="138" t="s">
        <v>258</v>
      </c>
      <c r="C52" s="138" t="s">
        <v>30</v>
      </c>
      <c r="D52" s="138" t="s">
        <v>230</v>
      </c>
      <c r="E52" s="138" t="s">
        <v>254</v>
      </c>
      <c r="F52" s="138" t="s">
        <v>31</v>
      </c>
      <c r="G52" s="138" t="s">
        <v>259</v>
      </c>
      <c r="H52" s="138" t="s">
        <v>261</v>
      </c>
      <c r="I52" s="546" t="s">
        <v>260</v>
      </c>
      <c r="J52" s="539" t="s">
        <v>255</v>
      </c>
      <c r="K52" s="539" t="s">
        <v>284</v>
      </c>
      <c r="L52" s="539" t="s">
        <v>256</v>
      </c>
      <c r="M52" s="539" t="s">
        <v>257</v>
      </c>
      <c r="N52" s="546" t="s">
        <v>274</v>
      </c>
    </row>
    <row r="53" spans="1:14" ht="15" thickBot="1">
      <c r="A53" s="115" t="s">
        <v>606</v>
      </c>
      <c r="B53" s="116">
        <v>11.600455940090001</v>
      </c>
      <c r="C53" s="116">
        <v>0</v>
      </c>
      <c r="D53" s="116">
        <v>0</v>
      </c>
      <c r="E53" s="116">
        <v>8542.6084959180007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K53" s="116">
        <v>0</v>
      </c>
      <c r="L53" s="116">
        <v>0</v>
      </c>
      <c r="M53" s="116">
        <v>26.97</v>
      </c>
      <c r="N53" s="116">
        <v>2.5905000000000001E-2</v>
      </c>
    </row>
    <row r="54" spans="1:14" ht="15" thickBot="1">
      <c r="A54" s="115" t="s">
        <v>635</v>
      </c>
      <c r="B54" s="116">
        <v>14.79364400467</v>
      </c>
      <c r="C54" s="116">
        <v>0</v>
      </c>
      <c r="D54" s="116">
        <v>0</v>
      </c>
      <c r="E54" s="116">
        <v>7230.8322492999996</v>
      </c>
      <c r="F54" s="116">
        <v>0</v>
      </c>
      <c r="G54" s="116">
        <v>0</v>
      </c>
      <c r="H54" s="116">
        <v>0</v>
      </c>
      <c r="I54" s="116">
        <v>0</v>
      </c>
      <c r="J54" s="116">
        <v>0</v>
      </c>
      <c r="K54" s="116">
        <v>0</v>
      </c>
      <c r="L54" s="116">
        <v>0</v>
      </c>
      <c r="M54" s="116">
        <v>17.75</v>
      </c>
      <c r="N54" s="116">
        <v>0</v>
      </c>
    </row>
    <row r="55" spans="1:14" ht="15" thickBot="1">
      <c r="A55" s="115" t="s">
        <v>744</v>
      </c>
      <c r="B55" s="116">
        <v>26.086356426490003</v>
      </c>
      <c r="C55" s="116">
        <v>0</v>
      </c>
      <c r="D55" s="116">
        <v>0</v>
      </c>
      <c r="E55" s="116">
        <v>9196.4067643350008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>
        <v>0</v>
      </c>
      <c r="L55" s="116">
        <v>0</v>
      </c>
      <c r="M55" s="116">
        <v>14.08</v>
      </c>
      <c r="N55" s="116">
        <v>0</v>
      </c>
    </row>
    <row r="56" spans="1:14" ht="15" thickBot="1">
      <c r="A56" s="320" t="s">
        <v>745</v>
      </c>
      <c r="B56" s="118">
        <v>44.971818829709996</v>
      </c>
      <c r="C56" s="118">
        <v>0</v>
      </c>
      <c r="D56" s="118">
        <v>0</v>
      </c>
      <c r="E56" s="118">
        <v>7332.7283665300001</v>
      </c>
      <c r="F56" s="118">
        <v>0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19.850000000000001</v>
      </c>
      <c r="N56" s="118">
        <v>0</v>
      </c>
    </row>
    <row r="57" spans="1:14" ht="15" thickBot="1">
      <c r="A57" s="320" t="s">
        <v>746</v>
      </c>
      <c r="B57" s="118">
        <v>28.407452267139998</v>
      </c>
      <c r="C57" s="118">
        <v>0</v>
      </c>
      <c r="D57" s="118">
        <v>0</v>
      </c>
      <c r="E57" s="118">
        <v>7774.7132193699999</v>
      </c>
      <c r="F57" s="118">
        <v>0</v>
      </c>
      <c r="G57" s="118">
        <v>0</v>
      </c>
      <c r="H57" s="118">
        <v>0</v>
      </c>
      <c r="I57" s="118">
        <v>0</v>
      </c>
      <c r="J57" s="118">
        <v>0</v>
      </c>
      <c r="K57" s="118">
        <v>0</v>
      </c>
      <c r="L57" s="118">
        <v>0</v>
      </c>
      <c r="M57" s="118">
        <v>33.619999999999997</v>
      </c>
      <c r="N57" s="118">
        <v>0</v>
      </c>
    </row>
    <row r="58" spans="1:14" ht="15" thickBot="1">
      <c r="A58" s="320" t="s">
        <v>747</v>
      </c>
      <c r="B58" s="118">
        <v>27.60469676196</v>
      </c>
      <c r="C58" s="118">
        <v>0</v>
      </c>
      <c r="D58" s="118">
        <v>0</v>
      </c>
      <c r="E58" s="118">
        <v>7525.1283839690004</v>
      </c>
      <c r="F58" s="118">
        <v>0</v>
      </c>
      <c r="G58" s="118">
        <v>0</v>
      </c>
      <c r="H58" s="118">
        <v>0</v>
      </c>
      <c r="I58" s="118">
        <v>0</v>
      </c>
      <c r="J58" s="118">
        <v>0</v>
      </c>
      <c r="K58" s="118">
        <v>0</v>
      </c>
      <c r="L58" s="118">
        <v>0</v>
      </c>
      <c r="M58" s="118">
        <v>14.83</v>
      </c>
      <c r="N58" s="118">
        <v>0</v>
      </c>
    </row>
    <row r="59" spans="1:14" ht="15" thickBot="1">
      <c r="A59" s="320" t="s">
        <v>748</v>
      </c>
      <c r="B59" s="118">
        <v>27.22207762128</v>
      </c>
      <c r="C59" s="118">
        <v>0</v>
      </c>
      <c r="D59" s="118">
        <v>0</v>
      </c>
      <c r="E59" s="118">
        <v>8190.5304514250001</v>
      </c>
      <c r="F59" s="118">
        <v>0</v>
      </c>
      <c r="G59" s="118">
        <v>0</v>
      </c>
      <c r="H59" s="118">
        <v>0</v>
      </c>
      <c r="I59" s="118">
        <v>0</v>
      </c>
      <c r="J59" s="118">
        <v>0</v>
      </c>
      <c r="K59" s="118">
        <v>0</v>
      </c>
      <c r="L59" s="118">
        <v>0</v>
      </c>
      <c r="M59" s="118">
        <v>11.21</v>
      </c>
      <c r="N59" s="118">
        <v>0</v>
      </c>
    </row>
    <row r="60" spans="1:14" ht="15" thickBot="1">
      <c r="A60" s="320" t="s">
        <v>749</v>
      </c>
      <c r="B60" s="118">
        <v>60.562689339709998</v>
      </c>
      <c r="C60" s="118">
        <v>0</v>
      </c>
      <c r="D60" s="118">
        <v>0</v>
      </c>
      <c r="E60" s="118">
        <v>9468.9539989599998</v>
      </c>
      <c r="F60" s="118">
        <v>0</v>
      </c>
      <c r="G60" s="118">
        <v>0</v>
      </c>
      <c r="H60" s="118">
        <v>0</v>
      </c>
      <c r="I60" s="118">
        <v>0</v>
      </c>
      <c r="J60" s="118">
        <v>0</v>
      </c>
      <c r="K60" s="118">
        <v>0</v>
      </c>
      <c r="L60" s="118">
        <v>0</v>
      </c>
      <c r="M60" s="118">
        <v>21.07</v>
      </c>
      <c r="N60" s="118">
        <v>0</v>
      </c>
    </row>
    <row r="61" spans="1:14" ht="15" thickBot="1">
      <c r="A61" s="320" t="s">
        <v>750</v>
      </c>
      <c r="B61" s="118">
        <v>26.086356426490003</v>
      </c>
      <c r="C61" s="118">
        <v>0</v>
      </c>
      <c r="D61" s="118">
        <v>0</v>
      </c>
      <c r="E61" s="118">
        <v>9196.4067643350008</v>
      </c>
      <c r="F61" s="118">
        <v>0</v>
      </c>
      <c r="G61" s="118">
        <v>0</v>
      </c>
      <c r="H61" s="118">
        <v>0</v>
      </c>
      <c r="I61" s="118">
        <v>0</v>
      </c>
      <c r="J61" s="118">
        <v>0</v>
      </c>
      <c r="K61" s="118">
        <v>0</v>
      </c>
      <c r="L61" s="118">
        <v>0</v>
      </c>
      <c r="M61" s="118">
        <v>14.08</v>
      </c>
      <c r="N61" s="118">
        <v>0</v>
      </c>
    </row>
    <row r="62" spans="1:14">
      <c r="A62" s="169" t="s">
        <v>1049</v>
      </c>
    </row>
    <row r="65" spans="1:14" ht="17">
      <c r="A65" s="593" t="s">
        <v>717</v>
      </c>
      <c r="B65" s="593"/>
      <c r="C65" s="593"/>
      <c r="D65" s="593"/>
      <c r="E65" s="593"/>
      <c r="F65" s="593"/>
      <c r="G65" s="593"/>
      <c r="H65" s="593"/>
      <c r="I65" s="593"/>
      <c r="J65" s="593"/>
      <c r="K65" s="593"/>
      <c r="L65" s="593"/>
      <c r="M65" s="593"/>
      <c r="N65" s="593"/>
    </row>
    <row r="66" spans="1:14" ht="10.5" customHeight="1"/>
    <row r="67" spans="1:14">
      <c r="A67" s="143" t="s">
        <v>241</v>
      </c>
    </row>
    <row r="68" spans="1:14" ht="9" customHeight="1" thickBot="1"/>
    <row r="69" spans="1:14" ht="22.5" customHeight="1" thickBot="1">
      <c r="A69" s="573" t="s">
        <v>0</v>
      </c>
      <c r="B69" s="573" t="s">
        <v>275</v>
      </c>
      <c r="C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</row>
    <row r="70" spans="1:14" ht="33.75" customHeight="1" thickBot="1">
      <c r="A70" s="573"/>
      <c r="B70" s="138" t="s">
        <v>258</v>
      </c>
      <c r="C70" s="138" t="s">
        <v>30</v>
      </c>
      <c r="D70" s="138" t="s">
        <v>230</v>
      </c>
      <c r="E70" s="138" t="s">
        <v>254</v>
      </c>
      <c r="F70" s="138" t="s">
        <v>31</v>
      </c>
      <c r="G70" s="138" t="s">
        <v>259</v>
      </c>
      <c r="H70" s="138" t="s">
        <v>261</v>
      </c>
      <c r="I70" s="546" t="s">
        <v>260</v>
      </c>
      <c r="J70" s="539" t="s">
        <v>255</v>
      </c>
      <c r="K70" s="539" t="s">
        <v>284</v>
      </c>
      <c r="L70" s="539" t="s">
        <v>256</v>
      </c>
      <c r="M70" s="539" t="s">
        <v>257</v>
      </c>
      <c r="N70" s="546" t="s">
        <v>274</v>
      </c>
    </row>
    <row r="71" spans="1:14" ht="15" thickBot="1">
      <c r="A71" s="115" t="s">
        <v>606</v>
      </c>
      <c r="B71" s="116">
        <v>382.12590909949523</v>
      </c>
      <c r="C71" s="116">
        <v>21102.326149472749</v>
      </c>
      <c r="D71" s="116">
        <v>0</v>
      </c>
      <c r="E71" s="116">
        <v>0</v>
      </c>
      <c r="F71" s="116">
        <v>480.46079967245004</v>
      </c>
      <c r="G71" s="116">
        <v>0</v>
      </c>
      <c r="H71" s="116">
        <v>0</v>
      </c>
      <c r="I71" s="116">
        <v>0</v>
      </c>
      <c r="J71" s="116">
        <v>622.19750226365989</v>
      </c>
      <c r="K71" s="116">
        <v>0</v>
      </c>
      <c r="L71" s="116">
        <v>1447.19324011</v>
      </c>
      <c r="M71" s="116">
        <v>39315.195743999233</v>
      </c>
      <c r="N71" s="116">
        <v>0</v>
      </c>
    </row>
    <row r="72" spans="1:14" ht="15" thickBot="1">
      <c r="A72" s="115" t="s">
        <v>635</v>
      </c>
      <c r="B72" s="116">
        <v>291.19555264578662</v>
      </c>
      <c r="C72" s="116">
        <v>18455.115680201103</v>
      </c>
      <c r="D72" s="116">
        <v>0</v>
      </c>
      <c r="E72" s="116">
        <v>0</v>
      </c>
      <c r="F72" s="116">
        <v>1433.4067912262501</v>
      </c>
      <c r="G72" s="116">
        <v>0</v>
      </c>
      <c r="H72" s="116">
        <v>0</v>
      </c>
      <c r="I72" s="116">
        <v>0</v>
      </c>
      <c r="J72" s="116">
        <v>1991.3178382640401</v>
      </c>
      <c r="K72" s="116">
        <v>0</v>
      </c>
      <c r="L72" s="116">
        <v>1011.141265775</v>
      </c>
      <c r="M72" s="116">
        <v>34674.528591533111</v>
      </c>
      <c r="N72" s="116">
        <v>0</v>
      </c>
    </row>
    <row r="73" spans="1:14" ht="15" thickBot="1">
      <c r="A73" s="115" t="s">
        <v>744</v>
      </c>
      <c r="B73" s="116">
        <v>553.94267921002006</v>
      </c>
      <c r="C73" s="116">
        <v>19186.361326833699</v>
      </c>
      <c r="D73" s="116">
        <v>0</v>
      </c>
      <c r="E73" s="116">
        <v>0</v>
      </c>
      <c r="F73" s="116">
        <v>5677.1399641350699</v>
      </c>
      <c r="G73" s="116">
        <v>0</v>
      </c>
      <c r="H73" s="116">
        <v>0</v>
      </c>
      <c r="I73" s="116">
        <v>0</v>
      </c>
      <c r="J73" s="116">
        <v>2544.18152106148</v>
      </c>
      <c r="K73" s="116"/>
      <c r="L73" s="116">
        <v>1845.167600305</v>
      </c>
      <c r="M73" s="116">
        <v>55170.0807205069</v>
      </c>
      <c r="N73" s="116">
        <v>0</v>
      </c>
    </row>
    <row r="74" spans="1:14" ht="15" thickBot="1">
      <c r="A74" s="320" t="s">
        <v>745</v>
      </c>
      <c r="B74" s="118">
        <v>195.65955924031999</v>
      </c>
      <c r="C74" s="118">
        <v>17955.942798774398</v>
      </c>
      <c r="D74" s="118">
        <v>0</v>
      </c>
      <c r="E74" s="118">
        <v>0</v>
      </c>
      <c r="F74" s="118">
        <v>1455.06830441075</v>
      </c>
      <c r="G74" s="118">
        <v>0</v>
      </c>
      <c r="H74" s="118">
        <v>0</v>
      </c>
      <c r="I74" s="118">
        <v>0</v>
      </c>
      <c r="J74" s="118">
        <v>2390.1750307344601</v>
      </c>
      <c r="K74" s="118">
        <v>0</v>
      </c>
      <c r="L74" s="118">
        <v>1454.4618860400001</v>
      </c>
      <c r="M74" s="118">
        <v>43836.352370239751</v>
      </c>
      <c r="N74" s="118">
        <v>0</v>
      </c>
    </row>
    <row r="75" spans="1:14" ht="15" thickBot="1">
      <c r="A75" s="320" t="s">
        <v>746</v>
      </c>
      <c r="B75" s="118">
        <v>115.4408726808397</v>
      </c>
      <c r="C75" s="118">
        <v>18682.926031540701</v>
      </c>
      <c r="D75" s="118">
        <v>0</v>
      </c>
      <c r="E75" s="118">
        <v>0</v>
      </c>
      <c r="F75" s="118">
        <v>1745.4891215380301</v>
      </c>
      <c r="G75" s="118">
        <v>0</v>
      </c>
      <c r="H75" s="118">
        <v>0</v>
      </c>
      <c r="I75" s="118">
        <v>0</v>
      </c>
      <c r="J75" s="118">
        <v>2453.9309178632202</v>
      </c>
      <c r="K75" s="118">
        <v>0</v>
      </c>
      <c r="L75" s="118">
        <v>1043.25705958</v>
      </c>
      <c r="M75" s="118">
        <v>45729.690257265444</v>
      </c>
      <c r="N75" s="118">
        <v>0</v>
      </c>
    </row>
    <row r="76" spans="1:14" ht="15" thickBot="1">
      <c r="A76" s="320" t="s">
        <v>747</v>
      </c>
      <c r="B76" s="118">
        <v>248.22996139574303</v>
      </c>
      <c r="C76" s="118">
        <v>21172.046096381102</v>
      </c>
      <c r="D76" s="118">
        <v>0</v>
      </c>
      <c r="E76" s="118">
        <v>0</v>
      </c>
      <c r="F76" s="118">
        <v>2123.5008692889501</v>
      </c>
      <c r="G76" s="118">
        <v>0</v>
      </c>
      <c r="H76" s="118">
        <v>0</v>
      </c>
      <c r="I76" s="118">
        <v>0</v>
      </c>
      <c r="J76" s="118">
        <v>2456.90436031834</v>
      </c>
      <c r="K76" s="118">
        <v>0</v>
      </c>
      <c r="L76" s="118">
        <v>1157.077923585</v>
      </c>
      <c r="M76" s="118">
        <v>39475.193476853405</v>
      </c>
      <c r="N76" s="118">
        <v>0</v>
      </c>
    </row>
    <row r="77" spans="1:14" ht="15" thickBot="1">
      <c r="A77" s="320" t="s">
        <v>748</v>
      </c>
      <c r="B77" s="118">
        <v>321.649901610109</v>
      </c>
      <c r="C77" s="118">
        <v>22454.2504894208</v>
      </c>
      <c r="D77" s="118">
        <v>0</v>
      </c>
      <c r="E77" s="118">
        <v>0</v>
      </c>
      <c r="F77" s="118">
        <v>2370.3523547849804</v>
      </c>
      <c r="G77" s="118">
        <v>0</v>
      </c>
      <c r="H77" s="118">
        <v>0</v>
      </c>
      <c r="I77" s="118">
        <v>0</v>
      </c>
      <c r="J77" s="118">
        <v>2389.2172262550698</v>
      </c>
      <c r="K77" s="118">
        <v>0</v>
      </c>
      <c r="L77" s="118">
        <v>1251.003289255</v>
      </c>
      <c r="M77" s="118">
        <v>50715.758138887104</v>
      </c>
      <c r="N77" s="118">
        <v>0</v>
      </c>
    </row>
    <row r="78" spans="1:14" ht="15" thickBot="1">
      <c r="A78" s="320" t="s">
        <v>749</v>
      </c>
      <c r="B78" s="118">
        <v>337.19972388856905</v>
      </c>
      <c r="C78" s="118">
        <v>19463.904095106998</v>
      </c>
      <c r="D78" s="118">
        <v>0</v>
      </c>
      <c r="E78" s="118">
        <v>0</v>
      </c>
      <c r="F78" s="118">
        <v>3664.3889929391598</v>
      </c>
      <c r="G78" s="118">
        <v>0</v>
      </c>
      <c r="H78" s="118">
        <v>0</v>
      </c>
      <c r="I78" s="118">
        <v>0</v>
      </c>
      <c r="J78" s="118">
        <v>2437.1012029326203</v>
      </c>
      <c r="K78" s="118">
        <v>0</v>
      </c>
      <c r="L78" s="118">
        <v>1604.99588806</v>
      </c>
      <c r="M78" s="118">
        <v>55525.925359018482</v>
      </c>
      <c r="N78" s="118">
        <v>0</v>
      </c>
    </row>
    <row r="79" spans="1:14" ht="15" thickBot="1">
      <c r="A79" s="320" t="s">
        <v>750</v>
      </c>
      <c r="B79" s="118">
        <v>553.94267921002006</v>
      </c>
      <c r="C79" s="118">
        <v>19186.361326833699</v>
      </c>
      <c r="D79" s="118">
        <v>0</v>
      </c>
      <c r="E79" s="118">
        <v>0</v>
      </c>
      <c r="F79" s="118">
        <v>5677.1399641350699</v>
      </c>
      <c r="G79" s="118">
        <v>0</v>
      </c>
      <c r="H79" s="118">
        <v>0</v>
      </c>
      <c r="I79" s="118">
        <v>0</v>
      </c>
      <c r="J79" s="118">
        <v>2544.18152106148</v>
      </c>
      <c r="K79" s="118">
        <v>0</v>
      </c>
      <c r="L79" s="118">
        <v>1845.167600305</v>
      </c>
      <c r="M79" s="118">
        <v>55170.0807205069</v>
      </c>
      <c r="N79" s="118">
        <v>0</v>
      </c>
    </row>
    <row r="80" spans="1:14" ht="11.25" customHeight="1"/>
    <row r="81" spans="1:14">
      <c r="A81" s="143" t="s">
        <v>242</v>
      </c>
    </row>
    <row r="82" spans="1:14" ht="10.5" customHeight="1" thickBot="1"/>
    <row r="83" spans="1:14" ht="18.75" customHeight="1" thickBot="1">
      <c r="A83" s="573" t="s">
        <v>0</v>
      </c>
      <c r="B83" s="573" t="s">
        <v>275</v>
      </c>
      <c r="C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</row>
    <row r="84" spans="1:14" ht="35.25" customHeight="1" thickBot="1">
      <c r="A84" s="573"/>
      <c r="B84" s="138" t="s">
        <v>258</v>
      </c>
      <c r="C84" s="138" t="s">
        <v>30</v>
      </c>
      <c r="D84" s="138" t="s">
        <v>230</v>
      </c>
      <c r="E84" s="138" t="s">
        <v>254</v>
      </c>
      <c r="F84" s="138" t="s">
        <v>31</v>
      </c>
      <c r="G84" s="138" t="s">
        <v>259</v>
      </c>
      <c r="H84" s="138" t="s">
        <v>261</v>
      </c>
      <c r="I84" s="546" t="s">
        <v>260</v>
      </c>
      <c r="J84" s="539" t="s">
        <v>255</v>
      </c>
      <c r="K84" s="539" t="s">
        <v>284</v>
      </c>
      <c r="L84" s="539" t="s">
        <v>256</v>
      </c>
      <c r="M84" s="539" t="s">
        <v>257</v>
      </c>
      <c r="N84" s="546" t="s">
        <v>274</v>
      </c>
    </row>
    <row r="85" spans="1:14" ht="15" thickBot="1">
      <c r="A85" s="115" t="s">
        <v>606</v>
      </c>
      <c r="B85" s="116">
        <v>163.66948045757002</v>
      </c>
      <c r="C85" s="116">
        <v>6148.9750187492764</v>
      </c>
      <c r="D85" s="116">
        <v>13.585955936023495</v>
      </c>
      <c r="E85" s="116">
        <v>12701.320738958995</v>
      </c>
      <c r="F85" s="116">
        <v>4595.7995997918533</v>
      </c>
      <c r="G85" s="116">
        <v>40.521137654999997</v>
      </c>
      <c r="H85" s="116">
        <v>0</v>
      </c>
      <c r="I85" s="116">
        <v>0</v>
      </c>
      <c r="J85" s="116">
        <v>270.28007943276003</v>
      </c>
      <c r="K85" s="116">
        <v>0</v>
      </c>
      <c r="L85" s="116">
        <v>857.03148055172187</v>
      </c>
      <c r="M85" s="116">
        <v>2110.2890172295802</v>
      </c>
      <c r="N85" s="116">
        <v>116.250565026</v>
      </c>
    </row>
    <row r="86" spans="1:14" ht="15" thickBot="1">
      <c r="A86" s="115" t="s">
        <v>635</v>
      </c>
      <c r="B86" s="116">
        <v>185.68475631239002</v>
      </c>
      <c r="C86" s="116">
        <v>5076.5782334475098</v>
      </c>
      <c r="D86" s="116">
        <v>16.468352088327794</v>
      </c>
      <c r="E86" s="116">
        <v>10624.962307632306</v>
      </c>
      <c r="F86" s="116">
        <v>4192.4503975514335</v>
      </c>
      <c r="G86" s="116">
        <v>32.964829080000001</v>
      </c>
      <c r="H86" s="116">
        <v>0</v>
      </c>
      <c r="I86" s="116">
        <v>0</v>
      </c>
      <c r="J86" s="116">
        <v>299.88998802431001</v>
      </c>
      <c r="K86" s="116">
        <v>0</v>
      </c>
      <c r="L86" s="116">
        <v>480.82875615134196</v>
      </c>
      <c r="M86" s="116">
        <v>1726.5550513526903</v>
      </c>
      <c r="N86" s="116">
        <v>73.535959736999999</v>
      </c>
    </row>
    <row r="87" spans="1:14" ht="15" thickBot="1">
      <c r="A87" s="115" t="s">
        <v>744</v>
      </c>
      <c r="B87" s="116">
        <v>284.65262158988997</v>
      </c>
      <c r="C87" s="116">
        <v>5125.8611587696396</v>
      </c>
      <c r="D87" s="116">
        <v>13.4414130363862</v>
      </c>
      <c r="E87" s="116">
        <v>12090.99896516485</v>
      </c>
      <c r="F87" s="116">
        <v>5016.2297746096001</v>
      </c>
      <c r="G87" s="116">
        <v>41.581517654000002</v>
      </c>
      <c r="H87" s="116">
        <v>0</v>
      </c>
      <c r="I87" s="116">
        <v>0.10624742607999998</v>
      </c>
      <c r="J87" s="116">
        <v>372.72444184034998</v>
      </c>
      <c r="K87" s="116">
        <v>0</v>
      </c>
      <c r="L87" s="116">
        <v>451.84045141077195</v>
      </c>
      <c r="M87" s="116">
        <v>1799.4109051259798</v>
      </c>
      <c r="N87" s="116">
        <v>72.855114172</v>
      </c>
    </row>
    <row r="88" spans="1:14" ht="15" thickBot="1">
      <c r="A88" s="320" t="s">
        <v>745</v>
      </c>
      <c r="B88" s="118">
        <v>192.43343178646001</v>
      </c>
      <c r="C88" s="118">
        <v>4718.3505062030108</v>
      </c>
      <c r="D88" s="118">
        <v>16.414760037798199</v>
      </c>
      <c r="E88" s="118">
        <v>11170.416013266778</v>
      </c>
      <c r="F88" s="118">
        <v>4491.7407299194201</v>
      </c>
      <c r="G88" s="118">
        <v>39.080953790000002</v>
      </c>
      <c r="H88" s="118">
        <v>0</v>
      </c>
      <c r="I88" s="118">
        <v>0</v>
      </c>
      <c r="J88" s="118">
        <v>314.07417312855</v>
      </c>
      <c r="K88" s="118">
        <v>0</v>
      </c>
      <c r="L88" s="118">
        <v>427.29544672725194</v>
      </c>
      <c r="M88" s="118">
        <v>1948.4460545497702</v>
      </c>
      <c r="N88" s="118">
        <v>73.329665484000003</v>
      </c>
    </row>
    <row r="89" spans="1:14" ht="15" thickBot="1">
      <c r="A89" s="320" t="s">
        <v>746</v>
      </c>
      <c r="B89" s="118">
        <v>187.60709178737</v>
      </c>
      <c r="C89" s="118">
        <v>5007.5090148807794</v>
      </c>
      <c r="D89" s="118">
        <v>17.1190274636478</v>
      </c>
      <c r="E89" s="118">
        <v>11450.31438847714</v>
      </c>
      <c r="F89" s="118">
        <v>4583.4341746323598</v>
      </c>
      <c r="G89" s="118">
        <v>39.596400539999998</v>
      </c>
      <c r="H89" s="118">
        <v>0</v>
      </c>
      <c r="I89" s="118">
        <v>0</v>
      </c>
      <c r="J89" s="118">
        <v>365.51188380875999</v>
      </c>
      <c r="K89" s="118">
        <v>0</v>
      </c>
      <c r="L89" s="118">
        <v>515.11418092608187</v>
      </c>
      <c r="M89" s="118">
        <v>1506.0485321378599</v>
      </c>
      <c r="N89" s="118">
        <v>73.547672935999998</v>
      </c>
    </row>
    <row r="90" spans="1:14" ht="15" thickBot="1">
      <c r="A90" s="320" t="s">
        <v>747</v>
      </c>
      <c r="B90" s="118">
        <v>246.33520496023999</v>
      </c>
      <c r="C90" s="118">
        <v>5061.3069826227893</v>
      </c>
      <c r="D90" s="118">
        <v>14.758186413635</v>
      </c>
      <c r="E90" s="118">
        <v>10719.30912769982</v>
      </c>
      <c r="F90" s="118">
        <v>4397.2019206756195</v>
      </c>
      <c r="G90" s="118">
        <v>44.627388924999998</v>
      </c>
      <c r="H90" s="118">
        <v>0</v>
      </c>
      <c r="I90" s="118">
        <v>0</v>
      </c>
      <c r="J90" s="118">
        <v>304.82702467114001</v>
      </c>
      <c r="K90" s="118">
        <v>0</v>
      </c>
      <c r="L90" s="118">
        <v>452.18867907736194</v>
      </c>
      <c r="M90" s="118">
        <v>1153.7551950927702</v>
      </c>
      <c r="N90" s="118">
        <v>72.997539289000002</v>
      </c>
    </row>
    <row r="91" spans="1:14" ht="15" thickBot="1">
      <c r="A91" s="320" t="s">
        <v>748</v>
      </c>
      <c r="B91" s="118">
        <v>248.23567992842999</v>
      </c>
      <c r="C91" s="118">
        <v>5042.8644691124209</v>
      </c>
      <c r="D91" s="118">
        <v>14.7099851863372</v>
      </c>
      <c r="E91" s="118">
        <v>11159.528670568001</v>
      </c>
      <c r="F91" s="118">
        <v>4408.6501553929893</v>
      </c>
      <c r="G91" s="118">
        <v>39.881824535</v>
      </c>
      <c r="H91" s="118">
        <v>0</v>
      </c>
      <c r="I91" s="118">
        <v>0</v>
      </c>
      <c r="J91" s="118">
        <v>343.3699106903</v>
      </c>
      <c r="K91" s="118">
        <v>0</v>
      </c>
      <c r="L91" s="118">
        <v>450.57082747293197</v>
      </c>
      <c r="M91" s="118">
        <v>1453.1437695555901</v>
      </c>
      <c r="N91" s="118">
        <v>72.907265030000005</v>
      </c>
    </row>
    <row r="92" spans="1:14" ht="15" thickBot="1">
      <c r="A92" s="320" t="s">
        <v>749</v>
      </c>
      <c r="B92" s="118">
        <v>259.1254624984</v>
      </c>
      <c r="C92" s="118">
        <v>5171.2224403980699</v>
      </c>
      <c r="D92" s="118">
        <v>14.714464049122801</v>
      </c>
      <c r="E92" s="118">
        <v>11886.840359009359</v>
      </c>
      <c r="F92" s="118">
        <v>4875.1052299765397</v>
      </c>
      <c r="G92" s="118">
        <v>41.253237143</v>
      </c>
      <c r="H92" s="118">
        <v>0</v>
      </c>
      <c r="I92" s="118">
        <v>0</v>
      </c>
      <c r="J92" s="118">
        <v>357.48761890736</v>
      </c>
      <c r="K92" s="118">
        <v>0</v>
      </c>
      <c r="L92" s="118">
        <v>458.99631369243195</v>
      </c>
      <c r="M92" s="118">
        <v>1748.0903483881298</v>
      </c>
      <c r="N92" s="118">
        <v>72.906491373999998</v>
      </c>
    </row>
    <row r="93" spans="1:14" ht="15" thickBot="1">
      <c r="A93" s="320" t="s">
        <v>750</v>
      </c>
      <c r="B93" s="118">
        <v>284.65262158988997</v>
      </c>
      <c r="C93" s="118">
        <v>5125.8611587696396</v>
      </c>
      <c r="D93" s="118">
        <v>13.4414130363862</v>
      </c>
      <c r="E93" s="118">
        <v>12090.99896516485</v>
      </c>
      <c r="F93" s="118">
        <v>5016.2297746096001</v>
      </c>
      <c r="G93" s="118">
        <v>41.581517654000002</v>
      </c>
      <c r="H93" s="118">
        <v>0</v>
      </c>
      <c r="I93" s="118">
        <v>0.10624742607999998</v>
      </c>
      <c r="J93" s="118">
        <v>372.72444184034998</v>
      </c>
      <c r="K93" s="118">
        <v>0</v>
      </c>
      <c r="L93" s="118">
        <v>451.84045141077195</v>
      </c>
      <c r="M93" s="118">
        <v>1799.4109051259798</v>
      </c>
      <c r="N93" s="118">
        <v>72.855114172</v>
      </c>
    </row>
    <row r="94" spans="1:14">
      <c r="A94" s="169" t="s">
        <v>1049</v>
      </c>
    </row>
    <row r="97" spans="1:14" ht="17">
      <c r="A97" s="593" t="s">
        <v>717</v>
      </c>
      <c r="B97" s="593"/>
      <c r="C97" s="593"/>
      <c r="D97" s="593"/>
      <c r="E97" s="593"/>
      <c r="F97" s="593"/>
      <c r="G97" s="593"/>
      <c r="H97" s="593"/>
      <c r="I97" s="593"/>
      <c r="J97" s="593"/>
      <c r="K97" s="593"/>
      <c r="L97" s="593"/>
      <c r="M97" s="593"/>
      <c r="N97" s="593"/>
    </row>
    <row r="98" spans="1:14" ht="9.75" customHeight="1"/>
    <row r="99" spans="1:14">
      <c r="A99" s="143" t="s">
        <v>244</v>
      </c>
    </row>
    <row r="100" spans="1:14" ht="9" customHeight="1" thickBot="1"/>
    <row r="101" spans="1:14" ht="21.75" customHeight="1" thickBot="1">
      <c r="A101" s="573" t="s">
        <v>0</v>
      </c>
      <c r="B101" s="573" t="s">
        <v>275</v>
      </c>
      <c r="C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</row>
    <row r="102" spans="1:14" ht="35.25" customHeight="1" thickBot="1">
      <c r="A102" s="573"/>
      <c r="B102" s="138" t="s">
        <v>258</v>
      </c>
      <c r="C102" s="138" t="s">
        <v>30</v>
      </c>
      <c r="D102" s="138" t="s">
        <v>230</v>
      </c>
      <c r="E102" s="138" t="s">
        <v>254</v>
      </c>
      <c r="F102" s="138" t="s">
        <v>31</v>
      </c>
      <c r="G102" s="138" t="s">
        <v>259</v>
      </c>
      <c r="H102" s="138" t="s">
        <v>261</v>
      </c>
      <c r="I102" s="546" t="s">
        <v>260</v>
      </c>
      <c r="J102" s="539" t="s">
        <v>255</v>
      </c>
      <c r="K102" s="539" t="s">
        <v>284</v>
      </c>
      <c r="L102" s="539" t="s">
        <v>256</v>
      </c>
      <c r="M102" s="539" t="s">
        <v>257</v>
      </c>
      <c r="N102" s="546" t="s">
        <v>274</v>
      </c>
    </row>
    <row r="103" spans="1:14" ht="15" thickBot="1">
      <c r="A103" s="115" t="s">
        <v>606</v>
      </c>
      <c r="B103" s="116">
        <v>320.46741389009003</v>
      </c>
      <c r="C103" s="116">
        <v>51796.386370728971</v>
      </c>
      <c r="D103" s="116">
        <v>304.11793222628097</v>
      </c>
      <c r="E103" s="116">
        <v>496.40715504299999</v>
      </c>
      <c r="F103" s="116">
        <v>39305.880918125469</v>
      </c>
      <c r="G103" s="116">
        <v>18855.195925755001</v>
      </c>
      <c r="H103" s="116">
        <v>0</v>
      </c>
      <c r="I103" s="116">
        <v>0</v>
      </c>
      <c r="J103" s="116">
        <v>6727.6365081744498</v>
      </c>
      <c r="K103" s="116">
        <v>0</v>
      </c>
      <c r="L103" s="116">
        <v>3331.793095426</v>
      </c>
      <c r="M103" s="116">
        <v>2305.7042847052999</v>
      </c>
      <c r="N103" s="116">
        <v>5.5777266780000003</v>
      </c>
    </row>
    <row r="104" spans="1:14" ht="15" thickBot="1">
      <c r="A104" s="115" t="s">
        <v>635</v>
      </c>
      <c r="B104" s="116">
        <v>186.87661899682956</v>
      </c>
      <c r="C104" s="116">
        <v>48333.774888880085</v>
      </c>
      <c r="D104" s="116">
        <v>291.54159901825511</v>
      </c>
      <c r="E104" s="116">
        <v>473.86582687600003</v>
      </c>
      <c r="F104" s="116">
        <v>38807.491399359365</v>
      </c>
      <c r="G104" s="116">
        <v>13866.592026335</v>
      </c>
      <c r="H104" s="116">
        <v>0</v>
      </c>
      <c r="I104" s="116">
        <v>6.6771583999999995E-2</v>
      </c>
      <c r="J104" s="116">
        <v>6021.7625639940306</v>
      </c>
      <c r="K104" s="116">
        <v>0</v>
      </c>
      <c r="L104" s="116">
        <v>3295.9663248365</v>
      </c>
      <c r="M104" s="116">
        <v>1642.94133535844</v>
      </c>
      <c r="N104" s="116">
        <v>1.0755248450199999</v>
      </c>
    </row>
    <row r="105" spans="1:14" ht="15" thickBot="1">
      <c r="A105" s="115" t="s">
        <v>744</v>
      </c>
      <c r="B105" s="116">
        <v>297.32941326431001</v>
      </c>
      <c r="C105" s="116">
        <v>46383.854827336349</v>
      </c>
      <c r="D105" s="116">
        <v>135.28391328734099</v>
      </c>
      <c r="E105" s="116">
        <v>556.68444915600003</v>
      </c>
      <c r="F105" s="116">
        <v>41219.544534896901</v>
      </c>
      <c r="G105" s="116">
        <v>6341.1666664615996</v>
      </c>
      <c r="H105" s="116">
        <v>0</v>
      </c>
      <c r="I105" s="116">
        <v>0.91999999799999999</v>
      </c>
      <c r="J105" s="116">
        <v>5132.4324889147201</v>
      </c>
      <c r="K105" s="116">
        <v>0</v>
      </c>
      <c r="L105" s="116">
        <v>3765.2821287117004</v>
      </c>
      <c r="M105" s="116">
        <v>2572.0395388118832</v>
      </c>
      <c r="N105" s="116">
        <v>2.8702133323500001</v>
      </c>
    </row>
    <row r="106" spans="1:14" ht="15" thickBot="1">
      <c r="A106" s="320" t="s">
        <v>745</v>
      </c>
      <c r="B106" s="118">
        <v>276.70854605453002</v>
      </c>
      <c r="C106" s="118">
        <v>47372.690410029398</v>
      </c>
      <c r="D106" s="118">
        <v>290.69650683735699</v>
      </c>
      <c r="E106" s="118">
        <v>504.94417878600001</v>
      </c>
      <c r="F106" s="118">
        <v>36515.822150372631</v>
      </c>
      <c r="G106" s="118">
        <v>13574.344359981998</v>
      </c>
      <c r="H106" s="118">
        <v>0</v>
      </c>
      <c r="I106" s="118">
        <v>0</v>
      </c>
      <c r="J106" s="118">
        <v>6209.7098082316606</v>
      </c>
      <c r="K106" s="118">
        <v>0</v>
      </c>
      <c r="L106" s="118">
        <v>3325.6062341910001</v>
      </c>
      <c r="M106" s="118">
        <v>1956.601824959037</v>
      </c>
      <c r="N106" s="118">
        <v>3.0856833956900003</v>
      </c>
    </row>
    <row r="107" spans="1:14" ht="15" thickBot="1">
      <c r="A107" s="320" t="s">
        <v>746</v>
      </c>
      <c r="B107" s="118">
        <v>674.98465005060996</v>
      </c>
      <c r="C107" s="118">
        <v>47468.720407178305</v>
      </c>
      <c r="D107" s="118">
        <v>216.37829426407598</v>
      </c>
      <c r="E107" s="118">
        <v>477.80136792600001</v>
      </c>
      <c r="F107" s="118">
        <v>39508.571826102991</v>
      </c>
      <c r="G107" s="118">
        <v>12470.445557040999</v>
      </c>
      <c r="H107" s="118">
        <v>0</v>
      </c>
      <c r="I107" s="118">
        <v>0</v>
      </c>
      <c r="J107" s="118">
        <v>6249.5772731720199</v>
      </c>
      <c r="K107" s="118">
        <v>0</v>
      </c>
      <c r="L107" s="118">
        <v>3956.4963123960001</v>
      </c>
      <c r="M107" s="118">
        <v>2416.2535791282698</v>
      </c>
      <c r="N107" s="118">
        <v>2.5478265874199999</v>
      </c>
    </row>
    <row r="108" spans="1:14" ht="15" thickBot="1">
      <c r="A108" s="320" t="s">
        <v>747</v>
      </c>
      <c r="B108" s="118">
        <v>368.96506850302899</v>
      </c>
      <c r="C108" s="118">
        <v>47188.693767909601</v>
      </c>
      <c r="D108" s="118">
        <v>137.55542471007101</v>
      </c>
      <c r="E108" s="118">
        <v>494.87236259000002</v>
      </c>
      <c r="F108" s="118">
        <v>41117.033690476121</v>
      </c>
      <c r="G108" s="118">
        <v>11998.241875190999</v>
      </c>
      <c r="H108" s="118">
        <v>0</v>
      </c>
      <c r="I108" s="118">
        <v>0</v>
      </c>
      <c r="J108" s="118">
        <v>5093.8727803144002</v>
      </c>
      <c r="K108" s="118">
        <v>0</v>
      </c>
      <c r="L108" s="118">
        <v>3706.8893732249999</v>
      </c>
      <c r="M108" s="118">
        <v>2219.2968134296802</v>
      </c>
      <c r="N108" s="118">
        <v>3.0150690734599999</v>
      </c>
    </row>
    <row r="109" spans="1:14" ht="15" thickBot="1">
      <c r="A109" s="320" t="s">
        <v>748</v>
      </c>
      <c r="B109" s="118">
        <v>343.78930016060002</v>
      </c>
      <c r="C109" s="118">
        <v>46307.226612532606</v>
      </c>
      <c r="D109" s="118">
        <v>137.62239914830801</v>
      </c>
      <c r="E109" s="118">
        <v>508.37302073199999</v>
      </c>
      <c r="F109" s="118">
        <v>41084.064069966298</v>
      </c>
      <c r="G109" s="118">
        <v>8748.8056437840005</v>
      </c>
      <c r="H109" s="118">
        <v>0</v>
      </c>
      <c r="I109" s="118">
        <v>0</v>
      </c>
      <c r="J109" s="118">
        <v>5106.7303743961393</v>
      </c>
      <c r="K109" s="118">
        <v>0</v>
      </c>
      <c r="L109" s="118">
        <v>3739.3761878442501</v>
      </c>
      <c r="M109" s="118">
        <v>2700.5406849467599</v>
      </c>
      <c r="N109" s="118">
        <v>2.9892544383000001</v>
      </c>
    </row>
    <row r="110" spans="1:14" ht="15" thickBot="1">
      <c r="A110" s="320" t="s">
        <v>749</v>
      </c>
      <c r="B110" s="118">
        <v>467.21755255378002</v>
      </c>
      <c r="C110" s="118">
        <v>45589.447227397904</v>
      </c>
      <c r="D110" s="118">
        <v>137.92386359157902</v>
      </c>
      <c r="E110" s="118">
        <v>569.71767994799995</v>
      </c>
      <c r="F110" s="118">
        <v>40442.609487254347</v>
      </c>
      <c r="G110" s="118">
        <v>7125.5535784865997</v>
      </c>
      <c r="H110" s="118">
        <v>0</v>
      </c>
      <c r="I110" s="118">
        <v>0</v>
      </c>
      <c r="J110" s="118">
        <v>5125.1299110217196</v>
      </c>
      <c r="K110" s="118">
        <v>0</v>
      </c>
      <c r="L110" s="118">
        <v>3752.1678172094998</v>
      </c>
      <c r="M110" s="118">
        <v>2787.6799854315609</v>
      </c>
      <c r="N110" s="118">
        <v>2.8748935809600003</v>
      </c>
    </row>
    <row r="111" spans="1:14" ht="15" thickBot="1">
      <c r="A111" s="320" t="s">
        <v>750</v>
      </c>
      <c r="B111" s="118">
        <v>297.32941326431001</v>
      </c>
      <c r="C111" s="118">
        <v>46383.854827336349</v>
      </c>
      <c r="D111" s="118">
        <v>135.28391328734099</v>
      </c>
      <c r="E111" s="118">
        <v>556.68444915600003</v>
      </c>
      <c r="F111" s="118">
        <v>41219.544534896901</v>
      </c>
      <c r="G111" s="118">
        <v>6341.1666664615996</v>
      </c>
      <c r="H111" s="118">
        <v>0</v>
      </c>
      <c r="I111" s="118">
        <v>0.91999999799999999</v>
      </c>
      <c r="J111" s="118">
        <v>5132.4324889147201</v>
      </c>
      <c r="K111" s="118">
        <v>0</v>
      </c>
      <c r="L111" s="118">
        <v>3765.2821287117004</v>
      </c>
      <c r="M111" s="118">
        <v>2572.0395388118832</v>
      </c>
      <c r="N111" s="118">
        <v>2.8702133323500001</v>
      </c>
    </row>
    <row r="112" spans="1:14" ht="14.25" customHeight="1"/>
    <row r="113" spans="1:14" s="32" customFormat="1"/>
    <row r="114" spans="1:14" s="32" customFormat="1">
      <c r="A114" s="169" t="s">
        <v>1049</v>
      </c>
    </row>
    <row r="115" spans="1:14" s="32" customForma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</row>
    <row r="116" spans="1:14" s="32" customFormat="1">
      <c r="A116" s="36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</row>
    <row r="117" spans="1:14" s="32" customFormat="1">
      <c r="A117" s="34"/>
    </row>
    <row r="118" spans="1:14" s="32" customFormat="1">
      <c r="A118" s="34"/>
    </row>
    <row r="119" spans="1:14" s="32" customFormat="1">
      <c r="A119" s="34"/>
    </row>
    <row r="120" spans="1:14" s="32" customFormat="1">
      <c r="A120" s="30"/>
    </row>
    <row r="121" spans="1:14" s="32" customFormat="1">
      <c r="A121" s="30"/>
    </row>
    <row r="122" spans="1:14" s="32" customFormat="1">
      <c r="A122" s="30"/>
    </row>
    <row r="123" spans="1:14" s="32" customFormat="1">
      <c r="A123" s="30"/>
    </row>
    <row r="124" spans="1:14" s="32" customFormat="1">
      <c r="A124" s="30"/>
    </row>
    <row r="125" spans="1:14" s="32" customFormat="1">
      <c r="A125" s="30"/>
    </row>
    <row r="130" spans="1:14" ht="17">
      <c r="A130" s="642" t="s">
        <v>718</v>
      </c>
      <c r="B130" s="642"/>
      <c r="C130" s="642"/>
      <c r="D130" s="642"/>
      <c r="E130" s="642"/>
      <c r="F130" s="642"/>
      <c r="G130" s="642"/>
      <c r="H130" s="642"/>
      <c r="I130" s="642"/>
      <c r="J130" s="642"/>
      <c r="K130" s="642"/>
      <c r="L130" s="642"/>
      <c r="M130" s="642"/>
      <c r="N130" s="642"/>
    </row>
    <row r="131" spans="1:14" ht="9" customHeight="1"/>
    <row r="132" spans="1:14">
      <c r="A132" s="143" t="s">
        <v>237</v>
      </c>
    </row>
    <row r="133" spans="1:14" ht="9.75" customHeight="1" thickBot="1"/>
    <row r="134" spans="1:14" ht="18.75" customHeight="1" thickBot="1">
      <c r="A134" s="573" t="s">
        <v>0</v>
      </c>
      <c r="B134" s="573" t="s">
        <v>276</v>
      </c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</row>
    <row r="135" spans="1:14" ht="35.25" customHeight="1" thickBot="1">
      <c r="A135" s="573"/>
      <c r="B135" s="138" t="s">
        <v>258</v>
      </c>
      <c r="C135" s="138" t="s">
        <v>30</v>
      </c>
      <c r="D135" s="138" t="s">
        <v>230</v>
      </c>
      <c r="E135" s="138" t="s">
        <v>254</v>
      </c>
      <c r="F135" s="138" t="s">
        <v>31</v>
      </c>
      <c r="G135" s="138" t="s">
        <v>259</v>
      </c>
      <c r="H135" s="138" t="s">
        <v>261</v>
      </c>
      <c r="I135" s="546" t="s">
        <v>260</v>
      </c>
      <c r="J135" s="539" t="s">
        <v>255</v>
      </c>
      <c r="K135" s="539" t="s">
        <v>284</v>
      </c>
      <c r="L135" s="539" t="s">
        <v>256</v>
      </c>
      <c r="M135" s="539" t="s">
        <v>257</v>
      </c>
      <c r="N135" s="546" t="s">
        <v>274</v>
      </c>
    </row>
    <row r="136" spans="1:14" ht="15" thickBot="1">
      <c r="A136" s="115" t="s">
        <v>606</v>
      </c>
      <c r="B136" s="116">
        <v>16.185088863080001</v>
      </c>
      <c r="C136" s="116">
        <v>0</v>
      </c>
      <c r="D136" s="116">
        <v>0</v>
      </c>
      <c r="E136" s="116">
        <v>5232.3424811989998</v>
      </c>
      <c r="F136" s="116">
        <v>0</v>
      </c>
      <c r="G136" s="196">
        <v>6.6E-4</v>
      </c>
      <c r="H136" s="116">
        <v>0</v>
      </c>
      <c r="I136" s="116">
        <v>0</v>
      </c>
      <c r="J136" s="116">
        <v>6.3760696550000002</v>
      </c>
      <c r="K136" s="116">
        <v>0</v>
      </c>
      <c r="L136" s="116">
        <v>0</v>
      </c>
      <c r="M136" s="116">
        <v>204.02260274</v>
      </c>
      <c r="N136" s="116">
        <v>49.525002299999997</v>
      </c>
    </row>
    <row r="137" spans="1:14" ht="15" thickBot="1">
      <c r="A137" s="115" t="s">
        <v>635</v>
      </c>
      <c r="B137" s="116">
        <v>13.213660151039999</v>
      </c>
      <c r="C137" s="116">
        <v>0</v>
      </c>
      <c r="D137" s="116">
        <v>0</v>
      </c>
      <c r="E137" s="116">
        <v>4223.9672747069999</v>
      </c>
      <c r="F137" s="116">
        <v>0</v>
      </c>
      <c r="G137" s="196">
        <v>6.6E-4</v>
      </c>
      <c r="H137" s="116">
        <v>0</v>
      </c>
      <c r="I137" s="116">
        <v>0</v>
      </c>
      <c r="J137" s="116">
        <v>6.1634296519999996</v>
      </c>
      <c r="K137" s="116">
        <v>0</v>
      </c>
      <c r="L137" s="116">
        <v>0</v>
      </c>
      <c r="M137" s="116">
        <v>95.845284495000001</v>
      </c>
      <c r="N137" s="116">
        <v>47.025000800000001</v>
      </c>
    </row>
    <row r="138" spans="1:14" ht="15" thickBot="1">
      <c r="A138" s="115" t="s">
        <v>744</v>
      </c>
      <c r="B138" s="116">
        <v>62.125808162669998</v>
      </c>
      <c r="C138" s="116">
        <v>0</v>
      </c>
      <c r="D138" s="116">
        <v>0</v>
      </c>
      <c r="E138" s="116">
        <v>5489.8444676529998</v>
      </c>
      <c r="F138" s="116">
        <v>0</v>
      </c>
      <c r="G138" s="116">
        <v>6.6E-4</v>
      </c>
      <c r="H138" s="116">
        <v>0</v>
      </c>
      <c r="I138" s="116">
        <v>0</v>
      </c>
      <c r="J138" s="116">
        <v>9.3091308599999998</v>
      </c>
      <c r="K138" s="116">
        <v>0</v>
      </c>
      <c r="L138" s="116">
        <v>0</v>
      </c>
      <c r="M138" s="116">
        <v>91.150536363000001</v>
      </c>
      <c r="N138" s="116">
        <v>7.8355201000000001</v>
      </c>
    </row>
    <row r="139" spans="1:14" ht="15" thickBot="1">
      <c r="A139" s="320" t="s">
        <v>745</v>
      </c>
      <c r="B139" s="118">
        <v>13.068473867209999</v>
      </c>
      <c r="C139" s="118">
        <v>0</v>
      </c>
      <c r="D139" s="118">
        <v>0</v>
      </c>
      <c r="E139" s="118">
        <v>4423.8329532039998</v>
      </c>
      <c r="F139" s="118">
        <v>0</v>
      </c>
      <c r="G139" s="175">
        <v>6.6E-4</v>
      </c>
      <c r="H139" s="118">
        <v>0</v>
      </c>
      <c r="I139" s="118">
        <v>0</v>
      </c>
      <c r="J139" s="118">
        <v>6.2943428465000002</v>
      </c>
      <c r="K139" s="118">
        <v>0</v>
      </c>
      <c r="L139" s="118">
        <v>0</v>
      </c>
      <c r="M139" s="118">
        <v>93.138517628000002</v>
      </c>
      <c r="N139" s="118">
        <v>47.025000650000003</v>
      </c>
    </row>
    <row r="140" spans="1:14" ht="15" thickBot="1">
      <c r="A140" s="320" t="s">
        <v>746</v>
      </c>
      <c r="B140" s="118">
        <v>24.877784624570001</v>
      </c>
      <c r="C140" s="118">
        <v>0</v>
      </c>
      <c r="D140" s="118">
        <v>0</v>
      </c>
      <c r="E140" s="118">
        <v>4621.3820880630001</v>
      </c>
      <c r="F140" s="118">
        <v>0</v>
      </c>
      <c r="G140" s="175">
        <v>6.6E-4</v>
      </c>
      <c r="H140" s="118">
        <v>0</v>
      </c>
      <c r="I140" s="118">
        <v>0</v>
      </c>
      <c r="J140" s="118">
        <v>6.8305261955000001</v>
      </c>
      <c r="K140" s="118">
        <v>0</v>
      </c>
      <c r="L140" s="118">
        <v>0</v>
      </c>
      <c r="M140" s="118">
        <v>89.832076635000007</v>
      </c>
      <c r="N140" s="118">
        <v>47.025000650000003</v>
      </c>
    </row>
    <row r="141" spans="1:14" ht="15" thickBot="1">
      <c r="A141" s="320" t="s">
        <v>747</v>
      </c>
      <c r="B141" s="118">
        <v>31.189215306080001</v>
      </c>
      <c r="C141" s="118">
        <v>0</v>
      </c>
      <c r="D141" s="118">
        <v>0</v>
      </c>
      <c r="E141" s="118">
        <v>4429.7574485040004</v>
      </c>
      <c r="F141" s="118">
        <v>0</v>
      </c>
      <c r="G141" s="175">
        <v>6.6E-4</v>
      </c>
      <c r="H141" s="118">
        <v>0</v>
      </c>
      <c r="I141" s="118">
        <v>0</v>
      </c>
      <c r="J141" s="118">
        <v>7.1272112999999999</v>
      </c>
      <c r="K141" s="118">
        <v>0</v>
      </c>
      <c r="L141" s="118">
        <v>0</v>
      </c>
      <c r="M141" s="118">
        <v>110.978379176</v>
      </c>
      <c r="N141" s="118">
        <v>47.02500045</v>
      </c>
    </row>
    <row r="142" spans="1:14" ht="15" thickBot="1">
      <c r="A142" s="320" t="s">
        <v>748</v>
      </c>
      <c r="B142" s="118">
        <v>26.375883536</v>
      </c>
      <c r="C142" s="118">
        <v>0</v>
      </c>
      <c r="D142" s="118">
        <v>0</v>
      </c>
      <c r="E142" s="118">
        <v>4559.1265328769996</v>
      </c>
      <c r="F142" s="118">
        <v>0</v>
      </c>
      <c r="G142" s="175">
        <v>6.6E-4</v>
      </c>
      <c r="H142" s="118">
        <v>0</v>
      </c>
      <c r="I142" s="118">
        <v>0</v>
      </c>
      <c r="J142" s="118">
        <v>6.6407445699999998</v>
      </c>
      <c r="K142" s="118">
        <v>0</v>
      </c>
      <c r="L142" s="118">
        <v>0</v>
      </c>
      <c r="M142" s="118">
        <v>95.610494243999995</v>
      </c>
      <c r="N142" s="118">
        <v>47.025000499999997</v>
      </c>
    </row>
    <row r="143" spans="1:14" ht="15" thickBot="1">
      <c r="A143" s="320" t="s">
        <v>749</v>
      </c>
      <c r="B143" s="118">
        <v>13.67783773911</v>
      </c>
      <c r="C143" s="118">
        <v>0</v>
      </c>
      <c r="D143" s="118">
        <v>0</v>
      </c>
      <c r="E143" s="118">
        <v>4847.0430398059998</v>
      </c>
      <c r="F143" s="118">
        <v>0</v>
      </c>
      <c r="G143" s="175">
        <v>6.6E-4</v>
      </c>
      <c r="H143" s="118">
        <v>0</v>
      </c>
      <c r="I143" s="118">
        <v>0</v>
      </c>
      <c r="J143" s="118">
        <v>7.7321157899999999</v>
      </c>
      <c r="K143" s="118">
        <v>0</v>
      </c>
      <c r="L143" s="118">
        <v>0</v>
      </c>
      <c r="M143" s="118">
        <v>85.531291959000001</v>
      </c>
      <c r="N143" s="118"/>
    </row>
    <row r="144" spans="1:14" ht="15" thickBot="1">
      <c r="A144" s="320" t="s">
        <v>750</v>
      </c>
      <c r="B144" s="118">
        <v>62.125808162669998</v>
      </c>
      <c r="C144" s="118">
        <v>0</v>
      </c>
      <c r="D144" s="118">
        <v>0</v>
      </c>
      <c r="E144" s="118">
        <v>5489.8444676529998</v>
      </c>
      <c r="F144" s="118">
        <v>0</v>
      </c>
      <c r="G144" s="175">
        <v>6.6E-4</v>
      </c>
      <c r="H144" s="118">
        <v>0</v>
      </c>
      <c r="I144" s="118">
        <v>0</v>
      </c>
      <c r="J144" s="118">
        <v>9.3091308599999998</v>
      </c>
      <c r="K144" s="118">
        <v>0</v>
      </c>
      <c r="L144" s="118">
        <v>0</v>
      </c>
      <c r="M144" s="118">
        <v>91.150536363000001</v>
      </c>
      <c r="N144" s="118">
        <v>7.8355201000000001</v>
      </c>
    </row>
    <row r="146" spans="1:14">
      <c r="A146" s="143" t="s">
        <v>267</v>
      </c>
    </row>
    <row r="147" spans="1:14" ht="11.25" customHeight="1" thickBot="1"/>
    <row r="148" spans="1:14" ht="21.75" customHeight="1" thickBot="1">
      <c r="A148" s="573" t="s">
        <v>0</v>
      </c>
      <c r="B148" s="573" t="s">
        <v>276</v>
      </c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</row>
    <row r="149" spans="1:14" ht="33.75" customHeight="1" thickBot="1">
      <c r="A149" s="573"/>
      <c r="B149" s="138" t="s">
        <v>258</v>
      </c>
      <c r="C149" s="138" t="s">
        <v>30</v>
      </c>
      <c r="D149" s="138" t="s">
        <v>230</v>
      </c>
      <c r="E149" s="138" t="s">
        <v>254</v>
      </c>
      <c r="F149" s="138" t="s">
        <v>31</v>
      </c>
      <c r="G149" s="138" t="s">
        <v>259</v>
      </c>
      <c r="H149" s="138" t="s">
        <v>261</v>
      </c>
      <c r="I149" s="546" t="s">
        <v>260</v>
      </c>
      <c r="J149" s="539" t="s">
        <v>255</v>
      </c>
      <c r="K149" s="539" t="s">
        <v>284</v>
      </c>
      <c r="L149" s="539" t="s">
        <v>256</v>
      </c>
      <c r="M149" s="539" t="s">
        <v>257</v>
      </c>
      <c r="N149" s="546" t="s">
        <v>274</v>
      </c>
    </row>
    <row r="150" spans="1:14" ht="15" thickBot="1">
      <c r="A150" s="115" t="s">
        <v>606</v>
      </c>
      <c r="B150" s="116">
        <v>0</v>
      </c>
      <c r="C150" s="116">
        <v>0</v>
      </c>
      <c r="D150" s="116">
        <v>0</v>
      </c>
      <c r="E150" s="116">
        <v>31.613448649999999</v>
      </c>
      <c r="F150" s="116">
        <v>0</v>
      </c>
      <c r="G150" s="116">
        <v>0</v>
      </c>
      <c r="H150" s="116">
        <v>0</v>
      </c>
      <c r="I150" s="116">
        <v>0</v>
      </c>
      <c r="J150" s="116">
        <v>0</v>
      </c>
      <c r="K150" s="116">
        <v>0</v>
      </c>
      <c r="L150" s="116">
        <v>0</v>
      </c>
      <c r="M150" s="116">
        <v>0</v>
      </c>
      <c r="N150" s="116">
        <v>0</v>
      </c>
    </row>
    <row r="151" spans="1:14" ht="15" thickBot="1">
      <c r="A151" s="115" t="s">
        <v>635</v>
      </c>
      <c r="B151" s="116">
        <v>0</v>
      </c>
      <c r="C151" s="116">
        <v>0</v>
      </c>
      <c r="D151" s="116">
        <v>0</v>
      </c>
      <c r="E151" s="116">
        <v>31.465021239999999</v>
      </c>
      <c r="F151" s="116">
        <v>0</v>
      </c>
      <c r="G151" s="116">
        <v>0</v>
      </c>
      <c r="H151" s="116">
        <v>0</v>
      </c>
      <c r="I151" s="116">
        <v>0</v>
      </c>
      <c r="J151" s="116">
        <v>0</v>
      </c>
      <c r="K151" s="116">
        <v>0</v>
      </c>
      <c r="L151" s="116">
        <v>0</v>
      </c>
      <c r="M151" s="116">
        <v>0</v>
      </c>
      <c r="N151" s="116">
        <v>0</v>
      </c>
    </row>
    <row r="152" spans="1:14" ht="15" thickBot="1">
      <c r="A152" s="115" t="s">
        <v>744</v>
      </c>
      <c r="B152" s="116">
        <v>0.36714407005999999</v>
      </c>
      <c r="C152" s="116">
        <v>0</v>
      </c>
      <c r="D152" s="116">
        <v>0</v>
      </c>
      <c r="E152" s="116">
        <v>39.054784775000002</v>
      </c>
      <c r="F152" s="116">
        <v>0</v>
      </c>
      <c r="G152" s="116">
        <v>0</v>
      </c>
      <c r="H152" s="116">
        <v>0</v>
      </c>
      <c r="I152" s="116">
        <v>0</v>
      </c>
      <c r="J152" s="116">
        <v>0</v>
      </c>
      <c r="K152" s="116">
        <v>0</v>
      </c>
      <c r="L152" s="116">
        <v>0</v>
      </c>
      <c r="M152" s="116">
        <v>0</v>
      </c>
      <c r="N152" s="116">
        <v>0</v>
      </c>
    </row>
    <row r="153" spans="1:14" ht="15" thickBot="1">
      <c r="A153" s="320" t="s">
        <v>745</v>
      </c>
      <c r="B153" s="118">
        <v>0</v>
      </c>
      <c r="C153" s="118">
        <v>0</v>
      </c>
      <c r="D153" s="118">
        <v>0</v>
      </c>
      <c r="E153" s="118">
        <v>32.163312980000001</v>
      </c>
      <c r="F153" s="118">
        <v>0</v>
      </c>
      <c r="G153" s="118">
        <v>0</v>
      </c>
      <c r="H153" s="118">
        <v>0</v>
      </c>
      <c r="I153" s="118">
        <v>0</v>
      </c>
      <c r="J153" s="118">
        <v>0</v>
      </c>
      <c r="K153" s="118">
        <v>0</v>
      </c>
      <c r="L153" s="118">
        <v>0</v>
      </c>
      <c r="M153" s="118">
        <v>0</v>
      </c>
      <c r="N153" s="118">
        <v>0</v>
      </c>
    </row>
    <row r="154" spans="1:14" ht="15" thickBot="1">
      <c r="A154" s="320" t="s">
        <v>746</v>
      </c>
      <c r="B154" s="118">
        <v>0</v>
      </c>
      <c r="C154" s="118">
        <v>0</v>
      </c>
      <c r="D154" s="118">
        <v>0</v>
      </c>
      <c r="E154" s="118">
        <v>32.692175026000001</v>
      </c>
      <c r="F154" s="118">
        <v>0</v>
      </c>
      <c r="G154" s="118">
        <v>0</v>
      </c>
      <c r="H154" s="118">
        <v>0</v>
      </c>
      <c r="I154" s="118">
        <v>0</v>
      </c>
      <c r="J154" s="118">
        <v>0</v>
      </c>
      <c r="K154" s="118">
        <v>0</v>
      </c>
      <c r="L154" s="118">
        <v>0</v>
      </c>
      <c r="M154" s="118">
        <v>0</v>
      </c>
      <c r="N154" s="118">
        <v>0</v>
      </c>
    </row>
    <row r="155" spans="1:14" ht="15" thickBot="1">
      <c r="A155" s="320" t="s">
        <v>747</v>
      </c>
      <c r="B155" s="118">
        <v>0.17849825067</v>
      </c>
      <c r="C155" s="118">
        <v>0</v>
      </c>
      <c r="D155" s="118">
        <v>0</v>
      </c>
      <c r="E155" s="118">
        <v>30.505220184999999</v>
      </c>
      <c r="F155" s="118">
        <v>0</v>
      </c>
      <c r="G155" s="118">
        <v>0</v>
      </c>
      <c r="H155" s="118">
        <v>0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  <c r="N155" s="118">
        <v>0</v>
      </c>
    </row>
    <row r="156" spans="1:14" ht="15" thickBot="1">
      <c r="A156" s="320" t="s">
        <v>748</v>
      </c>
      <c r="B156" s="118">
        <v>0.19550455619999998</v>
      </c>
      <c r="C156" s="118">
        <v>0</v>
      </c>
      <c r="D156" s="118">
        <v>0</v>
      </c>
      <c r="E156" s="118">
        <v>34.042896245999998</v>
      </c>
      <c r="F156" s="118">
        <v>0</v>
      </c>
      <c r="G156" s="118">
        <v>0</v>
      </c>
      <c r="H156" s="118">
        <v>0</v>
      </c>
      <c r="I156" s="118">
        <v>0</v>
      </c>
      <c r="J156" s="118">
        <v>0</v>
      </c>
      <c r="K156" s="118">
        <v>0</v>
      </c>
      <c r="L156" s="118">
        <v>0</v>
      </c>
      <c r="M156" s="118">
        <v>0</v>
      </c>
      <c r="N156" s="118">
        <v>0</v>
      </c>
    </row>
    <row r="157" spans="1:14" ht="15" thickBot="1">
      <c r="A157" s="320" t="s">
        <v>749</v>
      </c>
      <c r="B157" s="118">
        <v>0.30244112352999997</v>
      </c>
      <c r="C157" s="118">
        <v>0</v>
      </c>
      <c r="D157" s="118">
        <v>0</v>
      </c>
      <c r="E157" s="118">
        <v>33.959899284999999</v>
      </c>
      <c r="F157" s="118">
        <v>0</v>
      </c>
      <c r="G157" s="118">
        <v>0</v>
      </c>
      <c r="H157" s="118">
        <v>0</v>
      </c>
      <c r="I157" s="118">
        <v>0</v>
      </c>
      <c r="J157" s="118">
        <v>0</v>
      </c>
      <c r="K157" s="118">
        <v>0</v>
      </c>
      <c r="L157" s="118">
        <v>0</v>
      </c>
      <c r="M157" s="118">
        <v>0</v>
      </c>
      <c r="N157" s="118">
        <v>0</v>
      </c>
    </row>
    <row r="158" spans="1:14" ht="15" thickBot="1">
      <c r="A158" s="320" t="s">
        <v>750</v>
      </c>
      <c r="B158" s="118">
        <v>0.36714407005999999</v>
      </c>
      <c r="C158" s="118">
        <v>0</v>
      </c>
      <c r="D158" s="118">
        <v>0</v>
      </c>
      <c r="E158" s="118">
        <v>39.054784775000002</v>
      </c>
      <c r="F158" s="118">
        <v>0</v>
      </c>
      <c r="G158" s="118">
        <v>0</v>
      </c>
      <c r="H158" s="118">
        <v>0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  <c r="N158" s="118">
        <v>0</v>
      </c>
    </row>
    <row r="159" spans="1:14">
      <c r="A159" s="169" t="s">
        <v>1049</v>
      </c>
    </row>
    <row r="161" spans="1:14" ht="17">
      <c r="A161" s="593" t="s">
        <v>718</v>
      </c>
      <c r="B161" s="593"/>
      <c r="C161" s="593"/>
      <c r="D161" s="593"/>
      <c r="E161" s="593"/>
      <c r="F161" s="593"/>
      <c r="G161" s="593"/>
      <c r="H161" s="593"/>
      <c r="I161" s="593"/>
      <c r="J161" s="593"/>
      <c r="K161" s="593"/>
      <c r="L161" s="593"/>
      <c r="M161" s="593"/>
      <c r="N161" s="593"/>
    </row>
    <row r="162" spans="1:14" ht="11.25" customHeight="1"/>
    <row r="163" spans="1:14">
      <c r="A163" s="143" t="s">
        <v>243</v>
      </c>
    </row>
    <row r="164" spans="1:14" ht="8.25" customHeight="1" thickBot="1"/>
    <row r="165" spans="1:14" ht="20.25" customHeight="1" thickBot="1">
      <c r="A165" s="573" t="s">
        <v>0</v>
      </c>
      <c r="B165" s="573" t="s">
        <v>276</v>
      </c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</row>
    <row r="166" spans="1:14" ht="34.5" customHeight="1" thickBot="1">
      <c r="A166" s="573"/>
      <c r="B166" s="138" t="s">
        <v>258</v>
      </c>
      <c r="C166" s="138" t="s">
        <v>30</v>
      </c>
      <c r="D166" s="138" t="s">
        <v>230</v>
      </c>
      <c r="E166" s="138" t="s">
        <v>254</v>
      </c>
      <c r="F166" s="138" t="s">
        <v>31</v>
      </c>
      <c r="G166" s="138" t="s">
        <v>259</v>
      </c>
      <c r="H166" s="138" t="s">
        <v>261</v>
      </c>
      <c r="I166" s="546" t="s">
        <v>260</v>
      </c>
      <c r="J166" s="539" t="s">
        <v>255</v>
      </c>
      <c r="K166" s="539" t="s">
        <v>284</v>
      </c>
      <c r="L166" s="539" t="s">
        <v>256</v>
      </c>
      <c r="M166" s="539" t="s">
        <v>257</v>
      </c>
      <c r="N166" s="546" t="s">
        <v>274</v>
      </c>
    </row>
    <row r="167" spans="1:14" ht="15" thickBot="1">
      <c r="A167" s="115" t="s">
        <v>606</v>
      </c>
      <c r="B167" s="116">
        <v>6.4405444873299995</v>
      </c>
      <c r="C167" s="116">
        <v>417.88378168000003</v>
      </c>
      <c r="D167" s="116">
        <v>0</v>
      </c>
      <c r="E167" s="116">
        <v>0</v>
      </c>
      <c r="F167" s="116">
        <v>618.75840850140003</v>
      </c>
      <c r="G167" s="196">
        <v>4.9878999999999998</v>
      </c>
      <c r="H167" s="116">
        <v>0</v>
      </c>
      <c r="I167" s="116">
        <v>0</v>
      </c>
      <c r="J167" s="116">
        <v>3680.4891441514401</v>
      </c>
      <c r="K167" s="116">
        <v>0</v>
      </c>
      <c r="L167" s="116">
        <v>1022.076275572445</v>
      </c>
      <c r="M167" s="116">
        <v>124.55</v>
      </c>
      <c r="N167" s="116">
        <v>0</v>
      </c>
    </row>
    <row r="168" spans="1:14" ht="15" thickBot="1">
      <c r="A168" s="115" t="s">
        <v>635</v>
      </c>
      <c r="B168" s="116">
        <v>28.759745312429999</v>
      </c>
      <c r="C168" s="116">
        <v>336.13377518800002</v>
      </c>
      <c r="D168" s="116">
        <v>0</v>
      </c>
      <c r="E168" s="116">
        <v>0</v>
      </c>
      <c r="F168" s="116">
        <v>590.88386920302003</v>
      </c>
      <c r="G168" s="196">
        <v>4.9939</v>
      </c>
      <c r="H168" s="116">
        <v>0</v>
      </c>
      <c r="I168" s="116">
        <v>0</v>
      </c>
      <c r="J168" s="116">
        <v>3555.7745838742198</v>
      </c>
      <c r="K168" s="116">
        <v>0</v>
      </c>
      <c r="L168" s="116">
        <v>1061.759819186354</v>
      </c>
      <c r="M168" s="116">
        <v>124.95</v>
      </c>
      <c r="N168" s="116">
        <v>0</v>
      </c>
    </row>
    <row r="169" spans="1:14" ht="15" thickBot="1">
      <c r="A169" s="115" t="s">
        <v>744</v>
      </c>
      <c r="B169" s="116">
        <v>8.4778319584599995</v>
      </c>
      <c r="C169" s="116">
        <v>107.540229814</v>
      </c>
      <c r="D169" s="116">
        <v>0</v>
      </c>
      <c r="E169" s="116">
        <v>0</v>
      </c>
      <c r="F169" s="116">
        <v>666.83115484362997</v>
      </c>
      <c r="G169" s="116">
        <v>9.8239699999999992</v>
      </c>
      <c r="H169" s="116">
        <v>0</v>
      </c>
      <c r="I169" s="116">
        <v>0</v>
      </c>
      <c r="J169" s="116">
        <v>3602.4641062189799</v>
      </c>
      <c r="K169" s="116">
        <v>0</v>
      </c>
      <c r="L169" s="116">
        <v>910.35359795821705</v>
      </c>
      <c r="M169" s="116">
        <v>211.7</v>
      </c>
      <c r="N169" s="116">
        <v>0</v>
      </c>
    </row>
    <row r="170" spans="1:14" ht="15" thickBot="1">
      <c r="A170" s="320" t="s">
        <v>745</v>
      </c>
      <c r="B170" s="118">
        <v>61.569329701410005</v>
      </c>
      <c r="C170" s="118">
        <v>235.31908249700001</v>
      </c>
      <c r="D170" s="118">
        <v>0</v>
      </c>
      <c r="E170" s="118">
        <v>0</v>
      </c>
      <c r="F170" s="118">
        <v>589.47350032687996</v>
      </c>
      <c r="G170" s="118">
        <v>0</v>
      </c>
      <c r="H170" s="118">
        <v>0</v>
      </c>
      <c r="I170" s="118">
        <v>0</v>
      </c>
      <c r="J170" s="118">
        <v>3671.9595580673899</v>
      </c>
      <c r="K170" s="118">
        <v>0</v>
      </c>
      <c r="L170" s="118">
        <v>1085.376975095</v>
      </c>
      <c r="M170" s="118">
        <v>193.8</v>
      </c>
      <c r="N170" s="118">
        <v>0</v>
      </c>
    </row>
    <row r="171" spans="1:14" ht="15" thickBot="1">
      <c r="A171" s="320" t="s">
        <v>746</v>
      </c>
      <c r="B171" s="118">
        <v>1.2926722356199998</v>
      </c>
      <c r="C171" s="118">
        <v>209.70561755899999</v>
      </c>
      <c r="D171" s="118">
        <v>0</v>
      </c>
      <c r="E171" s="118">
        <v>0</v>
      </c>
      <c r="F171" s="118">
        <v>554.85285462499996</v>
      </c>
      <c r="G171" s="321">
        <v>4.0000000000000002E-4</v>
      </c>
      <c r="H171" s="118">
        <v>0</v>
      </c>
      <c r="I171" s="118">
        <v>0</v>
      </c>
      <c r="J171" s="118">
        <v>3810.9224389020096</v>
      </c>
      <c r="K171" s="118">
        <v>0</v>
      </c>
      <c r="L171" s="118">
        <v>1068.4767359198199</v>
      </c>
      <c r="M171" s="118">
        <v>96.7</v>
      </c>
      <c r="N171" s="118">
        <v>0</v>
      </c>
    </row>
    <row r="172" spans="1:14" ht="15" thickBot="1">
      <c r="A172" s="320" t="s">
        <v>747</v>
      </c>
      <c r="B172" s="118">
        <v>58.018236724110004</v>
      </c>
      <c r="C172" s="118">
        <v>176.13172852400001</v>
      </c>
      <c r="D172" s="118">
        <v>0</v>
      </c>
      <c r="E172" s="118">
        <v>0</v>
      </c>
      <c r="F172" s="118">
        <v>528.38360742740008</v>
      </c>
      <c r="G172" s="321">
        <v>4.0000000000000002E-4</v>
      </c>
      <c r="H172" s="118">
        <v>0</v>
      </c>
      <c r="I172" s="118">
        <v>0</v>
      </c>
      <c r="J172" s="118">
        <v>3465.1959360240198</v>
      </c>
      <c r="K172" s="118">
        <v>0</v>
      </c>
      <c r="L172" s="118">
        <v>1045.7606334075799</v>
      </c>
      <c r="M172" s="118">
        <v>94.95</v>
      </c>
      <c r="N172" s="118">
        <v>0</v>
      </c>
    </row>
    <row r="173" spans="1:14" ht="15" thickBot="1">
      <c r="A173" s="320" t="s">
        <v>748</v>
      </c>
      <c r="B173" s="118">
        <v>24.451698573089999</v>
      </c>
      <c r="C173" s="118">
        <v>156.10074587599999</v>
      </c>
      <c r="D173" s="118">
        <v>0</v>
      </c>
      <c r="E173" s="118">
        <v>0</v>
      </c>
      <c r="F173" s="118">
        <v>565.76106031707991</v>
      </c>
      <c r="G173" s="321">
        <v>4.0000000000000002E-4</v>
      </c>
      <c r="H173" s="118">
        <v>0</v>
      </c>
      <c r="I173" s="118">
        <v>0</v>
      </c>
      <c r="J173" s="118">
        <v>3477.07717024052</v>
      </c>
      <c r="K173" s="118">
        <v>0</v>
      </c>
      <c r="L173" s="118">
        <v>1038.23126579123</v>
      </c>
      <c r="M173" s="118">
        <v>166.5</v>
      </c>
      <c r="N173" s="118">
        <v>0</v>
      </c>
    </row>
    <row r="174" spans="1:14" ht="15" thickBot="1">
      <c r="A174" s="320" t="s">
        <v>749</v>
      </c>
      <c r="B174" s="118">
        <v>43.454173155390002</v>
      </c>
      <c r="C174" s="118">
        <v>107.204286865</v>
      </c>
      <c r="D174" s="118">
        <v>0</v>
      </c>
      <c r="E174" s="118">
        <v>0</v>
      </c>
      <c r="F174" s="118">
        <v>609.94783259204007</v>
      </c>
      <c r="G174" s="118">
        <v>10.000400000000001</v>
      </c>
      <c r="H174" s="118">
        <v>0</v>
      </c>
      <c r="I174" s="118">
        <v>0</v>
      </c>
      <c r="J174" s="118">
        <v>3782.8513249682997</v>
      </c>
      <c r="K174" s="118">
        <v>0</v>
      </c>
      <c r="L174" s="118">
        <v>1048.29683774097</v>
      </c>
      <c r="M174" s="118">
        <v>140.5</v>
      </c>
      <c r="N174" s="118">
        <v>0</v>
      </c>
    </row>
    <row r="175" spans="1:14" ht="15" thickBot="1">
      <c r="A175" s="320" t="s">
        <v>750</v>
      </c>
      <c r="B175" s="118">
        <v>8.4778319584599995</v>
      </c>
      <c r="C175" s="118">
        <v>107.540229814</v>
      </c>
      <c r="D175" s="118">
        <v>0</v>
      </c>
      <c r="E175" s="118">
        <v>0</v>
      </c>
      <c r="F175" s="118">
        <v>666.83115484362997</v>
      </c>
      <c r="G175" s="118">
        <v>9.8239699999999992</v>
      </c>
      <c r="H175" s="118">
        <v>0</v>
      </c>
      <c r="I175" s="118">
        <v>0</v>
      </c>
      <c r="J175" s="118">
        <v>3602.4641062189799</v>
      </c>
      <c r="K175" s="118">
        <v>0</v>
      </c>
      <c r="L175" s="118">
        <v>910.35359795821705</v>
      </c>
      <c r="M175" s="118">
        <v>211.7</v>
      </c>
      <c r="N175" s="118">
        <v>0</v>
      </c>
    </row>
    <row r="176" spans="1:14" ht="14.25" customHeight="1"/>
    <row r="177" spans="1:14">
      <c r="A177" s="143" t="s">
        <v>269</v>
      </c>
    </row>
    <row r="178" spans="1:14" ht="8.25" customHeight="1" thickBot="1"/>
    <row r="179" spans="1:14" ht="19.5" customHeight="1" thickBot="1">
      <c r="A179" s="573" t="s">
        <v>0</v>
      </c>
      <c r="B179" s="573" t="s">
        <v>276</v>
      </c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</row>
    <row r="180" spans="1:14" ht="34.5" customHeight="1" thickBot="1">
      <c r="A180" s="573"/>
      <c r="B180" s="138" t="s">
        <v>258</v>
      </c>
      <c r="C180" s="138" t="s">
        <v>30</v>
      </c>
      <c r="D180" s="138" t="s">
        <v>230</v>
      </c>
      <c r="E180" s="138" t="s">
        <v>254</v>
      </c>
      <c r="F180" s="138" t="s">
        <v>31</v>
      </c>
      <c r="G180" s="138" t="s">
        <v>259</v>
      </c>
      <c r="H180" s="138" t="s">
        <v>261</v>
      </c>
      <c r="I180" s="546" t="s">
        <v>260</v>
      </c>
      <c r="J180" s="539" t="s">
        <v>255</v>
      </c>
      <c r="K180" s="539" t="s">
        <v>284</v>
      </c>
      <c r="L180" s="539" t="s">
        <v>256</v>
      </c>
      <c r="M180" s="539" t="s">
        <v>257</v>
      </c>
      <c r="N180" s="546" t="s">
        <v>274</v>
      </c>
    </row>
    <row r="181" spans="1:14" ht="15" thickBot="1">
      <c r="A181" s="115" t="s">
        <v>606</v>
      </c>
      <c r="B181" s="116">
        <v>616.74924138289998</v>
      </c>
      <c r="C181" s="116">
        <v>0</v>
      </c>
      <c r="D181" s="116">
        <v>0</v>
      </c>
      <c r="E181" s="116">
        <v>7038.4068761523513</v>
      </c>
      <c r="F181" s="116">
        <v>0</v>
      </c>
      <c r="G181" s="116">
        <v>0</v>
      </c>
      <c r="H181" s="116">
        <v>0</v>
      </c>
      <c r="I181" s="116">
        <v>0</v>
      </c>
      <c r="J181" s="116">
        <v>0</v>
      </c>
      <c r="K181" s="116">
        <v>0</v>
      </c>
      <c r="L181" s="116">
        <v>0</v>
      </c>
      <c r="M181" s="116">
        <v>0</v>
      </c>
      <c r="N181" s="116">
        <v>0</v>
      </c>
    </row>
    <row r="182" spans="1:14" ht="15" thickBot="1">
      <c r="A182" s="115" t="s">
        <v>635</v>
      </c>
      <c r="B182" s="116">
        <v>618.01811524675986</v>
      </c>
      <c r="C182" s="116">
        <v>0</v>
      </c>
      <c r="D182" s="116">
        <v>0</v>
      </c>
      <c r="E182" s="116">
        <v>8278.9143344586901</v>
      </c>
      <c r="F182" s="116">
        <v>0</v>
      </c>
      <c r="G182" s="116">
        <v>0</v>
      </c>
      <c r="H182" s="116">
        <v>0</v>
      </c>
      <c r="I182" s="116">
        <v>0</v>
      </c>
      <c r="J182" s="116">
        <v>0</v>
      </c>
      <c r="K182" s="116">
        <v>0</v>
      </c>
      <c r="L182" s="116">
        <v>0</v>
      </c>
      <c r="M182" s="116">
        <v>0</v>
      </c>
      <c r="N182" s="116">
        <v>0</v>
      </c>
    </row>
    <row r="183" spans="1:14" ht="15" thickBot="1">
      <c r="A183" s="115" t="s">
        <v>744</v>
      </c>
      <c r="B183" s="116">
        <v>1072.5229760654499</v>
      </c>
      <c r="C183" s="116">
        <v>0</v>
      </c>
      <c r="D183" s="116">
        <v>0</v>
      </c>
      <c r="E183" s="116">
        <v>12483.4418366795</v>
      </c>
      <c r="F183" s="116">
        <v>0</v>
      </c>
      <c r="G183" s="116">
        <v>0</v>
      </c>
      <c r="H183" s="116">
        <v>0</v>
      </c>
      <c r="I183" s="116">
        <v>0</v>
      </c>
      <c r="J183" s="116">
        <v>0</v>
      </c>
      <c r="K183" s="116">
        <v>0</v>
      </c>
      <c r="L183" s="116">
        <v>0</v>
      </c>
      <c r="M183" s="116">
        <v>0</v>
      </c>
      <c r="N183" s="116">
        <v>0</v>
      </c>
    </row>
    <row r="184" spans="1:14" ht="15" thickBot="1">
      <c r="A184" s="320" t="s">
        <v>745</v>
      </c>
      <c r="B184" s="118">
        <v>776.62251768556007</v>
      </c>
      <c r="C184" s="118">
        <v>0</v>
      </c>
      <c r="D184" s="118">
        <v>0</v>
      </c>
      <c r="E184" s="118">
        <v>8602.6561593203605</v>
      </c>
      <c r="F184" s="118">
        <v>0</v>
      </c>
      <c r="G184" s="118">
        <v>0</v>
      </c>
      <c r="H184" s="118">
        <v>0</v>
      </c>
      <c r="I184" s="118">
        <v>0</v>
      </c>
      <c r="J184" s="118">
        <v>0</v>
      </c>
      <c r="K184" s="118">
        <v>0</v>
      </c>
      <c r="L184" s="118">
        <v>0</v>
      </c>
      <c r="M184" s="118">
        <v>0</v>
      </c>
      <c r="N184" s="118">
        <v>0</v>
      </c>
    </row>
    <row r="185" spans="1:14" ht="15" thickBot="1">
      <c r="A185" s="320" t="s">
        <v>746</v>
      </c>
      <c r="B185" s="118">
        <v>924.29261754747995</v>
      </c>
      <c r="C185" s="118">
        <v>0</v>
      </c>
      <c r="D185" s="118">
        <v>0</v>
      </c>
      <c r="E185" s="118">
        <v>9246.9780796616997</v>
      </c>
      <c r="F185" s="118">
        <v>0</v>
      </c>
      <c r="G185" s="118">
        <v>0</v>
      </c>
      <c r="H185" s="118">
        <v>0</v>
      </c>
      <c r="I185" s="118">
        <v>0</v>
      </c>
      <c r="J185" s="118">
        <v>0</v>
      </c>
      <c r="K185" s="118">
        <v>0</v>
      </c>
      <c r="L185" s="118">
        <v>0</v>
      </c>
      <c r="M185" s="118">
        <v>0</v>
      </c>
      <c r="N185" s="118">
        <v>0</v>
      </c>
    </row>
    <row r="186" spans="1:14" ht="15" thickBot="1">
      <c r="A186" s="320" t="s">
        <v>747</v>
      </c>
      <c r="B186" s="118">
        <v>899.57528330712</v>
      </c>
      <c r="C186" s="118">
        <v>0</v>
      </c>
      <c r="D186" s="118">
        <v>0</v>
      </c>
      <c r="E186" s="118">
        <v>11209.6783485459</v>
      </c>
      <c r="F186" s="118">
        <v>0</v>
      </c>
      <c r="G186" s="118">
        <v>0</v>
      </c>
      <c r="H186" s="118">
        <v>0</v>
      </c>
      <c r="I186" s="118">
        <v>0</v>
      </c>
      <c r="J186" s="118">
        <v>0</v>
      </c>
      <c r="K186" s="118">
        <v>0</v>
      </c>
      <c r="L186" s="118">
        <v>0</v>
      </c>
      <c r="M186" s="118">
        <v>0</v>
      </c>
      <c r="N186" s="118">
        <v>0</v>
      </c>
    </row>
    <row r="187" spans="1:14" ht="15" thickBot="1">
      <c r="A187" s="320" t="s">
        <v>748</v>
      </c>
      <c r="B187" s="118">
        <v>825.01346447519995</v>
      </c>
      <c r="C187" s="118">
        <v>0</v>
      </c>
      <c r="D187" s="118">
        <v>0</v>
      </c>
      <c r="E187" s="118">
        <v>10195.257270043301</v>
      </c>
      <c r="F187" s="118">
        <v>0</v>
      </c>
      <c r="G187" s="118">
        <v>0</v>
      </c>
      <c r="H187" s="118">
        <v>0</v>
      </c>
      <c r="I187" s="118">
        <v>0</v>
      </c>
      <c r="J187" s="118">
        <v>0</v>
      </c>
      <c r="K187" s="118">
        <v>0</v>
      </c>
      <c r="L187" s="118">
        <v>0</v>
      </c>
      <c r="M187" s="118">
        <v>0</v>
      </c>
      <c r="N187" s="118">
        <v>0</v>
      </c>
    </row>
    <row r="188" spans="1:14" ht="15" thickBot="1">
      <c r="A188" s="320" t="s">
        <v>749</v>
      </c>
      <c r="B188" s="118">
        <v>1610.3645801712</v>
      </c>
      <c r="C188" s="118">
        <v>0</v>
      </c>
      <c r="D188" s="118">
        <v>0</v>
      </c>
      <c r="E188" s="118">
        <v>10112.041286191199</v>
      </c>
      <c r="F188" s="118">
        <v>0</v>
      </c>
      <c r="G188" s="118">
        <v>0</v>
      </c>
      <c r="H188" s="118">
        <v>0</v>
      </c>
      <c r="I188" s="118">
        <v>6.7477729760000008E-2</v>
      </c>
      <c r="J188" s="118">
        <v>0</v>
      </c>
      <c r="K188" s="118">
        <v>0</v>
      </c>
      <c r="L188" s="118">
        <v>0</v>
      </c>
      <c r="M188" s="118">
        <v>0</v>
      </c>
      <c r="N188" s="118">
        <v>0</v>
      </c>
    </row>
    <row r="189" spans="1:14" ht="15" thickBot="1">
      <c r="A189" s="320" t="s">
        <v>750</v>
      </c>
      <c r="B189" s="118">
        <v>1072.5229760654499</v>
      </c>
      <c r="C189" s="118">
        <v>0</v>
      </c>
      <c r="D189" s="118">
        <v>0</v>
      </c>
      <c r="E189" s="118">
        <v>12483.4418366795</v>
      </c>
      <c r="F189" s="118">
        <v>0</v>
      </c>
      <c r="G189" s="118">
        <v>0</v>
      </c>
      <c r="H189" s="118">
        <v>0</v>
      </c>
      <c r="I189" s="118">
        <v>0</v>
      </c>
      <c r="J189" s="118">
        <v>0</v>
      </c>
      <c r="K189" s="118">
        <v>0</v>
      </c>
      <c r="L189" s="118">
        <v>0</v>
      </c>
      <c r="M189" s="118">
        <v>0</v>
      </c>
      <c r="N189" s="118">
        <v>0</v>
      </c>
    </row>
    <row r="190" spans="1:14">
      <c r="A190" s="169" t="s">
        <v>1049</v>
      </c>
    </row>
    <row r="193" spans="1:14" ht="17">
      <c r="A193" s="593" t="s">
        <v>718</v>
      </c>
      <c r="B193" s="593"/>
      <c r="C193" s="593"/>
      <c r="D193" s="593"/>
      <c r="E193" s="593"/>
      <c r="F193" s="593"/>
      <c r="G193" s="593"/>
      <c r="H193" s="593"/>
      <c r="I193" s="593"/>
      <c r="J193" s="593"/>
      <c r="K193" s="593"/>
      <c r="L193" s="593"/>
      <c r="M193" s="593"/>
      <c r="N193" s="593"/>
    </row>
    <row r="194" spans="1:14" ht="10.5" customHeight="1"/>
    <row r="195" spans="1:14">
      <c r="A195" s="143" t="s">
        <v>245</v>
      </c>
    </row>
    <row r="196" spans="1:14" ht="9.75" customHeight="1" thickBot="1"/>
    <row r="197" spans="1:14" ht="19.5" customHeight="1" thickBot="1">
      <c r="A197" s="573" t="s">
        <v>0</v>
      </c>
      <c r="B197" s="573" t="s">
        <v>276</v>
      </c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</row>
    <row r="198" spans="1:14" ht="35.25" customHeight="1" thickBot="1">
      <c r="A198" s="573"/>
      <c r="B198" s="138" t="s">
        <v>258</v>
      </c>
      <c r="C198" s="138" t="s">
        <v>30</v>
      </c>
      <c r="D198" s="138" t="s">
        <v>230</v>
      </c>
      <c r="E198" s="138" t="s">
        <v>254</v>
      </c>
      <c r="F198" s="138" t="s">
        <v>31</v>
      </c>
      <c r="G198" s="138" t="s">
        <v>259</v>
      </c>
      <c r="H198" s="138" t="s">
        <v>261</v>
      </c>
      <c r="I198" s="546" t="s">
        <v>260</v>
      </c>
      <c r="J198" s="539" t="s">
        <v>255</v>
      </c>
      <c r="K198" s="539" t="s">
        <v>284</v>
      </c>
      <c r="L198" s="539" t="s">
        <v>256</v>
      </c>
      <c r="M198" s="539" t="s">
        <v>257</v>
      </c>
      <c r="N198" s="546" t="s">
        <v>274</v>
      </c>
    </row>
    <row r="199" spans="1:14" ht="15" thickBot="1">
      <c r="A199" s="115" t="s">
        <v>606</v>
      </c>
      <c r="B199" s="116">
        <v>0.25981213524000002</v>
      </c>
      <c r="C199" s="116">
        <v>0</v>
      </c>
      <c r="D199" s="116">
        <v>0</v>
      </c>
      <c r="E199" s="116">
        <v>191.50479200000001</v>
      </c>
      <c r="F199" s="116">
        <v>0</v>
      </c>
      <c r="G199" s="196">
        <v>0</v>
      </c>
      <c r="H199" s="116">
        <v>0</v>
      </c>
      <c r="I199" s="116">
        <v>0</v>
      </c>
      <c r="J199" s="116">
        <v>0</v>
      </c>
      <c r="K199" s="116">
        <v>0</v>
      </c>
      <c r="L199" s="116">
        <v>0</v>
      </c>
      <c r="M199" s="116">
        <v>0</v>
      </c>
      <c r="N199" s="116">
        <v>0</v>
      </c>
    </row>
    <row r="200" spans="1:14" ht="15" thickBot="1">
      <c r="A200" s="115" t="s">
        <v>635</v>
      </c>
      <c r="B200" s="116">
        <v>0.56150116475999989</v>
      </c>
      <c r="C200" s="116">
        <v>0</v>
      </c>
      <c r="D200" s="116">
        <v>0</v>
      </c>
      <c r="E200" s="116">
        <v>132.21658300000001</v>
      </c>
      <c r="F200" s="116">
        <v>0</v>
      </c>
      <c r="G200" s="196">
        <v>0</v>
      </c>
      <c r="H200" s="116">
        <v>0</v>
      </c>
      <c r="I200" s="116">
        <v>0</v>
      </c>
      <c r="J200" s="116">
        <v>0</v>
      </c>
      <c r="K200" s="116">
        <v>0</v>
      </c>
      <c r="L200" s="116">
        <v>0</v>
      </c>
      <c r="M200" s="116">
        <v>0</v>
      </c>
      <c r="N200" s="116">
        <v>0</v>
      </c>
    </row>
    <row r="201" spans="1:14" ht="15" thickBot="1">
      <c r="A201" s="115" t="s">
        <v>744</v>
      </c>
      <c r="B201" s="116">
        <v>4.7856369444300002</v>
      </c>
      <c r="C201" s="116">
        <v>0</v>
      </c>
      <c r="D201" s="116">
        <v>0</v>
      </c>
      <c r="E201" s="116">
        <v>158.8165625</v>
      </c>
      <c r="F201" s="116">
        <v>0</v>
      </c>
      <c r="G201" s="196">
        <v>0</v>
      </c>
      <c r="H201" s="116">
        <v>0</v>
      </c>
      <c r="I201" s="116">
        <v>0</v>
      </c>
      <c r="J201" s="116">
        <v>0</v>
      </c>
      <c r="K201" s="116">
        <v>0</v>
      </c>
      <c r="L201" s="116">
        <v>0</v>
      </c>
      <c r="M201" s="116">
        <v>0</v>
      </c>
      <c r="N201" s="116">
        <v>0</v>
      </c>
    </row>
    <row r="202" spans="1:14" ht="15" thickBot="1">
      <c r="A202" s="320" t="s">
        <v>745</v>
      </c>
      <c r="B202" s="118">
        <v>1.33226000834</v>
      </c>
      <c r="C202" s="118">
        <v>0</v>
      </c>
      <c r="D202" s="118">
        <v>0</v>
      </c>
      <c r="E202" s="118">
        <v>137.72132439999999</v>
      </c>
      <c r="F202" s="118">
        <v>0</v>
      </c>
      <c r="G202" s="118">
        <v>0</v>
      </c>
      <c r="H202" s="118">
        <v>0</v>
      </c>
      <c r="I202" s="118">
        <v>0</v>
      </c>
      <c r="J202" s="118">
        <v>0</v>
      </c>
      <c r="K202" s="118">
        <v>0</v>
      </c>
      <c r="L202" s="118">
        <v>0</v>
      </c>
      <c r="M202" s="118">
        <v>0</v>
      </c>
      <c r="N202" s="118">
        <v>0</v>
      </c>
    </row>
    <row r="203" spans="1:14" ht="15" thickBot="1">
      <c r="A203" s="320" t="s">
        <v>746</v>
      </c>
      <c r="B203" s="118">
        <v>0.81250158307000009</v>
      </c>
      <c r="C203" s="118">
        <v>0</v>
      </c>
      <c r="D203" s="118">
        <v>0</v>
      </c>
      <c r="E203" s="118">
        <v>142.12296309999999</v>
      </c>
      <c r="F203" s="118">
        <v>0</v>
      </c>
      <c r="G203" s="118">
        <v>0</v>
      </c>
      <c r="H203" s="118">
        <v>0</v>
      </c>
      <c r="I203" s="118">
        <v>0</v>
      </c>
      <c r="J203" s="118">
        <v>0</v>
      </c>
      <c r="K203" s="118">
        <v>0</v>
      </c>
      <c r="L203" s="118">
        <v>0</v>
      </c>
      <c r="M203" s="118">
        <v>0</v>
      </c>
      <c r="N203" s="118">
        <v>0</v>
      </c>
    </row>
    <row r="204" spans="1:14" ht="15" thickBot="1">
      <c r="A204" s="320" t="s">
        <v>747</v>
      </c>
      <c r="B204" s="118">
        <v>4.9583066385099999</v>
      </c>
      <c r="C204" s="118">
        <v>0</v>
      </c>
      <c r="D204" s="118">
        <v>0</v>
      </c>
      <c r="E204" s="118">
        <v>129.0131289</v>
      </c>
      <c r="F204" s="118">
        <v>0</v>
      </c>
      <c r="G204" s="118">
        <v>0</v>
      </c>
      <c r="H204" s="118">
        <v>0</v>
      </c>
      <c r="I204" s="118">
        <v>0</v>
      </c>
      <c r="J204" s="118">
        <v>0</v>
      </c>
      <c r="K204" s="118">
        <v>0</v>
      </c>
      <c r="L204" s="118">
        <v>0</v>
      </c>
      <c r="M204" s="118">
        <v>0</v>
      </c>
      <c r="N204" s="118">
        <v>0</v>
      </c>
    </row>
    <row r="205" spans="1:14" ht="15" thickBot="1">
      <c r="A205" s="320" t="s">
        <v>748</v>
      </c>
      <c r="B205" s="118">
        <v>4.2350104653500003</v>
      </c>
      <c r="C205" s="118">
        <v>0</v>
      </c>
      <c r="D205" s="118">
        <v>0</v>
      </c>
      <c r="E205" s="118">
        <v>136.65705980000001</v>
      </c>
      <c r="F205" s="118">
        <v>0</v>
      </c>
      <c r="G205" s="118">
        <v>0</v>
      </c>
      <c r="H205" s="118">
        <v>0</v>
      </c>
      <c r="I205" s="118">
        <v>0</v>
      </c>
      <c r="J205" s="118">
        <v>0</v>
      </c>
      <c r="K205" s="118">
        <v>0</v>
      </c>
      <c r="L205" s="118">
        <v>0</v>
      </c>
      <c r="M205" s="118">
        <v>0</v>
      </c>
      <c r="N205" s="118">
        <v>0</v>
      </c>
    </row>
    <row r="206" spans="1:14" ht="15" thickBot="1">
      <c r="A206" s="320" t="s">
        <v>749</v>
      </c>
      <c r="B206" s="118">
        <v>4.6829524024700007</v>
      </c>
      <c r="C206" s="118">
        <v>0</v>
      </c>
      <c r="D206" s="118">
        <v>0</v>
      </c>
      <c r="E206" s="118">
        <v>145.27848</v>
      </c>
      <c r="F206" s="118">
        <v>0</v>
      </c>
      <c r="G206" s="118">
        <v>0</v>
      </c>
      <c r="H206" s="118">
        <v>0</v>
      </c>
      <c r="I206" s="118">
        <v>0</v>
      </c>
      <c r="J206" s="118">
        <v>0</v>
      </c>
      <c r="K206" s="118">
        <v>0</v>
      </c>
      <c r="L206" s="118">
        <v>0</v>
      </c>
      <c r="M206" s="118">
        <v>0</v>
      </c>
      <c r="N206" s="118">
        <v>0</v>
      </c>
    </row>
    <row r="207" spans="1:14" ht="15" thickBot="1">
      <c r="A207" s="320" t="s">
        <v>750</v>
      </c>
      <c r="B207" s="118">
        <v>4.7856369444300002</v>
      </c>
      <c r="C207" s="118">
        <v>0</v>
      </c>
      <c r="D207" s="118">
        <v>0</v>
      </c>
      <c r="E207" s="118">
        <v>158.8165625</v>
      </c>
      <c r="F207" s="118">
        <v>0</v>
      </c>
      <c r="G207" s="118">
        <v>0</v>
      </c>
      <c r="H207" s="118">
        <v>0</v>
      </c>
      <c r="I207" s="118">
        <v>0</v>
      </c>
      <c r="J207" s="118">
        <v>0</v>
      </c>
      <c r="K207" s="118">
        <v>0</v>
      </c>
      <c r="L207" s="118">
        <v>0</v>
      </c>
      <c r="M207" s="118">
        <v>0</v>
      </c>
      <c r="N207" s="118">
        <v>0</v>
      </c>
    </row>
    <row r="209" spans="1:14">
      <c r="A209" s="143" t="s">
        <v>241</v>
      </c>
    </row>
    <row r="210" spans="1:14" ht="9.75" customHeight="1" thickBot="1"/>
    <row r="211" spans="1:14" ht="21.75" customHeight="1" thickBot="1">
      <c r="A211" s="573" t="s">
        <v>0</v>
      </c>
      <c r="B211" s="573" t="s">
        <v>276</v>
      </c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</row>
    <row r="212" spans="1:14" ht="36" customHeight="1" thickBot="1">
      <c r="A212" s="573"/>
      <c r="B212" s="138" t="s">
        <v>258</v>
      </c>
      <c r="C212" s="138" t="s">
        <v>30</v>
      </c>
      <c r="D212" s="138" t="s">
        <v>230</v>
      </c>
      <c r="E212" s="138" t="s">
        <v>254</v>
      </c>
      <c r="F212" s="138" t="s">
        <v>31</v>
      </c>
      <c r="G212" s="138" t="s">
        <v>259</v>
      </c>
      <c r="H212" s="138" t="s">
        <v>261</v>
      </c>
      <c r="I212" s="546" t="s">
        <v>260</v>
      </c>
      <c r="J212" s="539" t="s">
        <v>255</v>
      </c>
      <c r="K212" s="539" t="s">
        <v>284</v>
      </c>
      <c r="L212" s="539" t="s">
        <v>256</v>
      </c>
      <c r="M212" s="539" t="s">
        <v>257</v>
      </c>
      <c r="N212" s="546" t="s">
        <v>274</v>
      </c>
    </row>
    <row r="213" spans="1:14" ht="15" thickBot="1">
      <c r="A213" s="115" t="s">
        <v>606</v>
      </c>
      <c r="B213" s="116">
        <v>20.356484399340005</v>
      </c>
      <c r="C213" s="116">
        <v>93.123248750000002</v>
      </c>
      <c r="D213" s="116">
        <v>0</v>
      </c>
      <c r="E213" s="116">
        <v>0</v>
      </c>
      <c r="F213" s="116">
        <v>10.034031799999999</v>
      </c>
      <c r="G213" s="116">
        <v>0</v>
      </c>
      <c r="H213" s="116">
        <v>0</v>
      </c>
      <c r="I213" s="116">
        <v>0</v>
      </c>
      <c r="J213" s="116">
        <v>365.53500609000002</v>
      </c>
      <c r="K213" s="116">
        <v>0</v>
      </c>
      <c r="L213" s="116">
        <v>889.172996195</v>
      </c>
      <c r="M213" s="116">
        <v>4837.2768919366199</v>
      </c>
      <c r="N213" s="116">
        <v>0</v>
      </c>
    </row>
    <row r="214" spans="1:14" ht="15" thickBot="1">
      <c r="A214" s="115" t="s">
        <v>635</v>
      </c>
      <c r="B214" s="116">
        <v>6.10810720951</v>
      </c>
      <c r="C214" s="116">
        <v>74.035130995000003</v>
      </c>
      <c r="D214" s="116">
        <v>0</v>
      </c>
      <c r="E214" s="116">
        <v>0</v>
      </c>
      <c r="F214" s="116">
        <v>5.1575829562499997</v>
      </c>
      <c r="G214" s="116">
        <v>0</v>
      </c>
      <c r="H214" s="116">
        <v>0</v>
      </c>
      <c r="I214" s="116">
        <v>0</v>
      </c>
      <c r="J214" s="116">
        <v>122.22679809</v>
      </c>
      <c r="K214" s="116">
        <v>0</v>
      </c>
      <c r="L214" s="116">
        <v>940.16001791500003</v>
      </c>
      <c r="M214" s="116">
        <v>4357.9274819263801</v>
      </c>
      <c r="N214" s="116">
        <v>0</v>
      </c>
    </row>
    <row r="215" spans="1:14" ht="15" thickBot="1">
      <c r="A215" s="115" t="s">
        <v>744</v>
      </c>
      <c r="B215" s="116">
        <v>15.854108614683501</v>
      </c>
      <c r="C215" s="116">
        <v>294.00150169</v>
      </c>
      <c r="D215" s="116">
        <v>0</v>
      </c>
      <c r="E215" s="116">
        <v>0</v>
      </c>
      <c r="F215" s="116">
        <v>5.1497141849999997</v>
      </c>
      <c r="G215" s="116">
        <v>0</v>
      </c>
      <c r="H215" s="116">
        <v>0</v>
      </c>
      <c r="I215" s="116">
        <v>0</v>
      </c>
      <c r="J215" s="116">
        <v>198.74238383579998</v>
      </c>
      <c r="K215" s="116">
        <v>0</v>
      </c>
      <c r="L215" s="116">
        <v>968.72668082999996</v>
      </c>
      <c r="M215" s="116">
        <v>8564.1211910287402</v>
      </c>
      <c r="N215" s="116">
        <v>0</v>
      </c>
    </row>
    <row r="216" spans="1:14" ht="15" thickBot="1">
      <c r="A216" s="320" t="s">
        <v>745</v>
      </c>
      <c r="B216" s="118">
        <v>15.18615061419</v>
      </c>
      <c r="C216" s="118">
        <v>276.54744922399999</v>
      </c>
      <c r="D216" s="118">
        <v>0</v>
      </c>
      <c r="E216" s="118">
        <v>0</v>
      </c>
      <c r="F216" s="118">
        <v>5.1766788087500002</v>
      </c>
      <c r="G216" s="118">
        <v>0</v>
      </c>
      <c r="H216" s="118">
        <v>0</v>
      </c>
      <c r="I216" s="118">
        <v>0</v>
      </c>
      <c r="J216" s="118">
        <v>140.19499748000001</v>
      </c>
      <c r="K216" s="118">
        <v>0</v>
      </c>
      <c r="L216" s="118">
        <v>1166.1131368050001</v>
      </c>
      <c r="M216" s="118">
        <v>6151.9990687003092</v>
      </c>
      <c r="N216" s="118">
        <v>0</v>
      </c>
    </row>
    <row r="217" spans="1:14" ht="15" thickBot="1">
      <c r="A217" s="320" t="s">
        <v>746</v>
      </c>
      <c r="B217" s="118">
        <v>35.96838861506</v>
      </c>
      <c r="C217" s="118">
        <v>262.19100540900001</v>
      </c>
      <c r="D217" s="118">
        <v>0</v>
      </c>
      <c r="E217" s="118">
        <v>0</v>
      </c>
      <c r="F217" s="118">
        <v>5.1812205837500001</v>
      </c>
      <c r="G217" s="118">
        <v>0</v>
      </c>
      <c r="H217" s="118">
        <v>0</v>
      </c>
      <c r="I217" s="118">
        <v>0</v>
      </c>
      <c r="J217" s="118">
        <v>149.46553115</v>
      </c>
      <c r="K217" s="118">
        <v>0</v>
      </c>
      <c r="L217" s="118">
        <v>954.67239445500002</v>
      </c>
      <c r="M217" s="118">
        <v>6708.2945951521397</v>
      </c>
      <c r="N217" s="118">
        <v>0</v>
      </c>
    </row>
    <row r="218" spans="1:14" ht="15" thickBot="1">
      <c r="A218" s="320" t="s">
        <v>747</v>
      </c>
      <c r="B218" s="118">
        <v>72.000967133659998</v>
      </c>
      <c r="C218" s="118">
        <v>245.17691886899999</v>
      </c>
      <c r="D218" s="118">
        <v>0</v>
      </c>
      <c r="E218" s="118">
        <v>0</v>
      </c>
      <c r="F218" s="118">
        <v>5.1733588337500001</v>
      </c>
      <c r="G218" s="118">
        <v>0</v>
      </c>
      <c r="H218" s="118">
        <v>0</v>
      </c>
      <c r="I218" s="118">
        <v>0</v>
      </c>
      <c r="J218" s="118">
        <v>135.93850475114999</v>
      </c>
      <c r="K218" s="118">
        <v>0</v>
      </c>
      <c r="L218" s="118">
        <v>689.21934200500004</v>
      </c>
      <c r="M218" s="118">
        <v>7005.6855738447593</v>
      </c>
      <c r="N218" s="118">
        <v>0</v>
      </c>
    </row>
    <row r="219" spans="1:14" ht="15" thickBot="1">
      <c r="A219" s="320" t="s">
        <v>748</v>
      </c>
      <c r="B219" s="118">
        <v>12.645479733695399</v>
      </c>
      <c r="C219" s="118">
        <v>315.81279479400001</v>
      </c>
      <c r="D219" s="118">
        <v>0</v>
      </c>
      <c r="E219" s="118">
        <v>0</v>
      </c>
      <c r="F219" s="118">
        <v>5.1757019837499998</v>
      </c>
      <c r="G219" s="118">
        <v>0</v>
      </c>
      <c r="H219" s="118">
        <v>0</v>
      </c>
      <c r="I219" s="118">
        <v>0</v>
      </c>
      <c r="J219" s="118">
        <v>141.08491035514999</v>
      </c>
      <c r="K219" s="118">
        <v>0</v>
      </c>
      <c r="L219" s="118">
        <v>913.80672985499996</v>
      </c>
      <c r="M219" s="118">
        <v>7818.6556867204899</v>
      </c>
      <c r="N219" s="118">
        <v>0</v>
      </c>
    </row>
    <row r="220" spans="1:14" ht="15" thickBot="1">
      <c r="A220" s="320" t="s">
        <v>749</v>
      </c>
      <c r="B220" s="118">
        <v>20.8803940436954</v>
      </c>
      <c r="C220" s="118">
        <v>335.748075438</v>
      </c>
      <c r="D220" s="118">
        <v>0</v>
      </c>
      <c r="E220" s="118">
        <v>0</v>
      </c>
      <c r="F220" s="118">
        <v>5.1768165174999998</v>
      </c>
      <c r="G220" s="118">
        <v>0</v>
      </c>
      <c r="H220" s="118">
        <v>0</v>
      </c>
      <c r="I220" s="118">
        <v>0</v>
      </c>
      <c r="J220" s="118">
        <v>180.53818012229999</v>
      </c>
      <c r="K220" s="118">
        <v>0</v>
      </c>
      <c r="L220" s="118">
        <v>989.83698710700003</v>
      </c>
      <c r="M220" s="118">
        <v>7245.7261354173497</v>
      </c>
      <c r="N220" s="118">
        <v>0</v>
      </c>
    </row>
    <row r="221" spans="1:14" ht="15" thickBot="1">
      <c r="A221" s="320" t="s">
        <v>750</v>
      </c>
      <c r="B221" s="118">
        <v>15.854108614683501</v>
      </c>
      <c r="C221" s="118">
        <v>294.00150169</v>
      </c>
      <c r="D221" s="118">
        <v>0</v>
      </c>
      <c r="E221" s="118">
        <v>0</v>
      </c>
      <c r="F221" s="118">
        <v>5.1497141849999997</v>
      </c>
      <c r="G221" s="118">
        <v>0</v>
      </c>
      <c r="H221" s="118">
        <v>0</v>
      </c>
      <c r="I221" s="118">
        <v>0</v>
      </c>
      <c r="J221" s="118">
        <v>198.74238383579998</v>
      </c>
      <c r="K221" s="118">
        <v>0</v>
      </c>
      <c r="L221" s="118">
        <v>968.72668082999996</v>
      </c>
      <c r="M221" s="118">
        <v>8564.1211910287402</v>
      </c>
      <c r="N221" s="118">
        <v>0</v>
      </c>
    </row>
    <row r="222" spans="1:14">
      <c r="A222" s="169" t="s">
        <v>1049</v>
      </c>
    </row>
    <row r="224" spans="1:14" ht="17">
      <c r="A224" s="593" t="s">
        <v>718</v>
      </c>
      <c r="B224" s="593"/>
      <c r="C224" s="593"/>
      <c r="D224" s="593"/>
      <c r="E224" s="593"/>
      <c r="F224" s="593"/>
      <c r="G224" s="593"/>
      <c r="H224" s="593"/>
      <c r="I224" s="593"/>
      <c r="J224" s="593"/>
      <c r="K224" s="593"/>
      <c r="L224" s="593"/>
      <c r="M224" s="593"/>
      <c r="N224" s="593"/>
    </row>
    <row r="225" spans="1:14" ht="10.5" customHeight="1"/>
    <row r="226" spans="1:14">
      <c r="A226" s="143" t="s">
        <v>242</v>
      </c>
    </row>
    <row r="227" spans="1:14" ht="11.25" customHeight="1" thickBot="1"/>
    <row r="228" spans="1:14" ht="19.5" customHeight="1" thickBot="1">
      <c r="A228" s="573" t="s">
        <v>0</v>
      </c>
      <c r="B228" s="573" t="s">
        <v>276</v>
      </c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</row>
    <row r="229" spans="1:14" ht="34.5" customHeight="1" thickBot="1">
      <c r="A229" s="573"/>
      <c r="B229" s="138" t="s">
        <v>258</v>
      </c>
      <c r="C229" s="138" t="s">
        <v>30</v>
      </c>
      <c r="D229" s="138" t="s">
        <v>230</v>
      </c>
      <c r="E229" s="138" t="s">
        <v>254</v>
      </c>
      <c r="F229" s="138" t="s">
        <v>31</v>
      </c>
      <c r="G229" s="138" t="s">
        <v>259</v>
      </c>
      <c r="H229" s="138" t="s">
        <v>261</v>
      </c>
      <c r="I229" s="546" t="s">
        <v>260</v>
      </c>
      <c r="J229" s="539" t="s">
        <v>255</v>
      </c>
      <c r="K229" s="539" t="s">
        <v>284</v>
      </c>
      <c r="L229" s="539" t="s">
        <v>256</v>
      </c>
      <c r="M229" s="539" t="s">
        <v>257</v>
      </c>
      <c r="N229" s="546" t="s">
        <v>274</v>
      </c>
    </row>
    <row r="230" spans="1:14" ht="15" thickBot="1">
      <c r="A230" s="115" t="s">
        <v>606</v>
      </c>
      <c r="B230" s="116">
        <v>1.6633234102200001</v>
      </c>
      <c r="C230" s="116">
        <v>8.0447153999999994</v>
      </c>
      <c r="D230" s="116">
        <v>0</v>
      </c>
      <c r="E230" s="116">
        <v>1946.984369859</v>
      </c>
      <c r="F230" s="116">
        <v>14.110673759999999</v>
      </c>
      <c r="G230" s="196">
        <v>6.4000000000000005E-4</v>
      </c>
      <c r="H230" s="116">
        <v>0</v>
      </c>
      <c r="I230" s="116">
        <v>0</v>
      </c>
      <c r="J230" s="116">
        <v>160.62989804720002</v>
      </c>
      <c r="K230" s="116">
        <v>0</v>
      </c>
      <c r="L230" s="116">
        <v>129.04729168955998</v>
      </c>
      <c r="M230" s="116">
        <v>166.1575</v>
      </c>
      <c r="N230" s="116">
        <v>2.4762746</v>
      </c>
    </row>
    <row r="231" spans="1:14" ht="15" thickBot="1">
      <c r="A231" s="115" t="s">
        <v>635</v>
      </c>
      <c r="B231" s="116">
        <v>1.6135450410799999</v>
      </c>
      <c r="C231" s="116">
        <v>24.213402640000002</v>
      </c>
      <c r="D231" s="116">
        <v>0</v>
      </c>
      <c r="E231" s="116">
        <v>485.97994474799998</v>
      </c>
      <c r="F231" s="116">
        <v>5.0088758599999998</v>
      </c>
      <c r="G231" s="196">
        <v>6.4000000000000005E-4</v>
      </c>
      <c r="H231" s="116">
        <v>0</v>
      </c>
      <c r="I231" s="116">
        <v>0</v>
      </c>
      <c r="J231" s="116">
        <v>144.62871373736999</v>
      </c>
      <c r="K231" s="116">
        <v>0</v>
      </c>
      <c r="L231" s="116">
        <v>113.513651654</v>
      </c>
      <c r="M231" s="116">
        <v>142.77000000000001</v>
      </c>
      <c r="N231" s="116">
        <v>2.7980825000000001E-2</v>
      </c>
    </row>
    <row r="232" spans="1:14" ht="15" thickBot="1">
      <c r="A232" s="115" t="s">
        <v>744</v>
      </c>
      <c r="B232" s="116">
        <v>14.624729361649999</v>
      </c>
      <c r="C232" s="116">
        <v>29.460645589999999</v>
      </c>
      <c r="D232" s="116">
        <v>0</v>
      </c>
      <c r="E232" s="116">
        <v>535.07032948999995</v>
      </c>
      <c r="F232" s="116">
        <v>2.0722258199999999</v>
      </c>
      <c r="G232" s="116">
        <v>6.4000000000000005E-4</v>
      </c>
      <c r="H232" s="116">
        <v>0</v>
      </c>
      <c r="I232" s="116">
        <v>0</v>
      </c>
      <c r="J232" s="116">
        <v>139.82747739723001</v>
      </c>
      <c r="K232" s="116">
        <v>0</v>
      </c>
      <c r="L232" s="116">
        <v>62.269588937999998</v>
      </c>
      <c r="M232" s="116">
        <v>91.27</v>
      </c>
      <c r="N232" s="116">
        <v>0</v>
      </c>
    </row>
    <row r="233" spans="1:14" ht="15" thickBot="1">
      <c r="A233" s="320" t="s">
        <v>745</v>
      </c>
      <c r="B233" s="118">
        <v>2.3673617054699996</v>
      </c>
      <c r="C233" s="118">
        <v>31.61138746</v>
      </c>
      <c r="D233" s="118">
        <v>0</v>
      </c>
      <c r="E233" s="118">
        <v>487.67268873400002</v>
      </c>
      <c r="F233" s="118">
        <v>5.0151568099999997</v>
      </c>
      <c r="G233" s="175">
        <v>6.4000000000000005E-4</v>
      </c>
      <c r="H233" s="118">
        <v>0</v>
      </c>
      <c r="I233" s="118">
        <v>0</v>
      </c>
      <c r="J233" s="118">
        <v>142.93236392332</v>
      </c>
      <c r="K233" s="118">
        <v>0</v>
      </c>
      <c r="L233" s="118">
        <v>103.69191157</v>
      </c>
      <c r="M233" s="118">
        <v>83.222630136999996</v>
      </c>
      <c r="N233" s="118">
        <v>2.38266E-2</v>
      </c>
    </row>
    <row r="234" spans="1:14" ht="15" thickBot="1">
      <c r="A234" s="320" t="s">
        <v>746</v>
      </c>
      <c r="B234" s="118">
        <v>1.0369805008099999</v>
      </c>
      <c r="C234" s="118">
        <v>25.95880013</v>
      </c>
      <c r="D234" s="118">
        <v>0</v>
      </c>
      <c r="E234" s="118">
        <v>499.40413628099998</v>
      </c>
      <c r="F234" s="118">
        <v>5.0000843799999997</v>
      </c>
      <c r="G234" s="175">
        <v>6.4000000000000005E-4</v>
      </c>
      <c r="H234" s="118">
        <v>0</v>
      </c>
      <c r="I234" s="118">
        <v>0</v>
      </c>
      <c r="J234" s="118">
        <v>135.26250590167001</v>
      </c>
      <c r="K234" s="118">
        <v>0</v>
      </c>
      <c r="L234" s="118">
        <v>103.600330482</v>
      </c>
      <c r="M234" s="118">
        <v>78.25</v>
      </c>
      <c r="N234" s="118">
        <v>0</v>
      </c>
    </row>
    <row r="235" spans="1:14" ht="15" thickBot="1">
      <c r="A235" s="320" t="s">
        <v>747</v>
      </c>
      <c r="B235" s="118">
        <v>12.581279860559999</v>
      </c>
      <c r="C235" s="118">
        <v>25.903215195000001</v>
      </c>
      <c r="D235" s="118">
        <v>0</v>
      </c>
      <c r="E235" s="118">
        <v>474.32904469900001</v>
      </c>
      <c r="F235" s="118">
        <v>0.98845950999999999</v>
      </c>
      <c r="G235" s="175">
        <v>6.4000000000000005E-4</v>
      </c>
      <c r="H235" s="118">
        <v>0</v>
      </c>
      <c r="I235" s="118">
        <v>0</v>
      </c>
      <c r="J235" s="118">
        <v>133.69279281169</v>
      </c>
      <c r="K235" s="118">
        <v>0</v>
      </c>
      <c r="L235" s="118">
        <v>77.941295975000003</v>
      </c>
      <c r="M235" s="118">
        <v>64.825000000000003</v>
      </c>
      <c r="N235" s="118">
        <v>0</v>
      </c>
    </row>
    <row r="236" spans="1:14" ht="15" thickBot="1">
      <c r="A236" s="320" t="s">
        <v>748</v>
      </c>
      <c r="B236" s="118">
        <v>14.79982119166</v>
      </c>
      <c r="C236" s="118">
        <v>25.837088359999999</v>
      </c>
      <c r="D236" s="118">
        <v>0</v>
      </c>
      <c r="E236" s="118">
        <v>499.89017137000002</v>
      </c>
      <c r="F236" s="118">
        <v>0.99561686000000005</v>
      </c>
      <c r="G236" s="175">
        <v>6.4000000000000005E-4</v>
      </c>
      <c r="H236" s="118">
        <v>0</v>
      </c>
      <c r="I236" s="118">
        <v>0</v>
      </c>
      <c r="J236" s="118">
        <v>132.57660654893999</v>
      </c>
      <c r="K236" s="118">
        <v>0</v>
      </c>
      <c r="L236" s="118">
        <v>77.364828340000003</v>
      </c>
      <c r="M236" s="118">
        <v>70.484999999999999</v>
      </c>
      <c r="N236" s="118">
        <v>0</v>
      </c>
    </row>
    <row r="237" spans="1:14" ht="15" thickBot="1">
      <c r="A237" s="320" t="s">
        <v>749</v>
      </c>
      <c r="B237" s="118">
        <v>21.34614412561</v>
      </c>
      <c r="C237" s="118">
        <v>31.497852089999999</v>
      </c>
      <c r="D237" s="118">
        <v>0</v>
      </c>
      <c r="E237" s="118">
        <v>520.42748252399997</v>
      </c>
      <c r="F237" s="118">
        <v>1.02774977</v>
      </c>
      <c r="G237" s="175">
        <v>6.4000000000000005E-4</v>
      </c>
      <c r="H237" s="118">
        <v>0</v>
      </c>
      <c r="I237" s="118">
        <v>0</v>
      </c>
      <c r="J237" s="118">
        <v>148.20596340523002</v>
      </c>
      <c r="K237" s="118">
        <v>0</v>
      </c>
      <c r="L237" s="118">
        <v>62.226954552000002</v>
      </c>
      <c r="M237" s="118">
        <v>67.62</v>
      </c>
      <c r="N237" s="118">
        <v>0</v>
      </c>
    </row>
    <row r="238" spans="1:14" ht="15" thickBot="1">
      <c r="A238" s="320" t="s">
        <v>750</v>
      </c>
      <c r="B238" s="118">
        <v>14.624729361649999</v>
      </c>
      <c r="C238" s="118">
        <v>29.460645589999999</v>
      </c>
      <c r="D238" s="118">
        <v>0</v>
      </c>
      <c r="E238" s="118">
        <v>535.07032948999995</v>
      </c>
      <c r="F238" s="118">
        <v>2.0722258199999999</v>
      </c>
      <c r="G238" s="118">
        <v>6.4000000000000005E-4</v>
      </c>
      <c r="H238" s="118">
        <v>0</v>
      </c>
      <c r="I238" s="118">
        <v>0</v>
      </c>
      <c r="J238" s="118">
        <v>139.82747739723001</v>
      </c>
      <c r="K238" s="118">
        <v>0</v>
      </c>
      <c r="L238" s="118">
        <v>62.269588937999998</v>
      </c>
      <c r="M238" s="118">
        <v>91.27</v>
      </c>
      <c r="N238" s="118">
        <v>0</v>
      </c>
    </row>
    <row r="240" spans="1:14">
      <c r="A240" s="143" t="s">
        <v>244</v>
      </c>
    </row>
    <row r="241" spans="1:14" ht="9.75" customHeight="1" thickBot="1"/>
    <row r="242" spans="1:14" ht="21" customHeight="1" thickBot="1">
      <c r="A242" s="573" t="s">
        <v>0</v>
      </c>
      <c r="B242" s="573" t="s">
        <v>276</v>
      </c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</row>
    <row r="243" spans="1:14" ht="35.25" customHeight="1" thickBot="1">
      <c r="A243" s="573"/>
      <c r="B243" s="138" t="s">
        <v>258</v>
      </c>
      <c r="C243" s="138" t="s">
        <v>30</v>
      </c>
      <c r="D243" s="138" t="s">
        <v>230</v>
      </c>
      <c r="E243" s="138" t="s">
        <v>254</v>
      </c>
      <c r="F243" s="138" t="s">
        <v>31</v>
      </c>
      <c r="G243" s="138" t="s">
        <v>259</v>
      </c>
      <c r="H243" s="138" t="s">
        <v>261</v>
      </c>
      <c r="I243" s="546" t="s">
        <v>260</v>
      </c>
      <c r="J243" s="539" t="s">
        <v>255</v>
      </c>
      <c r="K243" s="539" t="s">
        <v>284</v>
      </c>
      <c r="L243" s="539" t="s">
        <v>256</v>
      </c>
      <c r="M243" s="539" t="s">
        <v>257</v>
      </c>
      <c r="N243" s="546" t="s">
        <v>274</v>
      </c>
    </row>
    <row r="244" spans="1:14" ht="15" thickBot="1">
      <c r="A244" s="115" t="s">
        <v>606</v>
      </c>
      <c r="B244" s="116">
        <v>0</v>
      </c>
      <c r="C244" s="116">
        <v>21.471044320000001</v>
      </c>
      <c r="D244" s="116">
        <v>0</v>
      </c>
      <c r="E244" s="116">
        <v>2.0797500000000002</v>
      </c>
      <c r="F244" s="116">
        <v>0</v>
      </c>
      <c r="G244" s="116">
        <v>74.259</v>
      </c>
      <c r="H244" s="116">
        <v>0</v>
      </c>
      <c r="I244" s="116">
        <v>0</v>
      </c>
      <c r="J244" s="116">
        <v>22608.180324467903</v>
      </c>
      <c r="K244" s="116">
        <v>0</v>
      </c>
      <c r="L244" s="116">
        <v>1160.8773210868999</v>
      </c>
      <c r="M244" s="116">
        <v>208</v>
      </c>
      <c r="N244" s="116">
        <v>0</v>
      </c>
    </row>
    <row r="245" spans="1:14" ht="15" thickBot="1">
      <c r="A245" s="115" t="s">
        <v>635</v>
      </c>
      <c r="B245" s="116">
        <v>0</v>
      </c>
      <c r="C245" s="116">
        <v>71.820844120000004</v>
      </c>
      <c r="D245" s="116">
        <v>0</v>
      </c>
      <c r="E245" s="116">
        <v>0</v>
      </c>
      <c r="F245" s="116">
        <v>0</v>
      </c>
      <c r="G245" s="116">
        <v>60.21</v>
      </c>
      <c r="H245" s="116">
        <v>0</v>
      </c>
      <c r="I245" s="116">
        <v>0</v>
      </c>
      <c r="J245" s="116">
        <v>28922.48133563899</v>
      </c>
      <c r="K245" s="116">
        <v>0</v>
      </c>
      <c r="L245" s="116">
        <v>1064.3550343238001</v>
      </c>
      <c r="M245" s="116">
        <v>391.58257023827002</v>
      </c>
      <c r="N245" s="116">
        <v>0</v>
      </c>
    </row>
    <row r="246" spans="1:14" ht="15" thickBot="1">
      <c r="A246" s="115" t="s">
        <v>744</v>
      </c>
      <c r="B246" s="116">
        <v>21.661387533820001</v>
      </c>
      <c r="C246" s="116">
        <v>132.5084233</v>
      </c>
      <c r="D246" s="116">
        <v>0</v>
      </c>
      <c r="E246" s="116">
        <v>0</v>
      </c>
      <c r="F246" s="116">
        <v>6726.8361772894505</v>
      </c>
      <c r="G246" s="116">
        <v>0</v>
      </c>
      <c r="H246" s="116">
        <v>0</v>
      </c>
      <c r="I246" s="116">
        <v>0</v>
      </c>
      <c r="J246" s="116">
        <v>28051.886370303899</v>
      </c>
      <c r="K246" s="116">
        <v>0</v>
      </c>
      <c r="L246" s="116">
        <v>974.48251632885001</v>
      </c>
      <c r="M246" s="116">
        <v>640.4881861631701</v>
      </c>
      <c r="N246" s="116">
        <v>0</v>
      </c>
    </row>
    <row r="247" spans="1:14" ht="15" thickBot="1">
      <c r="A247" s="320" t="s">
        <v>745</v>
      </c>
      <c r="B247" s="118">
        <v>0</v>
      </c>
      <c r="C247" s="118">
        <v>134.63764226000001</v>
      </c>
      <c r="D247" s="118">
        <v>0</v>
      </c>
      <c r="E247" s="118">
        <v>0</v>
      </c>
      <c r="F247" s="118">
        <v>1909.7543709040401</v>
      </c>
      <c r="G247" s="118">
        <v>59.206499999999998</v>
      </c>
      <c r="H247" s="118">
        <v>0</v>
      </c>
      <c r="I247" s="118">
        <v>0</v>
      </c>
      <c r="J247" s="118">
        <v>29602.5227660684</v>
      </c>
      <c r="K247" s="118">
        <v>0</v>
      </c>
      <c r="L247" s="118">
        <v>1047.6971075548001</v>
      </c>
      <c r="M247" s="118">
        <v>358.85842207527003</v>
      </c>
      <c r="N247" s="118">
        <v>0</v>
      </c>
    </row>
    <row r="248" spans="1:14" ht="15" thickBot="1">
      <c r="A248" s="320" t="s">
        <v>746</v>
      </c>
      <c r="B248" s="118">
        <v>0.29850248733000001</v>
      </c>
      <c r="C248" s="118">
        <v>132.33035390000001</v>
      </c>
      <c r="D248" s="118">
        <v>0</v>
      </c>
      <c r="E248" s="118">
        <v>0</v>
      </c>
      <c r="F248" s="118">
        <v>6706.9935866836904</v>
      </c>
      <c r="G248" s="118">
        <v>0</v>
      </c>
      <c r="H248" s="118">
        <v>0</v>
      </c>
      <c r="I248" s="118">
        <v>0</v>
      </c>
      <c r="J248" s="118">
        <v>29602.788892443201</v>
      </c>
      <c r="K248" s="118">
        <v>0</v>
      </c>
      <c r="L248" s="118">
        <v>1042.0562104898002</v>
      </c>
      <c r="M248" s="118">
        <v>371.87946612638001</v>
      </c>
      <c r="N248" s="118">
        <v>0</v>
      </c>
    </row>
    <row r="249" spans="1:14" ht="15" thickBot="1">
      <c r="A249" s="320" t="s">
        <v>747</v>
      </c>
      <c r="B249" s="118">
        <v>39.362981706510006</v>
      </c>
      <c r="C249" s="118">
        <v>131.66469470000001</v>
      </c>
      <c r="D249" s="118">
        <v>0</v>
      </c>
      <c r="E249" s="118">
        <v>0</v>
      </c>
      <c r="F249" s="118">
        <v>6707.0184266792803</v>
      </c>
      <c r="G249" s="118">
        <v>0</v>
      </c>
      <c r="H249" s="118">
        <v>0</v>
      </c>
      <c r="I249" s="118">
        <v>0</v>
      </c>
      <c r="J249" s="118">
        <v>29583.854906885103</v>
      </c>
      <c r="K249" s="118">
        <v>0</v>
      </c>
      <c r="L249" s="118">
        <v>1034.8734569723999</v>
      </c>
      <c r="M249" s="118">
        <v>377.41437250438003</v>
      </c>
      <c r="N249" s="118">
        <v>0</v>
      </c>
    </row>
    <row r="250" spans="1:14" ht="15" thickBot="1">
      <c r="A250" s="320" t="s">
        <v>748</v>
      </c>
      <c r="B250" s="118">
        <v>81.568461570859995</v>
      </c>
      <c r="C250" s="118">
        <v>131.5836492</v>
      </c>
      <c r="D250" s="118">
        <v>0</v>
      </c>
      <c r="E250" s="118">
        <v>0</v>
      </c>
      <c r="F250" s="118">
        <v>6726.78819385323</v>
      </c>
      <c r="G250" s="118">
        <v>0</v>
      </c>
      <c r="H250" s="118">
        <v>0</v>
      </c>
      <c r="I250" s="118">
        <v>0</v>
      </c>
      <c r="J250" s="118">
        <v>29597.096966760899</v>
      </c>
      <c r="K250" s="118">
        <v>0</v>
      </c>
      <c r="L250" s="118">
        <v>999.07274081740002</v>
      </c>
      <c r="M250" s="118">
        <v>511.01437250437999</v>
      </c>
      <c r="N250" s="118">
        <v>0</v>
      </c>
    </row>
    <row r="251" spans="1:14" ht="15" thickBot="1">
      <c r="A251" s="320" t="s">
        <v>749</v>
      </c>
      <c r="B251" s="118">
        <v>53.20976775418</v>
      </c>
      <c r="C251" s="118">
        <v>132.63013419999999</v>
      </c>
      <c r="D251" s="118">
        <v>0</v>
      </c>
      <c r="E251" s="118">
        <v>0</v>
      </c>
      <c r="F251" s="118">
        <v>6726.8136896763099</v>
      </c>
      <c r="G251" s="118">
        <v>0</v>
      </c>
      <c r="H251" s="118">
        <v>0</v>
      </c>
      <c r="I251" s="118">
        <v>0</v>
      </c>
      <c r="J251" s="118">
        <v>29593.351428576603</v>
      </c>
      <c r="K251" s="118">
        <v>0</v>
      </c>
      <c r="L251" s="118">
        <v>1000.4970656354001</v>
      </c>
      <c r="M251" s="118">
        <v>582.43818616317003</v>
      </c>
      <c r="N251" s="118">
        <v>0</v>
      </c>
    </row>
    <row r="252" spans="1:14" ht="15" thickBot="1">
      <c r="A252" s="320" t="s">
        <v>750</v>
      </c>
      <c r="B252" s="118">
        <v>21.661387533820001</v>
      </c>
      <c r="C252" s="118">
        <v>132.5084233</v>
      </c>
      <c r="D252" s="118">
        <v>0</v>
      </c>
      <c r="E252" s="118">
        <v>0</v>
      </c>
      <c r="F252" s="118">
        <v>6726.8361772894505</v>
      </c>
      <c r="G252" s="118">
        <v>0</v>
      </c>
      <c r="H252" s="118">
        <v>0</v>
      </c>
      <c r="I252" s="118">
        <v>0</v>
      </c>
      <c r="J252" s="118">
        <v>28051.886370303899</v>
      </c>
      <c r="K252" s="118">
        <v>0</v>
      </c>
      <c r="L252" s="118">
        <v>974.48251632885001</v>
      </c>
      <c r="M252" s="118">
        <v>640.4881861631701</v>
      </c>
      <c r="N252" s="118">
        <v>0</v>
      </c>
    </row>
    <row r="253" spans="1:14">
      <c r="A253" s="169" t="s">
        <v>1049</v>
      </c>
    </row>
    <row r="255" spans="1:14" ht="17">
      <c r="A255" s="593" t="s">
        <v>718</v>
      </c>
      <c r="B255" s="593"/>
      <c r="C255" s="593"/>
      <c r="D255" s="593"/>
      <c r="E255" s="593"/>
      <c r="F255" s="593"/>
      <c r="G255" s="593"/>
      <c r="H255" s="593"/>
      <c r="I255" s="593"/>
      <c r="J255" s="593"/>
      <c r="K255" s="593"/>
      <c r="L255" s="593"/>
      <c r="M255" s="593"/>
      <c r="N255" s="593"/>
    </row>
    <row r="256" spans="1:14" ht="9.75" customHeight="1"/>
    <row r="257" spans="1:14">
      <c r="A257" s="143" t="s">
        <v>270</v>
      </c>
    </row>
    <row r="258" spans="1:14" ht="9.75" customHeight="1" thickBot="1"/>
    <row r="259" spans="1:14" ht="21" customHeight="1" thickBot="1">
      <c r="A259" s="573" t="s">
        <v>0</v>
      </c>
      <c r="B259" s="573" t="s">
        <v>276</v>
      </c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</row>
    <row r="260" spans="1:14" ht="37.5" customHeight="1" thickBot="1">
      <c r="A260" s="573"/>
      <c r="B260" s="138" t="s">
        <v>258</v>
      </c>
      <c r="C260" s="138" t="s">
        <v>30</v>
      </c>
      <c r="D260" s="138" t="s">
        <v>230</v>
      </c>
      <c r="E260" s="138" t="s">
        <v>254</v>
      </c>
      <c r="F260" s="138" t="s">
        <v>31</v>
      </c>
      <c r="G260" s="138" t="s">
        <v>259</v>
      </c>
      <c r="H260" s="138" t="s">
        <v>261</v>
      </c>
      <c r="I260" s="546" t="s">
        <v>260</v>
      </c>
      <c r="J260" s="539" t="s">
        <v>255</v>
      </c>
      <c r="K260" s="539" t="s">
        <v>284</v>
      </c>
      <c r="L260" s="539" t="s">
        <v>256</v>
      </c>
      <c r="M260" s="539" t="s">
        <v>257</v>
      </c>
      <c r="N260" s="546" t="s">
        <v>274</v>
      </c>
    </row>
    <row r="261" spans="1:14" ht="15" thickBot="1">
      <c r="A261" s="115" t="s">
        <v>606</v>
      </c>
      <c r="B261" s="116">
        <v>0.60784243699999996</v>
      </c>
      <c r="C261" s="116">
        <v>0</v>
      </c>
      <c r="D261" s="116">
        <v>0</v>
      </c>
      <c r="E261" s="116">
        <v>0</v>
      </c>
      <c r="F261" s="116">
        <v>10.366164384999999</v>
      </c>
      <c r="G261" s="116">
        <v>0</v>
      </c>
      <c r="H261" s="116">
        <v>0</v>
      </c>
      <c r="I261" s="116">
        <v>0</v>
      </c>
      <c r="J261" s="116">
        <v>565.87979337804006</v>
      </c>
      <c r="K261" s="116">
        <v>0</v>
      </c>
      <c r="L261" s="116">
        <v>424.48824234</v>
      </c>
      <c r="M261" s="116">
        <v>4.5999999999999996</v>
      </c>
      <c r="N261" s="116">
        <v>0</v>
      </c>
    </row>
    <row r="262" spans="1:14" ht="15" thickBot="1">
      <c r="A262" s="115" t="s">
        <v>635</v>
      </c>
      <c r="B262" s="116">
        <v>0.28834113300000003</v>
      </c>
      <c r="C262" s="116">
        <v>0</v>
      </c>
      <c r="D262" s="116">
        <v>0</v>
      </c>
      <c r="E262" s="116">
        <v>0</v>
      </c>
      <c r="F262" s="116">
        <v>13.687545121159999</v>
      </c>
      <c r="G262" s="116">
        <v>0</v>
      </c>
      <c r="H262" s="116">
        <v>0</v>
      </c>
      <c r="I262" s="116">
        <v>0</v>
      </c>
      <c r="J262" s="116">
        <v>575.70125534632007</v>
      </c>
      <c r="K262" s="116">
        <v>0</v>
      </c>
      <c r="L262" s="116">
        <v>409.60060595900001</v>
      </c>
      <c r="M262" s="116">
        <v>17.999630136979999</v>
      </c>
      <c r="N262" s="116">
        <v>0</v>
      </c>
    </row>
    <row r="263" spans="1:14" ht="15" thickBot="1">
      <c r="A263" s="115" t="s">
        <v>744</v>
      </c>
      <c r="B263" s="116">
        <v>0.561364482</v>
      </c>
      <c r="C263" s="116">
        <v>0</v>
      </c>
      <c r="D263" s="116">
        <v>0</v>
      </c>
      <c r="E263" s="116">
        <v>0</v>
      </c>
      <c r="F263" s="116">
        <v>19.589675675999999</v>
      </c>
      <c r="G263" s="116">
        <v>0</v>
      </c>
      <c r="H263" s="116">
        <v>0</v>
      </c>
      <c r="I263" s="116">
        <v>0</v>
      </c>
      <c r="J263" s="116">
        <v>948.2063750968</v>
      </c>
      <c r="K263" s="116">
        <v>0</v>
      </c>
      <c r="L263" s="116">
        <v>666.38898442699997</v>
      </c>
      <c r="M263" s="116">
        <v>64.952172828480002</v>
      </c>
      <c r="N263" s="116">
        <v>0</v>
      </c>
    </row>
    <row r="264" spans="1:14" ht="15" thickBot="1">
      <c r="A264" s="320" t="s">
        <v>745</v>
      </c>
      <c r="B264" s="118">
        <v>0.94913377600000004</v>
      </c>
      <c r="C264" s="118">
        <v>0</v>
      </c>
      <c r="D264" s="118">
        <v>0</v>
      </c>
      <c r="E264" s="118">
        <v>0</v>
      </c>
      <c r="F264" s="118">
        <v>13.72640992476</v>
      </c>
      <c r="G264" s="118">
        <v>0</v>
      </c>
      <c r="H264" s="118">
        <v>0</v>
      </c>
      <c r="I264" s="118">
        <v>0</v>
      </c>
      <c r="J264" s="118">
        <v>561.71675212240007</v>
      </c>
      <c r="K264" s="118">
        <v>0</v>
      </c>
      <c r="L264" s="118">
        <v>428.54908740899998</v>
      </c>
      <c r="M264" s="118">
        <v>13.977158510780001</v>
      </c>
      <c r="N264" s="118">
        <v>0</v>
      </c>
    </row>
    <row r="265" spans="1:14" ht="15" thickBot="1">
      <c r="A265" s="320" t="s">
        <v>746</v>
      </c>
      <c r="B265" s="118">
        <v>8.7177512999999998E-2</v>
      </c>
      <c r="C265" s="118">
        <v>0</v>
      </c>
      <c r="D265" s="118">
        <v>0</v>
      </c>
      <c r="E265" s="118">
        <v>0</v>
      </c>
      <c r="F265" s="118">
        <v>14.86214369066</v>
      </c>
      <c r="G265" s="118">
        <v>0</v>
      </c>
      <c r="H265" s="118">
        <v>0</v>
      </c>
      <c r="I265" s="118">
        <v>0</v>
      </c>
      <c r="J265" s="118">
        <v>595.7658708086999</v>
      </c>
      <c r="K265" s="118">
        <v>0</v>
      </c>
      <c r="L265" s="118">
        <v>468.88642590400002</v>
      </c>
      <c r="M265" s="118">
        <v>21.293955789680002</v>
      </c>
      <c r="N265" s="118">
        <v>0</v>
      </c>
    </row>
    <row r="266" spans="1:14" ht="15" thickBot="1">
      <c r="A266" s="320" t="s">
        <v>747</v>
      </c>
      <c r="B266" s="118">
        <v>0.37032210599999998</v>
      </c>
      <c r="C266" s="118">
        <v>0</v>
      </c>
      <c r="D266" s="118">
        <v>0</v>
      </c>
      <c r="E266" s="118">
        <v>0</v>
      </c>
      <c r="F266" s="118">
        <v>14.866993614879998</v>
      </c>
      <c r="G266" s="118">
        <v>0</v>
      </c>
      <c r="H266" s="118">
        <v>0</v>
      </c>
      <c r="I266" s="118">
        <v>0</v>
      </c>
      <c r="J266" s="118">
        <v>614.53718263676001</v>
      </c>
      <c r="K266" s="118">
        <v>0</v>
      </c>
      <c r="L266" s="118">
        <v>492.534036039</v>
      </c>
      <c r="M266" s="118">
        <v>36.987116008530002</v>
      </c>
      <c r="N266" s="118">
        <v>0</v>
      </c>
    </row>
    <row r="267" spans="1:14" ht="15" thickBot="1">
      <c r="A267" s="320" t="s">
        <v>748</v>
      </c>
      <c r="B267" s="118">
        <v>0.605409694</v>
      </c>
      <c r="C267" s="118">
        <v>0</v>
      </c>
      <c r="D267" s="118">
        <v>0</v>
      </c>
      <c r="E267" s="118">
        <v>0</v>
      </c>
      <c r="F267" s="118">
        <v>16.352089243399998</v>
      </c>
      <c r="G267" s="118">
        <v>0</v>
      </c>
      <c r="H267" s="118">
        <v>0</v>
      </c>
      <c r="I267" s="118">
        <v>0</v>
      </c>
      <c r="J267" s="118">
        <v>654.04920495305009</v>
      </c>
      <c r="K267" s="118">
        <v>0</v>
      </c>
      <c r="L267" s="118">
        <v>545.54490592499997</v>
      </c>
      <c r="M267" s="118">
        <v>43.287116008529999</v>
      </c>
      <c r="N267" s="118">
        <v>0</v>
      </c>
    </row>
    <row r="268" spans="1:14" ht="15" thickBot="1">
      <c r="A268" s="320" t="s">
        <v>749</v>
      </c>
      <c r="B268" s="118">
        <v>0.28750953699999998</v>
      </c>
      <c r="C268" s="118">
        <v>0</v>
      </c>
      <c r="D268" s="118">
        <v>0</v>
      </c>
      <c r="E268" s="118">
        <v>0</v>
      </c>
      <c r="F268" s="118">
        <v>17.499951429400003</v>
      </c>
      <c r="G268" s="118">
        <v>0</v>
      </c>
      <c r="H268" s="118">
        <v>0</v>
      </c>
      <c r="I268" s="118">
        <v>0</v>
      </c>
      <c r="J268" s="118">
        <v>739.07845076939998</v>
      </c>
      <c r="K268" s="118">
        <v>0</v>
      </c>
      <c r="L268" s="118">
        <v>557.84194957299997</v>
      </c>
      <c r="M268" s="118">
        <v>54.763042658769997</v>
      </c>
      <c r="N268" s="118">
        <v>0</v>
      </c>
    </row>
    <row r="269" spans="1:14" ht="15" thickBot="1">
      <c r="A269" s="320" t="s">
        <v>750</v>
      </c>
      <c r="B269" s="118">
        <v>0.561364482</v>
      </c>
      <c r="C269" s="118">
        <v>0</v>
      </c>
      <c r="D269" s="118">
        <v>0</v>
      </c>
      <c r="E269" s="118">
        <v>0</v>
      </c>
      <c r="F269" s="118">
        <v>19.589675675999999</v>
      </c>
      <c r="G269" s="118">
        <v>0</v>
      </c>
      <c r="H269" s="118">
        <v>0</v>
      </c>
      <c r="I269" s="118">
        <v>0</v>
      </c>
      <c r="J269" s="118">
        <v>948.2063750968</v>
      </c>
      <c r="K269" s="118">
        <v>0</v>
      </c>
      <c r="L269" s="118">
        <v>666.38898442699997</v>
      </c>
      <c r="M269" s="118">
        <v>64.952172828480002</v>
      </c>
      <c r="N269" s="118">
        <v>0</v>
      </c>
    </row>
    <row r="270" spans="1:14"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</row>
    <row r="271" spans="1:14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</row>
    <row r="272" spans="1:14">
      <c r="A272" s="169" t="s">
        <v>1049</v>
      </c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</row>
    <row r="273" spans="1:14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</row>
    <row r="274" spans="1:14">
      <c r="A274" s="36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</row>
    <row r="275" spans="1:14">
      <c r="A275" s="34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</row>
    <row r="276" spans="1:14">
      <c r="A276" s="34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</row>
    <row r="277" spans="1:14">
      <c r="A277" s="34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</row>
    <row r="278" spans="1:14">
      <c r="A278" s="30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</row>
    <row r="279" spans="1:14">
      <c r="A279" s="30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</row>
    <row r="280" spans="1:14">
      <c r="A280" s="30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</row>
    <row r="281" spans="1:14">
      <c r="A281" s="30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</row>
    <row r="282" spans="1:14">
      <c r="A282" s="30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</row>
    <row r="283" spans="1:14">
      <c r="A283" s="30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</row>
  </sheetData>
  <mergeCells count="41">
    <mergeCell ref="A161:N161"/>
    <mergeCell ref="A193:N193"/>
    <mergeCell ref="A224:N224"/>
    <mergeCell ref="A255:N255"/>
    <mergeCell ref="A2:N2"/>
    <mergeCell ref="A33:N33"/>
    <mergeCell ref="A65:N65"/>
    <mergeCell ref="A97:N97"/>
    <mergeCell ref="A130:N130"/>
    <mergeCell ref="B69:N69"/>
    <mergeCell ref="B51:N51"/>
    <mergeCell ref="B101:N101"/>
    <mergeCell ref="B6:N6"/>
    <mergeCell ref="B37:N37"/>
    <mergeCell ref="B20:N20"/>
    <mergeCell ref="A6:A7"/>
    <mergeCell ref="A20:A21"/>
    <mergeCell ref="A37:A38"/>
    <mergeCell ref="A51:A52"/>
    <mergeCell ref="A69:A70"/>
    <mergeCell ref="A134:A135"/>
    <mergeCell ref="B134:N134"/>
    <mergeCell ref="A148:A149"/>
    <mergeCell ref="B148:N148"/>
    <mergeCell ref="A83:A84"/>
    <mergeCell ref="A101:A102"/>
    <mergeCell ref="B83:N83"/>
    <mergeCell ref="A165:A166"/>
    <mergeCell ref="B165:N165"/>
    <mergeCell ref="A179:A180"/>
    <mergeCell ref="B179:N179"/>
    <mergeCell ref="A197:A198"/>
    <mergeCell ref="B197:N197"/>
    <mergeCell ref="A259:A260"/>
    <mergeCell ref="B259:N259"/>
    <mergeCell ref="A211:A212"/>
    <mergeCell ref="B211:N211"/>
    <mergeCell ref="A228:A229"/>
    <mergeCell ref="B228:N228"/>
    <mergeCell ref="A242:A243"/>
    <mergeCell ref="B242:N242"/>
  </mergeCells>
  <pageMargins left="0.7" right="0.7" top="0.75" bottom="0.75" header="0.3" footer="0.3"/>
  <pageSetup paperSize="9" scale="98" orientation="landscape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view="pageBreakPreview" topLeftCell="A10" zoomScale="120" zoomScaleNormal="100" zoomScaleSheetLayoutView="120" workbookViewId="0"/>
  </sheetViews>
  <sheetFormatPr defaultRowHeight="14.5"/>
  <sheetData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theme="0"/>
  </sheetPr>
  <dimension ref="A2:K275"/>
  <sheetViews>
    <sheetView showGridLines="0" view="pageBreakPreview" topLeftCell="A243" zoomScale="90" zoomScaleNormal="90" zoomScaleSheetLayoutView="90" workbookViewId="0">
      <selection activeCell="E265" sqref="E265"/>
    </sheetView>
  </sheetViews>
  <sheetFormatPr defaultRowHeight="14.5"/>
  <cols>
    <col min="1" max="1" width="10.81640625" customWidth="1"/>
    <col min="2" max="2" width="10.54296875" bestFit="1" customWidth="1"/>
    <col min="3" max="3" width="12.54296875" customWidth="1"/>
    <col min="4" max="4" width="12.7265625" customWidth="1"/>
    <col min="5" max="5" width="11.54296875" customWidth="1"/>
    <col min="6" max="6" width="11.1796875" customWidth="1"/>
    <col min="7" max="7" width="14.26953125" customWidth="1"/>
    <col min="8" max="8" width="12.7265625" customWidth="1"/>
    <col min="9" max="9" width="10.54296875" customWidth="1"/>
    <col min="10" max="10" width="10.81640625" customWidth="1"/>
  </cols>
  <sheetData>
    <row r="2" spans="1:11" ht="17">
      <c r="A2" s="593" t="s">
        <v>719</v>
      </c>
      <c r="B2" s="593"/>
      <c r="C2" s="593"/>
      <c r="D2" s="593"/>
      <c r="E2" s="593"/>
      <c r="F2" s="593"/>
      <c r="G2" s="593"/>
      <c r="H2" s="593"/>
      <c r="I2" s="593"/>
      <c r="J2" s="593"/>
    </row>
    <row r="3" spans="1:11" ht="11.25" customHeight="1"/>
    <row r="4" spans="1:11" ht="15" thickBot="1">
      <c r="A4" s="143" t="s">
        <v>268</v>
      </c>
    </row>
    <row r="5" spans="1:11" ht="9" hidden="1" customHeight="1" thickBot="1"/>
    <row r="6" spans="1:11" ht="18" customHeight="1" thickBot="1">
      <c r="A6" s="573" t="s">
        <v>0</v>
      </c>
      <c r="B6" s="573" t="s">
        <v>266</v>
      </c>
      <c r="C6" s="573"/>
      <c r="D6" s="573"/>
      <c r="E6" s="573"/>
      <c r="F6" s="573"/>
      <c r="G6" s="573"/>
      <c r="H6" s="573"/>
      <c r="I6" s="573"/>
      <c r="J6" s="573"/>
      <c r="K6" s="1"/>
    </row>
    <row r="7" spans="1:11" ht="30" customHeight="1" thickBot="1">
      <c r="A7" s="573"/>
      <c r="B7" s="324" t="s">
        <v>636</v>
      </c>
      <c r="C7" s="324" t="s">
        <v>637</v>
      </c>
      <c r="D7" s="324" t="s">
        <v>265</v>
      </c>
      <c r="E7" s="324" t="s">
        <v>264</v>
      </c>
      <c r="F7" s="324" t="s">
        <v>638</v>
      </c>
      <c r="G7" s="324" t="s">
        <v>640</v>
      </c>
      <c r="H7" s="324" t="s">
        <v>641</v>
      </c>
      <c r="I7" s="324" t="s">
        <v>262</v>
      </c>
      <c r="J7" s="324" t="s">
        <v>639</v>
      </c>
      <c r="K7" s="1"/>
    </row>
    <row r="8" spans="1:11" ht="15" thickBot="1">
      <c r="A8" s="115" t="s">
        <v>606</v>
      </c>
      <c r="B8" s="166">
        <v>7693.7215938306299</v>
      </c>
      <c r="C8" s="166">
        <v>910.61096279047001</v>
      </c>
      <c r="D8" s="166">
        <v>1854.86110051951</v>
      </c>
      <c r="E8" s="166">
        <v>67461.711863211676</v>
      </c>
      <c r="F8" s="166">
        <v>31.666298642380003</v>
      </c>
      <c r="G8" s="166">
        <v>7704.8457774253002</v>
      </c>
      <c r="H8" s="166">
        <v>626.57840818108991</v>
      </c>
      <c r="I8" s="166">
        <v>39596.060523210508</v>
      </c>
      <c r="J8" s="166">
        <v>5663.03300803207</v>
      </c>
    </row>
    <row r="9" spans="1:11" ht="15" thickBot="1">
      <c r="A9" s="115" t="s">
        <v>635</v>
      </c>
      <c r="B9" s="166">
        <v>1963.6406269655802</v>
      </c>
      <c r="C9" s="166">
        <v>544.78740736071995</v>
      </c>
      <c r="D9" s="166">
        <v>1055.9406567866599</v>
      </c>
      <c r="E9" s="166">
        <v>58875.432599353531</v>
      </c>
      <c r="F9" s="166">
        <v>10.135838109750001</v>
      </c>
      <c r="G9" s="166">
        <v>6684.7639362855707</v>
      </c>
      <c r="H9" s="166">
        <v>770.73245528946995</v>
      </c>
      <c r="I9" s="166">
        <v>25991.732174731958</v>
      </c>
      <c r="J9" s="166">
        <v>1279.0661527259299</v>
      </c>
    </row>
    <row r="10" spans="1:11" ht="15" thickBot="1">
      <c r="A10" s="115" t="s">
        <v>744</v>
      </c>
      <c r="B10" s="166">
        <v>2973.2845319882003</v>
      </c>
      <c r="C10" s="166">
        <v>549.90728508002007</v>
      </c>
      <c r="D10" s="166">
        <v>1358.32212813205</v>
      </c>
      <c r="E10" s="166">
        <v>71069.740468405085</v>
      </c>
      <c r="F10" s="166">
        <v>15.109578047239999</v>
      </c>
      <c r="G10" s="166">
        <v>8241.7292155454597</v>
      </c>
      <c r="H10" s="166">
        <v>641.24814124907994</v>
      </c>
      <c r="I10" s="166">
        <v>34127.793095762798</v>
      </c>
      <c r="J10" s="166">
        <v>1634.9853717270901</v>
      </c>
    </row>
    <row r="11" spans="1:11" ht="15" thickBot="1">
      <c r="A11" s="340" t="s">
        <v>745</v>
      </c>
      <c r="B11" s="156">
        <v>2037.23634250641</v>
      </c>
      <c r="C11" s="156">
        <v>563.04953304895002</v>
      </c>
      <c r="D11" s="156">
        <v>1123.19480804607</v>
      </c>
      <c r="E11" s="156">
        <v>61440.316194368716</v>
      </c>
      <c r="F11" s="156">
        <v>8.8752139203299993</v>
      </c>
      <c r="G11" s="156">
        <v>6999.5421080080996</v>
      </c>
      <c r="H11" s="156">
        <v>863.30311452529008</v>
      </c>
      <c r="I11" s="156">
        <v>25569.915088257723</v>
      </c>
      <c r="J11" s="156">
        <v>1350.3902498836899</v>
      </c>
    </row>
    <row r="12" spans="1:11" ht="15" thickBot="1">
      <c r="A12" s="340" t="s">
        <v>746</v>
      </c>
      <c r="B12" s="156">
        <v>2121.5700000000002</v>
      </c>
      <c r="C12" s="156">
        <v>575.6</v>
      </c>
      <c r="D12" s="156">
        <v>1177.82</v>
      </c>
      <c r="E12" s="156">
        <v>61666.97</v>
      </c>
      <c r="F12" s="156">
        <v>8.77</v>
      </c>
      <c r="G12" s="156">
        <v>7114.68</v>
      </c>
      <c r="H12" s="156">
        <v>946.75</v>
      </c>
      <c r="I12" s="156">
        <v>26652.04</v>
      </c>
      <c r="J12" s="156">
        <v>1373.5</v>
      </c>
    </row>
    <row r="13" spans="1:11" ht="15" thickBot="1">
      <c r="A13" s="340" t="s">
        <v>747</v>
      </c>
      <c r="B13" s="156">
        <v>2131.2199999999998</v>
      </c>
      <c r="C13" s="156">
        <v>521.71</v>
      </c>
      <c r="D13" s="156">
        <v>1113.1067288505701</v>
      </c>
      <c r="E13" s="156">
        <v>57489.71</v>
      </c>
      <c r="F13" s="156">
        <v>2.12</v>
      </c>
      <c r="G13" s="156">
        <v>6522.58</v>
      </c>
      <c r="H13" s="156">
        <v>928.74</v>
      </c>
      <c r="I13" s="156">
        <v>27308.71</v>
      </c>
      <c r="J13" s="156">
        <v>1255.28</v>
      </c>
    </row>
    <row r="14" spans="1:11" ht="15" thickBot="1">
      <c r="A14" s="340" t="s">
        <v>924</v>
      </c>
      <c r="B14" s="156">
        <v>2220.2564528908197</v>
      </c>
      <c r="C14" s="156">
        <v>555.64347112044993</v>
      </c>
      <c r="D14" s="156">
        <v>1152.78770807876</v>
      </c>
      <c r="E14" s="156">
        <v>60455.745151007701</v>
      </c>
      <c r="F14" s="156">
        <v>2.2023277125300003</v>
      </c>
      <c r="G14" s="156">
        <v>6931.5306168380403</v>
      </c>
      <c r="H14" s="156">
        <v>946.01897310241009</v>
      </c>
      <c r="I14" s="156">
        <v>27795.492992088231</v>
      </c>
      <c r="J14" s="156">
        <v>1321.88149572051</v>
      </c>
    </row>
    <row r="15" spans="1:11" ht="15" thickBot="1">
      <c r="A15" s="340" t="s">
        <v>749</v>
      </c>
      <c r="B15" s="156">
        <v>2687.4417444116602</v>
      </c>
      <c r="C15" s="156">
        <v>606.46686262499998</v>
      </c>
      <c r="D15" s="156">
        <v>1259.3456089945</v>
      </c>
      <c r="E15" s="156">
        <v>66329.165664953922</v>
      </c>
      <c r="F15" s="156">
        <v>10.48216860994</v>
      </c>
      <c r="G15" s="156">
        <v>7747.5239717042905</v>
      </c>
      <c r="H15" s="156">
        <v>721.43502948238006</v>
      </c>
      <c r="I15" s="156">
        <v>29125.326248399444</v>
      </c>
      <c r="J15" s="156">
        <v>1505.28158357698</v>
      </c>
    </row>
    <row r="16" spans="1:11" ht="15" thickBot="1">
      <c r="A16" s="340" t="s">
        <v>750</v>
      </c>
      <c r="B16" s="156">
        <v>2973.2845319882003</v>
      </c>
      <c r="C16" s="156">
        <v>549.90728508002007</v>
      </c>
      <c r="D16" s="156">
        <v>1358.32212813205</v>
      </c>
      <c r="E16" s="156">
        <v>71069.740468405085</v>
      </c>
      <c r="F16" s="156">
        <v>15.109578047239999</v>
      </c>
      <c r="G16" s="156">
        <v>8241.7292155454597</v>
      </c>
      <c r="H16" s="156">
        <v>641.24814124907994</v>
      </c>
      <c r="I16" s="156">
        <v>34127.793095762798</v>
      </c>
      <c r="J16" s="156">
        <v>1634.9853717270901</v>
      </c>
    </row>
    <row r="18" spans="1:10" ht="15" thickBot="1">
      <c r="A18" s="143" t="s">
        <v>267</v>
      </c>
    </row>
    <row r="19" spans="1:10" ht="9.75" hidden="1" customHeight="1" thickBot="1"/>
    <row r="20" spans="1:10" ht="15" thickBot="1">
      <c r="A20" s="573" t="s">
        <v>0</v>
      </c>
      <c r="B20" s="573" t="s">
        <v>266</v>
      </c>
      <c r="C20" s="573"/>
      <c r="D20" s="573"/>
      <c r="E20" s="573"/>
      <c r="F20" s="573"/>
      <c r="G20" s="573"/>
      <c r="H20" s="573"/>
      <c r="I20" s="573"/>
      <c r="J20" s="573"/>
    </row>
    <row r="21" spans="1:10" ht="29.5" thickBot="1">
      <c r="A21" s="573"/>
      <c r="B21" s="324" t="s">
        <v>636</v>
      </c>
      <c r="C21" s="324" t="s">
        <v>637</v>
      </c>
      <c r="D21" s="324" t="s">
        <v>265</v>
      </c>
      <c r="E21" s="324" t="s">
        <v>264</v>
      </c>
      <c r="F21" s="324" t="s">
        <v>638</v>
      </c>
      <c r="G21" s="324" t="s">
        <v>640</v>
      </c>
      <c r="H21" s="324" t="s">
        <v>641</v>
      </c>
      <c r="I21" s="324" t="s">
        <v>262</v>
      </c>
      <c r="J21" s="324" t="s">
        <v>639</v>
      </c>
    </row>
    <row r="22" spans="1:10" ht="15" thickBot="1">
      <c r="A22" s="115" t="s">
        <v>606</v>
      </c>
      <c r="B22" s="166">
        <v>25.85183118678</v>
      </c>
      <c r="C22" s="166">
        <v>0</v>
      </c>
      <c r="D22" s="166">
        <v>0</v>
      </c>
      <c r="E22" s="166">
        <v>94.000750101059992</v>
      </c>
      <c r="F22" s="166">
        <v>0</v>
      </c>
      <c r="G22" s="166">
        <v>335.20435301947998</v>
      </c>
      <c r="H22" s="166">
        <v>0</v>
      </c>
      <c r="I22" s="166">
        <v>74.141746931499995</v>
      </c>
      <c r="J22" s="166">
        <v>0</v>
      </c>
    </row>
    <row r="23" spans="1:10" ht="15" thickBot="1">
      <c r="A23" s="115" t="s">
        <v>635</v>
      </c>
      <c r="B23" s="166">
        <v>27.19936348209</v>
      </c>
      <c r="C23" s="166">
        <v>0</v>
      </c>
      <c r="D23" s="166">
        <v>0</v>
      </c>
      <c r="E23" s="166">
        <v>9.1162794378199994</v>
      </c>
      <c r="F23" s="166">
        <v>0</v>
      </c>
      <c r="G23" s="166">
        <v>0</v>
      </c>
      <c r="H23" s="166">
        <v>0</v>
      </c>
      <c r="I23" s="166">
        <v>72.996870431589997</v>
      </c>
      <c r="J23" s="166">
        <v>0</v>
      </c>
    </row>
    <row r="24" spans="1:10" ht="15" thickBot="1">
      <c r="A24" s="115" t="s">
        <v>744</v>
      </c>
      <c r="B24" s="166">
        <v>124.81475357689999</v>
      </c>
      <c r="C24" s="166">
        <v>0</v>
      </c>
      <c r="D24" s="166">
        <v>0</v>
      </c>
      <c r="E24" s="166">
        <v>0</v>
      </c>
      <c r="F24" s="166">
        <v>0</v>
      </c>
      <c r="G24" s="166">
        <v>0</v>
      </c>
      <c r="H24" s="166">
        <v>0</v>
      </c>
      <c r="I24" s="166">
        <v>349.95</v>
      </c>
      <c r="J24" s="166">
        <v>0</v>
      </c>
    </row>
    <row r="25" spans="1:10" ht="15" thickBot="1">
      <c r="A25" s="340" t="s">
        <v>745</v>
      </c>
      <c r="B25" s="156">
        <v>27.93</v>
      </c>
      <c r="C25" s="156">
        <v>0</v>
      </c>
      <c r="D25" s="156">
        <v>0</v>
      </c>
      <c r="E25" s="156">
        <v>1.42</v>
      </c>
      <c r="F25" s="156">
        <v>0</v>
      </c>
      <c r="G25" s="156">
        <v>0</v>
      </c>
      <c r="H25" s="156">
        <v>0</v>
      </c>
      <c r="I25" s="156">
        <v>123.28</v>
      </c>
      <c r="J25" s="156">
        <v>0</v>
      </c>
    </row>
    <row r="26" spans="1:10" ht="15" thickBot="1">
      <c r="A26" s="340" t="s">
        <v>746</v>
      </c>
      <c r="B26" s="156">
        <v>28.3</v>
      </c>
      <c r="C26" s="156">
        <v>0</v>
      </c>
      <c r="D26" s="156">
        <v>0</v>
      </c>
      <c r="E26" s="156">
        <v>1.44</v>
      </c>
      <c r="F26" s="156">
        <v>0</v>
      </c>
      <c r="G26" s="156">
        <v>0</v>
      </c>
      <c r="H26" s="156">
        <v>0</v>
      </c>
      <c r="I26" s="156">
        <v>145.68</v>
      </c>
      <c r="J26" s="156">
        <v>0</v>
      </c>
    </row>
    <row r="27" spans="1:10" ht="15" thickBot="1">
      <c r="A27" s="340" t="s">
        <v>747</v>
      </c>
      <c r="B27" s="156">
        <v>28.26</v>
      </c>
      <c r="C27" s="156">
        <v>0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149.69</v>
      </c>
      <c r="J27" s="156">
        <v>0</v>
      </c>
    </row>
    <row r="28" spans="1:10" ht="15" thickBot="1">
      <c r="A28" s="340" t="s">
        <v>924</v>
      </c>
      <c r="B28" s="156">
        <v>28.759390461880002</v>
      </c>
      <c r="C28" s="156">
        <v>0</v>
      </c>
      <c r="D28" s="156">
        <v>0</v>
      </c>
      <c r="E28" s="156">
        <v>0</v>
      </c>
      <c r="F28" s="156">
        <v>0</v>
      </c>
      <c r="G28" s="156">
        <v>0</v>
      </c>
      <c r="H28" s="156">
        <v>0</v>
      </c>
      <c r="I28" s="156">
        <v>177.65</v>
      </c>
      <c r="J28" s="156">
        <v>0</v>
      </c>
    </row>
    <row r="29" spans="1:10" ht="15" thickBot="1">
      <c r="A29" s="340" t="s">
        <v>749</v>
      </c>
      <c r="B29" s="156">
        <v>120.70525133413001</v>
      </c>
      <c r="C29" s="156">
        <v>0</v>
      </c>
      <c r="D29" s="156">
        <v>0</v>
      </c>
      <c r="E29" s="156">
        <v>0</v>
      </c>
      <c r="F29" s="156">
        <v>0</v>
      </c>
      <c r="G29" s="156">
        <v>0</v>
      </c>
      <c r="H29" s="156">
        <v>0</v>
      </c>
      <c r="I29" s="156">
        <v>272.72890679139005</v>
      </c>
      <c r="J29" s="156">
        <v>0</v>
      </c>
    </row>
    <row r="30" spans="1:10" ht="15" thickBot="1">
      <c r="A30" s="340" t="s">
        <v>750</v>
      </c>
      <c r="B30" s="156">
        <v>124.81475357689999</v>
      </c>
      <c r="C30" s="156">
        <v>0</v>
      </c>
      <c r="D30" s="156">
        <v>0</v>
      </c>
      <c r="E30" s="156">
        <v>0</v>
      </c>
      <c r="F30" s="156">
        <v>0</v>
      </c>
      <c r="G30" s="156">
        <v>0</v>
      </c>
      <c r="H30" s="156">
        <v>0</v>
      </c>
      <c r="I30" s="156">
        <v>349.95</v>
      </c>
      <c r="J30" s="156">
        <v>0</v>
      </c>
    </row>
    <row r="31" spans="1:10" ht="15" hidden="1" customHeight="1"/>
    <row r="32" spans="1:10">
      <c r="A32" s="169" t="s">
        <v>1051</v>
      </c>
    </row>
    <row r="34" spans="1:10" ht="17">
      <c r="A34" s="593" t="s">
        <v>719</v>
      </c>
      <c r="B34" s="593"/>
      <c r="C34" s="593"/>
      <c r="D34" s="593"/>
      <c r="E34" s="593"/>
      <c r="F34" s="593"/>
      <c r="G34" s="593"/>
      <c r="H34" s="593"/>
      <c r="I34" s="593"/>
      <c r="J34" s="593"/>
    </row>
    <row r="35" spans="1:10" ht="8.25" customHeight="1"/>
    <row r="36" spans="1:10" ht="15" thickBot="1">
      <c r="A36" s="143" t="s">
        <v>243</v>
      </c>
    </row>
    <row r="37" spans="1:10" ht="9" hidden="1" customHeight="1" thickBot="1"/>
    <row r="38" spans="1:10" ht="15" thickBot="1">
      <c r="A38" s="573" t="s">
        <v>0</v>
      </c>
      <c r="B38" s="573" t="s">
        <v>266</v>
      </c>
      <c r="C38" s="573"/>
      <c r="D38" s="573"/>
      <c r="E38" s="573"/>
      <c r="F38" s="573"/>
      <c r="G38" s="573"/>
      <c r="H38" s="573"/>
      <c r="I38" s="573"/>
      <c r="J38" s="573"/>
    </row>
    <row r="39" spans="1:10" ht="29.5" thickBot="1">
      <c r="A39" s="573"/>
      <c r="B39" s="324" t="s">
        <v>636</v>
      </c>
      <c r="C39" s="324" t="s">
        <v>637</v>
      </c>
      <c r="D39" s="324" t="s">
        <v>265</v>
      </c>
      <c r="E39" s="324" t="s">
        <v>264</v>
      </c>
      <c r="F39" s="324" t="s">
        <v>638</v>
      </c>
      <c r="G39" s="324" t="s">
        <v>640</v>
      </c>
      <c r="H39" s="324" t="s">
        <v>641</v>
      </c>
      <c r="I39" s="324" t="s">
        <v>262</v>
      </c>
      <c r="J39" s="324" t="s">
        <v>639</v>
      </c>
    </row>
    <row r="40" spans="1:10" ht="15" thickBot="1">
      <c r="A40" s="115" t="s">
        <v>606</v>
      </c>
      <c r="B40" s="166">
        <v>10171.900155147561</v>
      </c>
      <c r="C40" s="166">
        <v>2274.9872237181498</v>
      </c>
      <c r="D40" s="166">
        <v>8878.8313349975997</v>
      </c>
      <c r="E40" s="166">
        <v>72271.259629758031</v>
      </c>
      <c r="F40" s="166">
        <v>0.92716775021999998</v>
      </c>
      <c r="G40" s="166">
        <v>933.77423707168009</v>
      </c>
      <c r="H40" s="166">
        <v>182.99758544957999</v>
      </c>
      <c r="I40" s="166">
        <v>18942.428436857859</v>
      </c>
      <c r="J40" s="166">
        <v>288.54205684358004</v>
      </c>
    </row>
    <row r="41" spans="1:10" ht="15" thickBot="1">
      <c r="A41" s="115" t="s">
        <v>635</v>
      </c>
      <c r="B41" s="166">
        <v>9261.9093185996408</v>
      </c>
      <c r="C41" s="166">
        <v>2236.3338828262599</v>
      </c>
      <c r="D41" s="166">
        <v>8446.4277324989398</v>
      </c>
      <c r="E41" s="166">
        <v>64618.710099008509</v>
      </c>
      <c r="F41" s="166">
        <v>0.57074316959000004</v>
      </c>
      <c r="G41" s="166">
        <v>2091.4977489408702</v>
      </c>
      <c r="H41" s="166">
        <v>159.86145802636</v>
      </c>
      <c r="I41" s="166">
        <v>18493.652318705717</v>
      </c>
      <c r="J41" s="166">
        <v>276.33886148879998</v>
      </c>
    </row>
    <row r="42" spans="1:10" ht="15" thickBot="1">
      <c r="A42" s="115" t="s">
        <v>744</v>
      </c>
      <c r="B42" s="166">
        <v>10884.05404986523</v>
      </c>
      <c r="C42" s="166">
        <v>7386.4597504696394</v>
      </c>
      <c r="D42" s="166">
        <v>9630.6350355853392</v>
      </c>
      <c r="E42" s="166">
        <v>68615.184755913768</v>
      </c>
      <c r="F42" s="166">
        <v>9.5305036029999998E-2</v>
      </c>
      <c r="G42" s="166">
        <v>2548.1951692953999</v>
      </c>
      <c r="H42" s="166">
        <v>171.22796149156</v>
      </c>
      <c r="I42" s="166">
        <v>32997.89654456039</v>
      </c>
      <c r="J42" s="166">
        <v>413.52845049876998</v>
      </c>
    </row>
    <row r="43" spans="1:10" ht="15" thickBot="1">
      <c r="A43" s="340" t="s">
        <v>745</v>
      </c>
      <c r="B43" s="156">
        <v>8914.03600535224</v>
      </c>
      <c r="C43" s="156">
        <v>2925.2801607285296</v>
      </c>
      <c r="D43" s="156">
        <v>8586.08</v>
      </c>
      <c r="E43" s="156">
        <v>66162.311684502696</v>
      </c>
      <c r="F43" s="156">
        <v>0.58615098437000002</v>
      </c>
      <c r="G43" s="156">
        <v>2169.5445310310201</v>
      </c>
      <c r="H43" s="156">
        <v>163.35834232708999</v>
      </c>
      <c r="I43" s="156">
        <v>21139.501624535093</v>
      </c>
      <c r="J43" s="156">
        <v>312.34152418514003</v>
      </c>
    </row>
    <row r="44" spans="1:10" ht="15" thickBot="1">
      <c r="A44" s="340" t="s">
        <v>746</v>
      </c>
      <c r="B44" s="156">
        <v>9162.246417863571</v>
      </c>
      <c r="C44" s="156">
        <v>3182.86</v>
      </c>
      <c r="D44" s="156">
        <v>8571.2900000000009</v>
      </c>
      <c r="E44" s="156">
        <v>66243.28</v>
      </c>
      <c r="F44" s="156">
        <v>0.09</v>
      </c>
      <c r="G44" s="156">
        <v>2197.52</v>
      </c>
      <c r="H44" s="156">
        <v>153.56</v>
      </c>
      <c r="I44" s="156">
        <v>23058.67</v>
      </c>
      <c r="J44" s="156">
        <v>274.36</v>
      </c>
    </row>
    <row r="45" spans="1:10" ht="15" thickBot="1">
      <c r="A45" s="340" t="s">
        <v>747</v>
      </c>
      <c r="B45" s="156">
        <v>9431.8962374959701</v>
      </c>
      <c r="C45" s="156">
        <v>3884.7679645682797</v>
      </c>
      <c r="D45" s="156">
        <v>8783.4215885736903</v>
      </c>
      <c r="E45" s="156">
        <v>65491.263307819492</v>
      </c>
      <c r="F45" s="156">
        <v>8.8951991729999999E-2</v>
      </c>
      <c r="G45" s="156">
        <v>2174.9598969124299</v>
      </c>
      <c r="H45" s="156">
        <v>153.56025052881</v>
      </c>
      <c r="I45" s="156">
        <v>22226.651685611658</v>
      </c>
      <c r="J45" s="156">
        <v>306.29509491432003</v>
      </c>
    </row>
    <row r="46" spans="1:10" ht="15" thickBot="1">
      <c r="A46" s="340" t="s">
        <v>924</v>
      </c>
      <c r="B46" s="156">
        <v>9523.0128883101788</v>
      </c>
      <c r="C46" s="156">
        <v>5358.7703635303496</v>
      </c>
      <c r="D46" s="156">
        <v>8987.3258580993806</v>
      </c>
      <c r="E46" s="156">
        <v>65606.73344383738</v>
      </c>
      <c r="F46" s="156">
        <v>9.0520512180000012E-2</v>
      </c>
      <c r="G46" s="156">
        <v>2217.0512414394702</v>
      </c>
      <c r="H46" s="156">
        <v>139.22715842291001</v>
      </c>
      <c r="I46" s="156">
        <v>24623.279386664763</v>
      </c>
      <c r="J46" s="156">
        <v>321.34551719540997</v>
      </c>
    </row>
    <row r="47" spans="1:10" ht="15" thickBot="1">
      <c r="A47" s="340" t="s">
        <v>749</v>
      </c>
      <c r="B47" s="156">
        <v>10068.866299549911</v>
      </c>
      <c r="C47" s="156">
        <v>5238.8125049679693</v>
      </c>
      <c r="D47" s="156">
        <v>9424.6290645552599</v>
      </c>
      <c r="E47" s="156">
        <v>67018.253068640654</v>
      </c>
      <c r="F47" s="156">
        <v>9.3432557120000009E-2</v>
      </c>
      <c r="G47" s="156">
        <v>2300.0354365435201</v>
      </c>
      <c r="H47" s="156">
        <v>141.77202366114003</v>
      </c>
      <c r="I47" s="156">
        <v>28721.080256403751</v>
      </c>
      <c r="J47" s="156">
        <v>361.54852391840001</v>
      </c>
    </row>
    <row r="48" spans="1:10" ht="15" thickBot="1">
      <c r="A48" s="340" t="s">
        <v>750</v>
      </c>
      <c r="B48" s="156">
        <v>10884.05404986523</v>
      </c>
      <c r="C48" s="156">
        <v>7386.4597504696394</v>
      </c>
      <c r="D48" s="156">
        <v>9630.6350355853392</v>
      </c>
      <c r="E48" s="156">
        <v>68615.184755913768</v>
      </c>
      <c r="F48" s="156">
        <v>9.5305036029999998E-2</v>
      </c>
      <c r="G48" s="156">
        <v>2548.1951692953999</v>
      </c>
      <c r="H48" s="156">
        <v>171.22796149156</v>
      </c>
      <c r="I48" s="156">
        <v>32997.89654456039</v>
      </c>
      <c r="J48" s="156">
        <v>413.52845049876998</v>
      </c>
    </row>
    <row r="50" spans="1:10" ht="15" thickBot="1">
      <c r="A50" s="143" t="s">
        <v>245</v>
      </c>
    </row>
    <row r="51" spans="1:10" ht="9.75" hidden="1" customHeight="1" thickBot="1"/>
    <row r="52" spans="1:10" ht="15" thickBot="1">
      <c r="A52" s="573" t="s">
        <v>0</v>
      </c>
      <c r="B52" s="573" t="s">
        <v>266</v>
      </c>
      <c r="C52" s="573"/>
      <c r="D52" s="573"/>
      <c r="E52" s="573"/>
      <c r="F52" s="573"/>
      <c r="G52" s="573"/>
      <c r="H52" s="573"/>
      <c r="I52" s="573"/>
      <c r="J52" s="573"/>
    </row>
    <row r="53" spans="1:10" ht="29.5" thickBot="1">
      <c r="A53" s="573"/>
      <c r="B53" s="324" t="s">
        <v>636</v>
      </c>
      <c r="C53" s="324" t="s">
        <v>637</v>
      </c>
      <c r="D53" s="324" t="s">
        <v>265</v>
      </c>
      <c r="E53" s="324" t="s">
        <v>264</v>
      </c>
      <c r="F53" s="324" t="s">
        <v>638</v>
      </c>
      <c r="G53" s="324" t="s">
        <v>640</v>
      </c>
      <c r="H53" s="324" t="s">
        <v>641</v>
      </c>
      <c r="I53" s="324" t="s">
        <v>262</v>
      </c>
      <c r="J53" s="324" t="s">
        <v>639</v>
      </c>
    </row>
    <row r="54" spans="1:10" ht="15" thickBot="1">
      <c r="A54" s="115" t="s">
        <v>606</v>
      </c>
      <c r="B54" s="166">
        <v>637.60491389568995</v>
      </c>
      <c r="C54" s="166">
        <v>0.19758823336</v>
      </c>
      <c r="D54" s="166">
        <v>19.992923498860002</v>
      </c>
      <c r="E54" s="166">
        <v>6858.3374707165494</v>
      </c>
      <c r="F54" s="166">
        <v>0</v>
      </c>
      <c r="G54" s="166">
        <v>90.365096029270006</v>
      </c>
      <c r="H54" s="166">
        <v>0</v>
      </c>
      <c r="I54" s="166">
        <v>915.91447768328987</v>
      </c>
      <c r="J54" s="166">
        <v>4.0502517081100002</v>
      </c>
    </row>
    <row r="55" spans="1:10" ht="15" thickBot="1">
      <c r="A55" s="115" t="s">
        <v>635</v>
      </c>
      <c r="B55" s="166">
        <v>106.36084096526</v>
      </c>
      <c r="C55" s="166">
        <v>0.14767903948</v>
      </c>
      <c r="D55" s="166">
        <v>18.910665912380001</v>
      </c>
      <c r="E55" s="166">
        <v>5990.5277799298301</v>
      </c>
      <c r="F55" s="166">
        <v>0</v>
      </c>
      <c r="G55" s="166">
        <v>104.28099642227001</v>
      </c>
      <c r="H55" s="166">
        <v>0</v>
      </c>
      <c r="I55" s="166">
        <v>1107.3918477741001</v>
      </c>
      <c r="J55" s="166">
        <v>2.97362425715</v>
      </c>
    </row>
    <row r="56" spans="1:10" ht="15" thickBot="1">
      <c r="A56" s="115" t="s">
        <v>744</v>
      </c>
      <c r="B56" s="166">
        <v>192.38729183270001</v>
      </c>
      <c r="C56" s="166">
        <v>0.16815548628999999</v>
      </c>
      <c r="D56" s="166">
        <v>31.974393325689999</v>
      </c>
      <c r="E56" s="166">
        <v>7041.1820477134406</v>
      </c>
      <c r="F56" s="166">
        <v>0</v>
      </c>
      <c r="G56" s="166">
        <v>138.94349679905</v>
      </c>
      <c r="H56" s="166">
        <v>0</v>
      </c>
      <c r="I56" s="166">
        <v>1792.9047758138302</v>
      </c>
      <c r="J56" s="166">
        <v>5.2331417023599993</v>
      </c>
    </row>
    <row r="57" spans="1:10" ht="15" thickBot="1">
      <c r="A57" s="340" t="s">
        <v>745</v>
      </c>
      <c r="B57" s="156">
        <v>113.30333483247999</v>
      </c>
      <c r="C57" s="156">
        <v>0.15668653525000001</v>
      </c>
      <c r="D57" s="156">
        <v>18.671073549259997</v>
      </c>
      <c r="E57" s="354">
        <v>5961.5983033925095</v>
      </c>
      <c r="F57" s="156">
        <v>0</v>
      </c>
      <c r="G57" s="354">
        <v>98.069519975909998</v>
      </c>
      <c r="H57" s="156">
        <v>0</v>
      </c>
      <c r="I57" s="354">
        <v>1207.80301743615</v>
      </c>
      <c r="J57" s="156">
        <v>3.1909064759799999</v>
      </c>
    </row>
    <row r="58" spans="1:10" ht="15" thickBot="1">
      <c r="A58" s="340" t="s">
        <v>746</v>
      </c>
      <c r="B58" s="156">
        <v>116.18</v>
      </c>
      <c r="C58" s="156">
        <v>0.16</v>
      </c>
      <c r="D58" s="156">
        <v>33.25</v>
      </c>
      <c r="E58" s="156">
        <v>6237.86</v>
      </c>
      <c r="F58" s="156">
        <v>0</v>
      </c>
      <c r="G58" s="156">
        <v>99.48</v>
      </c>
      <c r="H58" s="156">
        <v>0</v>
      </c>
      <c r="I58" s="156">
        <v>1331.59</v>
      </c>
      <c r="J58" s="156">
        <v>3.33</v>
      </c>
    </row>
    <row r="59" spans="1:10" ht="15" thickBot="1">
      <c r="A59" s="340" t="s">
        <v>747</v>
      </c>
      <c r="B59" s="156">
        <v>123.9</v>
      </c>
      <c r="C59" s="156">
        <v>0.14000000000000001</v>
      </c>
      <c r="D59" s="156">
        <v>37.9</v>
      </c>
      <c r="E59" s="354">
        <v>5736.7401027471205</v>
      </c>
      <c r="F59" s="156">
        <v>0</v>
      </c>
      <c r="G59" s="354">
        <v>84.158405719529995</v>
      </c>
      <c r="H59" s="156">
        <v>0</v>
      </c>
      <c r="I59" s="354">
        <v>1579.9</v>
      </c>
      <c r="J59" s="156">
        <v>3.42</v>
      </c>
    </row>
    <row r="60" spans="1:10" ht="15" thickBot="1">
      <c r="A60" s="340" t="s">
        <v>924</v>
      </c>
      <c r="B60" s="156">
        <v>132.34948118166</v>
      </c>
      <c r="C60" s="156">
        <v>0.14547063333000002</v>
      </c>
      <c r="D60" s="156">
        <v>39.546171917069998</v>
      </c>
      <c r="E60" s="156">
        <v>6315.7219290047897</v>
      </c>
      <c r="F60" s="156">
        <v>0</v>
      </c>
      <c r="G60" s="156">
        <v>97.678588135949994</v>
      </c>
      <c r="H60" s="156">
        <v>0</v>
      </c>
      <c r="I60" s="156">
        <v>1623.6382131069399</v>
      </c>
      <c r="J60" s="156">
        <v>3.6351419091100001</v>
      </c>
    </row>
    <row r="61" spans="1:10" ht="15" thickBot="1">
      <c r="A61" s="340" t="s">
        <v>749</v>
      </c>
      <c r="B61" s="156">
        <v>169.12436195426</v>
      </c>
      <c r="C61" s="156">
        <v>0.16002675620000001</v>
      </c>
      <c r="D61" s="156">
        <v>36.922778800789999</v>
      </c>
      <c r="E61" s="156">
        <v>7564.1815693786793</v>
      </c>
      <c r="F61" s="156">
        <v>0</v>
      </c>
      <c r="G61" s="156">
        <v>93.724567907989993</v>
      </c>
      <c r="H61" s="156">
        <v>0</v>
      </c>
      <c r="I61" s="156">
        <v>1658.5055335350501</v>
      </c>
      <c r="J61" s="156">
        <v>5.9719137894399994</v>
      </c>
    </row>
    <row r="62" spans="1:10" ht="15" thickBot="1">
      <c r="A62" s="340" t="s">
        <v>750</v>
      </c>
      <c r="B62" s="156">
        <v>192.38729183270001</v>
      </c>
      <c r="C62" s="156">
        <v>0.16815548628999999</v>
      </c>
      <c r="D62" s="156">
        <v>31.974393325689999</v>
      </c>
      <c r="E62" s="156">
        <v>7041.1820477134406</v>
      </c>
      <c r="F62" s="156">
        <v>0</v>
      </c>
      <c r="G62" s="156">
        <v>138.94349679905</v>
      </c>
      <c r="H62" s="156">
        <v>0</v>
      </c>
      <c r="I62" s="156">
        <v>1792.9047758138302</v>
      </c>
      <c r="J62" s="156">
        <v>5.2331417023599993</v>
      </c>
    </row>
    <row r="63" spans="1:10" ht="15" hidden="1" customHeight="1"/>
    <row r="64" spans="1:10">
      <c r="A64" s="169" t="s">
        <v>1051</v>
      </c>
    </row>
    <row r="65" spans="1:10">
      <c r="A65" s="27"/>
    </row>
    <row r="67" spans="1:10" ht="17">
      <c r="A67" s="593" t="s">
        <v>719</v>
      </c>
      <c r="B67" s="593"/>
      <c r="C67" s="593"/>
      <c r="D67" s="593"/>
      <c r="E67" s="593"/>
      <c r="F67" s="593"/>
      <c r="G67" s="593"/>
      <c r="H67" s="593"/>
      <c r="I67" s="593"/>
      <c r="J67" s="593"/>
    </row>
    <row r="68" spans="1:10" ht="9" customHeight="1"/>
    <row r="69" spans="1:10" ht="15" thickBot="1">
      <c r="A69" s="143" t="s">
        <v>241</v>
      </c>
    </row>
    <row r="70" spans="1:10" ht="11.25" hidden="1" customHeight="1" thickBot="1"/>
    <row r="71" spans="1:10" ht="15" thickBot="1">
      <c r="A71" s="573" t="s">
        <v>0</v>
      </c>
      <c r="B71" s="573" t="s">
        <v>266</v>
      </c>
      <c r="C71" s="573"/>
      <c r="D71" s="573"/>
      <c r="E71" s="573"/>
      <c r="F71" s="573"/>
      <c r="G71" s="573"/>
      <c r="H71" s="573"/>
      <c r="I71" s="573"/>
      <c r="J71" s="573"/>
    </row>
    <row r="72" spans="1:10" ht="29.5" thickBot="1">
      <c r="A72" s="573"/>
      <c r="B72" s="324" t="s">
        <v>636</v>
      </c>
      <c r="C72" s="324" t="s">
        <v>637</v>
      </c>
      <c r="D72" s="324" t="s">
        <v>265</v>
      </c>
      <c r="E72" s="324" t="s">
        <v>264</v>
      </c>
      <c r="F72" s="324" t="s">
        <v>638</v>
      </c>
      <c r="G72" s="324" t="s">
        <v>640</v>
      </c>
      <c r="H72" s="324" t="s">
        <v>641</v>
      </c>
      <c r="I72" s="324" t="s">
        <v>262</v>
      </c>
      <c r="J72" s="324" t="s">
        <v>639</v>
      </c>
    </row>
    <row r="73" spans="1:10" ht="15" thickBot="1">
      <c r="A73" s="115" t="s">
        <v>606</v>
      </c>
      <c r="B73" s="166">
        <v>4325.9450230470102</v>
      </c>
      <c r="C73" s="166">
        <v>20091.710150104038</v>
      </c>
      <c r="D73" s="166">
        <v>1358.3764843757901</v>
      </c>
      <c r="E73" s="166">
        <v>12914.798990624211</v>
      </c>
      <c r="F73" s="166">
        <v>1.4813568696300001</v>
      </c>
      <c r="G73" s="166">
        <v>352.89900298271004</v>
      </c>
      <c r="H73" s="166">
        <v>193.407541802</v>
      </c>
      <c r="I73" s="166">
        <v>19946.664548138011</v>
      </c>
      <c r="J73" s="166">
        <v>1787.3505747343702</v>
      </c>
    </row>
    <row r="74" spans="1:10" ht="15" thickBot="1">
      <c r="A74" s="115" t="s">
        <v>635</v>
      </c>
      <c r="B74" s="166">
        <v>6298.9116660466398</v>
      </c>
      <c r="C74" s="166">
        <v>7292.2264261923892</v>
      </c>
      <c r="D74" s="166">
        <v>1295.09485467686</v>
      </c>
      <c r="E74" s="166">
        <v>15816.462063781119</v>
      </c>
      <c r="F74" s="166">
        <v>5.9108218416400007</v>
      </c>
      <c r="G74" s="166">
        <v>1467.93325830871</v>
      </c>
      <c r="H74" s="166">
        <v>166.03122847354999</v>
      </c>
      <c r="I74" s="166">
        <v>22718.334119351297</v>
      </c>
      <c r="J74" s="166">
        <v>843.92841573761996</v>
      </c>
    </row>
    <row r="75" spans="1:10" ht="15" thickBot="1">
      <c r="A75" s="115" t="s">
        <v>744</v>
      </c>
      <c r="B75" s="166">
        <v>11762.86192620174</v>
      </c>
      <c r="C75" s="166">
        <v>14193.827476232589</v>
      </c>
      <c r="D75" s="166">
        <v>1662.9000589600701</v>
      </c>
      <c r="E75" s="166">
        <v>16514.692279479379</v>
      </c>
      <c r="F75" s="166">
        <v>93.992832773410001</v>
      </c>
      <c r="G75" s="166">
        <v>1060.63334062219</v>
      </c>
      <c r="H75" s="166">
        <v>143.04683274863001</v>
      </c>
      <c r="I75" s="166">
        <v>34583.494402307682</v>
      </c>
      <c r="J75" s="166">
        <v>1208.3264598660001</v>
      </c>
    </row>
    <row r="76" spans="1:10" ht="15" thickBot="1">
      <c r="A76" s="340" t="s">
        <v>745</v>
      </c>
      <c r="B76" s="156">
        <v>6954.4130178442201</v>
      </c>
      <c r="C76" s="156">
        <v>12031.8290894938</v>
      </c>
      <c r="D76" s="156">
        <v>1401.3425884488001</v>
      </c>
      <c r="E76" s="156">
        <v>16860.061577565848</v>
      </c>
      <c r="F76" s="156">
        <v>0.91002294970000008</v>
      </c>
      <c r="G76" s="156">
        <v>936.72201244227006</v>
      </c>
      <c r="H76" s="156">
        <v>168.34005936876002</v>
      </c>
      <c r="I76" s="156">
        <v>26060.239038056741</v>
      </c>
      <c r="J76" s="354">
        <v>992.80465666372993</v>
      </c>
    </row>
    <row r="77" spans="1:10" ht="15" thickBot="1">
      <c r="A77" s="340" t="s">
        <v>746</v>
      </c>
      <c r="B77" s="156">
        <v>7306.2</v>
      </c>
      <c r="C77" s="156">
        <v>12909.61</v>
      </c>
      <c r="D77" s="156">
        <v>1415.8</v>
      </c>
      <c r="E77" s="156">
        <v>16610.240000000002</v>
      </c>
      <c r="F77" s="156">
        <v>24.37</v>
      </c>
      <c r="G77" s="156">
        <v>1253.78</v>
      </c>
      <c r="H77" s="156">
        <v>164.84</v>
      </c>
      <c r="I77" s="156">
        <v>26888.560000000001</v>
      </c>
      <c r="J77" s="156">
        <v>953.73</v>
      </c>
    </row>
    <row r="78" spans="1:10" ht="15" thickBot="1">
      <c r="A78" s="340" t="s">
        <v>747</v>
      </c>
      <c r="B78" s="156">
        <v>7592.5351410887997</v>
      </c>
      <c r="C78" s="156">
        <v>10622.95469080586</v>
      </c>
      <c r="D78" s="156">
        <v>1424.60563936771</v>
      </c>
      <c r="E78" s="156">
        <v>16515.866685927278</v>
      </c>
      <c r="F78" s="156">
        <v>37.053144274589997</v>
      </c>
      <c r="G78" s="156">
        <v>714.13658911918992</v>
      </c>
      <c r="H78" s="156">
        <v>179.37388661304999</v>
      </c>
      <c r="I78" s="156">
        <v>25708.199685539767</v>
      </c>
      <c r="J78" s="156">
        <v>874.75916316203006</v>
      </c>
    </row>
    <row r="79" spans="1:10" ht="15" thickBot="1">
      <c r="A79" s="340" t="s">
        <v>924</v>
      </c>
      <c r="B79" s="156">
        <v>9259.46184779541</v>
      </c>
      <c r="C79" s="156">
        <v>15509.98392731266</v>
      </c>
      <c r="D79" s="156">
        <v>1629.1015472932299</v>
      </c>
      <c r="E79" s="156">
        <v>18379.723917001731</v>
      </c>
      <c r="F79" s="156">
        <v>37.237586483290002</v>
      </c>
      <c r="G79" s="156">
        <v>904.59156362091005</v>
      </c>
      <c r="H79" s="156">
        <v>201.36856807932998</v>
      </c>
      <c r="I79" s="156">
        <v>29356.342636160916</v>
      </c>
      <c r="J79" s="156">
        <v>1307.87552635679</v>
      </c>
    </row>
    <row r="80" spans="1:10" ht="15" thickBot="1">
      <c r="A80" s="340" t="s">
        <v>749</v>
      </c>
      <c r="B80" s="156">
        <v>10319.34084591106</v>
      </c>
      <c r="C80" s="156">
        <v>15974.12226667972</v>
      </c>
      <c r="D80" s="156">
        <v>1779.2480247016299</v>
      </c>
      <c r="E80" s="156">
        <v>17041.069875702891</v>
      </c>
      <c r="F80" s="156">
        <v>70.159515785010001</v>
      </c>
      <c r="G80" s="156">
        <v>777.18075534339005</v>
      </c>
      <c r="H80" s="156">
        <v>151.73185189962001</v>
      </c>
      <c r="I80" s="156">
        <v>30532.143981268659</v>
      </c>
      <c r="J80" s="156">
        <v>1076.4829726750399</v>
      </c>
    </row>
    <row r="81" spans="1:10" ht="15" thickBot="1">
      <c r="A81" s="340" t="s">
        <v>750</v>
      </c>
      <c r="B81" s="156">
        <v>11762.86192620174</v>
      </c>
      <c r="C81" s="156">
        <v>14193.827476232589</v>
      </c>
      <c r="D81" s="156">
        <v>1662.9000589600701</v>
      </c>
      <c r="E81" s="156">
        <v>16514.692279479379</v>
      </c>
      <c r="F81" s="156">
        <v>93.992832773410001</v>
      </c>
      <c r="G81" s="156">
        <v>1060.63334062219</v>
      </c>
      <c r="H81" s="156">
        <v>143.04683274863001</v>
      </c>
      <c r="I81" s="156">
        <v>34583.494402307682</v>
      </c>
      <c r="J81" s="156">
        <v>1208.3264598660001</v>
      </c>
    </row>
    <row r="83" spans="1:10" ht="15" thickBot="1">
      <c r="A83" s="143" t="s">
        <v>242</v>
      </c>
    </row>
    <row r="84" spans="1:10" ht="9.75" hidden="1" customHeight="1" thickBot="1"/>
    <row r="85" spans="1:10" ht="15" thickBot="1">
      <c r="A85" s="573" t="s">
        <v>0</v>
      </c>
      <c r="B85" s="573" t="s">
        <v>266</v>
      </c>
      <c r="C85" s="573"/>
      <c r="D85" s="573"/>
      <c r="E85" s="573"/>
      <c r="F85" s="573"/>
      <c r="G85" s="573"/>
      <c r="H85" s="573"/>
      <c r="I85" s="573"/>
      <c r="J85" s="573"/>
    </row>
    <row r="86" spans="1:10" ht="29.5" thickBot="1">
      <c r="A86" s="573"/>
      <c r="B86" s="324" t="s">
        <v>636</v>
      </c>
      <c r="C86" s="324" t="s">
        <v>637</v>
      </c>
      <c r="D86" s="324" t="s">
        <v>265</v>
      </c>
      <c r="E86" s="324" t="s">
        <v>264</v>
      </c>
      <c r="F86" s="324" t="s">
        <v>638</v>
      </c>
      <c r="G86" s="324" t="s">
        <v>640</v>
      </c>
      <c r="H86" s="324" t="s">
        <v>641</v>
      </c>
      <c r="I86" s="324" t="s">
        <v>262</v>
      </c>
      <c r="J86" s="324" t="s">
        <v>639</v>
      </c>
    </row>
    <row r="87" spans="1:10" ht="15" thickBot="1">
      <c r="A87" s="115" t="s">
        <v>606</v>
      </c>
      <c r="B87" s="166">
        <v>1714.7282484243501</v>
      </c>
      <c r="C87" s="166">
        <v>157.72313593368</v>
      </c>
      <c r="D87" s="166">
        <v>1272.10756544377</v>
      </c>
      <c r="E87" s="166">
        <v>16329.739296129839</v>
      </c>
      <c r="F87" s="166">
        <v>14.59197278465</v>
      </c>
      <c r="G87" s="166">
        <v>1981.04348595894</v>
      </c>
      <c r="H87" s="166">
        <v>440.60473364554997</v>
      </c>
      <c r="I87" s="166">
        <v>5043.6411755050494</v>
      </c>
      <c r="J87" s="166">
        <v>456.69291415378996</v>
      </c>
    </row>
    <row r="88" spans="1:10" ht="15" thickBot="1">
      <c r="A88" s="115" t="s">
        <v>635</v>
      </c>
      <c r="B88" s="166">
        <v>1230.09733223435</v>
      </c>
      <c r="C88" s="166">
        <v>159.50208400988001</v>
      </c>
      <c r="D88" s="166">
        <v>651.52072907774004</v>
      </c>
      <c r="E88" s="166">
        <v>15677.516313276401</v>
      </c>
      <c r="F88" s="166">
        <v>12.090899100910001</v>
      </c>
      <c r="G88" s="166">
        <v>1680.4023292008899</v>
      </c>
      <c r="H88" s="166">
        <v>423.43538020998</v>
      </c>
      <c r="I88" s="166">
        <v>3572.6938487451603</v>
      </c>
      <c r="J88" s="166">
        <v>102.70551347883</v>
      </c>
    </row>
    <row r="89" spans="1:10" ht="15" thickBot="1">
      <c r="A89" s="115" t="s">
        <v>744</v>
      </c>
      <c r="B89" s="166">
        <v>1095.3501520617399</v>
      </c>
      <c r="C89" s="355">
        <v>166.60051852522</v>
      </c>
      <c r="D89" s="355">
        <v>689.87128004322994</v>
      </c>
      <c r="E89" s="355">
        <v>16603.118966062528</v>
      </c>
      <c r="F89" s="355">
        <v>5.6611352371799999</v>
      </c>
      <c r="G89" s="355">
        <v>1749.6230750641898</v>
      </c>
      <c r="H89" s="355">
        <v>335.75608951749001</v>
      </c>
      <c r="I89" s="355">
        <v>3958.2429179939099</v>
      </c>
      <c r="J89" s="355">
        <v>141.54659903971</v>
      </c>
    </row>
    <row r="90" spans="1:10" ht="15" thickBot="1">
      <c r="A90" s="340" t="s">
        <v>745</v>
      </c>
      <c r="B90" s="356">
        <v>1161.7744227702299</v>
      </c>
      <c r="C90" s="357">
        <v>162.9901493852</v>
      </c>
      <c r="D90" s="357">
        <v>662.57102621929005</v>
      </c>
      <c r="E90" s="357">
        <v>15640.67960697401</v>
      </c>
      <c r="F90" s="357">
        <v>11.79099006663</v>
      </c>
      <c r="G90" s="357">
        <v>1715.5445341253701</v>
      </c>
      <c r="H90" s="357">
        <v>463.17603981883002</v>
      </c>
      <c r="I90" s="358">
        <v>3738.2840307113997</v>
      </c>
      <c r="J90" s="358">
        <v>101.66789182561</v>
      </c>
    </row>
    <row r="91" spans="1:10" ht="15" thickBot="1">
      <c r="A91" s="340" t="s">
        <v>746</v>
      </c>
      <c r="B91" s="156">
        <v>1129.6400000000001</v>
      </c>
      <c r="C91" s="359">
        <v>163.79</v>
      </c>
      <c r="D91" s="359">
        <v>670.15</v>
      </c>
      <c r="E91" s="359">
        <v>15583.25</v>
      </c>
      <c r="F91" s="359">
        <v>5.25</v>
      </c>
      <c r="G91" s="359">
        <v>1683.76</v>
      </c>
      <c r="H91" s="359">
        <v>489.17</v>
      </c>
      <c r="I91" s="359">
        <v>3583.7</v>
      </c>
      <c r="J91" s="359">
        <v>97.5</v>
      </c>
    </row>
    <row r="92" spans="1:10" ht="15" thickBot="1">
      <c r="A92" s="340" t="s">
        <v>747</v>
      </c>
      <c r="B92" s="156">
        <v>1069.2726249185901</v>
      </c>
      <c r="C92" s="156">
        <v>159.47009114357999</v>
      </c>
      <c r="D92" s="156">
        <v>643.34844325278004</v>
      </c>
      <c r="E92" s="156">
        <v>15002.130272075721</v>
      </c>
      <c r="F92" s="156">
        <v>5.0039003743599997</v>
      </c>
      <c r="G92" s="156">
        <v>1603.3664049668998</v>
      </c>
      <c r="H92" s="156">
        <v>463.11729341400002</v>
      </c>
      <c r="I92" s="156">
        <v>3234.75483975932</v>
      </c>
      <c r="J92" s="156">
        <v>91.406474224969998</v>
      </c>
    </row>
    <row r="93" spans="1:10" ht="15" thickBot="1">
      <c r="A93" s="340" t="s">
        <v>924</v>
      </c>
      <c r="B93" s="156">
        <v>1097.0816272194099</v>
      </c>
      <c r="C93" s="156">
        <v>162.65076603615</v>
      </c>
      <c r="D93" s="156">
        <v>668.25357210356003</v>
      </c>
      <c r="E93" s="156">
        <v>15419.58421442092</v>
      </c>
      <c r="F93" s="156">
        <v>5.1365634419999999</v>
      </c>
      <c r="G93" s="156">
        <v>1638.52323867672</v>
      </c>
      <c r="H93" s="156">
        <v>455.31163281769</v>
      </c>
      <c r="I93" s="156">
        <v>3428.0487889549299</v>
      </c>
      <c r="J93" s="156">
        <v>95.961964321050004</v>
      </c>
    </row>
    <row r="94" spans="1:10" ht="15" thickBot="1">
      <c r="A94" s="340" t="s">
        <v>749</v>
      </c>
      <c r="B94" s="156">
        <v>1092.3907218601601</v>
      </c>
      <c r="C94" s="156">
        <v>168.72460109254001</v>
      </c>
      <c r="D94" s="156">
        <v>688.02570224496992</v>
      </c>
      <c r="E94" s="156">
        <v>16484.027368630919</v>
      </c>
      <c r="F94" s="156">
        <v>5.4922215593900008</v>
      </c>
      <c r="G94" s="156">
        <v>1722.3310979749099</v>
      </c>
      <c r="H94" s="156">
        <v>464.25563115199998</v>
      </c>
      <c r="I94" s="156">
        <v>3766.5385161886998</v>
      </c>
      <c r="J94" s="156">
        <v>101.17603123142999</v>
      </c>
    </row>
    <row r="95" spans="1:10" ht="15" thickBot="1">
      <c r="A95" s="340" t="s">
        <v>750</v>
      </c>
      <c r="B95" s="156">
        <v>1095.3501520617399</v>
      </c>
      <c r="C95" s="156">
        <v>166.60051852522</v>
      </c>
      <c r="D95" s="156">
        <v>689.87128004322994</v>
      </c>
      <c r="E95" s="156">
        <v>16603.118966062528</v>
      </c>
      <c r="F95" s="156">
        <v>5.6611352371799999</v>
      </c>
      <c r="G95" s="156">
        <v>1749.6230750641898</v>
      </c>
      <c r="H95" s="156">
        <v>335.75608951749001</v>
      </c>
      <c r="I95" s="156">
        <v>3958.2429179939099</v>
      </c>
      <c r="J95" s="156">
        <v>141.54659903971</v>
      </c>
    </row>
    <row r="96" spans="1:10" ht="15" hidden="1" customHeight="1"/>
    <row r="97" spans="1:10">
      <c r="A97" s="169" t="s">
        <v>1051</v>
      </c>
    </row>
    <row r="98" spans="1:10">
      <c r="A98" s="27"/>
    </row>
    <row r="100" spans="1:10" ht="17">
      <c r="A100" s="593" t="s">
        <v>719</v>
      </c>
      <c r="B100" s="593"/>
      <c r="C100" s="593"/>
      <c r="D100" s="593"/>
      <c r="E100" s="593"/>
      <c r="F100" s="593"/>
      <c r="G100" s="593"/>
      <c r="H100" s="593"/>
      <c r="I100" s="593"/>
      <c r="J100" s="593"/>
    </row>
    <row r="101" spans="1:10" ht="10.5" customHeight="1"/>
    <row r="102" spans="1:10" ht="15" thickBot="1">
      <c r="A102" s="143" t="s">
        <v>244</v>
      </c>
    </row>
    <row r="103" spans="1:10" ht="12.75" hidden="1" customHeight="1" thickBot="1"/>
    <row r="104" spans="1:10" ht="15" thickBot="1">
      <c r="A104" s="573" t="s">
        <v>0</v>
      </c>
      <c r="B104" s="573" t="s">
        <v>266</v>
      </c>
      <c r="C104" s="573"/>
      <c r="D104" s="573"/>
      <c r="E104" s="573"/>
      <c r="F104" s="573"/>
      <c r="G104" s="573"/>
      <c r="H104" s="573"/>
      <c r="I104" s="573"/>
      <c r="J104" s="573"/>
    </row>
    <row r="105" spans="1:10" ht="29.5" thickBot="1">
      <c r="A105" s="573"/>
      <c r="B105" s="324" t="s">
        <v>636</v>
      </c>
      <c r="C105" s="324" t="s">
        <v>637</v>
      </c>
      <c r="D105" s="324" t="s">
        <v>265</v>
      </c>
      <c r="E105" s="324" t="s">
        <v>264</v>
      </c>
      <c r="F105" s="324" t="s">
        <v>638</v>
      </c>
      <c r="G105" s="324" t="s">
        <v>640</v>
      </c>
      <c r="H105" s="324" t="s">
        <v>641</v>
      </c>
      <c r="I105" s="324" t="s">
        <v>262</v>
      </c>
      <c r="J105" s="324" t="s">
        <v>639</v>
      </c>
    </row>
    <row r="106" spans="1:10" ht="15" thickBot="1">
      <c r="A106" s="115" t="s">
        <v>606</v>
      </c>
      <c r="B106" s="166">
        <v>9733.4271808298909</v>
      </c>
      <c r="C106" s="166">
        <v>32629.61863958809</v>
      </c>
      <c r="D106" s="166">
        <v>4622.5843147977503</v>
      </c>
      <c r="E106" s="166">
        <v>26896.240226680307</v>
      </c>
      <c r="F106" s="166">
        <v>1.0172809</v>
      </c>
      <c r="G106" s="166">
        <v>636.41728429986995</v>
      </c>
      <c r="H106" s="166">
        <v>15.411047112870001</v>
      </c>
      <c r="I106" s="166">
        <v>48576.243554671732</v>
      </c>
      <c r="J106" s="166">
        <v>907.68731968638997</v>
      </c>
    </row>
    <row r="107" spans="1:10" ht="15" thickBot="1">
      <c r="A107" s="115" t="s">
        <v>635</v>
      </c>
      <c r="B107" s="166">
        <v>7192.7890096100191</v>
      </c>
      <c r="C107" s="166">
        <v>32098.440185526033</v>
      </c>
      <c r="D107" s="166">
        <v>4795.9761656872697</v>
      </c>
      <c r="E107" s="166">
        <v>25536.498561185912</v>
      </c>
      <c r="F107" s="166">
        <v>0</v>
      </c>
      <c r="G107" s="166">
        <v>577.11335502354007</v>
      </c>
      <c r="H107" s="166">
        <v>11.37017442836</v>
      </c>
      <c r="I107" s="166">
        <v>43799.896903859844</v>
      </c>
      <c r="J107" s="166">
        <v>703.15884778360999</v>
      </c>
    </row>
    <row r="108" spans="1:10" ht="15" thickBot="1">
      <c r="A108" s="115" t="s">
        <v>744</v>
      </c>
      <c r="B108" s="166">
        <v>5681.3792446793896</v>
      </c>
      <c r="C108" s="166">
        <v>34468.513673431218</v>
      </c>
      <c r="D108" s="166">
        <v>4591.18155904179</v>
      </c>
      <c r="E108" s="166">
        <v>23783.140584948131</v>
      </c>
      <c r="F108" s="166">
        <v>0</v>
      </c>
      <c r="G108" s="166">
        <v>351.46326754480998</v>
      </c>
      <c r="H108" s="166">
        <v>11.489332758889999</v>
      </c>
      <c r="I108" s="166">
        <v>36997.570115164235</v>
      </c>
      <c r="J108" s="166">
        <v>503.57136773028003</v>
      </c>
    </row>
    <row r="109" spans="1:10" ht="15" thickBot="1">
      <c r="A109" s="340" t="s">
        <v>745</v>
      </c>
      <c r="B109" s="156">
        <v>7312.0754596861598</v>
      </c>
      <c r="C109" s="156">
        <v>30222.125873904672</v>
      </c>
      <c r="D109" s="156">
        <v>4848.9816408575198</v>
      </c>
      <c r="E109" s="156">
        <v>25303.71778467096</v>
      </c>
      <c r="F109" s="156">
        <v>0</v>
      </c>
      <c r="G109" s="156">
        <v>579.26616717107993</v>
      </c>
      <c r="H109" s="156">
        <v>6.2750179985000001</v>
      </c>
      <c r="I109" s="156">
        <v>42756.736114675528</v>
      </c>
      <c r="J109" s="156">
        <v>707.54402973053004</v>
      </c>
    </row>
    <row r="110" spans="1:10" ht="15" thickBot="1">
      <c r="A110" s="340" t="s">
        <v>746</v>
      </c>
      <c r="B110" s="156">
        <v>7159.72</v>
      </c>
      <c r="C110" s="156">
        <v>33246.519999999997</v>
      </c>
      <c r="D110" s="156">
        <v>4866</v>
      </c>
      <c r="E110" s="156">
        <v>25109.56</v>
      </c>
      <c r="F110" s="156">
        <v>0</v>
      </c>
      <c r="G110" s="156">
        <v>573.58000000000004</v>
      </c>
      <c r="H110" s="156">
        <v>11.56</v>
      </c>
      <c r="I110" s="156">
        <v>42206.85</v>
      </c>
      <c r="J110" s="156">
        <v>707.52</v>
      </c>
    </row>
    <row r="111" spans="1:10" ht="15" thickBot="1">
      <c r="A111" s="340" t="s">
        <v>747</v>
      </c>
      <c r="B111" s="156">
        <v>7290.4223539274199</v>
      </c>
      <c r="C111" s="156">
        <v>33740.551735525944</v>
      </c>
      <c r="D111" s="156">
        <v>4775.8830912635804</v>
      </c>
      <c r="E111" s="156">
        <v>24769.472984121461</v>
      </c>
      <c r="F111" s="156">
        <v>0</v>
      </c>
      <c r="G111" s="156">
        <v>566.66082768552008</v>
      </c>
      <c r="H111" s="156">
        <v>11.5721872853</v>
      </c>
      <c r="I111" s="156">
        <v>41357.395302417295</v>
      </c>
      <c r="J111" s="156">
        <v>701.33256667393005</v>
      </c>
    </row>
    <row r="112" spans="1:10" ht="15" thickBot="1">
      <c r="A112" s="340" t="s">
        <v>924</v>
      </c>
      <c r="B112" s="156">
        <v>6772.8634131264098</v>
      </c>
      <c r="C112" s="156">
        <v>33630.938325072144</v>
      </c>
      <c r="D112" s="156">
        <v>4734.5212118628797</v>
      </c>
      <c r="E112" s="156">
        <v>23306.261154817588</v>
      </c>
      <c r="F112" s="156">
        <v>0</v>
      </c>
      <c r="G112" s="156">
        <v>562.78533069822993</v>
      </c>
      <c r="H112" s="156">
        <v>11.326431272879999</v>
      </c>
      <c r="I112" s="156">
        <v>39220.975173861974</v>
      </c>
      <c r="J112" s="156">
        <v>662.56336944631994</v>
      </c>
    </row>
    <row r="113" spans="1:10" ht="15" thickBot="1">
      <c r="A113" s="340" t="s">
        <v>749</v>
      </c>
      <c r="B113" s="156">
        <v>6051.3723494054202</v>
      </c>
      <c r="C113" s="156">
        <v>33007.844413104402</v>
      </c>
      <c r="D113" s="156">
        <v>4486.8203296892698</v>
      </c>
      <c r="E113" s="156">
        <v>23907.29941625764</v>
      </c>
      <c r="F113" s="156">
        <v>0</v>
      </c>
      <c r="G113" s="156">
        <v>355.49566168630997</v>
      </c>
      <c r="H113" s="156">
        <v>11.414890269360001</v>
      </c>
      <c r="I113" s="156">
        <v>37178.231699866825</v>
      </c>
      <c r="J113" s="156">
        <v>642.55561856283998</v>
      </c>
    </row>
    <row r="114" spans="1:10" ht="15" thickBot="1">
      <c r="A114" s="340" t="s">
        <v>750</v>
      </c>
      <c r="B114" s="156">
        <v>5681.3792446793896</v>
      </c>
      <c r="C114" s="156">
        <v>34468.513673431218</v>
      </c>
      <c r="D114" s="156">
        <v>4591.18155904179</v>
      </c>
      <c r="E114" s="156">
        <v>23783.140584948131</v>
      </c>
      <c r="F114" s="156">
        <v>0</v>
      </c>
      <c r="G114" s="156">
        <v>351.46326754480998</v>
      </c>
      <c r="H114" s="156">
        <v>11.489332758889999</v>
      </c>
      <c r="I114" s="156">
        <v>36997.570115164235</v>
      </c>
      <c r="J114" s="156">
        <v>503.57136773028003</v>
      </c>
    </row>
    <row r="116" spans="1:10" s="11" customFormat="1" ht="15" hidden="1" customHeight="1">
      <c r="A116" s="12"/>
    </row>
    <row r="117" spans="1:10" s="11" customFormat="1">
      <c r="A117" s="169" t="s">
        <v>1051</v>
      </c>
    </row>
    <row r="118" spans="1:10" s="11" customForma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</row>
    <row r="119" spans="1:10" s="11" customFormat="1">
      <c r="A119" s="31"/>
      <c r="B119" s="38"/>
      <c r="C119" s="38"/>
      <c r="D119" s="38"/>
      <c r="E119" s="38"/>
      <c r="F119" s="38"/>
      <c r="G119" s="38"/>
      <c r="H119" s="38"/>
      <c r="I119" s="38"/>
      <c r="J119" s="38"/>
    </row>
    <row r="120" spans="1:10" s="11" customFormat="1">
      <c r="A120" s="29"/>
    </row>
    <row r="121" spans="1:10" s="11" customFormat="1">
      <c r="A121" s="29"/>
    </row>
    <row r="122" spans="1:10" s="11" customFormat="1">
      <c r="A122" s="29"/>
      <c r="B122" s="39"/>
      <c r="C122" s="39"/>
      <c r="D122" s="39"/>
      <c r="E122" s="39"/>
      <c r="F122" s="39"/>
      <c r="G122" s="39"/>
      <c r="H122" s="39"/>
      <c r="I122" s="39"/>
      <c r="J122" s="39"/>
    </row>
    <row r="123" spans="1:10" s="11" customFormat="1">
      <c r="A123" s="30"/>
      <c r="B123" s="39"/>
      <c r="C123" s="39"/>
      <c r="D123" s="39"/>
      <c r="E123" s="39"/>
      <c r="F123" s="39"/>
      <c r="G123" s="39"/>
      <c r="H123" s="39"/>
      <c r="I123" s="39"/>
      <c r="J123" s="39"/>
    </row>
    <row r="124" spans="1:10" s="11" customFormat="1">
      <c r="A124" s="30"/>
      <c r="B124" s="39"/>
      <c r="C124" s="39"/>
      <c r="D124" s="39"/>
      <c r="E124" s="39"/>
      <c r="F124" s="39"/>
      <c r="G124" s="39"/>
      <c r="H124" s="39"/>
      <c r="I124" s="39"/>
      <c r="J124" s="39"/>
    </row>
    <row r="125" spans="1:10" s="11" customFormat="1">
      <c r="A125" s="30"/>
      <c r="B125" s="39"/>
      <c r="C125" s="39"/>
      <c r="D125" s="39"/>
      <c r="E125" s="39"/>
      <c r="F125" s="39"/>
      <c r="G125" s="39"/>
      <c r="H125" s="39"/>
      <c r="I125" s="39"/>
      <c r="J125" s="39"/>
    </row>
    <row r="126" spans="1:10" s="11" customFormat="1">
      <c r="A126" s="30"/>
      <c r="B126" s="39"/>
      <c r="C126" s="39"/>
      <c r="D126" s="39"/>
      <c r="E126" s="39"/>
      <c r="F126" s="39"/>
      <c r="G126" s="39"/>
      <c r="H126" s="39"/>
      <c r="I126" s="39"/>
      <c r="J126" s="39"/>
    </row>
    <row r="127" spans="1:10" s="11" customFormat="1">
      <c r="A127" s="30"/>
      <c r="B127" s="39"/>
      <c r="C127" s="39"/>
      <c r="D127" s="39"/>
      <c r="E127" s="39"/>
      <c r="F127" s="39"/>
      <c r="G127" s="39"/>
      <c r="H127" s="39"/>
      <c r="I127" s="39"/>
      <c r="J127" s="39"/>
    </row>
    <row r="128" spans="1:10" s="11" customFormat="1">
      <c r="A128" s="30"/>
      <c r="B128" s="39"/>
      <c r="C128" s="39"/>
      <c r="D128" s="39"/>
      <c r="E128" s="39"/>
      <c r="F128" s="39"/>
      <c r="G128" s="39"/>
      <c r="H128" s="39"/>
      <c r="I128" s="39"/>
      <c r="J128" s="39"/>
    </row>
    <row r="130" spans="1:10" s="32" customFormat="1">
      <c r="A130" s="344"/>
      <c r="B130" s="344"/>
      <c r="C130" s="344"/>
      <c r="D130" s="344"/>
      <c r="E130" s="344"/>
      <c r="F130" s="344"/>
      <c r="G130" s="344"/>
      <c r="H130" s="344"/>
      <c r="I130" s="344"/>
      <c r="J130" s="344"/>
    </row>
    <row r="131" spans="1:10" s="32" customFormat="1">
      <c r="A131" s="344"/>
      <c r="B131" s="344"/>
      <c r="C131" s="344"/>
      <c r="D131" s="344"/>
      <c r="E131" s="344"/>
      <c r="F131" s="344"/>
      <c r="G131" s="344"/>
      <c r="H131" s="344"/>
      <c r="I131" s="344"/>
      <c r="J131" s="344"/>
    </row>
    <row r="132" spans="1:10" s="32" customFormat="1">
      <c r="A132" s="344"/>
      <c r="B132" s="344"/>
      <c r="C132" s="344"/>
      <c r="D132" s="344"/>
      <c r="E132" s="344"/>
      <c r="F132" s="344"/>
      <c r="G132" s="344"/>
      <c r="H132" s="344"/>
      <c r="I132" s="344"/>
      <c r="J132" s="344"/>
    </row>
    <row r="134" spans="1:10" ht="17">
      <c r="A134" s="593" t="s">
        <v>733</v>
      </c>
      <c r="B134" s="593"/>
      <c r="C134" s="593"/>
      <c r="D134" s="593"/>
      <c r="E134" s="593"/>
      <c r="F134" s="593"/>
      <c r="G134" s="593"/>
      <c r="H134" s="593"/>
      <c r="I134" s="593"/>
      <c r="J134" s="593"/>
    </row>
    <row r="135" spans="1:10" ht="9" customHeight="1"/>
    <row r="136" spans="1:10" ht="15" thickBot="1">
      <c r="A136" s="143" t="s">
        <v>268</v>
      </c>
    </row>
    <row r="137" spans="1:10" ht="9" hidden="1" customHeight="1" thickBot="1"/>
    <row r="138" spans="1:10" ht="15" thickBot="1">
      <c r="A138" s="573" t="s">
        <v>0</v>
      </c>
      <c r="B138" s="573" t="s">
        <v>271</v>
      </c>
      <c r="C138" s="573"/>
      <c r="D138" s="573"/>
      <c r="E138" s="573"/>
      <c r="F138" s="573"/>
      <c r="G138" s="573"/>
      <c r="H138" s="573"/>
      <c r="I138" s="573"/>
      <c r="J138" s="573"/>
    </row>
    <row r="139" spans="1:10" ht="29.5" thickBot="1">
      <c r="A139" s="573"/>
      <c r="B139" s="324" t="s">
        <v>636</v>
      </c>
      <c r="C139" s="324" t="s">
        <v>637</v>
      </c>
      <c r="D139" s="324" t="s">
        <v>265</v>
      </c>
      <c r="E139" s="324" t="s">
        <v>264</v>
      </c>
      <c r="F139" s="324" t="s">
        <v>638</v>
      </c>
      <c r="G139" s="324" t="s">
        <v>640</v>
      </c>
      <c r="H139" s="324" t="s">
        <v>641</v>
      </c>
      <c r="I139" s="324" t="s">
        <v>262</v>
      </c>
      <c r="J139" s="324" t="s">
        <v>639</v>
      </c>
    </row>
    <row r="140" spans="1:10" ht="15" thickBot="1">
      <c r="A140" s="115" t="s">
        <v>606</v>
      </c>
      <c r="B140" s="166">
        <v>997.829273253</v>
      </c>
      <c r="C140" s="166">
        <v>15.805201243840001</v>
      </c>
      <c r="D140" s="166">
        <v>46.433477511859998</v>
      </c>
      <c r="E140" s="166">
        <v>2551.3730000032101</v>
      </c>
      <c r="F140" s="166">
        <v>1.51462805787</v>
      </c>
      <c r="G140" s="166">
        <v>492.10237678459998</v>
      </c>
      <c r="H140" s="166">
        <v>17.53411207996</v>
      </c>
      <c r="I140" s="166">
        <v>1569.5462927564199</v>
      </c>
      <c r="J140" s="166">
        <v>6.07990466621</v>
      </c>
    </row>
    <row r="141" spans="1:10" ht="15" thickBot="1">
      <c r="A141" s="115" t="s">
        <v>635</v>
      </c>
      <c r="B141" s="166">
        <v>106.32858878962</v>
      </c>
      <c r="C141" s="166">
        <v>36.147147573940003</v>
      </c>
      <c r="D141" s="166">
        <v>26.561457305349997</v>
      </c>
      <c r="E141" s="166">
        <v>2607.33576990454</v>
      </c>
      <c r="F141" s="166">
        <v>1.1814526411500001</v>
      </c>
      <c r="G141" s="166">
        <v>377.76072155140997</v>
      </c>
      <c r="H141" s="166">
        <v>17.392961024710001</v>
      </c>
      <c r="I141" s="166">
        <v>1289.4358508305902</v>
      </c>
      <c r="J141" s="166">
        <v>2.8826553862800002</v>
      </c>
    </row>
    <row r="142" spans="1:10" ht="15" thickBot="1">
      <c r="A142" s="115" t="s">
        <v>744</v>
      </c>
      <c r="B142" s="166">
        <v>139.36602319766001</v>
      </c>
      <c r="C142" s="166">
        <v>41.874247255300006</v>
      </c>
      <c r="D142" s="166">
        <v>31.28104191681</v>
      </c>
      <c r="E142" s="166">
        <v>3299.3125034823797</v>
      </c>
      <c r="F142" s="166">
        <v>0.38607805944000001</v>
      </c>
      <c r="G142" s="166">
        <v>455.94364483841997</v>
      </c>
      <c r="H142" s="166">
        <v>12.00111503792</v>
      </c>
      <c r="I142" s="166">
        <v>1586.9623274877599</v>
      </c>
      <c r="J142" s="166">
        <v>6.6442344895399996</v>
      </c>
    </row>
    <row r="143" spans="1:10" ht="15" thickBot="1">
      <c r="A143" s="340" t="s">
        <v>745</v>
      </c>
      <c r="B143" s="156">
        <v>108.06361511174001</v>
      </c>
      <c r="C143" s="156">
        <v>37.748661520260001</v>
      </c>
      <c r="D143" s="156">
        <v>27.735475969119999</v>
      </c>
      <c r="E143" s="156">
        <v>2771.5364987261401</v>
      </c>
      <c r="F143" s="156">
        <v>1.2324485243699999</v>
      </c>
      <c r="G143" s="156">
        <v>390.96862643166997</v>
      </c>
      <c r="H143" s="156">
        <v>17.667210135840001</v>
      </c>
      <c r="I143" s="156">
        <v>1343.23053838742</v>
      </c>
      <c r="J143" s="360">
        <v>3.03</v>
      </c>
    </row>
    <row r="144" spans="1:10" ht="15" thickBot="1">
      <c r="A144" s="340" t="s">
        <v>746</v>
      </c>
      <c r="B144" s="156">
        <v>108.43</v>
      </c>
      <c r="C144" s="156">
        <v>36.56</v>
      </c>
      <c r="D144" s="156">
        <v>27.94</v>
      </c>
      <c r="E144" s="156">
        <v>2815.58</v>
      </c>
      <c r="F144" s="156">
        <v>1.24</v>
      </c>
      <c r="G144" s="156">
        <v>394.36</v>
      </c>
      <c r="H144" s="156">
        <v>21.4</v>
      </c>
      <c r="I144" s="156">
        <v>1356.86</v>
      </c>
      <c r="J144" s="156">
        <v>3.04</v>
      </c>
    </row>
    <row r="145" spans="1:10" ht="15" thickBot="1">
      <c r="A145" s="340" t="s">
        <v>747</v>
      </c>
      <c r="B145" s="156">
        <v>95.69</v>
      </c>
      <c r="C145" s="156">
        <v>33.96</v>
      </c>
      <c r="D145" s="156">
        <v>24.31</v>
      </c>
      <c r="E145" s="156">
        <v>2726.17</v>
      </c>
      <c r="F145" s="156">
        <v>1.1599999999999999</v>
      </c>
      <c r="G145" s="156">
        <v>363.97</v>
      </c>
      <c r="H145" s="156">
        <v>20.93</v>
      </c>
      <c r="I145" s="156">
        <v>1052.48</v>
      </c>
      <c r="J145" s="156">
        <v>2.99</v>
      </c>
    </row>
    <row r="146" spans="1:10" ht="15" thickBot="1">
      <c r="A146" s="340" t="s">
        <v>924</v>
      </c>
      <c r="B146" s="156">
        <v>97.804128669089991</v>
      </c>
      <c r="C146" s="156">
        <v>35.643441011089998</v>
      </c>
      <c r="D146" s="156">
        <v>25.140674211629999</v>
      </c>
      <c r="E146" s="156">
        <v>2746.9616874943399</v>
      </c>
      <c r="F146" s="156">
        <v>0.72296514911999998</v>
      </c>
      <c r="G146" s="156">
        <v>378.56599981899001</v>
      </c>
      <c r="H146" s="156">
        <v>20.939656097900002</v>
      </c>
      <c r="I146" s="156">
        <v>1112.3052463820002</v>
      </c>
      <c r="J146" s="156">
        <v>3.0161221032600003</v>
      </c>
    </row>
    <row r="147" spans="1:10" ht="15" thickBot="1">
      <c r="A147" s="340" t="s">
        <v>749</v>
      </c>
      <c r="B147" s="156">
        <v>113.06359733618</v>
      </c>
      <c r="C147" s="156">
        <v>39.385843116699995</v>
      </c>
      <c r="D147" s="156">
        <v>27.135075391800001</v>
      </c>
      <c r="E147" s="156">
        <v>3058.69094321176</v>
      </c>
      <c r="F147" s="156">
        <v>0.80092565219</v>
      </c>
      <c r="G147" s="156">
        <v>423.67377739231</v>
      </c>
      <c r="H147" s="156">
        <v>13.150848077440001</v>
      </c>
      <c r="I147" s="156">
        <v>1290.4958165322003</v>
      </c>
      <c r="J147" s="156">
        <v>5.8967991733899998</v>
      </c>
    </row>
    <row r="148" spans="1:10" ht="15" thickBot="1">
      <c r="A148" s="340" t="s">
        <v>750</v>
      </c>
      <c r="B148" s="156">
        <v>139.36602319766001</v>
      </c>
      <c r="C148" s="156">
        <v>41.874247255300006</v>
      </c>
      <c r="D148" s="156">
        <v>31.28104191681</v>
      </c>
      <c r="E148" s="156">
        <v>3299.3125034823797</v>
      </c>
      <c r="F148" s="156">
        <v>0.38607805944000001</v>
      </c>
      <c r="G148" s="156">
        <v>455.94364483841997</v>
      </c>
      <c r="H148" s="156">
        <v>12.00111503792</v>
      </c>
      <c r="I148" s="156">
        <v>1586.9623274877599</v>
      </c>
      <c r="J148" s="156">
        <v>6.6442344895399996</v>
      </c>
    </row>
    <row r="150" spans="1:10" ht="15" thickBot="1">
      <c r="A150" s="143" t="s">
        <v>243</v>
      </c>
    </row>
    <row r="151" spans="1:10" ht="10.5" hidden="1" customHeight="1" thickBot="1"/>
    <row r="152" spans="1:10" ht="15" thickBot="1">
      <c r="A152" s="573" t="s">
        <v>0</v>
      </c>
      <c r="B152" s="573" t="s">
        <v>271</v>
      </c>
      <c r="C152" s="573"/>
      <c r="D152" s="573"/>
      <c r="E152" s="573"/>
      <c r="F152" s="573"/>
      <c r="G152" s="573"/>
      <c r="H152" s="573"/>
      <c r="I152" s="573"/>
      <c r="J152" s="573"/>
    </row>
    <row r="153" spans="1:10" ht="29.5" thickBot="1">
      <c r="A153" s="573"/>
      <c r="B153" s="324" t="s">
        <v>636</v>
      </c>
      <c r="C153" s="324" t="s">
        <v>637</v>
      </c>
      <c r="D153" s="324" t="s">
        <v>265</v>
      </c>
      <c r="E153" s="324" t="s">
        <v>264</v>
      </c>
      <c r="F153" s="324" t="s">
        <v>638</v>
      </c>
      <c r="G153" s="324" t="s">
        <v>640</v>
      </c>
      <c r="H153" s="324" t="s">
        <v>641</v>
      </c>
      <c r="I153" s="324" t="s">
        <v>262</v>
      </c>
      <c r="J153" s="324" t="s">
        <v>639</v>
      </c>
    </row>
    <row r="154" spans="1:10" ht="15" thickBot="1">
      <c r="A154" s="115" t="s">
        <v>606</v>
      </c>
      <c r="B154" s="166">
        <v>69.683612584539986</v>
      </c>
      <c r="C154" s="166">
        <v>349.90032869812001</v>
      </c>
      <c r="D154" s="166">
        <v>13.631601697739999</v>
      </c>
      <c r="E154" s="166">
        <v>5198.3388655135595</v>
      </c>
      <c r="F154" s="166">
        <v>0</v>
      </c>
      <c r="G154" s="166">
        <v>327.48706980086001</v>
      </c>
      <c r="H154" s="166">
        <v>0</v>
      </c>
      <c r="I154" s="166">
        <v>116.69689287887999</v>
      </c>
      <c r="J154" s="166">
        <v>31.617091407610001</v>
      </c>
    </row>
    <row r="155" spans="1:10" ht="15" thickBot="1">
      <c r="A155" s="115" t="s">
        <v>635</v>
      </c>
      <c r="B155" s="166">
        <v>70.721616786470008</v>
      </c>
      <c r="C155" s="166">
        <v>348.84993747355998</v>
      </c>
      <c r="D155" s="166">
        <v>12.933935638179999</v>
      </c>
      <c r="E155" s="166">
        <v>5041.4554961005897</v>
      </c>
      <c r="F155" s="166">
        <v>0</v>
      </c>
      <c r="G155" s="166">
        <v>288.54847516348997</v>
      </c>
      <c r="H155" s="166"/>
      <c r="I155" s="166">
        <v>140.58044850166002</v>
      </c>
      <c r="J155" s="166">
        <v>32.057550956349999</v>
      </c>
    </row>
    <row r="156" spans="1:10" ht="15" thickBot="1">
      <c r="A156" s="115" t="s">
        <v>744</v>
      </c>
      <c r="B156" s="166">
        <v>91.333054490600006</v>
      </c>
      <c r="C156" s="166">
        <v>220.74573486205</v>
      </c>
      <c r="D156" s="166">
        <v>17.618690891419998</v>
      </c>
      <c r="E156" s="166">
        <v>4724.4429298735704</v>
      </c>
      <c r="F156" s="166">
        <v>0</v>
      </c>
      <c r="G156" s="166">
        <v>268.08446851103002</v>
      </c>
      <c r="H156" s="166">
        <v>0</v>
      </c>
      <c r="I156" s="166">
        <v>324.80176559931999</v>
      </c>
      <c r="J156" s="166">
        <v>33.957903412450001</v>
      </c>
    </row>
    <row r="157" spans="1:10" ht="15" thickBot="1">
      <c r="A157" s="340" t="s">
        <v>745</v>
      </c>
      <c r="B157" s="156">
        <v>63.031159539080001</v>
      </c>
      <c r="C157" s="156">
        <v>354.90218861832</v>
      </c>
      <c r="D157" s="156">
        <v>13.1169384133</v>
      </c>
      <c r="E157" s="156">
        <v>5221.3385687780301</v>
      </c>
      <c r="F157" s="156"/>
      <c r="G157" s="156">
        <v>240.31262020464001</v>
      </c>
      <c r="H157" s="156"/>
      <c r="I157" s="156">
        <v>156.50069038436999</v>
      </c>
      <c r="J157" s="156">
        <v>32.703866795720003</v>
      </c>
    </row>
    <row r="158" spans="1:10" ht="15" thickBot="1">
      <c r="A158" s="340" t="s">
        <v>746</v>
      </c>
      <c r="B158" s="156">
        <v>63.782080862370002</v>
      </c>
      <c r="C158" s="156">
        <v>357.3</v>
      </c>
      <c r="D158" s="156">
        <v>15.14</v>
      </c>
      <c r="E158" s="156">
        <v>5045.83</v>
      </c>
      <c r="F158" s="156">
        <v>0</v>
      </c>
      <c r="G158" s="156">
        <v>251.24</v>
      </c>
      <c r="H158" s="156">
        <v>0</v>
      </c>
      <c r="I158" s="156">
        <v>176.81</v>
      </c>
      <c r="J158" s="156">
        <v>32.82</v>
      </c>
    </row>
    <row r="159" spans="1:10" ht="15" thickBot="1">
      <c r="A159" s="340" t="s">
        <v>747</v>
      </c>
      <c r="B159" s="156">
        <v>66.623403104010009</v>
      </c>
      <c r="C159" s="156">
        <v>346.73119678924002</v>
      </c>
      <c r="D159" s="156">
        <v>15.173062908770001</v>
      </c>
      <c r="E159" s="156">
        <v>4709.9216641091907</v>
      </c>
      <c r="F159" s="156">
        <v>0</v>
      </c>
      <c r="G159" s="156">
        <v>237.28102764479999</v>
      </c>
      <c r="H159" s="156">
        <v>0</v>
      </c>
      <c r="I159" s="156">
        <v>186.77</v>
      </c>
      <c r="J159" s="156">
        <v>32.919865063430002</v>
      </c>
    </row>
    <row r="160" spans="1:10" ht="15" thickBot="1">
      <c r="A160" s="340" t="s">
        <v>924</v>
      </c>
      <c r="B160" s="156">
        <v>62.815157441400004</v>
      </c>
      <c r="C160" s="156">
        <v>351.24959835998999</v>
      </c>
      <c r="D160" s="156">
        <v>17.260391227080003</v>
      </c>
      <c r="E160" s="156">
        <v>4654.0438668529805</v>
      </c>
      <c r="F160" s="156">
        <v>0</v>
      </c>
      <c r="G160" s="156">
        <v>244.25634747665001</v>
      </c>
      <c r="H160" s="156">
        <v>0</v>
      </c>
      <c r="I160" s="156">
        <v>217.83274021888002</v>
      </c>
      <c r="J160" s="156">
        <v>33.491257290139998</v>
      </c>
    </row>
    <row r="161" spans="1:10" ht="15" thickBot="1">
      <c r="A161" s="340" t="s">
        <v>749</v>
      </c>
      <c r="B161" s="156">
        <v>90.895142865369991</v>
      </c>
      <c r="C161" s="156">
        <v>359.63362077596003</v>
      </c>
      <c r="D161" s="156">
        <v>17.487025403450001</v>
      </c>
      <c r="E161" s="156">
        <v>4796.61850771013</v>
      </c>
      <c r="F161" s="156">
        <v>0</v>
      </c>
      <c r="G161" s="156">
        <v>253.55894268435998</v>
      </c>
      <c r="H161" s="156">
        <v>0</v>
      </c>
      <c r="I161" s="156">
        <v>263.93953888653999</v>
      </c>
      <c r="J161" s="156">
        <v>33.358834096060001</v>
      </c>
    </row>
    <row r="162" spans="1:10" ht="15" thickBot="1">
      <c r="A162" s="340" t="s">
        <v>750</v>
      </c>
      <c r="B162" s="156">
        <v>91.333054490600006</v>
      </c>
      <c r="C162" s="156">
        <v>220.74573486205</v>
      </c>
      <c r="D162" s="156">
        <v>17.618690891419998</v>
      </c>
      <c r="E162" s="156">
        <v>4724.4429298735704</v>
      </c>
      <c r="F162" s="156">
        <v>0</v>
      </c>
      <c r="G162" s="156">
        <v>268.08446851103002</v>
      </c>
      <c r="H162" s="156">
        <v>0</v>
      </c>
      <c r="I162" s="156">
        <v>324.80176559931999</v>
      </c>
      <c r="J162" s="156">
        <v>33.957903412450001</v>
      </c>
    </row>
    <row r="163" spans="1:10" ht="15" hidden="1" customHeight="1"/>
    <row r="164" spans="1:10">
      <c r="A164" s="169" t="s">
        <v>1051</v>
      </c>
    </row>
    <row r="167" spans="1:10" ht="17">
      <c r="A167" s="593" t="s">
        <v>733</v>
      </c>
      <c r="B167" s="593"/>
      <c r="C167" s="593"/>
      <c r="D167" s="593"/>
      <c r="E167" s="593"/>
      <c r="F167" s="593"/>
      <c r="G167" s="593"/>
      <c r="H167" s="593"/>
      <c r="I167" s="593"/>
      <c r="J167" s="593"/>
    </row>
    <row r="168" spans="1:10" ht="9" customHeight="1"/>
    <row r="169" spans="1:10" ht="15" thickBot="1">
      <c r="A169" s="143" t="s">
        <v>269</v>
      </c>
    </row>
    <row r="170" spans="1:10" ht="9.75" hidden="1" customHeight="1" thickBot="1"/>
    <row r="171" spans="1:10" ht="15" thickBot="1">
      <c r="A171" s="573" t="s">
        <v>0</v>
      </c>
      <c r="B171" s="573" t="s">
        <v>271</v>
      </c>
      <c r="C171" s="573"/>
      <c r="D171" s="573"/>
      <c r="E171" s="573"/>
      <c r="F171" s="573"/>
      <c r="G171" s="573"/>
      <c r="H171" s="573"/>
      <c r="I171" s="573"/>
      <c r="J171" s="573"/>
    </row>
    <row r="172" spans="1:10" ht="29.5" thickBot="1">
      <c r="A172" s="573"/>
      <c r="B172" s="324" t="s">
        <v>636</v>
      </c>
      <c r="C172" s="324" t="s">
        <v>637</v>
      </c>
      <c r="D172" s="324" t="s">
        <v>265</v>
      </c>
      <c r="E172" s="324" t="s">
        <v>264</v>
      </c>
      <c r="F172" s="324" t="s">
        <v>638</v>
      </c>
      <c r="G172" s="324" t="s">
        <v>640</v>
      </c>
      <c r="H172" s="324" t="s">
        <v>641</v>
      </c>
      <c r="I172" s="324" t="s">
        <v>262</v>
      </c>
      <c r="J172" s="324" t="s">
        <v>639</v>
      </c>
    </row>
    <row r="173" spans="1:10" ht="15" thickBot="1">
      <c r="A173" s="115" t="s">
        <v>606</v>
      </c>
      <c r="B173" s="166">
        <v>234.23539559164999</v>
      </c>
      <c r="C173" s="166">
        <v>5.62922424936</v>
      </c>
      <c r="D173" s="166">
        <v>4.7960994179699998</v>
      </c>
      <c r="E173" s="166">
        <v>2422.2190100822004</v>
      </c>
      <c r="F173" s="166">
        <v>0</v>
      </c>
      <c r="G173" s="166">
        <v>0</v>
      </c>
      <c r="H173" s="166">
        <v>0</v>
      </c>
      <c r="I173" s="166">
        <v>4345.3511969952497</v>
      </c>
      <c r="J173" s="166">
        <v>33.967250445369999</v>
      </c>
    </row>
    <row r="174" spans="1:10" ht="15" thickBot="1">
      <c r="A174" s="115" t="s">
        <v>635</v>
      </c>
      <c r="B174" s="166">
        <v>264.49017496061998</v>
      </c>
      <c r="C174" s="166">
        <v>6.7183892273100003</v>
      </c>
      <c r="D174" s="166">
        <v>18.841859976330003</v>
      </c>
      <c r="E174" s="166">
        <v>2618.8111806765096</v>
      </c>
      <c r="F174" s="166">
        <v>0</v>
      </c>
      <c r="G174" s="166">
        <v>0</v>
      </c>
      <c r="H174" s="166">
        <v>0</v>
      </c>
      <c r="I174" s="166">
        <v>5584.7253488661299</v>
      </c>
      <c r="J174" s="166">
        <v>15.178228785489999</v>
      </c>
    </row>
    <row r="175" spans="1:10" ht="15" thickBot="1">
      <c r="A175" s="115" t="s">
        <v>744</v>
      </c>
      <c r="B175" s="166">
        <v>396.86070862301</v>
      </c>
      <c r="C175" s="166">
        <v>2.8028656592399996</v>
      </c>
      <c r="D175" s="166">
        <v>32.219942618879998</v>
      </c>
      <c r="E175" s="166">
        <v>3606.8056343236603</v>
      </c>
      <c r="F175" s="166">
        <v>0</v>
      </c>
      <c r="G175" s="166">
        <v>0</v>
      </c>
      <c r="H175" s="166">
        <v>0</v>
      </c>
      <c r="I175" s="166">
        <v>8085.2613225620698</v>
      </c>
      <c r="J175" s="166">
        <v>39.434913659460001</v>
      </c>
    </row>
    <row r="176" spans="1:10" ht="15" thickBot="1">
      <c r="A176" s="340" t="s">
        <v>745</v>
      </c>
      <c r="B176" s="156">
        <v>276.51937467939001</v>
      </c>
      <c r="C176" s="156">
        <v>5.6855334843699996</v>
      </c>
      <c r="D176" s="156">
        <v>16.034024891530002</v>
      </c>
      <c r="E176" s="156">
        <v>3048.36220565953</v>
      </c>
      <c r="F176" s="156">
        <v>0</v>
      </c>
      <c r="G176" s="156">
        <v>0</v>
      </c>
      <c r="H176" s="156">
        <v>0</v>
      </c>
      <c r="I176" s="156">
        <v>5213.7063614205108</v>
      </c>
      <c r="J176" s="156">
        <v>18.56826642171</v>
      </c>
    </row>
    <row r="177" spans="1:10" ht="15" thickBot="1">
      <c r="A177" s="340" t="s">
        <v>746</v>
      </c>
      <c r="B177" s="156">
        <v>289.95999999999998</v>
      </c>
      <c r="C177" s="156">
        <v>0</v>
      </c>
      <c r="D177" s="156">
        <v>18.2</v>
      </c>
      <c r="E177" s="156">
        <v>3149</v>
      </c>
      <c r="F177" s="156">
        <v>0</v>
      </c>
      <c r="G177" s="156">
        <v>0</v>
      </c>
      <c r="H177" s="156">
        <v>0</v>
      </c>
      <c r="I177" s="156">
        <v>5426.0083497686101</v>
      </c>
      <c r="J177" s="156">
        <v>26.89</v>
      </c>
    </row>
    <row r="178" spans="1:10" ht="15" thickBot="1">
      <c r="A178" s="340" t="s">
        <v>747</v>
      </c>
      <c r="B178" s="156">
        <v>343.15766108983001</v>
      </c>
      <c r="C178" s="156">
        <v>0</v>
      </c>
      <c r="D178" s="156">
        <v>26.807935604930002</v>
      </c>
      <c r="E178" s="156">
        <v>3324.17311040288</v>
      </c>
      <c r="F178" s="156">
        <v>0</v>
      </c>
      <c r="G178" s="156">
        <v>0</v>
      </c>
      <c r="H178" s="156">
        <v>0</v>
      </c>
      <c r="I178" s="156">
        <v>7759.1912106403106</v>
      </c>
      <c r="J178" s="156">
        <v>47.625607735080003</v>
      </c>
    </row>
    <row r="179" spans="1:10" ht="15" thickBot="1">
      <c r="A179" s="340" t="s">
        <v>924</v>
      </c>
      <c r="B179" s="156">
        <v>282.21668372003995</v>
      </c>
      <c r="C179" s="156">
        <v>0</v>
      </c>
      <c r="D179" s="156">
        <v>19.578468427459999</v>
      </c>
      <c r="E179" s="156">
        <v>3346.6563722228302</v>
      </c>
      <c r="F179" s="156">
        <v>0</v>
      </c>
      <c r="G179" s="156">
        <v>0</v>
      </c>
      <c r="H179" s="156">
        <v>0</v>
      </c>
      <c r="I179" s="156">
        <v>7236.92</v>
      </c>
      <c r="J179" s="156">
        <v>41.010295018419995</v>
      </c>
    </row>
    <row r="180" spans="1:10" ht="15" thickBot="1">
      <c r="A180" s="340" t="s">
        <v>749</v>
      </c>
      <c r="B180" s="156">
        <v>308.22001932686999</v>
      </c>
      <c r="C180" s="156">
        <v>0</v>
      </c>
      <c r="D180" s="156">
        <v>30.011664424180001</v>
      </c>
      <c r="E180" s="156">
        <v>3467.9293252646698</v>
      </c>
      <c r="F180" s="156">
        <v>0</v>
      </c>
      <c r="G180" s="156">
        <v>0</v>
      </c>
      <c r="H180" s="156">
        <v>0</v>
      </c>
      <c r="I180" s="156">
        <v>6868.15</v>
      </c>
      <c r="J180" s="156">
        <v>40.713416441660002</v>
      </c>
    </row>
    <row r="181" spans="1:10" ht="15" thickBot="1">
      <c r="A181" s="340" t="s">
        <v>750</v>
      </c>
      <c r="B181" s="156">
        <v>396.86070862301</v>
      </c>
      <c r="C181" s="156">
        <v>2.8028656592399996</v>
      </c>
      <c r="D181" s="156">
        <v>32.219942618879998</v>
      </c>
      <c r="E181" s="156">
        <v>3606.8056343236603</v>
      </c>
      <c r="F181" s="156">
        <v>0</v>
      </c>
      <c r="G181" s="156">
        <v>0</v>
      </c>
      <c r="H181" s="156">
        <v>0</v>
      </c>
      <c r="I181" s="156">
        <v>8085.2613225620698</v>
      </c>
      <c r="J181" s="156">
        <v>39.434913659460001</v>
      </c>
    </row>
    <row r="183" spans="1:10" ht="15" thickBot="1">
      <c r="A183" s="143" t="s">
        <v>245</v>
      </c>
    </row>
    <row r="184" spans="1:10" ht="10.5" hidden="1" customHeight="1" thickBot="1"/>
    <row r="185" spans="1:10" ht="15" thickBot="1">
      <c r="A185" s="573" t="s">
        <v>0</v>
      </c>
      <c r="B185" s="573" t="s">
        <v>271</v>
      </c>
      <c r="C185" s="573"/>
      <c r="D185" s="573"/>
      <c r="E185" s="573"/>
      <c r="F185" s="573"/>
      <c r="G185" s="573"/>
      <c r="H185" s="573"/>
      <c r="I185" s="573"/>
      <c r="J185" s="573"/>
    </row>
    <row r="186" spans="1:10" ht="29.5" thickBot="1">
      <c r="A186" s="573"/>
      <c r="B186" s="324" t="s">
        <v>636</v>
      </c>
      <c r="C186" s="324" t="s">
        <v>637</v>
      </c>
      <c r="D186" s="324" t="s">
        <v>265</v>
      </c>
      <c r="E186" s="324" t="s">
        <v>264</v>
      </c>
      <c r="F186" s="324" t="s">
        <v>638</v>
      </c>
      <c r="G186" s="324" t="s">
        <v>640</v>
      </c>
      <c r="H186" s="324" t="s">
        <v>641</v>
      </c>
      <c r="I186" s="324" t="s">
        <v>262</v>
      </c>
      <c r="J186" s="324" t="s">
        <v>639</v>
      </c>
    </row>
    <row r="187" spans="1:10" ht="15" thickBot="1">
      <c r="A187" s="115" t="s">
        <v>606</v>
      </c>
      <c r="B187" s="166">
        <v>0.19724917162</v>
      </c>
      <c r="C187" s="166">
        <v>0.98018078895000005</v>
      </c>
      <c r="D187" s="166">
        <v>0</v>
      </c>
      <c r="E187" s="166">
        <v>159.37829900666</v>
      </c>
      <c r="F187" s="166">
        <v>0</v>
      </c>
      <c r="G187" s="166">
        <v>0.19949648434</v>
      </c>
      <c r="H187" s="166">
        <v>0</v>
      </c>
      <c r="I187" s="166">
        <v>32.24221997507</v>
      </c>
      <c r="J187" s="166">
        <v>0</v>
      </c>
    </row>
    <row r="188" spans="1:10" ht="15" thickBot="1">
      <c r="A188" s="115" t="s">
        <v>635</v>
      </c>
      <c r="B188" s="166">
        <v>0.15126498733999999</v>
      </c>
      <c r="C188" s="166">
        <v>0.69927045195000004</v>
      </c>
      <c r="D188" s="166">
        <v>2.1334765530299999</v>
      </c>
      <c r="E188" s="166">
        <v>104.96030685577</v>
      </c>
      <c r="F188" s="166">
        <v>0</v>
      </c>
      <c r="G188" s="166">
        <v>0.15298838990999999</v>
      </c>
      <c r="H188" s="166">
        <v>0</v>
      </c>
      <c r="I188" s="166">
        <v>27.555656718490003</v>
      </c>
      <c r="J188" s="166">
        <v>0</v>
      </c>
    </row>
    <row r="189" spans="1:10" ht="15" thickBot="1">
      <c r="A189" s="115" t="s">
        <v>744</v>
      </c>
      <c r="B189" s="166">
        <v>0.17816336719</v>
      </c>
      <c r="C189" s="166">
        <v>0.74979686105999999</v>
      </c>
      <c r="D189" s="166">
        <v>0</v>
      </c>
      <c r="E189" s="166">
        <v>124.10637906288001</v>
      </c>
      <c r="F189" s="166">
        <v>0</v>
      </c>
      <c r="G189" s="166">
        <v>0.18019323022</v>
      </c>
      <c r="H189" s="166">
        <v>0</v>
      </c>
      <c r="I189" s="166">
        <v>37.118748648290001</v>
      </c>
      <c r="J189" s="166">
        <v>0</v>
      </c>
    </row>
    <row r="190" spans="1:10" ht="15" thickBot="1">
      <c r="A190" s="340" t="s">
        <v>745</v>
      </c>
      <c r="B190" s="156">
        <v>0.16</v>
      </c>
      <c r="C190" s="156">
        <v>0.72</v>
      </c>
      <c r="D190" s="156">
        <v>2.2200000000000002</v>
      </c>
      <c r="E190" s="156">
        <v>111.82</v>
      </c>
      <c r="F190" s="156">
        <v>0</v>
      </c>
      <c r="G190" s="156">
        <v>0.15924520338999998</v>
      </c>
      <c r="H190" s="156">
        <v>0</v>
      </c>
      <c r="I190" s="156">
        <v>29.608032174839998</v>
      </c>
      <c r="J190" s="156">
        <v>0</v>
      </c>
    </row>
    <row r="191" spans="1:10" ht="15" thickBot="1">
      <c r="A191" s="340" t="s">
        <v>746</v>
      </c>
      <c r="B191" s="156">
        <v>0.16</v>
      </c>
      <c r="C191" s="156">
        <v>0.72</v>
      </c>
      <c r="D191" s="156">
        <v>2.23</v>
      </c>
      <c r="E191" s="156">
        <v>112.26</v>
      </c>
      <c r="F191" s="156">
        <v>0</v>
      </c>
      <c r="G191" s="156">
        <v>0.16</v>
      </c>
      <c r="H191" s="156">
        <v>0</v>
      </c>
      <c r="I191" s="156">
        <v>29.93</v>
      </c>
      <c r="J191" s="156">
        <v>0</v>
      </c>
    </row>
    <row r="192" spans="1:10" ht="15" thickBot="1">
      <c r="A192" s="340" t="s">
        <v>747</v>
      </c>
      <c r="B192" s="156">
        <v>0.15</v>
      </c>
      <c r="C192" s="156">
        <v>0.67</v>
      </c>
      <c r="D192" s="156">
        <v>0</v>
      </c>
      <c r="E192" s="156">
        <v>102.16</v>
      </c>
      <c r="F192" s="156">
        <v>0</v>
      </c>
      <c r="G192" s="156">
        <v>0.15</v>
      </c>
      <c r="H192" s="156">
        <v>0</v>
      </c>
      <c r="I192" s="156">
        <v>28.91</v>
      </c>
      <c r="J192" s="156">
        <v>0</v>
      </c>
    </row>
    <row r="193" spans="1:10" ht="15" thickBot="1">
      <c r="A193" s="340" t="s">
        <v>924</v>
      </c>
      <c r="B193" s="156">
        <v>0.15454038112000001</v>
      </c>
      <c r="C193" s="156">
        <v>0.70333874302999999</v>
      </c>
      <c r="D193" s="156">
        <v>0</v>
      </c>
      <c r="E193" s="156">
        <v>107.79684801586001</v>
      </c>
      <c r="F193" s="156">
        <v>0</v>
      </c>
      <c r="G193" s="156">
        <v>0.15630110113000001</v>
      </c>
      <c r="H193" s="156">
        <v>0</v>
      </c>
      <c r="I193" s="156">
        <v>30.67529307569</v>
      </c>
      <c r="J193" s="156">
        <v>0</v>
      </c>
    </row>
    <row r="194" spans="1:10" ht="15" thickBot="1">
      <c r="A194" s="340" t="s">
        <v>749</v>
      </c>
      <c r="B194" s="156">
        <v>0.16900344755999999</v>
      </c>
      <c r="C194" s="156">
        <v>0.71124752800000002</v>
      </c>
      <c r="D194" s="156">
        <v>0</v>
      </c>
      <c r="E194" s="156">
        <v>117.24184059397</v>
      </c>
      <c r="F194" s="156">
        <v>0</v>
      </c>
      <c r="G194" s="156">
        <v>0.17092894916999998</v>
      </c>
      <c r="H194" s="156">
        <v>0</v>
      </c>
      <c r="I194" s="156">
        <v>34.869999999999997</v>
      </c>
      <c r="J194" s="156">
        <v>0</v>
      </c>
    </row>
    <row r="195" spans="1:10" ht="15" thickBot="1">
      <c r="A195" s="340" t="s">
        <v>750</v>
      </c>
      <c r="B195" s="156">
        <v>0.17816336719</v>
      </c>
      <c r="C195" s="156">
        <v>0.74979686105999999</v>
      </c>
      <c r="D195" s="156">
        <v>0</v>
      </c>
      <c r="E195" s="156">
        <v>124.10637906288001</v>
      </c>
      <c r="F195" s="156">
        <v>0</v>
      </c>
      <c r="G195" s="156">
        <v>0.18019323022</v>
      </c>
      <c r="H195" s="156">
        <v>0</v>
      </c>
      <c r="I195" s="156">
        <v>37.118748648290001</v>
      </c>
      <c r="J195" s="156">
        <v>0</v>
      </c>
    </row>
    <row r="196" spans="1:10" ht="15" hidden="1" customHeight="1"/>
    <row r="197" spans="1:10">
      <c r="A197" s="169" t="s">
        <v>1051</v>
      </c>
    </row>
    <row r="200" spans="1:10" ht="17">
      <c r="A200" s="593" t="s">
        <v>733</v>
      </c>
      <c r="B200" s="593"/>
      <c r="C200" s="593"/>
      <c r="D200" s="593"/>
      <c r="E200" s="593"/>
      <c r="F200" s="593"/>
      <c r="G200" s="593"/>
      <c r="H200" s="593"/>
      <c r="I200" s="593"/>
      <c r="J200" s="593"/>
    </row>
    <row r="201" spans="1:10" ht="9" customHeight="1"/>
    <row r="202" spans="1:10" ht="15" thickBot="1">
      <c r="A202" s="143" t="s">
        <v>241</v>
      </c>
    </row>
    <row r="203" spans="1:10" ht="11.25" hidden="1" customHeight="1" thickBot="1"/>
    <row r="204" spans="1:10" ht="15" thickBot="1">
      <c r="A204" s="573" t="s">
        <v>0</v>
      </c>
      <c r="B204" s="573" t="s">
        <v>271</v>
      </c>
      <c r="C204" s="573"/>
      <c r="D204" s="573"/>
      <c r="E204" s="573"/>
      <c r="F204" s="573"/>
      <c r="G204" s="573"/>
      <c r="H204" s="573"/>
      <c r="I204" s="573"/>
      <c r="J204" s="573"/>
    </row>
    <row r="205" spans="1:10" ht="29.5" thickBot="1">
      <c r="A205" s="573"/>
      <c r="B205" s="324" t="s">
        <v>636</v>
      </c>
      <c r="C205" s="324" t="s">
        <v>637</v>
      </c>
      <c r="D205" s="324" t="s">
        <v>265</v>
      </c>
      <c r="E205" s="324" t="s">
        <v>264</v>
      </c>
      <c r="F205" s="324" t="s">
        <v>638</v>
      </c>
      <c r="G205" s="324" t="s">
        <v>640</v>
      </c>
      <c r="H205" s="324" t="s">
        <v>641</v>
      </c>
      <c r="I205" s="324" t="s">
        <v>262</v>
      </c>
      <c r="J205" s="324" t="s">
        <v>639</v>
      </c>
    </row>
    <row r="206" spans="1:10" ht="15" thickBot="1">
      <c r="A206" s="115" t="s">
        <v>606</v>
      </c>
      <c r="B206" s="166">
        <v>664.06488544011995</v>
      </c>
      <c r="C206" s="166">
        <v>1749.8153655270501</v>
      </c>
      <c r="D206" s="166">
        <v>20.126367530770001</v>
      </c>
      <c r="E206" s="166">
        <v>2082.3214779042501</v>
      </c>
      <c r="F206" s="166">
        <v>0</v>
      </c>
      <c r="G206" s="166">
        <v>56.120650268330003</v>
      </c>
      <c r="H206" s="166">
        <v>0.58090857112999994</v>
      </c>
      <c r="I206" s="166">
        <v>532.68420088716005</v>
      </c>
      <c r="J206" s="166">
        <v>1152.2488065779601</v>
      </c>
    </row>
    <row r="207" spans="1:10" ht="15" thickBot="1">
      <c r="A207" s="115" t="s">
        <v>635</v>
      </c>
      <c r="B207" s="166">
        <v>484.00141905427</v>
      </c>
      <c r="C207" s="166">
        <v>2096.6989133827801</v>
      </c>
      <c r="D207" s="166">
        <v>22.640251855990002</v>
      </c>
      <c r="E207" s="166">
        <v>762.58736133344996</v>
      </c>
      <c r="F207" s="166">
        <v>0</v>
      </c>
      <c r="G207" s="166">
        <v>144.84730418967999</v>
      </c>
      <c r="H207" s="166">
        <v>0.60085447620999999</v>
      </c>
      <c r="I207" s="166">
        <v>756.71331579401999</v>
      </c>
      <c r="J207" s="166">
        <v>1471.4407728983101</v>
      </c>
    </row>
    <row r="208" spans="1:10" ht="15" thickBot="1">
      <c r="A208" s="115" t="s">
        <v>744</v>
      </c>
      <c r="B208" s="166">
        <v>672.53052035731992</v>
      </c>
      <c r="C208" s="166">
        <v>3179.3704492370402</v>
      </c>
      <c r="D208" s="166">
        <v>52.719063632099996</v>
      </c>
      <c r="E208" s="166">
        <v>2794.88168282482</v>
      </c>
      <c r="F208" s="166">
        <v>0</v>
      </c>
      <c r="G208" s="166">
        <v>137.14009259228001</v>
      </c>
      <c r="H208" s="166">
        <v>0</v>
      </c>
      <c r="I208" s="166">
        <v>1491.7292734447399</v>
      </c>
      <c r="J208" s="166">
        <v>2056.2796263007499</v>
      </c>
    </row>
    <row r="209" spans="1:10" ht="15" thickBot="1">
      <c r="A209" s="340" t="s">
        <v>745</v>
      </c>
      <c r="B209" s="156">
        <v>437.199514303</v>
      </c>
      <c r="C209" s="156">
        <v>2539.72594413256</v>
      </c>
      <c r="D209" s="156">
        <v>37.726303365839996</v>
      </c>
      <c r="E209" s="156">
        <v>1955.3307092489199</v>
      </c>
      <c r="F209" s="156">
        <v>0</v>
      </c>
      <c r="G209" s="156">
        <v>121.73021547494</v>
      </c>
      <c r="H209" s="156">
        <v>0.60411690483000002</v>
      </c>
      <c r="I209" s="156">
        <v>849.59263742507005</v>
      </c>
      <c r="J209" s="156">
        <v>2075.61046048867</v>
      </c>
    </row>
    <row r="210" spans="1:10" ht="15" thickBot="1">
      <c r="A210" s="340" t="s">
        <v>746</v>
      </c>
      <c r="B210" s="156">
        <v>465.4</v>
      </c>
      <c r="C210" s="156">
        <v>2719.27</v>
      </c>
      <c r="D210" s="156">
        <v>33.71</v>
      </c>
      <c r="E210" s="156">
        <v>2071.77</v>
      </c>
      <c r="F210" s="156">
        <v>0</v>
      </c>
      <c r="G210" s="156">
        <v>127.07</v>
      </c>
      <c r="H210" s="156">
        <v>0</v>
      </c>
      <c r="I210" s="156">
        <v>950.37</v>
      </c>
      <c r="J210" s="156">
        <v>2094.1799999999998</v>
      </c>
    </row>
    <row r="211" spans="1:10" ht="15" thickBot="1">
      <c r="A211" s="340" t="s">
        <v>747</v>
      </c>
      <c r="B211" s="156">
        <v>567.1005243047</v>
      </c>
      <c r="C211" s="156">
        <v>2225.1202683853103</v>
      </c>
      <c r="D211" s="156">
        <v>50.263274207320002</v>
      </c>
      <c r="E211" s="156">
        <v>2287.5444294066097</v>
      </c>
      <c r="F211" s="156">
        <v>0</v>
      </c>
      <c r="G211" s="156">
        <v>66.533592734210004</v>
      </c>
      <c r="H211" s="156">
        <v>0</v>
      </c>
      <c r="I211" s="156">
        <v>1051.0262936542501</v>
      </c>
      <c r="J211" s="156">
        <v>2103.3882316506297</v>
      </c>
    </row>
    <row r="212" spans="1:10" ht="15" thickBot="1">
      <c r="A212" s="340" t="s">
        <v>924</v>
      </c>
      <c r="B212" s="156">
        <v>544.26235464535</v>
      </c>
      <c r="C212" s="156">
        <v>3022.2016306864998</v>
      </c>
      <c r="D212" s="156">
        <v>50.763142245970002</v>
      </c>
      <c r="E212" s="156">
        <v>2447.1672531341701</v>
      </c>
      <c r="F212" s="156">
        <v>0</v>
      </c>
      <c r="G212" s="156">
        <v>58.343443302519994</v>
      </c>
      <c r="H212" s="156">
        <v>0</v>
      </c>
      <c r="I212" s="156">
        <v>1179.29871250615</v>
      </c>
      <c r="J212" s="156">
        <v>2112.55749300053</v>
      </c>
    </row>
    <row r="213" spans="1:10" ht="15" thickBot="1">
      <c r="A213" s="340" t="s">
        <v>749</v>
      </c>
      <c r="B213" s="156">
        <v>265.64579437217998</v>
      </c>
      <c r="C213" s="156">
        <v>2852.7429871745699</v>
      </c>
      <c r="D213" s="156">
        <v>36.829574677750003</v>
      </c>
      <c r="E213" s="156">
        <v>2280.1428720257099</v>
      </c>
      <c r="F213" s="156">
        <v>0</v>
      </c>
      <c r="G213" s="156">
        <v>142.00459716622001</v>
      </c>
      <c r="H213" s="156">
        <v>0</v>
      </c>
      <c r="I213" s="156">
        <v>1274.2583957909198</v>
      </c>
      <c r="J213" s="156">
        <v>2116.9252914581798</v>
      </c>
    </row>
    <row r="214" spans="1:10" ht="15" thickBot="1">
      <c r="A214" s="340" t="s">
        <v>750</v>
      </c>
      <c r="B214" s="156">
        <v>672.53052035731992</v>
      </c>
      <c r="C214" s="156">
        <v>3179.3704492370402</v>
      </c>
      <c r="D214" s="156">
        <v>52.719063632099996</v>
      </c>
      <c r="E214" s="156">
        <v>2794.88168282482</v>
      </c>
      <c r="F214" s="156">
        <v>0</v>
      </c>
      <c r="G214" s="156">
        <v>137.14009259228001</v>
      </c>
      <c r="H214" s="156">
        <v>0</v>
      </c>
      <c r="I214" s="156">
        <v>1491.7292734447399</v>
      </c>
      <c r="J214" s="156">
        <v>2056.2796263007499</v>
      </c>
    </row>
    <row r="216" spans="1:10" ht="15" thickBot="1">
      <c r="A216" s="143" t="s">
        <v>242</v>
      </c>
    </row>
    <row r="217" spans="1:10" ht="12" hidden="1" customHeight="1" thickBot="1"/>
    <row r="218" spans="1:10" ht="15" thickBot="1">
      <c r="A218" s="573" t="s">
        <v>0</v>
      </c>
      <c r="B218" s="573" t="s">
        <v>271</v>
      </c>
      <c r="C218" s="573"/>
      <c r="D218" s="573"/>
      <c r="E218" s="573"/>
      <c r="F218" s="573"/>
      <c r="G218" s="573"/>
      <c r="H218" s="573"/>
      <c r="I218" s="573"/>
      <c r="J218" s="573"/>
    </row>
    <row r="219" spans="1:10" ht="29.5" thickBot="1">
      <c r="A219" s="573"/>
      <c r="B219" s="324" t="s">
        <v>636</v>
      </c>
      <c r="C219" s="324" t="s">
        <v>637</v>
      </c>
      <c r="D219" s="324" t="s">
        <v>265</v>
      </c>
      <c r="E219" s="324" t="s">
        <v>264</v>
      </c>
      <c r="F219" s="324" t="s">
        <v>638</v>
      </c>
      <c r="G219" s="324" t="s">
        <v>640</v>
      </c>
      <c r="H219" s="324" t="s">
        <v>641</v>
      </c>
      <c r="I219" s="324" t="s">
        <v>262</v>
      </c>
      <c r="J219" s="324" t="s">
        <v>639</v>
      </c>
    </row>
    <row r="220" spans="1:10" ht="15" thickBot="1">
      <c r="A220" s="115" t="s">
        <v>606</v>
      </c>
      <c r="B220" s="166">
        <v>106.56370499730001</v>
      </c>
      <c r="C220" s="166">
        <v>10.694303233700001</v>
      </c>
      <c r="D220" s="166">
        <v>6.7260187157200004</v>
      </c>
      <c r="E220" s="166">
        <v>688.27383001529006</v>
      </c>
      <c r="F220" s="166">
        <v>0</v>
      </c>
      <c r="G220" s="166">
        <v>119.47179328903</v>
      </c>
      <c r="H220" s="166">
        <v>1.00192793421</v>
      </c>
      <c r="I220" s="166">
        <v>257.29008905638</v>
      </c>
      <c r="J220" s="166">
        <v>2.2456208368800001</v>
      </c>
    </row>
    <row r="221" spans="1:10" ht="15" thickBot="1">
      <c r="A221" s="115" t="s">
        <v>635</v>
      </c>
      <c r="B221" s="166">
        <v>57.180348309599999</v>
      </c>
      <c r="C221" s="166">
        <v>15.572928183409999</v>
      </c>
      <c r="D221" s="166">
        <v>4.9977308487799998</v>
      </c>
      <c r="E221" s="166">
        <v>620.71242873210997</v>
      </c>
      <c r="F221" s="166">
        <v>0</v>
      </c>
      <c r="G221" s="166">
        <v>99.226963166100006</v>
      </c>
      <c r="H221" s="166">
        <v>0.94897986510999999</v>
      </c>
      <c r="I221" s="166">
        <v>208.59524379651998</v>
      </c>
      <c r="J221" s="166">
        <v>13.843802174459999</v>
      </c>
    </row>
    <row r="222" spans="1:10" ht="15" thickBot="1">
      <c r="A222" s="115" t="s">
        <v>744</v>
      </c>
      <c r="B222" s="166">
        <v>53.581570400690005</v>
      </c>
      <c r="C222" s="166">
        <v>12.45107597122</v>
      </c>
      <c r="D222" s="166">
        <v>6.1635808626399999</v>
      </c>
      <c r="E222" s="166">
        <v>609.6194329130501</v>
      </c>
      <c r="F222" s="166">
        <v>0</v>
      </c>
      <c r="G222" s="166">
        <v>105.71035481388</v>
      </c>
      <c r="H222" s="166">
        <v>3.9169938446300003</v>
      </c>
      <c r="I222" s="166">
        <v>237.20397171246</v>
      </c>
      <c r="J222" s="166">
        <v>14.4285353022</v>
      </c>
    </row>
    <row r="223" spans="1:10" ht="15" thickBot="1">
      <c r="A223" s="340" t="s">
        <v>745</v>
      </c>
      <c r="B223" s="361">
        <v>64.510747696370004</v>
      </c>
      <c r="C223" s="361">
        <v>15.25486269356</v>
      </c>
      <c r="D223" s="361">
        <v>5.20001977041</v>
      </c>
      <c r="E223" s="156">
        <v>585.38087491178999</v>
      </c>
      <c r="F223" s="156">
        <v>0</v>
      </c>
      <c r="G223" s="156">
        <v>102.56195928178001</v>
      </c>
      <c r="H223" s="156">
        <v>0.94356618037999995</v>
      </c>
      <c r="I223" s="156">
        <v>204.44794803167002</v>
      </c>
      <c r="J223" s="156">
        <v>13.983270793600001</v>
      </c>
    </row>
    <row r="224" spans="1:10" ht="15" thickBot="1">
      <c r="A224" s="281" t="s">
        <v>746</v>
      </c>
      <c r="B224" s="156">
        <v>65.37</v>
      </c>
      <c r="C224" s="156">
        <v>15.27</v>
      </c>
      <c r="D224" s="156">
        <v>5.19</v>
      </c>
      <c r="E224" s="156">
        <v>570.22</v>
      </c>
      <c r="F224" s="156">
        <v>0</v>
      </c>
      <c r="G224" s="156">
        <v>97.75</v>
      </c>
      <c r="H224" s="156">
        <v>0.93</v>
      </c>
      <c r="I224" s="156">
        <v>206.1</v>
      </c>
      <c r="J224" s="156">
        <v>14.04</v>
      </c>
    </row>
    <row r="225" spans="1:10" ht="15" thickBot="1">
      <c r="A225" s="281" t="s">
        <v>747</v>
      </c>
      <c r="B225" s="156">
        <v>63.22843958851</v>
      </c>
      <c r="C225" s="156">
        <v>14.395149726120001</v>
      </c>
      <c r="D225" s="156">
        <v>4.9074062531899996</v>
      </c>
      <c r="E225" s="156">
        <v>563.18909094720993</v>
      </c>
      <c r="F225" s="156">
        <v>0</v>
      </c>
      <c r="G225" s="156">
        <v>94.538552318140006</v>
      </c>
      <c r="H225" s="156">
        <v>0.88356357778999994</v>
      </c>
      <c r="I225" s="156">
        <v>197.62044429495</v>
      </c>
      <c r="J225" s="156">
        <v>13.948027804660001</v>
      </c>
    </row>
    <row r="226" spans="1:10" ht="15" thickBot="1">
      <c r="A226" s="340" t="s">
        <v>924</v>
      </c>
      <c r="B226" s="359">
        <v>65.038540399889996</v>
      </c>
      <c r="C226" s="359">
        <v>14.92635429075</v>
      </c>
      <c r="D226" s="359">
        <v>5.1202296781400003</v>
      </c>
      <c r="E226" s="359">
        <v>582.95772025577003</v>
      </c>
      <c r="F226" s="359">
        <v>0</v>
      </c>
      <c r="G226" s="359">
        <v>96.619856318179998</v>
      </c>
      <c r="H226" s="359">
        <v>0.90245566315000003</v>
      </c>
      <c r="I226" s="359">
        <v>200.56721927401003</v>
      </c>
      <c r="J226" s="359">
        <v>14.059278306729999</v>
      </c>
    </row>
    <row r="227" spans="1:10" ht="15" thickBot="1">
      <c r="A227" s="340" t="s">
        <v>749</v>
      </c>
      <c r="B227" s="156">
        <v>67.835521356809991</v>
      </c>
      <c r="C227" s="156">
        <v>11.732111857809999</v>
      </c>
      <c r="D227" s="156">
        <v>5.7857409508599993</v>
      </c>
      <c r="E227" s="156">
        <v>603.52335112304002</v>
      </c>
      <c r="F227" s="156">
        <v>0</v>
      </c>
      <c r="G227" s="156">
        <v>101.85477341444</v>
      </c>
      <c r="H227" s="156">
        <v>5.6378601928500007</v>
      </c>
      <c r="I227" s="156">
        <v>217.41621720968001</v>
      </c>
      <c r="J227" s="156">
        <v>14.291258920900001</v>
      </c>
    </row>
    <row r="228" spans="1:10" ht="15" thickBot="1">
      <c r="A228" s="340" t="s">
        <v>750</v>
      </c>
      <c r="B228" s="156">
        <v>53.581570400690005</v>
      </c>
      <c r="C228" s="156">
        <v>12.45107597122</v>
      </c>
      <c r="D228" s="156">
        <v>6.1635808626399999</v>
      </c>
      <c r="E228" s="156">
        <v>609.6194329130501</v>
      </c>
      <c r="F228" s="156">
        <v>0</v>
      </c>
      <c r="G228" s="156">
        <v>105.71035481388</v>
      </c>
      <c r="H228" s="156">
        <v>3.9169938446300003</v>
      </c>
      <c r="I228" s="156">
        <v>237.20397171246</v>
      </c>
      <c r="J228" s="156">
        <v>14.4285353022</v>
      </c>
    </row>
    <row r="229" spans="1:10" ht="15" hidden="1" customHeight="1"/>
    <row r="230" spans="1:10">
      <c r="A230" s="169" t="s">
        <v>1051</v>
      </c>
    </row>
    <row r="233" spans="1:10" ht="17">
      <c r="A233" s="593" t="s">
        <v>733</v>
      </c>
      <c r="B233" s="593"/>
      <c r="C233" s="593"/>
      <c r="D233" s="593"/>
      <c r="E233" s="593"/>
      <c r="F233" s="593"/>
      <c r="G233" s="593"/>
      <c r="H233" s="593"/>
      <c r="I233" s="593"/>
      <c r="J233" s="593"/>
    </row>
    <row r="234" spans="1:10" ht="9" customHeight="1"/>
    <row r="235" spans="1:10" ht="15" thickBot="1">
      <c r="A235" s="143" t="s">
        <v>244</v>
      </c>
    </row>
    <row r="236" spans="1:10" ht="9.75" hidden="1" customHeight="1" thickBot="1"/>
    <row r="237" spans="1:10" ht="15" thickBot="1">
      <c r="A237" s="573" t="s">
        <v>0</v>
      </c>
      <c r="B237" s="573" t="s">
        <v>271</v>
      </c>
      <c r="C237" s="573"/>
      <c r="D237" s="573"/>
      <c r="E237" s="573"/>
      <c r="F237" s="573"/>
      <c r="G237" s="573"/>
      <c r="H237" s="573"/>
      <c r="I237" s="573"/>
      <c r="J237" s="573"/>
    </row>
    <row r="238" spans="1:10" ht="29.5" thickBot="1">
      <c r="A238" s="573"/>
      <c r="B238" s="324" t="s">
        <v>636</v>
      </c>
      <c r="C238" s="324" t="s">
        <v>637</v>
      </c>
      <c r="D238" s="324" t="s">
        <v>265</v>
      </c>
      <c r="E238" s="324" t="s">
        <v>264</v>
      </c>
      <c r="F238" s="324" t="s">
        <v>638</v>
      </c>
      <c r="G238" s="324" t="s">
        <v>640</v>
      </c>
      <c r="H238" s="324" t="s">
        <v>641</v>
      </c>
      <c r="I238" s="324" t="s">
        <v>262</v>
      </c>
      <c r="J238" s="324" t="s">
        <v>639</v>
      </c>
    </row>
    <row r="239" spans="1:10" ht="15" thickBot="1">
      <c r="A239" s="115" t="s">
        <v>606</v>
      </c>
      <c r="B239" s="166">
        <v>28.07986080465</v>
      </c>
      <c r="C239" s="166">
        <v>218.52607986751002</v>
      </c>
      <c r="D239" s="166">
        <v>23.161612923009997</v>
      </c>
      <c r="E239" s="166">
        <v>614.71581666301006</v>
      </c>
      <c r="F239" s="166">
        <v>0</v>
      </c>
      <c r="G239" s="166">
        <v>7.8033683278100003</v>
      </c>
      <c r="H239" s="166">
        <v>0</v>
      </c>
      <c r="I239" s="166">
        <v>542.38985864585993</v>
      </c>
      <c r="J239" s="166">
        <v>23077.622229985271</v>
      </c>
    </row>
    <row r="240" spans="1:10" ht="15" thickBot="1">
      <c r="A240" s="115" t="s">
        <v>635</v>
      </c>
      <c r="B240" s="166">
        <v>38.607265625730001</v>
      </c>
      <c r="C240" s="166">
        <v>219.52781625955998</v>
      </c>
      <c r="D240" s="166">
        <v>27.379897568740002</v>
      </c>
      <c r="E240" s="166">
        <v>553.00567495175005</v>
      </c>
      <c r="F240" s="166">
        <v>0</v>
      </c>
      <c r="G240" s="166">
        <v>7.6212164545899999</v>
      </c>
      <c r="H240" s="166">
        <v>0</v>
      </c>
      <c r="I240" s="166">
        <v>525.75310518472998</v>
      </c>
      <c r="J240" s="166">
        <v>29708.919471199351</v>
      </c>
    </row>
    <row r="241" spans="1:10" ht="15" thickBot="1">
      <c r="A241" s="115" t="s">
        <v>744</v>
      </c>
      <c r="B241" s="166">
        <v>24.548844710000001</v>
      </c>
      <c r="C241" s="166">
        <v>258.36219550734</v>
      </c>
      <c r="D241" s="166">
        <v>35.408339599999998</v>
      </c>
      <c r="E241" s="166">
        <v>471.59688332414004</v>
      </c>
      <c r="F241" s="166">
        <v>0</v>
      </c>
      <c r="G241" s="166">
        <v>0.30313037999999998</v>
      </c>
      <c r="H241" s="166">
        <v>0</v>
      </c>
      <c r="I241" s="166">
        <v>480.77</v>
      </c>
      <c r="J241" s="166">
        <v>35863.742604230203</v>
      </c>
    </row>
    <row r="242" spans="1:10" ht="15" thickBot="1">
      <c r="A242" s="340" t="s">
        <v>745</v>
      </c>
      <c r="B242" s="156">
        <v>38.969268998519993</v>
      </c>
      <c r="C242" s="156">
        <v>257.52</v>
      </c>
      <c r="D242" s="156">
        <v>37.94</v>
      </c>
      <c r="E242" s="156">
        <v>541.66999999999996</v>
      </c>
      <c r="F242" s="156">
        <v>0</v>
      </c>
      <c r="G242" s="156">
        <v>7.51</v>
      </c>
      <c r="H242" s="156">
        <v>0</v>
      </c>
      <c r="I242" s="156">
        <v>530.09</v>
      </c>
      <c r="J242" s="156">
        <v>32333.225226172359</v>
      </c>
    </row>
    <row r="243" spans="1:10" ht="15" thickBot="1">
      <c r="A243" s="340" t="s">
        <v>746</v>
      </c>
      <c r="B243" s="156">
        <v>25.19</v>
      </c>
      <c r="C243" s="156">
        <v>257.91000000000003</v>
      </c>
      <c r="D243" s="156">
        <v>35.880000000000003</v>
      </c>
      <c r="E243" s="156">
        <v>512.09</v>
      </c>
      <c r="F243" s="156">
        <v>0</v>
      </c>
      <c r="G243" s="156">
        <v>0.31</v>
      </c>
      <c r="H243" s="156">
        <v>0</v>
      </c>
      <c r="I243" s="156">
        <v>514.91999999999996</v>
      </c>
      <c r="J243" s="156">
        <v>37459.29</v>
      </c>
    </row>
    <row r="244" spans="1:10" ht="15" thickBot="1">
      <c r="A244" s="340" t="s">
        <v>747</v>
      </c>
      <c r="B244" s="156">
        <v>24.200927570000001</v>
      </c>
      <c r="C244" s="156">
        <v>257.24839124685997</v>
      </c>
      <c r="D244" s="156">
        <v>35.649543549999997</v>
      </c>
      <c r="E244" s="156">
        <v>497.61714132377</v>
      </c>
      <c r="F244" s="156">
        <v>0</v>
      </c>
      <c r="G244" s="156">
        <v>0.29852627999999998</v>
      </c>
      <c r="H244" s="156">
        <v>0</v>
      </c>
      <c r="I244" s="156">
        <v>512.70475280323001</v>
      </c>
      <c r="J244" s="156">
        <v>37672.162011374603</v>
      </c>
    </row>
    <row r="245" spans="1:10" ht="15" thickBot="1">
      <c r="A245" s="340" t="s">
        <v>924</v>
      </c>
      <c r="B245" s="156">
        <v>24.474683450000001</v>
      </c>
      <c r="C245" s="156">
        <v>257.51442990960999</v>
      </c>
      <c r="D245" s="156">
        <v>35.107725899999998</v>
      </c>
      <c r="E245" s="156">
        <v>497.17837848464001</v>
      </c>
      <c r="F245" s="156">
        <v>0</v>
      </c>
      <c r="G245" s="156">
        <v>0.30266553000000002</v>
      </c>
      <c r="H245" s="156">
        <v>0</v>
      </c>
      <c r="I245" s="156">
        <v>474.5</v>
      </c>
      <c r="J245" s="156">
        <v>37527.371121873621</v>
      </c>
    </row>
    <row r="246" spans="1:10" ht="15" thickBot="1">
      <c r="A246" s="340" t="s">
        <v>749</v>
      </c>
      <c r="B246" s="156">
        <v>24.736926879999999</v>
      </c>
      <c r="C246" s="156">
        <v>258.36432345221999</v>
      </c>
      <c r="D246" s="156">
        <v>35.341597899999996</v>
      </c>
      <c r="E246" s="156">
        <v>492.71359015943</v>
      </c>
      <c r="F246" s="156">
        <v>0</v>
      </c>
      <c r="G246" s="156">
        <v>0.30641195999999998</v>
      </c>
      <c r="H246" s="156">
        <v>0</v>
      </c>
      <c r="I246" s="156">
        <v>479.06</v>
      </c>
      <c r="J246" s="156">
        <v>37248.641821613863</v>
      </c>
    </row>
    <row r="247" spans="1:10" ht="15" thickBot="1">
      <c r="A247" s="340" t="s">
        <v>750</v>
      </c>
      <c r="B247" s="156">
        <v>24.548844710000001</v>
      </c>
      <c r="C247" s="156">
        <v>258.36219550734</v>
      </c>
      <c r="D247" s="156">
        <v>35.408339599999998</v>
      </c>
      <c r="E247" s="156">
        <v>471.59688332414004</v>
      </c>
      <c r="F247" s="156">
        <v>0</v>
      </c>
      <c r="G247" s="156">
        <v>0.30313037999999998</v>
      </c>
      <c r="H247" s="156">
        <v>0</v>
      </c>
      <c r="I247" s="156">
        <v>480.77</v>
      </c>
      <c r="J247" s="156">
        <v>35863.742604230203</v>
      </c>
    </row>
    <row r="249" spans="1:10" ht="15" thickBot="1">
      <c r="A249" s="143" t="s">
        <v>270</v>
      </c>
    </row>
    <row r="250" spans="1:10" ht="10.5" hidden="1" customHeight="1" thickBot="1"/>
    <row r="251" spans="1:10" ht="15" thickBot="1">
      <c r="A251" s="573" t="s">
        <v>0</v>
      </c>
      <c r="B251" s="573" t="s">
        <v>271</v>
      </c>
      <c r="C251" s="573"/>
      <c r="D251" s="573"/>
      <c r="E251" s="573"/>
      <c r="F251" s="573"/>
      <c r="G251" s="573"/>
      <c r="H251" s="573"/>
      <c r="I251" s="573"/>
      <c r="J251" s="573"/>
    </row>
    <row r="252" spans="1:10" ht="29.5" thickBot="1">
      <c r="A252" s="573"/>
      <c r="B252" s="324" t="s">
        <v>636</v>
      </c>
      <c r="C252" s="324" t="s">
        <v>637</v>
      </c>
      <c r="D252" s="324" t="s">
        <v>265</v>
      </c>
      <c r="E252" s="324" t="s">
        <v>264</v>
      </c>
      <c r="F252" s="324" t="s">
        <v>638</v>
      </c>
      <c r="G252" s="324" t="s">
        <v>640</v>
      </c>
      <c r="H252" s="324" t="s">
        <v>641</v>
      </c>
      <c r="I252" s="324" t="s">
        <v>262</v>
      </c>
      <c r="J252" s="324" t="s">
        <v>639</v>
      </c>
    </row>
    <row r="253" spans="1:10" ht="15" thickBot="1">
      <c r="A253" s="115" t="s">
        <v>606</v>
      </c>
      <c r="B253" s="166">
        <v>136.86698247397999</v>
      </c>
      <c r="C253" s="166">
        <v>0</v>
      </c>
      <c r="D253" s="166">
        <v>0</v>
      </c>
      <c r="E253" s="166">
        <v>877.90832646948002</v>
      </c>
      <c r="F253" s="166">
        <v>0</v>
      </c>
      <c r="G253" s="166">
        <v>3.2914300890100003</v>
      </c>
      <c r="H253" s="166">
        <v>0</v>
      </c>
      <c r="I253" s="166">
        <v>8.4787953157800011</v>
      </c>
      <c r="J253" s="166">
        <v>0</v>
      </c>
    </row>
    <row r="254" spans="1:10" ht="15" thickBot="1">
      <c r="A254" s="115" t="s">
        <v>635</v>
      </c>
      <c r="B254" s="166">
        <v>136.26893308923999</v>
      </c>
      <c r="C254" s="166">
        <v>0</v>
      </c>
      <c r="D254" s="166">
        <v>0</v>
      </c>
      <c r="E254" s="166">
        <v>872.17575332217007</v>
      </c>
      <c r="F254" s="166">
        <v>0</v>
      </c>
      <c r="G254" s="166">
        <v>2.5551561234400002</v>
      </c>
      <c r="H254" s="166">
        <v>0</v>
      </c>
      <c r="I254" s="166">
        <v>21.795602253260004</v>
      </c>
      <c r="J254" s="166">
        <v>0</v>
      </c>
    </row>
    <row r="255" spans="1:10" ht="15" thickBot="1">
      <c r="A255" s="115" t="s">
        <v>744</v>
      </c>
      <c r="B255" s="166">
        <v>147.82084581986999</v>
      </c>
      <c r="C255" s="166">
        <v>0</v>
      </c>
      <c r="D255" s="166">
        <v>30.156871151130002</v>
      </c>
      <c r="E255" s="166">
        <v>1186.78445189383</v>
      </c>
      <c r="F255" s="166">
        <v>0</v>
      </c>
      <c r="G255" s="166">
        <v>0</v>
      </c>
      <c r="H255" s="166">
        <v>0</v>
      </c>
      <c r="I255" s="166">
        <v>379.25</v>
      </c>
      <c r="J255" s="166">
        <v>0</v>
      </c>
    </row>
    <row r="256" spans="1:10" ht="15" thickBot="1">
      <c r="A256" s="340" t="s">
        <v>745</v>
      </c>
      <c r="B256" s="156">
        <v>138.05000000000001</v>
      </c>
      <c r="C256" s="156">
        <v>0</v>
      </c>
      <c r="D256" s="156">
        <v>0</v>
      </c>
      <c r="E256" s="156">
        <v>835.14</v>
      </c>
      <c r="F256" s="156">
        <v>0</v>
      </c>
      <c r="G256" s="156">
        <v>2.6</v>
      </c>
      <c r="H256" s="156">
        <v>0</v>
      </c>
      <c r="I256" s="156">
        <v>27.16</v>
      </c>
      <c r="J256" s="156">
        <v>0</v>
      </c>
    </row>
    <row r="257" spans="1:10" ht="15" thickBot="1">
      <c r="A257" s="340" t="s">
        <v>746</v>
      </c>
      <c r="B257" s="156">
        <v>138.75</v>
      </c>
      <c r="C257" s="156">
        <v>0</v>
      </c>
      <c r="D257" s="156">
        <v>36.44</v>
      </c>
      <c r="E257" s="156">
        <v>903.65</v>
      </c>
      <c r="F257" s="156">
        <v>0</v>
      </c>
      <c r="G257" s="156">
        <v>2.61</v>
      </c>
      <c r="H257" s="156">
        <v>0</v>
      </c>
      <c r="I257" s="156">
        <v>47.65</v>
      </c>
      <c r="J257" s="156">
        <v>0</v>
      </c>
    </row>
    <row r="258" spans="1:10" ht="15" thickBot="1">
      <c r="A258" s="340" t="s">
        <v>747</v>
      </c>
      <c r="B258" s="156">
        <v>139.71052029764002</v>
      </c>
      <c r="C258" s="156">
        <v>0</v>
      </c>
      <c r="D258" s="156">
        <v>36.65840783761</v>
      </c>
      <c r="E258" s="156">
        <v>908.12256678257995</v>
      </c>
      <c r="F258" s="156">
        <v>0</v>
      </c>
      <c r="G258" s="156">
        <v>0</v>
      </c>
      <c r="H258" s="156">
        <v>0</v>
      </c>
      <c r="I258" s="156">
        <v>90.224518417720006</v>
      </c>
      <c r="J258" s="156">
        <v>0</v>
      </c>
    </row>
    <row r="259" spans="1:10" ht="15" thickBot="1">
      <c r="A259" s="340" t="s">
        <v>924</v>
      </c>
      <c r="B259" s="156">
        <v>144.48852953625001</v>
      </c>
      <c r="C259" s="156">
        <v>0</v>
      </c>
      <c r="D259" s="156">
        <v>37.571081226860002</v>
      </c>
      <c r="E259" s="156">
        <v>970.69469344111997</v>
      </c>
      <c r="F259" s="156">
        <v>0</v>
      </c>
      <c r="G259" s="156">
        <v>0</v>
      </c>
      <c r="H259" s="156">
        <v>0</v>
      </c>
      <c r="I259" s="156">
        <v>135.71</v>
      </c>
      <c r="J259" s="156">
        <v>0</v>
      </c>
    </row>
    <row r="260" spans="1:10" ht="15" thickBot="1">
      <c r="A260" s="340" t="s">
        <v>749</v>
      </c>
      <c r="B260" s="156">
        <v>146.38596378060998</v>
      </c>
      <c r="C260" s="156">
        <v>0</v>
      </c>
      <c r="D260" s="156">
        <v>37.772609583040001</v>
      </c>
      <c r="E260" s="156">
        <v>976.82098532281998</v>
      </c>
      <c r="F260" s="156">
        <v>0</v>
      </c>
      <c r="G260" s="156">
        <v>0</v>
      </c>
      <c r="H260" s="156">
        <v>0</v>
      </c>
      <c r="I260" s="156">
        <v>270.29000000000002</v>
      </c>
      <c r="J260" s="156">
        <v>0</v>
      </c>
    </row>
    <row r="261" spans="1:10" ht="15" thickBot="1">
      <c r="A261" s="340" t="s">
        <v>750</v>
      </c>
      <c r="B261" s="156">
        <v>147.82084581986999</v>
      </c>
      <c r="C261" s="156">
        <v>0</v>
      </c>
      <c r="D261" s="156">
        <v>30.156871151130002</v>
      </c>
      <c r="E261" s="156">
        <v>1186.78445189383</v>
      </c>
      <c r="F261" s="156">
        <v>0</v>
      </c>
      <c r="G261" s="156">
        <v>0</v>
      </c>
      <c r="H261" s="156">
        <v>0</v>
      </c>
      <c r="I261" s="156">
        <v>379.25</v>
      </c>
      <c r="J261" s="156">
        <v>0</v>
      </c>
    </row>
    <row r="262" spans="1:10" ht="15" hidden="1" customHeight="1"/>
    <row r="263" spans="1:10">
      <c r="A263" s="169" t="s">
        <v>1051</v>
      </c>
      <c r="B263" s="344"/>
      <c r="C263" s="344"/>
      <c r="D263" s="344"/>
      <c r="E263" s="344"/>
      <c r="F263" s="344"/>
      <c r="G263" s="344"/>
      <c r="H263" s="344"/>
      <c r="I263" s="344"/>
      <c r="J263" s="344"/>
    </row>
    <row r="264" spans="1:10">
      <c r="A264" s="27"/>
      <c r="B264" s="344"/>
      <c r="C264" s="344"/>
      <c r="D264" s="344"/>
      <c r="E264" s="344"/>
      <c r="F264" s="344"/>
      <c r="G264" s="344"/>
      <c r="H264" s="344"/>
      <c r="I264" s="344"/>
      <c r="J264" s="344"/>
    </row>
    <row r="265" spans="1:10">
      <c r="A265" s="36"/>
      <c r="B265" s="36"/>
      <c r="C265" s="36"/>
      <c r="D265" s="36"/>
      <c r="E265" s="36"/>
      <c r="F265" s="36"/>
      <c r="G265" s="36"/>
      <c r="H265" s="36"/>
      <c r="I265" s="36"/>
      <c r="J265" s="36"/>
    </row>
    <row r="266" spans="1:10">
      <c r="A266" s="36"/>
      <c r="B266" s="33"/>
      <c r="C266" s="33"/>
      <c r="D266" s="33"/>
      <c r="E266" s="33"/>
      <c r="F266" s="33"/>
      <c r="G266" s="33"/>
      <c r="H266" s="33"/>
      <c r="I266" s="33"/>
      <c r="J266" s="33"/>
    </row>
    <row r="267" spans="1:10">
      <c r="A267" s="34"/>
      <c r="B267" s="32"/>
      <c r="C267" s="32"/>
      <c r="D267" s="32"/>
      <c r="E267" s="32"/>
      <c r="F267" s="32"/>
      <c r="G267" s="32"/>
      <c r="H267" s="32"/>
      <c r="I267" s="32"/>
      <c r="J267" s="32"/>
    </row>
    <row r="268" spans="1:10">
      <c r="A268" s="34"/>
      <c r="B268" s="32"/>
      <c r="C268" s="32"/>
      <c r="D268" s="32"/>
      <c r="E268" s="32"/>
      <c r="F268" s="32"/>
      <c r="G268" s="32"/>
      <c r="H268" s="32"/>
      <c r="I268" s="32"/>
      <c r="J268" s="32"/>
    </row>
    <row r="269" spans="1:10">
      <c r="A269" s="34"/>
      <c r="B269" s="32"/>
      <c r="C269" s="32"/>
      <c r="D269" s="32"/>
      <c r="E269" s="32"/>
      <c r="F269" s="32"/>
      <c r="G269" s="32"/>
      <c r="H269" s="32"/>
      <c r="I269" s="32"/>
      <c r="J269" s="32"/>
    </row>
    <row r="270" spans="1:10">
      <c r="A270" s="30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>
      <c r="A271" s="30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>
      <c r="A272" s="30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>
      <c r="A273" s="30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>
      <c r="A274" s="30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>
      <c r="A275" s="30"/>
      <c r="B275" s="35"/>
      <c r="C275" s="35"/>
      <c r="D275" s="35"/>
      <c r="E275" s="35"/>
      <c r="F275" s="35"/>
      <c r="G275" s="35"/>
      <c r="H275" s="35"/>
      <c r="I275" s="35"/>
      <c r="J275" s="35"/>
    </row>
  </sheetData>
  <mergeCells count="38">
    <mergeCell ref="A2:J2"/>
    <mergeCell ref="A34:J34"/>
    <mergeCell ref="A85:A86"/>
    <mergeCell ref="B85:J85"/>
    <mergeCell ref="A104:A105"/>
    <mergeCell ref="B104:J104"/>
    <mergeCell ref="A6:A7"/>
    <mergeCell ref="B6:J6"/>
    <mergeCell ref="A20:A21"/>
    <mergeCell ref="B20:J20"/>
    <mergeCell ref="A38:A39"/>
    <mergeCell ref="B38:J38"/>
    <mergeCell ref="A67:J67"/>
    <mergeCell ref="A52:A53"/>
    <mergeCell ref="B52:J52"/>
    <mergeCell ref="A71:A72"/>
    <mergeCell ref="B71:J71"/>
    <mergeCell ref="A100:J100"/>
    <mergeCell ref="A134:J134"/>
    <mergeCell ref="A138:A139"/>
    <mergeCell ref="B138:J138"/>
    <mergeCell ref="A171:A172"/>
    <mergeCell ref="B171:J171"/>
    <mergeCell ref="A185:A186"/>
    <mergeCell ref="B185:J185"/>
    <mergeCell ref="A152:A153"/>
    <mergeCell ref="B152:J152"/>
    <mergeCell ref="A167:J167"/>
    <mergeCell ref="A200:J200"/>
    <mergeCell ref="A233:J233"/>
    <mergeCell ref="A204:A205"/>
    <mergeCell ref="B204:J204"/>
    <mergeCell ref="A251:A252"/>
    <mergeCell ref="B251:J251"/>
    <mergeCell ref="A218:A219"/>
    <mergeCell ref="B218:J218"/>
    <mergeCell ref="A237:A238"/>
    <mergeCell ref="B237:J237"/>
  </mergeCells>
  <pageMargins left="0.7" right="0.7" top="0.75" bottom="0.75" header="0.3" footer="0.3"/>
  <pageSetup paperSize="9" scale="97" orientation="landscape" r:id="rId1"/>
  <rowBreaks count="1" manualBreakCount="1">
    <brk id="33" max="9" man="1"/>
  </rowBreaks>
  <customProperties>
    <customPr name="EpmWorksheetKeyString_GU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theme="0"/>
  </sheetPr>
  <dimension ref="A1:K269"/>
  <sheetViews>
    <sheetView showGridLines="0" view="pageBreakPreview" topLeftCell="A242" zoomScaleNormal="100" zoomScaleSheetLayoutView="100" workbookViewId="0">
      <selection activeCell="C262" sqref="C262"/>
    </sheetView>
  </sheetViews>
  <sheetFormatPr defaultRowHeight="14.5"/>
  <cols>
    <col min="1" max="1" width="11.26953125" customWidth="1"/>
    <col min="2" max="2" width="10.7265625" bestFit="1" customWidth="1"/>
    <col min="3" max="3" width="12.54296875" customWidth="1"/>
    <col min="4" max="4" width="12.7265625" customWidth="1"/>
    <col min="5" max="5" width="10.7265625" bestFit="1" customWidth="1"/>
    <col min="6" max="6" width="11.81640625" customWidth="1"/>
    <col min="7" max="7" width="13.7265625" customWidth="1"/>
    <col min="8" max="8" width="12.1796875" customWidth="1"/>
    <col min="9" max="9" width="9.54296875" bestFit="1" customWidth="1"/>
    <col min="10" max="10" width="9.7265625" bestFit="1" customWidth="1"/>
  </cols>
  <sheetData>
    <row r="1" spans="1:11" ht="17">
      <c r="A1" s="593" t="s">
        <v>720</v>
      </c>
      <c r="B1" s="593"/>
      <c r="C1" s="593"/>
      <c r="D1" s="593"/>
      <c r="E1" s="593"/>
      <c r="F1" s="593"/>
      <c r="G1" s="593"/>
      <c r="H1" s="593"/>
      <c r="I1" s="593"/>
      <c r="J1" s="593"/>
    </row>
    <row r="2" spans="1:11" ht="11.25" customHeight="1"/>
    <row r="3" spans="1:11" ht="15" thickBot="1">
      <c r="A3" s="143" t="s">
        <v>268</v>
      </c>
    </row>
    <row r="4" spans="1:11" ht="9" hidden="1" customHeight="1" thickBot="1"/>
    <row r="5" spans="1:11" ht="18" customHeight="1" thickBot="1">
      <c r="A5" s="573" t="s">
        <v>0</v>
      </c>
      <c r="B5" s="573" t="s">
        <v>272</v>
      </c>
      <c r="C5" s="573"/>
      <c r="D5" s="573"/>
      <c r="E5" s="573"/>
      <c r="F5" s="573"/>
      <c r="G5" s="573"/>
      <c r="H5" s="573"/>
      <c r="I5" s="573"/>
      <c r="J5" s="573"/>
      <c r="K5" s="1"/>
    </row>
    <row r="6" spans="1:11" ht="30" customHeight="1" thickBot="1">
      <c r="A6" s="573"/>
      <c r="B6" s="324" t="s">
        <v>636</v>
      </c>
      <c r="C6" s="324" t="s">
        <v>637</v>
      </c>
      <c r="D6" s="324" t="s">
        <v>265</v>
      </c>
      <c r="E6" s="324" t="s">
        <v>264</v>
      </c>
      <c r="F6" s="324" t="s">
        <v>638</v>
      </c>
      <c r="G6" s="324" t="s">
        <v>640</v>
      </c>
      <c r="H6" s="324" t="s">
        <v>641</v>
      </c>
      <c r="I6" s="324" t="s">
        <v>262</v>
      </c>
      <c r="J6" s="324" t="s">
        <v>639</v>
      </c>
      <c r="K6" s="1"/>
    </row>
    <row r="7" spans="1:11" ht="15" thickBot="1">
      <c r="A7" s="115" t="s">
        <v>606</v>
      </c>
      <c r="B7" s="116">
        <v>2.0200943338099999</v>
      </c>
      <c r="C7" s="116">
        <v>185.13239744736998</v>
      </c>
      <c r="D7" s="116">
        <v>0</v>
      </c>
      <c r="E7" s="116">
        <v>0</v>
      </c>
      <c r="F7" s="116">
        <v>49.475924397690001</v>
      </c>
      <c r="G7" s="116">
        <v>0</v>
      </c>
      <c r="H7" s="116">
        <v>235.81943167724</v>
      </c>
      <c r="I7" s="116">
        <v>547.85148696333999</v>
      </c>
      <c r="J7" s="116">
        <v>16.22741799177</v>
      </c>
    </row>
    <row r="8" spans="1:11" ht="15" thickBot="1">
      <c r="A8" s="115" t="s">
        <v>635</v>
      </c>
      <c r="B8" s="116">
        <v>1.5004466939200001</v>
      </c>
      <c r="C8" s="116">
        <v>165.32345548538001</v>
      </c>
      <c r="D8" s="116">
        <v>0</v>
      </c>
      <c r="E8" s="116">
        <v>0</v>
      </c>
      <c r="F8" s="116">
        <v>16.436391649219999</v>
      </c>
      <c r="G8" s="116">
        <v>0</v>
      </c>
      <c r="H8" s="116">
        <v>187.62056360514001</v>
      </c>
      <c r="I8" s="116">
        <v>390.17563447650002</v>
      </c>
      <c r="J8" s="116">
        <v>7.8288522009399992</v>
      </c>
    </row>
    <row r="9" spans="1:11" ht="15" thickBot="1">
      <c r="A9" s="115" t="s">
        <v>744</v>
      </c>
      <c r="B9" s="116">
        <v>11.09964455199</v>
      </c>
      <c r="C9" s="116">
        <v>202.65767767355999</v>
      </c>
      <c r="D9" s="116">
        <v>0</v>
      </c>
      <c r="E9" s="116">
        <v>0</v>
      </c>
      <c r="F9" s="116">
        <v>7.7895504841999994</v>
      </c>
      <c r="G9" s="116">
        <v>0</v>
      </c>
      <c r="H9" s="116">
        <v>223.09859574539001</v>
      </c>
      <c r="I9" s="116">
        <v>533.43400074738997</v>
      </c>
      <c r="J9" s="116">
        <v>9.3290784576900005</v>
      </c>
    </row>
    <row r="10" spans="1:11" ht="15" thickBot="1">
      <c r="A10" s="340" t="s">
        <v>745</v>
      </c>
      <c r="B10" s="342">
        <v>1.55</v>
      </c>
      <c r="C10" s="342">
        <v>173.95</v>
      </c>
      <c r="D10" s="342">
        <v>0</v>
      </c>
      <c r="E10" s="342">
        <v>0</v>
      </c>
      <c r="F10" s="342">
        <v>17.39</v>
      </c>
      <c r="G10" s="342">
        <v>0</v>
      </c>
      <c r="H10" s="342">
        <v>200.58</v>
      </c>
      <c r="I10" s="342">
        <v>395.91</v>
      </c>
      <c r="J10" s="342">
        <v>8.2899999999999991</v>
      </c>
    </row>
    <row r="11" spans="1:11" ht="15" thickBot="1">
      <c r="A11" s="340" t="s">
        <v>746</v>
      </c>
      <c r="B11" s="342">
        <v>1.58</v>
      </c>
      <c r="C11" s="342">
        <v>178.08</v>
      </c>
      <c r="D11" s="342">
        <v>0</v>
      </c>
      <c r="E11" s="342">
        <v>0</v>
      </c>
      <c r="F11" s="342">
        <v>17.73</v>
      </c>
      <c r="G11" s="342">
        <v>0</v>
      </c>
      <c r="H11" s="342">
        <v>202.73</v>
      </c>
      <c r="I11" s="342">
        <v>439.89</v>
      </c>
      <c r="J11" s="342">
        <v>8.41</v>
      </c>
    </row>
    <row r="12" spans="1:11" ht="15" thickBot="1">
      <c r="A12" s="340" t="s">
        <v>747</v>
      </c>
      <c r="B12" s="342">
        <v>1.44</v>
      </c>
      <c r="C12" s="342">
        <v>163.5</v>
      </c>
      <c r="D12" s="342">
        <v>0</v>
      </c>
      <c r="E12" s="342">
        <v>0</v>
      </c>
      <c r="F12" s="342">
        <v>13.55</v>
      </c>
      <c r="G12" s="342">
        <v>0</v>
      </c>
      <c r="H12" s="342">
        <v>180.52</v>
      </c>
      <c r="I12" s="342">
        <v>422.48</v>
      </c>
      <c r="J12" s="342">
        <v>7.8</v>
      </c>
    </row>
    <row r="13" spans="1:11" ht="15" thickBot="1">
      <c r="A13" s="340" t="s">
        <v>924</v>
      </c>
      <c r="B13" s="342">
        <v>1.49578982597</v>
      </c>
      <c r="C13" s="342">
        <v>173.19307352736999</v>
      </c>
      <c r="D13" s="342">
        <v>0</v>
      </c>
      <c r="E13" s="342">
        <v>0</v>
      </c>
      <c r="F13" s="342">
        <v>14.271793463670001</v>
      </c>
      <c r="G13" s="342">
        <v>0</v>
      </c>
      <c r="H13" s="342">
        <v>191.22795186329998</v>
      </c>
      <c r="I13" s="342">
        <v>446.45930821075001</v>
      </c>
      <c r="J13" s="342">
        <v>8.1786207334600007</v>
      </c>
    </row>
    <row r="14" spans="1:11" ht="15" thickBot="1">
      <c r="A14" s="340" t="s">
        <v>749</v>
      </c>
      <c r="B14" s="342">
        <v>10.30637785125</v>
      </c>
      <c r="C14" s="342">
        <v>192.89436458923998</v>
      </c>
      <c r="D14" s="342">
        <v>0</v>
      </c>
      <c r="E14" s="342">
        <v>0</v>
      </c>
      <c r="F14" s="342">
        <v>7.3697885561199996</v>
      </c>
      <c r="G14" s="342">
        <v>0</v>
      </c>
      <c r="H14" s="342">
        <v>211.23020331498998</v>
      </c>
      <c r="I14" s="342">
        <v>468.78781756530003</v>
      </c>
      <c r="J14" s="342">
        <v>8.8428866028700011</v>
      </c>
    </row>
    <row r="15" spans="1:11" ht="15" thickBot="1">
      <c r="A15" s="340" t="s">
        <v>750</v>
      </c>
      <c r="B15" s="342">
        <v>11.09964455199</v>
      </c>
      <c r="C15" s="342">
        <v>202.65767767355999</v>
      </c>
      <c r="D15" s="342">
        <v>0</v>
      </c>
      <c r="E15" s="342">
        <v>0</v>
      </c>
      <c r="F15" s="342">
        <v>7.7895504841999994</v>
      </c>
      <c r="G15" s="342">
        <v>0</v>
      </c>
      <c r="H15" s="342">
        <v>223.09859574539001</v>
      </c>
      <c r="I15" s="342">
        <v>533.43648019455998</v>
      </c>
      <c r="J15" s="342">
        <v>9.3290784576900005</v>
      </c>
    </row>
    <row r="17" spans="1:10" ht="15" thickBot="1">
      <c r="A17" s="143" t="s">
        <v>267</v>
      </c>
    </row>
    <row r="18" spans="1:10" ht="9.75" hidden="1" customHeight="1" thickBot="1"/>
    <row r="19" spans="1:10" ht="15" thickBot="1">
      <c r="A19" s="573" t="s">
        <v>0</v>
      </c>
      <c r="B19" s="573" t="s">
        <v>272</v>
      </c>
      <c r="C19" s="573"/>
      <c r="D19" s="573"/>
      <c r="E19" s="573"/>
      <c r="F19" s="573"/>
      <c r="G19" s="573"/>
      <c r="H19" s="573"/>
      <c r="I19" s="573"/>
      <c r="J19" s="573"/>
    </row>
    <row r="20" spans="1:10" ht="29.5" thickBot="1">
      <c r="A20" s="573"/>
      <c r="B20" s="324" t="s">
        <v>636</v>
      </c>
      <c r="C20" s="324" t="s">
        <v>637</v>
      </c>
      <c r="D20" s="324" t="s">
        <v>265</v>
      </c>
      <c r="E20" s="324" t="s">
        <v>264</v>
      </c>
      <c r="F20" s="324" t="s">
        <v>638</v>
      </c>
      <c r="G20" s="324" t="s">
        <v>640</v>
      </c>
      <c r="H20" s="324" t="s">
        <v>641</v>
      </c>
      <c r="I20" s="324" t="s">
        <v>262</v>
      </c>
      <c r="J20" s="324" t="s">
        <v>639</v>
      </c>
    </row>
    <row r="21" spans="1:10" ht="15" thickBot="1">
      <c r="A21" s="115" t="s">
        <v>606</v>
      </c>
      <c r="B21" s="116">
        <v>0</v>
      </c>
      <c r="C21" s="116">
        <v>3555.22982338464</v>
      </c>
      <c r="D21" s="116">
        <v>0</v>
      </c>
      <c r="E21" s="116">
        <v>0</v>
      </c>
      <c r="F21" s="116">
        <v>0</v>
      </c>
      <c r="G21" s="116">
        <v>0</v>
      </c>
      <c r="H21" s="116">
        <v>0</v>
      </c>
      <c r="I21" s="116">
        <v>1.1866655031</v>
      </c>
      <c r="J21" s="116">
        <v>0</v>
      </c>
    </row>
    <row r="22" spans="1:10" ht="15" thickBot="1">
      <c r="A22" s="115" t="s">
        <v>635</v>
      </c>
      <c r="B22" s="116">
        <v>0</v>
      </c>
      <c r="C22" s="116">
        <v>3665.2989682139</v>
      </c>
      <c r="D22" s="116">
        <v>0</v>
      </c>
      <c r="E22" s="116">
        <v>0</v>
      </c>
      <c r="F22" s="116">
        <v>0</v>
      </c>
      <c r="G22" s="116">
        <v>0</v>
      </c>
      <c r="H22" s="116">
        <v>0</v>
      </c>
      <c r="I22" s="116">
        <v>1.7495452414899999</v>
      </c>
      <c r="J22" s="116">
        <v>0</v>
      </c>
    </row>
    <row r="23" spans="1:10" ht="15" thickBot="1">
      <c r="A23" s="115" t="s">
        <v>744</v>
      </c>
      <c r="B23" s="116">
        <v>0</v>
      </c>
      <c r="C23" s="116">
        <v>4112.0903869817203</v>
      </c>
      <c r="D23" s="116">
        <v>0</v>
      </c>
      <c r="E23" s="116">
        <v>0</v>
      </c>
      <c r="F23" s="116">
        <v>0</v>
      </c>
      <c r="G23" s="116">
        <v>0</v>
      </c>
      <c r="H23" s="116">
        <v>0</v>
      </c>
      <c r="I23" s="116">
        <v>4.7252786817599999</v>
      </c>
      <c r="J23" s="116">
        <v>0</v>
      </c>
    </row>
    <row r="24" spans="1:10" ht="15" thickBot="1">
      <c r="A24" s="340" t="s">
        <v>745</v>
      </c>
      <c r="B24" s="342">
        <v>0</v>
      </c>
      <c r="C24" s="342">
        <v>3764.06</v>
      </c>
      <c r="D24" s="342">
        <v>0</v>
      </c>
      <c r="E24" s="342">
        <v>0</v>
      </c>
      <c r="F24" s="342">
        <v>0</v>
      </c>
      <c r="G24" s="342">
        <v>0</v>
      </c>
      <c r="H24" s="342">
        <v>0</v>
      </c>
      <c r="I24" s="342">
        <v>2</v>
      </c>
      <c r="J24" s="342">
        <v>0</v>
      </c>
    </row>
    <row r="25" spans="1:10" ht="15" thickBot="1">
      <c r="A25" s="340" t="s">
        <v>746</v>
      </c>
      <c r="B25" s="342">
        <v>0</v>
      </c>
      <c r="C25" s="342">
        <v>3813.39</v>
      </c>
      <c r="D25" s="342">
        <v>0</v>
      </c>
      <c r="E25" s="342">
        <v>0</v>
      </c>
      <c r="F25" s="342">
        <v>0</v>
      </c>
      <c r="G25" s="342">
        <v>0</v>
      </c>
      <c r="H25" s="342">
        <v>0</v>
      </c>
      <c r="I25" s="342">
        <v>2.54</v>
      </c>
      <c r="J25" s="342">
        <v>0</v>
      </c>
    </row>
    <row r="26" spans="1:10" ht="15" thickBot="1">
      <c r="A26" s="340" t="s">
        <v>747</v>
      </c>
      <c r="B26" s="342">
        <v>0</v>
      </c>
      <c r="C26" s="342">
        <v>3808.12</v>
      </c>
      <c r="D26" s="342">
        <v>0</v>
      </c>
      <c r="E26" s="342">
        <v>0</v>
      </c>
      <c r="F26" s="342">
        <v>0</v>
      </c>
      <c r="G26" s="342">
        <v>0</v>
      </c>
      <c r="H26" s="342">
        <v>0</v>
      </c>
      <c r="I26" s="342">
        <v>2.5299999999999998</v>
      </c>
      <c r="J26" s="342">
        <v>0</v>
      </c>
    </row>
    <row r="27" spans="1:10" ht="15" thickBot="1">
      <c r="A27" s="340" t="s">
        <v>924</v>
      </c>
      <c r="B27" s="342">
        <v>0</v>
      </c>
      <c r="C27" s="342">
        <v>3875.5231994954702</v>
      </c>
      <c r="D27" s="342">
        <v>0</v>
      </c>
      <c r="E27" s="342">
        <v>0</v>
      </c>
      <c r="F27" s="342">
        <v>0</v>
      </c>
      <c r="G27" s="342">
        <v>0</v>
      </c>
      <c r="H27" s="342">
        <v>0</v>
      </c>
      <c r="I27" s="342">
        <v>2.88</v>
      </c>
      <c r="J27" s="342">
        <v>0</v>
      </c>
    </row>
    <row r="28" spans="1:10" ht="15" thickBot="1">
      <c r="A28" s="340" t="s">
        <v>749</v>
      </c>
      <c r="B28" s="342">
        <v>0</v>
      </c>
      <c r="C28" s="342">
        <v>4042.4646913430402</v>
      </c>
      <c r="D28" s="342">
        <v>0</v>
      </c>
      <c r="E28" s="342">
        <v>0</v>
      </c>
      <c r="F28" s="342">
        <v>0</v>
      </c>
      <c r="G28" s="342">
        <v>0</v>
      </c>
      <c r="H28" s="342">
        <v>0</v>
      </c>
      <c r="I28" s="342">
        <v>3.5620373808500001</v>
      </c>
      <c r="J28" s="342">
        <v>0</v>
      </c>
    </row>
    <row r="29" spans="1:10" ht="15" thickBot="1">
      <c r="A29" s="340" t="s">
        <v>750</v>
      </c>
      <c r="B29" s="342">
        <v>0</v>
      </c>
      <c r="C29" s="342">
        <v>4112.0903869817203</v>
      </c>
      <c r="D29" s="342">
        <v>0</v>
      </c>
      <c r="E29" s="342">
        <v>0</v>
      </c>
      <c r="F29" s="342">
        <v>0</v>
      </c>
      <c r="G29" s="342">
        <v>0</v>
      </c>
      <c r="H29" s="342">
        <v>0</v>
      </c>
      <c r="I29" s="342">
        <v>4.7252786817599999</v>
      </c>
      <c r="J29" s="342">
        <v>0</v>
      </c>
    </row>
    <row r="30" spans="1:10" ht="15" hidden="1" customHeight="1"/>
    <row r="31" spans="1:10">
      <c r="A31" s="169" t="s">
        <v>1051</v>
      </c>
    </row>
    <row r="32" spans="1:10">
      <c r="A32" s="27"/>
    </row>
    <row r="33" spans="1:10" ht="17">
      <c r="A33" s="593" t="s">
        <v>720</v>
      </c>
      <c r="B33" s="593"/>
      <c r="C33" s="593"/>
      <c r="D33" s="593"/>
      <c r="E33" s="593"/>
      <c r="F33" s="593"/>
      <c r="G33" s="593"/>
      <c r="H33" s="593"/>
      <c r="I33" s="593"/>
      <c r="J33" s="593"/>
    </row>
    <row r="34" spans="1:10" ht="8.25" customHeight="1"/>
    <row r="35" spans="1:10" ht="15" thickBot="1">
      <c r="A35" s="143" t="s">
        <v>243</v>
      </c>
    </row>
    <row r="36" spans="1:10" ht="9" hidden="1" customHeight="1" thickBot="1"/>
    <row r="37" spans="1:10" ht="15" thickBot="1">
      <c r="A37" s="573" t="s">
        <v>0</v>
      </c>
      <c r="B37" s="573" t="s">
        <v>272</v>
      </c>
      <c r="C37" s="573"/>
      <c r="D37" s="573"/>
      <c r="E37" s="573"/>
      <c r="F37" s="573"/>
      <c r="G37" s="573"/>
      <c r="H37" s="573"/>
      <c r="I37" s="573"/>
      <c r="J37" s="573"/>
    </row>
    <row r="38" spans="1:10" ht="29.5" thickBot="1">
      <c r="A38" s="573"/>
      <c r="B38" s="324" t="s">
        <v>636</v>
      </c>
      <c r="C38" s="324" t="s">
        <v>637</v>
      </c>
      <c r="D38" s="324" t="s">
        <v>265</v>
      </c>
      <c r="E38" s="324" t="s">
        <v>264</v>
      </c>
      <c r="F38" s="324" t="s">
        <v>638</v>
      </c>
      <c r="G38" s="324" t="s">
        <v>640</v>
      </c>
      <c r="H38" s="324" t="s">
        <v>641</v>
      </c>
      <c r="I38" s="324" t="s">
        <v>262</v>
      </c>
      <c r="J38" s="324" t="s">
        <v>639</v>
      </c>
    </row>
    <row r="39" spans="1:10" ht="15" thickBot="1">
      <c r="A39" s="115" t="s">
        <v>606</v>
      </c>
      <c r="B39" s="116">
        <v>49.087578285339994</v>
      </c>
      <c r="C39" s="116">
        <v>524.92402471578998</v>
      </c>
      <c r="D39" s="116">
        <v>0</v>
      </c>
      <c r="E39" s="116">
        <v>7.4824979341899995</v>
      </c>
      <c r="F39" s="116">
        <v>0</v>
      </c>
      <c r="G39" s="116">
        <v>0</v>
      </c>
      <c r="H39" s="116">
        <v>237.16943543954</v>
      </c>
      <c r="I39" s="116">
        <v>278.35646690490995</v>
      </c>
      <c r="J39" s="116">
        <v>404.46919192003998</v>
      </c>
    </row>
    <row r="40" spans="1:10" ht="15" thickBot="1">
      <c r="A40" s="115" t="s">
        <v>635</v>
      </c>
      <c r="B40" s="116">
        <v>14.601485548719999</v>
      </c>
      <c r="C40" s="116">
        <v>519.58881242972996</v>
      </c>
      <c r="D40" s="116">
        <v>0</v>
      </c>
      <c r="E40" s="116">
        <v>7.7837531733200001</v>
      </c>
      <c r="F40" s="116">
        <v>0</v>
      </c>
      <c r="G40" s="116">
        <v>0</v>
      </c>
      <c r="H40" s="116">
        <v>240.36249169865999</v>
      </c>
      <c r="I40" s="116">
        <v>284.58411701988996</v>
      </c>
      <c r="J40" s="116">
        <v>464.46173584064002</v>
      </c>
    </row>
    <row r="41" spans="1:10" ht="15" thickBot="1">
      <c r="A41" s="115" t="s">
        <v>744</v>
      </c>
      <c r="B41" s="116">
        <v>81.58359740473</v>
      </c>
      <c r="C41" s="116">
        <v>553.01907723543991</v>
      </c>
      <c r="D41" s="116">
        <v>0</v>
      </c>
      <c r="E41" s="116">
        <v>7.7943209738800006</v>
      </c>
      <c r="F41" s="116">
        <v>0</v>
      </c>
      <c r="G41" s="116">
        <v>0</v>
      </c>
      <c r="H41" s="116">
        <v>265.67288284559999</v>
      </c>
      <c r="I41" s="116">
        <v>549.12527524894995</v>
      </c>
      <c r="J41" s="116">
        <v>476.85546810717</v>
      </c>
    </row>
    <row r="42" spans="1:10" ht="15" thickBot="1">
      <c r="A42" s="340" t="s">
        <v>745</v>
      </c>
      <c r="B42" s="342">
        <v>15.5</v>
      </c>
      <c r="C42" s="342">
        <v>526.99</v>
      </c>
      <c r="D42" s="342">
        <v>0</v>
      </c>
      <c r="E42" s="342">
        <v>7.99</v>
      </c>
      <c r="F42" s="342">
        <v>0</v>
      </c>
      <c r="G42" s="342">
        <v>0</v>
      </c>
      <c r="H42" s="342">
        <v>247.18</v>
      </c>
      <c r="I42" s="342">
        <v>345.36</v>
      </c>
      <c r="J42" s="342">
        <v>474.27</v>
      </c>
    </row>
    <row r="43" spans="1:10" ht="15" thickBot="1">
      <c r="A43" s="340" t="s">
        <v>746</v>
      </c>
      <c r="B43" s="342">
        <v>15.62</v>
      </c>
      <c r="C43" s="342">
        <v>529.28</v>
      </c>
      <c r="D43" s="342">
        <v>0</v>
      </c>
      <c r="E43" s="342">
        <v>7.96</v>
      </c>
      <c r="F43" s="342">
        <v>0</v>
      </c>
      <c r="G43" s="342">
        <v>0</v>
      </c>
      <c r="H43" s="342">
        <v>249.02</v>
      </c>
      <c r="I43" s="342">
        <v>419.48</v>
      </c>
      <c r="J43" s="342">
        <v>477.44</v>
      </c>
    </row>
    <row r="44" spans="1:10" ht="15" thickBot="1">
      <c r="A44" s="340" t="s">
        <v>747</v>
      </c>
      <c r="B44" s="342">
        <v>14.9</v>
      </c>
      <c r="C44" s="342">
        <v>530.46</v>
      </c>
      <c r="D44" s="342">
        <v>0</v>
      </c>
      <c r="E44" s="342">
        <v>8.18</v>
      </c>
      <c r="F44" s="342">
        <v>0</v>
      </c>
      <c r="G44" s="342">
        <v>0</v>
      </c>
      <c r="H44" s="342">
        <v>247.99</v>
      </c>
      <c r="I44" s="342">
        <v>432.42</v>
      </c>
      <c r="J44" s="342">
        <v>474.77</v>
      </c>
    </row>
    <row r="45" spans="1:10" ht="15" thickBot="1">
      <c r="A45" s="340" t="s">
        <v>924</v>
      </c>
      <c r="B45" s="342">
        <v>14.95</v>
      </c>
      <c r="C45" s="342">
        <v>534.53</v>
      </c>
      <c r="D45" s="342">
        <v>0</v>
      </c>
      <c r="E45" s="342">
        <v>8.07</v>
      </c>
      <c r="F45" s="342">
        <v>0</v>
      </c>
      <c r="G45" s="342">
        <v>0</v>
      </c>
      <c r="H45" s="342">
        <v>252.64</v>
      </c>
      <c r="I45" s="342">
        <v>438.8</v>
      </c>
      <c r="J45" s="342">
        <v>482.85</v>
      </c>
    </row>
    <row r="46" spans="1:10" ht="15" thickBot="1">
      <c r="A46" s="340" t="s">
        <v>749</v>
      </c>
      <c r="B46" s="342">
        <v>80.240954383390005</v>
      </c>
      <c r="C46" s="342">
        <v>548.78530149786002</v>
      </c>
      <c r="D46" s="342">
        <v>0</v>
      </c>
      <c r="E46" s="342">
        <v>7.7861812833699995</v>
      </c>
      <c r="F46" s="342">
        <v>0</v>
      </c>
      <c r="G46" s="342">
        <v>0</v>
      </c>
      <c r="H46" s="342">
        <v>260.27524104723</v>
      </c>
      <c r="I46" s="342">
        <v>493.29189305753005</v>
      </c>
      <c r="J46" s="342">
        <v>432.73164697745</v>
      </c>
    </row>
    <row r="47" spans="1:10" ht="15" thickBot="1">
      <c r="A47" s="340" t="s">
        <v>750</v>
      </c>
      <c r="B47" s="342">
        <v>81.58359740473</v>
      </c>
      <c r="C47" s="342">
        <v>553.01907723543991</v>
      </c>
      <c r="D47" s="342">
        <v>0</v>
      </c>
      <c r="E47" s="342">
        <v>7.7943209738800006</v>
      </c>
      <c r="F47" s="342">
        <v>0</v>
      </c>
      <c r="G47" s="342">
        <v>0</v>
      </c>
      <c r="H47" s="342">
        <v>265.67288284559999</v>
      </c>
      <c r="I47" s="342">
        <v>549.12527524894995</v>
      </c>
      <c r="J47" s="342">
        <v>476.85546810717</v>
      </c>
    </row>
    <row r="49" spans="1:10" ht="15" thickBot="1">
      <c r="A49" s="143" t="s">
        <v>245</v>
      </c>
    </row>
    <row r="50" spans="1:10" ht="9.75" hidden="1" customHeight="1" thickBot="1"/>
    <row r="51" spans="1:10" ht="15" thickBot="1">
      <c r="A51" s="573" t="s">
        <v>0</v>
      </c>
      <c r="B51" s="573" t="s">
        <v>272</v>
      </c>
      <c r="C51" s="573"/>
      <c r="D51" s="573"/>
      <c r="E51" s="573"/>
      <c r="F51" s="573"/>
      <c r="G51" s="573"/>
      <c r="H51" s="573"/>
      <c r="I51" s="573"/>
      <c r="J51" s="573"/>
    </row>
    <row r="52" spans="1:10" ht="29.5" thickBot="1">
      <c r="A52" s="573"/>
      <c r="B52" s="324" t="s">
        <v>636</v>
      </c>
      <c r="C52" s="324" t="s">
        <v>637</v>
      </c>
      <c r="D52" s="324" t="s">
        <v>265</v>
      </c>
      <c r="E52" s="324" t="s">
        <v>264</v>
      </c>
      <c r="F52" s="324" t="s">
        <v>638</v>
      </c>
      <c r="G52" s="324" t="s">
        <v>640</v>
      </c>
      <c r="H52" s="324" t="s">
        <v>641</v>
      </c>
      <c r="I52" s="324" t="s">
        <v>262</v>
      </c>
      <c r="J52" s="324" t="s">
        <v>639</v>
      </c>
    </row>
    <row r="53" spans="1:10" ht="15" thickBot="1">
      <c r="A53" s="115" t="s">
        <v>606</v>
      </c>
      <c r="B53" s="116">
        <v>0</v>
      </c>
      <c r="C53" s="116">
        <v>12.930955324040001</v>
      </c>
      <c r="D53" s="116">
        <v>0</v>
      </c>
      <c r="E53" s="116">
        <v>0</v>
      </c>
      <c r="F53" s="116">
        <v>0</v>
      </c>
      <c r="G53" s="116">
        <v>0</v>
      </c>
      <c r="H53" s="116">
        <v>0</v>
      </c>
      <c r="I53" s="116">
        <v>11.411194909529998</v>
      </c>
      <c r="J53" s="116">
        <v>0</v>
      </c>
    </row>
    <row r="54" spans="1:10" ht="15" thickBot="1">
      <c r="A54" s="115" t="s">
        <v>635</v>
      </c>
      <c r="B54" s="116">
        <v>0</v>
      </c>
      <c r="C54" s="116">
        <v>0</v>
      </c>
      <c r="D54" s="116">
        <v>0</v>
      </c>
      <c r="E54" s="116">
        <v>0</v>
      </c>
      <c r="F54" s="116">
        <v>0</v>
      </c>
      <c r="G54" s="116">
        <v>0</v>
      </c>
      <c r="H54" s="116">
        <v>0</v>
      </c>
      <c r="I54" s="116">
        <v>10.56962834224</v>
      </c>
      <c r="J54" s="116">
        <v>0</v>
      </c>
    </row>
    <row r="55" spans="1:10" ht="15" thickBot="1">
      <c r="A55" s="115" t="s">
        <v>744</v>
      </c>
      <c r="B55" s="116">
        <v>0</v>
      </c>
      <c r="C55" s="116">
        <v>0</v>
      </c>
      <c r="D55" s="116">
        <v>0</v>
      </c>
      <c r="E55" s="116">
        <v>0</v>
      </c>
      <c r="F55" s="116">
        <v>0</v>
      </c>
      <c r="G55" s="116">
        <v>0</v>
      </c>
      <c r="H55" s="116">
        <v>0</v>
      </c>
      <c r="I55" s="116">
        <v>32.613112311830001</v>
      </c>
      <c r="J55" s="116">
        <v>0</v>
      </c>
    </row>
    <row r="56" spans="1:10" ht="15" thickBot="1">
      <c r="A56" s="340" t="s">
        <v>745</v>
      </c>
      <c r="B56" s="342">
        <v>0</v>
      </c>
      <c r="C56" s="342">
        <v>0</v>
      </c>
      <c r="D56" s="342">
        <v>0</v>
      </c>
      <c r="E56" s="342">
        <v>0</v>
      </c>
      <c r="F56" s="342">
        <v>0</v>
      </c>
      <c r="G56" s="342">
        <v>0</v>
      </c>
      <c r="H56" s="342">
        <v>0</v>
      </c>
      <c r="I56" s="342">
        <v>11.05</v>
      </c>
      <c r="J56" s="342">
        <v>0</v>
      </c>
    </row>
    <row r="57" spans="1:10" ht="15" thickBot="1">
      <c r="A57" s="340" t="s">
        <v>746</v>
      </c>
      <c r="B57" s="342">
        <v>0</v>
      </c>
      <c r="C57" s="342">
        <v>0</v>
      </c>
      <c r="D57" s="342">
        <v>0</v>
      </c>
      <c r="E57" s="342">
        <v>0</v>
      </c>
      <c r="F57" s="342">
        <v>0</v>
      </c>
      <c r="G57" s="342">
        <v>0</v>
      </c>
      <c r="H57" s="342">
        <v>0</v>
      </c>
      <c r="I57" s="342">
        <v>14.48</v>
      </c>
      <c r="J57" s="342">
        <v>0</v>
      </c>
    </row>
    <row r="58" spans="1:10" ht="15" thickBot="1">
      <c r="A58" s="340" t="s">
        <v>747</v>
      </c>
      <c r="B58" s="342">
        <v>0</v>
      </c>
      <c r="C58" s="342">
        <v>0</v>
      </c>
      <c r="D58" s="342">
        <v>0</v>
      </c>
      <c r="E58" s="342">
        <v>0</v>
      </c>
      <c r="F58" s="342">
        <v>0</v>
      </c>
      <c r="G58" s="342">
        <v>0</v>
      </c>
      <c r="H58" s="342">
        <v>0</v>
      </c>
      <c r="I58" s="342">
        <v>15.97</v>
      </c>
      <c r="J58" s="342">
        <v>0</v>
      </c>
    </row>
    <row r="59" spans="1:10" ht="15" thickBot="1">
      <c r="A59" s="340" t="s">
        <v>924</v>
      </c>
      <c r="B59" s="342">
        <v>0</v>
      </c>
      <c r="C59" s="342">
        <v>0</v>
      </c>
      <c r="D59" s="342">
        <v>0</v>
      </c>
      <c r="E59" s="342">
        <v>0</v>
      </c>
      <c r="F59" s="342">
        <v>0</v>
      </c>
      <c r="G59" s="342">
        <v>0</v>
      </c>
      <c r="H59" s="342">
        <v>0</v>
      </c>
      <c r="I59" s="342">
        <v>17.940000000000001</v>
      </c>
      <c r="J59" s="342">
        <v>0</v>
      </c>
    </row>
    <row r="60" spans="1:10" ht="15" thickBot="1">
      <c r="A60" s="340" t="s">
        <v>749</v>
      </c>
      <c r="B60" s="342">
        <v>0</v>
      </c>
      <c r="C60" s="342">
        <v>0</v>
      </c>
      <c r="D60" s="342">
        <v>0</v>
      </c>
      <c r="E60" s="342">
        <v>0</v>
      </c>
      <c r="F60" s="342">
        <v>0</v>
      </c>
      <c r="G60" s="342">
        <v>0</v>
      </c>
      <c r="H60" s="342">
        <v>0</v>
      </c>
      <c r="I60" s="342">
        <v>31.08</v>
      </c>
      <c r="J60" s="342">
        <v>0</v>
      </c>
    </row>
    <row r="61" spans="1:10" ht="15" thickBot="1">
      <c r="A61" s="340" t="s">
        <v>750</v>
      </c>
      <c r="B61" s="342">
        <v>0</v>
      </c>
      <c r="C61" s="342">
        <v>0</v>
      </c>
      <c r="D61" s="342">
        <v>0</v>
      </c>
      <c r="E61" s="342">
        <v>0</v>
      </c>
      <c r="F61" s="342">
        <v>0</v>
      </c>
      <c r="G61" s="342">
        <v>0</v>
      </c>
      <c r="H61" s="342">
        <v>0</v>
      </c>
      <c r="I61" s="342">
        <v>32.613112311830001</v>
      </c>
      <c r="J61" s="342">
        <v>0</v>
      </c>
    </row>
    <row r="62" spans="1:10" ht="15" hidden="1" customHeight="1">
      <c r="A62" s="15"/>
      <c r="B62" s="343"/>
      <c r="C62" s="343"/>
      <c r="D62" s="343"/>
      <c r="E62" s="343"/>
      <c r="F62" s="343"/>
      <c r="G62" s="343"/>
      <c r="H62" s="343"/>
      <c r="I62" s="343"/>
      <c r="J62" s="343"/>
    </row>
    <row r="63" spans="1:10">
      <c r="A63" s="169" t="s">
        <v>1051</v>
      </c>
    </row>
    <row r="64" spans="1:10">
      <c r="A64" s="27"/>
    </row>
    <row r="65" spans="1:10" ht="17">
      <c r="A65" s="593" t="s">
        <v>720</v>
      </c>
      <c r="B65" s="593"/>
      <c r="C65" s="593"/>
      <c r="D65" s="593"/>
      <c r="E65" s="593"/>
      <c r="F65" s="593"/>
      <c r="G65" s="593"/>
      <c r="H65" s="593"/>
      <c r="I65" s="593"/>
      <c r="J65" s="593"/>
    </row>
    <row r="66" spans="1:10" ht="8.25" customHeight="1"/>
    <row r="67" spans="1:10" ht="15" thickBot="1">
      <c r="A67" s="143" t="s">
        <v>241</v>
      </c>
    </row>
    <row r="68" spans="1:10" ht="11.25" hidden="1" customHeight="1" thickBot="1"/>
    <row r="69" spans="1:10" ht="15" thickBot="1">
      <c r="A69" s="573" t="s">
        <v>0</v>
      </c>
      <c r="B69" s="573" t="s">
        <v>272</v>
      </c>
      <c r="C69" s="573"/>
      <c r="D69" s="573"/>
      <c r="E69" s="573"/>
      <c r="F69" s="573"/>
      <c r="G69" s="573"/>
      <c r="H69" s="573"/>
      <c r="I69" s="573"/>
      <c r="J69" s="573"/>
    </row>
    <row r="70" spans="1:10" ht="29.5" thickBot="1">
      <c r="A70" s="573"/>
      <c r="B70" s="324" t="s">
        <v>636</v>
      </c>
      <c r="C70" s="324" t="s">
        <v>637</v>
      </c>
      <c r="D70" s="324" t="s">
        <v>265</v>
      </c>
      <c r="E70" s="324" t="s">
        <v>264</v>
      </c>
      <c r="F70" s="324" t="s">
        <v>638</v>
      </c>
      <c r="G70" s="324" t="s">
        <v>640</v>
      </c>
      <c r="H70" s="324" t="s">
        <v>641</v>
      </c>
      <c r="I70" s="324" t="s">
        <v>262</v>
      </c>
      <c r="J70" s="324" t="s">
        <v>639</v>
      </c>
    </row>
    <row r="71" spans="1:10" ht="15" thickBot="1">
      <c r="A71" s="115" t="s">
        <v>606</v>
      </c>
      <c r="B71" s="116">
        <v>0</v>
      </c>
      <c r="C71" s="116">
        <v>1263.1182176973998</v>
      </c>
      <c r="D71" s="116">
        <v>0</v>
      </c>
      <c r="E71" s="116">
        <v>114.47713079486999</v>
      </c>
      <c r="F71" s="116">
        <v>1221.1205864337701</v>
      </c>
      <c r="G71" s="116">
        <v>0</v>
      </c>
      <c r="H71" s="116">
        <v>235.51342330524</v>
      </c>
      <c r="I71" s="116">
        <v>193.35278713881996</v>
      </c>
      <c r="J71" s="116">
        <v>39.671296062220001</v>
      </c>
    </row>
    <row r="72" spans="1:10" ht="15" thickBot="1">
      <c r="A72" s="115" t="s">
        <v>635</v>
      </c>
      <c r="B72" s="116">
        <v>0</v>
      </c>
      <c r="C72" s="116">
        <v>404.72205399853004</v>
      </c>
      <c r="D72" s="116">
        <v>0</v>
      </c>
      <c r="E72" s="116">
        <v>0</v>
      </c>
      <c r="F72" s="116">
        <v>1871.3974183765099</v>
      </c>
      <c r="G72" s="116">
        <v>0</v>
      </c>
      <c r="H72" s="116">
        <v>242.78356000925001</v>
      </c>
      <c r="I72" s="116">
        <v>254.87984062215997</v>
      </c>
      <c r="J72" s="116">
        <v>29.250303352560003</v>
      </c>
    </row>
    <row r="73" spans="1:10" ht="15" thickBot="1">
      <c r="A73" s="115" t="s">
        <v>744</v>
      </c>
      <c r="B73" s="116">
        <v>11.26451100141</v>
      </c>
      <c r="C73" s="116">
        <v>1207.4276298569</v>
      </c>
      <c r="D73" s="116">
        <v>0</v>
      </c>
      <c r="E73" s="116">
        <v>19.639852647520001</v>
      </c>
      <c r="F73" s="116">
        <v>2953.2111364440098</v>
      </c>
      <c r="G73" s="116">
        <v>0</v>
      </c>
      <c r="H73" s="116">
        <v>250.49300456979998</v>
      </c>
      <c r="I73" s="116">
        <v>283.20999999999998</v>
      </c>
      <c r="J73" s="116">
        <v>18.70088517664</v>
      </c>
    </row>
    <row r="74" spans="1:10" ht="15" thickBot="1">
      <c r="A74" s="340" t="s">
        <v>745</v>
      </c>
      <c r="B74" s="342">
        <v>0</v>
      </c>
      <c r="C74" s="342">
        <v>774.51</v>
      </c>
      <c r="D74" s="342">
        <v>0</v>
      </c>
      <c r="E74" s="342">
        <v>0</v>
      </c>
      <c r="F74" s="342">
        <v>1969.56</v>
      </c>
      <c r="G74" s="342">
        <v>0</v>
      </c>
      <c r="H74" s="342">
        <v>244.11</v>
      </c>
      <c r="I74" s="342">
        <v>286.25</v>
      </c>
      <c r="J74" s="342">
        <v>33.18</v>
      </c>
    </row>
    <row r="75" spans="1:10" ht="15" thickBot="1">
      <c r="A75" s="340" t="s">
        <v>746</v>
      </c>
      <c r="B75" s="342">
        <v>0</v>
      </c>
      <c r="C75" s="342">
        <v>809.73</v>
      </c>
      <c r="D75" s="342">
        <v>0</v>
      </c>
      <c r="E75" s="342">
        <v>0</v>
      </c>
      <c r="F75" s="342">
        <v>2175.5300000000002</v>
      </c>
      <c r="G75" s="342">
        <v>0</v>
      </c>
      <c r="H75" s="342">
        <v>245.41</v>
      </c>
      <c r="I75" s="342">
        <v>317.39</v>
      </c>
      <c r="J75" s="342">
        <v>28.82</v>
      </c>
    </row>
    <row r="76" spans="1:10" ht="15" thickBot="1">
      <c r="A76" s="340" t="s">
        <v>747</v>
      </c>
      <c r="B76" s="342">
        <v>0</v>
      </c>
      <c r="C76" s="342">
        <v>912.77</v>
      </c>
      <c r="D76" s="342">
        <v>0</v>
      </c>
      <c r="E76" s="342">
        <v>9.51</v>
      </c>
      <c r="F76" s="342">
        <v>2594.08</v>
      </c>
      <c r="G76" s="342">
        <v>0</v>
      </c>
      <c r="H76" s="342">
        <v>246.67</v>
      </c>
      <c r="I76" s="342">
        <v>278.52</v>
      </c>
      <c r="J76" s="342">
        <v>29.42</v>
      </c>
    </row>
    <row r="77" spans="1:10" ht="15" thickBot="1">
      <c r="A77" s="340" t="s">
        <v>924</v>
      </c>
      <c r="B77" s="342">
        <v>0</v>
      </c>
      <c r="C77" s="342">
        <v>978.21220990303004</v>
      </c>
      <c r="D77" s="342">
        <v>0</v>
      </c>
      <c r="E77" s="342">
        <v>24.851366603270002</v>
      </c>
      <c r="F77" s="342">
        <v>2949.7360221394802</v>
      </c>
      <c r="G77" s="342">
        <v>0</v>
      </c>
      <c r="H77" s="342">
        <v>247.82424775675</v>
      </c>
      <c r="I77" s="342">
        <v>292.65189772878</v>
      </c>
      <c r="J77" s="342">
        <v>29.249025202389998</v>
      </c>
    </row>
    <row r="78" spans="1:10" ht="15" thickBot="1">
      <c r="A78" s="340" t="s">
        <v>749</v>
      </c>
      <c r="B78" s="342">
        <v>11.214733805110001</v>
      </c>
      <c r="C78" s="342">
        <v>1067.86057991485</v>
      </c>
      <c r="D78" s="342">
        <v>0</v>
      </c>
      <c r="E78" s="342">
        <v>19.559277259040002</v>
      </c>
      <c r="F78" s="342">
        <v>2845.2656647874701</v>
      </c>
      <c r="G78" s="342">
        <v>0</v>
      </c>
      <c r="H78" s="342">
        <v>249.22383497927999</v>
      </c>
      <c r="I78" s="342">
        <v>294.31</v>
      </c>
      <c r="J78" s="342">
        <v>17.54291158641</v>
      </c>
    </row>
    <row r="79" spans="1:10" ht="15" thickBot="1">
      <c r="A79" s="340" t="s">
        <v>750</v>
      </c>
      <c r="B79" s="342">
        <v>11.26451100141</v>
      </c>
      <c r="C79" s="342">
        <v>1207.4276298569</v>
      </c>
      <c r="D79" s="342">
        <v>0</v>
      </c>
      <c r="E79" s="342">
        <v>19.639852647520001</v>
      </c>
      <c r="F79" s="342">
        <v>2953.2111364440098</v>
      </c>
      <c r="G79" s="342">
        <v>0</v>
      </c>
      <c r="H79" s="342">
        <v>250.49300456979998</v>
      </c>
      <c r="I79" s="342">
        <v>283.20999999999998</v>
      </c>
      <c r="J79" s="342">
        <v>18.70088517664</v>
      </c>
    </row>
    <row r="81" spans="1:10" ht="15" thickBot="1">
      <c r="A81" s="143" t="s">
        <v>242</v>
      </c>
    </row>
    <row r="82" spans="1:10" ht="9.75" hidden="1" customHeight="1" thickBot="1"/>
    <row r="83" spans="1:10" ht="15" thickBot="1">
      <c r="A83" s="573" t="s">
        <v>0</v>
      </c>
      <c r="B83" s="573" t="s">
        <v>272</v>
      </c>
      <c r="C83" s="573"/>
      <c r="D83" s="573"/>
      <c r="E83" s="573"/>
      <c r="F83" s="573"/>
      <c r="G83" s="573"/>
      <c r="H83" s="573"/>
      <c r="I83" s="573"/>
      <c r="J83" s="573"/>
    </row>
    <row r="84" spans="1:10" ht="29.5" thickBot="1">
      <c r="A84" s="573"/>
      <c r="B84" s="324" t="s">
        <v>636</v>
      </c>
      <c r="C84" s="324" t="s">
        <v>637</v>
      </c>
      <c r="D84" s="324" t="s">
        <v>265</v>
      </c>
      <c r="E84" s="324" t="s">
        <v>264</v>
      </c>
      <c r="F84" s="324" t="s">
        <v>638</v>
      </c>
      <c r="G84" s="324" t="s">
        <v>640</v>
      </c>
      <c r="H84" s="324" t="s">
        <v>641</v>
      </c>
      <c r="I84" s="324" t="s">
        <v>262</v>
      </c>
      <c r="J84" s="324" t="s">
        <v>639</v>
      </c>
    </row>
    <row r="85" spans="1:10" ht="15" thickBot="1">
      <c r="A85" s="115" t="s">
        <v>606</v>
      </c>
      <c r="B85" s="116">
        <v>120.95624091428</v>
      </c>
      <c r="C85" s="116">
        <v>57.449939856829999</v>
      </c>
      <c r="D85" s="116">
        <v>0</v>
      </c>
      <c r="E85" s="116">
        <v>0</v>
      </c>
      <c r="F85" s="116">
        <v>779.97280928258999</v>
      </c>
      <c r="G85" s="116">
        <v>0</v>
      </c>
      <c r="H85" s="116">
        <v>0</v>
      </c>
      <c r="I85" s="116">
        <v>70.383229855889994</v>
      </c>
      <c r="J85" s="116">
        <v>71.557175019929986</v>
      </c>
    </row>
    <row r="86" spans="1:10" ht="15" thickBot="1">
      <c r="A86" s="115" t="s">
        <v>635</v>
      </c>
      <c r="B86" s="116">
        <v>116.40906263642</v>
      </c>
      <c r="C86" s="116">
        <v>52.943670939120004</v>
      </c>
      <c r="D86" s="116">
        <v>0</v>
      </c>
      <c r="E86" s="116">
        <v>0</v>
      </c>
      <c r="F86" s="116">
        <v>600.87203441320992</v>
      </c>
      <c r="G86" s="116">
        <v>0</v>
      </c>
      <c r="H86" s="116">
        <v>0</v>
      </c>
      <c r="I86" s="116">
        <v>54.77566657461</v>
      </c>
      <c r="J86" s="116">
        <v>60.565548218170001</v>
      </c>
    </row>
    <row r="87" spans="1:10" ht="15" thickBot="1">
      <c r="A87" s="115" t="s">
        <v>744</v>
      </c>
      <c r="B87" s="116">
        <v>821.84474071691</v>
      </c>
      <c r="C87" s="116">
        <v>59.080779230739999</v>
      </c>
      <c r="D87" s="116">
        <v>0</v>
      </c>
      <c r="E87" s="116">
        <v>0</v>
      </c>
      <c r="F87" s="116">
        <v>0</v>
      </c>
      <c r="G87" s="116">
        <v>0</v>
      </c>
      <c r="H87" s="116">
        <v>0</v>
      </c>
      <c r="I87" s="116">
        <v>64.45</v>
      </c>
      <c r="J87" s="116">
        <v>69.928434918169998</v>
      </c>
    </row>
    <row r="88" spans="1:10" ht="15" thickBot="1">
      <c r="A88" s="340" t="s">
        <v>745</v>
      </c>
      <c r="B88" s="342">
        <v>118.57</v>
      </c>
      <c r="C88" s="342">
        <v>54.91</v>
      </c>
      <c r="D88" s="342">
        <v>0</v>
      </c>
      <c r="E88" s="342">
        <v>0</v>
      </c>
      <c r="F88" s="342">
        <v>633.03</v>
      </c>
      <c r="G88" s="342">
        <v>0</v>
      </c>
      <c r="H88" s="342">
        <v>0</v>
      </c>
      <c r="I88" s="342">
        <v>57.4</v>
      </c>
      <c r="J88" s="342">
        <v>62.03</v>
      </c>
    </row>
    <row r="89" spans="1:10" ht="15" thickBot="1">
      <c r="A89" s="340" t="s">
        <v>746</v>
      </c>
      <c r="B89" s="342">
        <v>120.23</v>
      </c>
      <c r="C89" s="342">
        <v>55.77</v>
      </c>
      <c r="D89" s="342">
        <v>0</v>
      </c>
      <c r="E89" s="342">
        <v>0</v>
      </c>
      <c r="F89" s="342">
        <v>653.49</v>
      </c>
      <c r="G89" s="342">
        <v>0</v>
      </c>
      <c r="H89" s="342">
        <v>0</v>
      </c>
      <c r="I89" s="342">
        <v>61.29</v>
      </c>
      <c r="J89" s="342">
        <v>62.74</v>
      </c>
    </row>
    <row r="90" spans="1:10" ht="15" thickBot="1">
      <c r="A90" s="340" t="s">
        <v>747</v>
      </c>
      <c r="B90" s="342">
        <v>118.74</v>
      </c>
      <c r="C90" s="342">
        <v>53.69</v>
      </c>
      <c r="D90" s="342">
        <v>0</v>
      </c>
      <c r="E90" s="342">
        <v>0</v>
      </c>
      <c r="F90" s="342">
        <v>594.14</v>
      </c>
      <c r="G90" s="342">
        <v>0</v>
      </c>
      <c r="H90" s="342">
        <v>0</v>
      </c>
      <c r="I90" s="342">
        <v>55.22</v>
      </c>
      <c r="J90" s="342">
        <v>60.7</v>
      </c>
    </row>
    <row r="91" spans="1:10" ht="15" thickBot="1">
      <c r="A91" s="340" t="s">
        <v>924</v>
      </c>
      <c r="B91" s="342">
        <v>119.8311098866</v>
      </c>
      <c r="C91" s="342">
        <v>55.127607728839997</v>
      </c>
      <c r="D91" s="342">
        <v>0</v>
      </c>
      <c r="E91" s="342">
        <v>0</v>
      </c>
      <c r="F91" s="342">
        <v>525.28722700834999</v>
      </c>
      <c r="G91" s="342">
        <v>0</v>
      </c>
      <c r="H91" s="342">
        <v>0</v>
      </c>
      <c r="I91" s="342">
        <v>62.063533834110004</v>
      </c>
      <c r="J91" s="342">
        <v>62.232190481309999</v>
      </c>
    </row>
    <row r="92" spans="1:10" ht="15" thickBot="1">
      <c r="A92" s="340" t="s">
        <v>749</v>
      </c>
      <c r="B92" s="342">
        <v>782.45121961516008</v>
      </c>
      <c r="C92" s="342">
        <v>57.761836076679998</v>
      </c>
      <c r="D92" s="342">
        <v>0</v>
      </c>
      <c r="E92" s="342">
        <v>0</v>
      </c>
      <c r="F92" s="342">
        <v>0</v>
      </c>
      <c r="G92" s="342">
        <v>0</v>
      </c>
      <c r="H92" s="342">
        <v>0</v>
      </c>
      <c r="I92" s="342">
        <v>61.38</v>
      </c>
      <c r="J92" s="342">
        <v>66.55619539269</v>
      </c>
    </row>
    <row r="93" spans="1:10" ht="15" thickBot="1">
      <c r="A93" s="340" t="s">
        <v>750</v>
      </c>
      <c r="B93" s="342">
        <v>821.84474071691</v>
      </c>
      <c r="C93" s="342">
        <v>59.080779230739999</v>
      </c>
      <c r="D93" s="342">
        <v>0</v>
      </c>
      <c r="E93" s="342">
        <v>0</v>
      </c>
      <c r="F93" s="342">
        <v>0</v>
      </c>
      <c r="G93" s="342">
        <v>0</v>
      </c>
      <c r="H93" s="342">
        <v>0</v>
      </c>
      <c r="I93" s="342">
        <v>64.45</v>
      </c>
      <c r="J93" s="342">
        <v>69.928434918169998</v>
      </c>
    </row>
    <row r="94" spans="1:10" ht="15" hidden="1" customHeight="1">
      <c r="A94" s="15"/>
      <c r="B94" s="343"/>
      <c r="C94" s="343"/>
      <c r="D94" s="343"/>
      <c r="E94" s="343"/>
      <c r="F94" s="343"/>
      <c r="G94" s="343"/>
      <c r="H94" s="343"/>
      <c r="I94" s="343"/>
      <c r="J94" s="343"/>
    </row>
    <row r="95" spans="1:10">
      <c r="A95" s="169" t="s">
        <v>1051</v>
      </c>
    </row>
    <row r="96" spans="1:10">
      <c r="A96" s="27"/>
    </row>
    <row r="97" spans="1:10" ht="17">
      <c r="A97" s="593" t="s">
        <v>720</v>
      </c>
      <c r="B97" s="593"/>
      <c r="C97" s="593"/>
      <c r="D97" s="593"/>
      <c r="E97" s="593"/>
      <c r="F97" s="593"/>
      <c r="G97" s="593"/>
      <c r="H97" s="593"/>
      <c r="I97" s="593"/>
      <c r="J97" s="593"/>
    </row>
    <row r="98" spans="1:10" ht="8.25" customHeight="1"/>
    <row r="99" spans="1:10" ht="15" thickBot="1">
      <c r="A99" s="143" t="s">
        <v>244</v>
      </c>
    </row>
    <row r="100" spans="1:10" ht="12.75" hidden="1" customHeight="1" thickBot="1"/>
    <row r="101" spans="1:10" ht="15" thickBot="1">
      <c r="A101" s="573" t="s">
        <v>0</v>
      </c>
      <c r="B101" s="573" t="s">
        <v>272</v>
      </c>
      <c r="C101" s="573"/>
      <c r="D101" s="573"/>
      <c r="E101" s="573"/>
      <c r="F101" s="573"/>
      <c r="G101" s="573"/>
      <c r="H101" s="573"/>
      <c r="I101" s="573"/>
      <c r="J101" s="573"/>
    </row>
    <row r="102" spans="1:10" ht="29.5" thickBot="1">
      <c r="A102" s="573"/>
      <c r="B102" s="324" t="s">
        <v>636</v>
      </c>
      <c r="C102" s="324" t="s">
        <v>637</v>
      </c>
      <c r="D102" s="324" t="s">
        <v>265</v>
      </c>
      <c r="E102" s="324" t="s">
        <v>264</v>
      </c>
      <c r="F102" s="324" t="s">
        <v>638</v>
      </c>
      <c r="G102" s="324" t="s">
        <v>640</v>
      </c>
      <c r="H102" s="324" t="s">
        <v>641</v>
      </c>
      <c r="I102" s="324" t="s">
        <v>262</v>
      </c>
      <c r="J102" s="324" t="s">
        <v>639</v>
      </c>
    </row>
    <row r="103" spans="1:10" ht="15" thickBot="1">
      <c r="A103" s="115" t="s">
        <v>606</v>
      </c>
      <c r="B103" s="116">
        <v>0</v>
      </c>
      <c r="C103" s="116">
        <v>0</v>
      </c>
      <c r="D103" s="116">
        <v>0</v>
      </c>
      <c r="E103" s="116">
        <v>0</v>
      </c>
      <c r="F103" s="116">
        <v>0</v>
      </c>
      <c r="G103" s="116">
        <v>0</v>
      </c>
      <c r="H103" s="116">
        <v>0</v>
      </c>
      <c r="I103" s="116">
        <v>798.87030949527002</v>
      </c>
      <c r="J103" s="116">
        <v>4.0494000000000003</v>
      </c>
    </row>
    <row r="104" spans="1:10" ht="15" thickBot="1">
      <c r="A104" s="115" t="s">
        <v>635</v>
      </c>
      <c r="B104" s="116">
        <v>0</v>
      </c>
      <c r="C104" s="116">
        <v>0</v>
      </c>
      <c r="D104" s="116">
        <v>0</v>
      </c>
      <c r="E104" s="116">
        <v>0</v>
      </c>
      <c r="F104" s="116">
        <v>0</v>
      </c>
      <c r="G104" s="116">
        <v>0</v>
      </c>
      <c r="H104" s="116">
        <v>0</v>
      </c>
      <c r="I104" s="116">
        <v>753.85609619078002</v>
      </c>
      <c r="J104" s="116">
        <v>4.0270000000000001</v>
      </c>
    </row>
    <row r="105" spans="1:10" ht="15" thickBot="1">
      <c r="A105" s="115" t="s">
        <v>744</v>
      </c>
      <c r="B105" s="116">
        <v>0</v>
      </c>
      <c r="C105" s="116">
        <v>0</v>
      </c>
      <c r="D105" s="116">
        <v>0</v>
      </c>
      <c r="E105" s="116">
        <v>0</v>
      </c>
      <c r="F105" s="116">
        <v>0</v>
      </c>
      <c r="G105" s="116">
        <v>0</v>
      </c>
      <c r="H105" s="116">
        <v>0</v>
      </c>
      <c r="I105" s="116">
        <v>667.89939277049007</v>
      </c>
      <c r="J105" s="116">
        <v>0</v>
      </c>
    </row>
    <row r="106" spans="1:10" ht="15" thickBot="1">
      <c r="A106" s="340" t="s">
        <v>745</v>
      </c>
      <c r="B106" s="342">
        <v>0</v>
      </c>
      <c r="C106" s="342">
        <v>0</v>
      </c>
      <c r="D106" s="342">
        <v>0</v>
      </c>
      <c r="E106" s="342">
        <v>0</v>
      </c>
      <c r="F106" s="342">
        <v>0</v>
      </c>
      <c r="G106" s="342">
        <v>0</v>
      </c>
      <c r="H106" s="342">
        <v>0</v>
      </c>
      <c r="I106" s="342">
        <v>745.4</v>
      </c>
      <c r="J106" s="342">
        <v>0</v>
      </c>
    </row>
    <row r="107" spans="1:10" ht="15" thickBot="1">
      <c r="A107" s="340" t="s">
        <v>746</v>
      </c>
      <c r="B107" s="342">
        <v>0</v>
      </c>
      <c r="C107" s="342">
        <v>0</v>
      </c>
      <c r="D107" s="342">
        <v>0</v>
      </c>
      <c r="E107" s="342">
        <v>0</v>
      </c>
      <c r="F107" s="342">
        <v>0</v>
      </c>
      <c r="G107" s="342">
        <v>0</v>
      </c>
      <c r="H107" s="342">
        <v>0</v>
      </c>
      <c r="I107" s="342">
        <v>738.52</v>
      </c>
      <c r="J107" s="342">
        <v>0</v>
      </c>
    </row>
    <row r="108" spans="1:10" ht="15" thickBot="1">
      <c r="A108" s="340" t="s">
        <v>747</v>
      </c>
      <c r="B108" s="342">
        <v>0</v>
      </c>
      <c r="C108" s="342">
        <v>0</v>
      </c>
      <c r="D108" s="342">
        <v>0</v>
      </c>
      <c r="E108" s="342">
        <v>0</v>
      </c>
      <c r="F108" s="342">
        <v>0</v>
      </c>
      <c r="G108" s="342">
        <v>0</v>
      </c>
      <c r="H108" s="342">
        <v>0</v>
      </c>
      <c r="I108" s="342">
        <v>743.06</v>
      </c>
      <c r="J108" s="342">
        <v>0</v>
      </c>
    </row>
    <row r="109" spans="1:10" ht="15" thickBot="1">
      <c r="A109" s="340" t="s">
        <v>924</v>
      </c>
      <c r="B109" s="342">
        <v>0</v>
      </c>
      <c r="C109" s="342">
        <v>0</v>
      </c>
      <c r="D109" s="342">
        <v>0</v>
      </c>
      <c r="E109" s="342">
        <v>0</v>
      </c>
      <c r="F109" s="342">
        <v>0</v>
      </c>
      <c r="G109" s="342">
        <v>0</v>
      </c>
      <c r="H109" s="342">
        <v>0</v>
      </c>
      <c r="I109" s="342">
        <v>723.74</v>
      </c>
      <c r="J109" s="342">
        <v>0</v>
      </c>
    </row>
    <row r="110" spans="1:10" ht="15" thickBot="1">
      <c r="A110" s="340" t="s">
        <v>749</v>
      </c>
      <c r="B110" s="342">
        <v>0</v>
      </c>
      <c r="C110" s="342">
        <v>0</v>
      </c>
      <c r="D110" s="342">
        <v>0</v>
      </c>
      <c r="E110" s="342">
        <v>0</v>
      </c>
      <c r="F110" s="342">
        <v>0</v>
      </c>
      <c r="G110" s="342">
        <v>0</v>
      </c>
      <c r="H110" s="342">
        <v>0</v>
      </c>
      <c r="I110" s="342">
        <v>689.84</v>
      </c>
      <c r="J110" s="342">
        <v>0</v>
      </c>
    </row>
    <row r="111" spans="1:10" ht="15" thickBot="1">
      <c r="A111" s="340" t="s">
        <v>750</v>
      </c>
      <c r="B111" s="342">
        <v>0</v>
      </c>
      <c r="C111" s="342">
        <v>0</v>
      </c>
      <c r="D111" s="342">
        <v>0</v>
      </c>
      <c r="E111" s="342">
        <v>0</v>
      </c>
      <c r="F111" s="342">
        <v>0</v>
      </c>
      <c r="G111" s="342">
        <v>0</v>
      </c>
      <c r="H111" s="342">
        <v>0</v>
      </c>
      <c r="I111" s="342">
        <v>667.89939277049007</v>
      </c>
      <c r="J111" s="342">
        <v>0</v>
      </c>
    </row>
    <row r="112" spans="1:10" ht="15" hidden="1" customHeight="1"/>
    <row r="113" spans="1:10" s="11" customFormat="1">
      <c r="A113" s="169" t="s">
        <v>1051</v>
      </c>
    </row>
    <row r="114" spans="1:10" s="11" customFormat="1"/>
    <row r="115" spans="1:10" s="11" customForma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</row>
    <row r="116" spans="1:10" s="11" customFormat="1">
      <c r="A116" s="31"/>
      <c r="B116" s="38"/>
      <c r="C116" s="38"/>
      <c r="D116" s="38"/>
      <c r="E116" s="38"/>
      <c r="F116" s="38"/>
      <c r="G116" s="38"/>
      <c r="H116" s="38"/>
      <c r="I116" s="38"/>
      <c r="J116" s="38"/>
    </row>
    <row r="117" spans="1:10" s="11" customFormat="1">
      <c r="A117" s="29"/>
    </row>
    <row r="118" spans="1:10" s="11" customFormat="1">
      <c r="A118" s="29"/>
    </row>
    <row r="119" spans="1:10" s="11" customFormat="1">
      <c r="A119" s="29"/>
      <c r="B119" s="39"/>
      <c r="C119" s="39"/>
      <c r="D119" s="39"/>
      <c r="E119" s="39"/>
      <c r="F119" s="39"/>
      <c r="G119" s="39"/>
      <c r="H119" s="39"/>
      <c r="I119" s="39"/>
      <c r="J119" s="39"/>
    </row>
    <row r="120" spans="1:10" s="11" customFormat="1">
      <c r="A120" s="30"/>
      <c r="B120" s="39"/>
      <c r="C120" s="39"/>
      <c r="D120" s="39"/>
      <c r="E120" s="39"/>
      <c r="F120" s="39"/>
      <c r="G120" s="39"/>
      <c r="H120" s="39"/>
      <c r="I120" s="39"/>
      <c r="J120" s="39"/>
    </row>
    <row r="121" spans="1:10" s="11" customFormat="1">
      <c r="A121" s="30"/>
      <c r="B121" s="39"/>
      <c r="C121" s="39"/>
      <c r="D121" s="39"/>
      <c r="E121" s="39"/>
      <c r="F121" s="39"/>
      <c r="G121" s="39"/>
      <c r="H121" s="39"/>
      <c r="I121" s="39"/>
      <c r="J121" s="39"/>
    </row>
    <row r="122" spans="1:10" s="11" customFormat="1">
      <c r="A122" s="30"/>
      <c r="B122" s="39"/>
      <c r="C122" s="39"/>
      <c r="D122" s="39"/>
      <c r="E122" s="39"/>
      <c r="F122" s="39"/>
      <c r="G122" s="39"/>
      <c r="H122" s="39"/>
      <c r="I122" s="39"/>
      <c r="J122" s="39"/>
    </row>
    <row r="123" spans="1:10" s="11" customFormat="1">
      <c r="A123" s="30"/>
      <c r="B123" s="39"/>
      <c r="C123" s="39"/>
      <c r="D123" s="39"/>
      <c r="E123" s="39"/>
      <c r="F123" s="39"/>
      <c r="G123" s="39"/>
      <c r="H123" s="39"/>
      <c r="I123" s="39"/>
      <c r="J123" s="39"/>
    </row>
    <row r="124" spans="1:10" s="11" customFormat="1">
      <c r="A124" s="30"/>
      <c r="B124" s="39"/>
      <c r="C124" s="39"/>
      <c r="D124" s="39"/>
      <c r="E124" s="39"/>
      <c r="F124" s="39"/>
      <c r="G124" s="39"/>
      <c r="H124" s="39"/>
      <c r="I124" s="39"/>
      <c r="J124" s="39"/>
    </row>
    <row r="125" spans="1:10" s="11" customFormat="1">
      <c r="A125" s="30"/>
      <c r="B125" s="39"/>
      <c r="C125" s="39"/>
      <c r="D125" s="39"/>
      <c r="E125" s="39"/>
      <c r="F125" s="39"/>
      <c r="G125" s="39"/>
      <c r="H125" s="39"/>
      <c r="I125" s="39"/>
      <c r="J125" s="39"/>
    </row>
    <row r="127" spans="1:10" s="32" customFormat="1">
      <c r="A127" s="344"/>
      <c r="B127" s="344"/>
      <c r="C127" s="344"/>
      <c r="D127" s="344"/>
      <c r="E127" s="344"/>
      <c r="F127" s="344"/>
      <c r="G127" s="344"/>
      <c r="H127" s="344"/>
      <c r="I127" s="344"/>
      <c r="J127" s="344"/>
    </row>
    <row r="130" spans="1:10" ht="17">
      <c r="A130" s="593" t="s">
        <v>721</v>
      </c>
      <c r="B130" s="593"/>
      <c r="C130" s="593"/>
      <c r="D130" s="593"/>
      <c r="E130" s="593"/>
      <c r="F130" s="593"/>
      <c r="G130" s="593"/>
      <c r="H130" s="593"/>
      <c r="I130" s="593"/>
      <c r="J130" s="593"/>
    </row>
    <row r="131" spans="1:10" ht="10.5" customHeight="1"/>
    <row r="132" spans="1:10" ht="15" thickBot="1">
      <c r="A132" s="143" t="s">
        <v>268</v>
      </c>
    </row>
    <row r="133" spans="1:10" ht="11.25" hidden="1" customHeight="1" thickBot="1"/>
    <row r="134" spans="1:10" ht="15" thickBot="1">
      <c r="A134" s="573" t="s">
        <v>0</v>
      </c>
      <c r="B134" s="573" t="s">
        <v>273</v>
      </c>
      <c r="C134" s="573"/>
      <c r="D134" s="573"/>
      <c r="E134" s="573"/>
      <c r="F134" s="573"/>
      <c r="G134" s="573"/>
      <c r="H134" s="573"/>
      <c r="I134" s="573"/>
      <c r="J134" s="573"/>
    </row>
    <row r="135" spans="1:10" ht="29.5" thickBot="1">
      <c r="A135" s="573"/>
      <c r="B135" s="324" t="s">
        <v>636</v>
      </c>
      <c r="C135" s="324" t="s">
        <v>637</v>
      </c>
      <c r="D135" s="324" t="s">
        <v>265</v>
      </c>
      <c r="E135" s="324" t="s">
        <v>264</v>
      </c>
      <c r="F135" s="324" t="s">
        <v>638</v>
      </c>
      <c r="G135" s="324" t="s">
        <v>640</v>
      </c>
      <c r="H135" s="324" t="s">
        <v>641</v>
      </c>
      <c r="I135" s="324" t="s">
        <v>262</v>
      </c>
      <c r="J135" s="324" t="s">
        <v>639</v>
      </c>
    </row>
    <row r="136" spans="1:10" ht="15" thickBot="1">
      <c r="A136" s="115" t="s">
        <v>606</v>
      </c>
      <c r="B136" s="116">
        <v>0</v>
      </c>
      <c r="C136" s="116">
        <v>0</v>
      </c>
      <c r="D136" s="116">
        <v>0</v>
      </c>
      <c r="E136" s="116">
        <v>0</v>
      </c>
      <c r="F136" s="116">
        <v>52.876177337589993</v>
      </c>
      <c r="G136" s="116">
        <v>0</v>
      </c>
      <c r="H136" s="116">
        <v>0</v>
      </c>
      <c r="I136" s="116">
        <v>5.0612489532999998</v>
      </c>
      <c r="J136" s="116">
        <v>31.590431464689999</v>
      </c>
    </row>
    <row r="137" spans="1:10" ht="15" thickBot="1">
      <c r="A137" s="115" t="s">
        <v>635</v>
      </c>
      <c r="B137" s="116">
        <v>0</v>
      </c>
      <c r="C137" s="116">
        <v>0</v>
      </c>
      <c r="D137" s="116">
        <v>0</v>
      </c>
      <c r="E137" s="116">
        <v>0</v>
      </c>
      <c r="F137" s="116">
        <v>40.133953341550004</v>
      </c>
      <c r="G137" s="116">
        <v>0</v>
      </c>
      <c r="H137" s="116">
        <v>0</v>
      </c>
      <c r="I137" s="116">
        <v>4.2257608727499996</v>
      </c>
      <c r="J137" s="116">
        <v>23.977695935700002</v>
      </c>
    </row>
    <row r="138" spans="1:10" ht="15" thickBot="1">
      <c r="A138" s="115" t="s">
        <v>744</v>
      </c>
      <c r="B138" s="116">
        <v>0</v>
      </c>
      <c r="C138" s="116">
        <v>0</v>
      </c>
      <c r="D138" s="116">
        <v>0</v>
      </c>
      <c r="E138" s="116">
        <v>0</v>
      </c>
      <c r="F138" s="116">
        <v>47.792153165990001</v>
      </c>
      <c r="G138" s="116">
        <v>0</v>
      </c>
      <c r="H138" s="116">
        <v>0</v>
      </c>
      <c r="I138" s="116">
        <v>12.876258184739999</v>
      </c>
      <c r="J138" s="116">
        <v>28.553023595119999</v>
      </c>
    </row>
    <row r="139" spans="1:10" ht="15" thickBot="1">
      <c r="A139" s="340" t="s">
        <v>745</v>
      </c>
      <c r="B139" s="342">
        <v>0</v>
      </c>
      <c r="C139" s="342">
        <v>0</v>
      </c>
      <c r="D139" s="342">
        <v>0</v>
      </c>
      <c r="E139" s="342">
        <v>0</v>
      </c>
      <c r="F139" s="342">
        <v>41.89</v>
      </c>
      <c r="G139" s="342">
        <v>0</v>
      </c>
      <c r="H139" s="342">
        <v>0</v>
      </c>
      <c r="I139" s="342">
        <v>4.59</v>
      </c>
      <c r="J139" s="342">
        <v>25.03</v>
      </c>
    </row>
    <row r="140" spans="1:10" ht="15" thickBot="1">
      <c r="A140" s="340" t="s">
        <v>746</v>
      </c>
      <c r="B140" s="342">
        <v>0</v>
      </c>
      <c r="C140" s="342">
        <v>0</v>
      </c>
      <c r="D140" s="342">
        <v>0</v>
      </c>
      <c r="E140" s="342">
        <v>0</v>
      </c>
      <c r="F140" s="342">
        <v>42</v>
      </c>
      <c r="G140" s="342">
        <v>0</v>
      </c>
      <c r="H140" s="342">
        <v>0</v>
      </c>
      <c r="I140" s="342">
        <v>5.08</v>
      </c>
      <c r="J140" s="342">
        <v>25.09</v>
      </c>
    </row>
    <row r="141" spans="1:10" ht="15" thickBot="1">
      <c r="A141" s="340" t="s">
        <v>747</v>
      </c>
      <c r="B141" s="342">
        <v>0</v>
      </c>
      <c r="C141" s="342">
        <v>0</v>
      </c>
      <c r="D141" s="342">
        <v>0</v>
      </c>
      <c r="E141" s="342">
        <v>0</v>
      </c>
      <c r="F141" s="342">
        <v>39.03</v>
      </c>
      <c r="G141" s="342">
        <v>0</v>
      </c>
      <c r="H141" s="342">
        <v>0</v>
      </c>
      <c r="I141" s="342">
        <v>4.45</v>
      </c>
      <c r="J141" s="342">
        <v>23.32</v>
      </c>
    </row>
    <row r="142" spans="1:10" ht="15" thickBot="1">
      <c r="A142" s="340" t="s">
        <v>924</v>
      </c>
      <c r="B142" s="342">
        <v>0</v>
      </c>
      <c r="C142" s="342">
        <v>0</v>
      </c>
      <c r="D142" s="342">
        <v>0</v>
      </c>
      <c r="E142" s="342">
        <v>0</v>
      </c>
      <c r="F142" s="342">
        <v>41.046889843019997</v>
      </c>
      <c r="G142" s="342">
        <v>0</v>
      </c>
      <c r="H142" s="342">
        <v>0</v>
      </c>
      <c r="I142" s="342">
        <v>4.51</v>
      </c>
      <c r="J142" s="342">
        <v>24.523122239820001</v>
      </c>
    </row>
    <row r="143" spans="1:10" ht="15" thickBot="1">
      <c r="A143" s="340" t="s">
        <v>749</v>
      </c>
      <c r="B143" s="342">
        <v>0</v>
      </c>
      <c r="C143" s="342">
        <v>0</v>
      </c>
      <c r="D143" s="342">
        <v>0</v>
      </c>
      <c r="E143" s="342">
        <v>0</v>
      </c>
      <c r="F143" s="342">
        <v>45.103133590199995</v>
      </c>
      <c r="G143" s="342">
        <v>0</v>
      </c>
      <c r="H143" s="342">
        <v>0</v>
      </c>
      <c r="I143" s="342">
        <v>10.863492418419998</v>
      </c>
      <c r="J143" s="342">
        <v>26.946491260650003</v>
      </c>
    </row>
    <row r="144" spans="1:10" ht="15" thickBot="1">
      <c r="A144" s="340" t="s">
        <v>750</v>
      </c>
      <c r="B144" s="342">
        <v>0</v>
      </c>
      <c r="C144" s="342">
        <v>0</v>
      </c>
      <c r="D144" s="342">
        <v>0</v>
      </c>
      <c r="E144" s="342">
        <v>0</v>
      </c>
      <c r="F144" s="342">
        <v>47.792153165990001</v>
      </c>
      <c r="G144" s="342">
        <v>0</v>
      </c>
      <c r="H144" s="342">
        <v>0</v>
      </c>
      <c r="I144" s="342">
        <v>12.876258184739999</v>
      </c>
      <c r="J144" s="342">
        <v>28.553023595119999</v>
      </c>
    </row>
    <row r="146" spans="1:10" ht="15" hidden="1" customHeight="1"/>
    <row r="147" spans="1:10" ht="15" thickBot="1">
      <c r="A147" s="143" t="s">
        <v>243</v>
      </c>
    </row>
    <row r="148" spans="1:10" ht="15.75" hidden="1" customHeight="1" thickBot="1"/>
    <row r="149" spans="1:10" ht="15" thickBot="1">
      <c r="A149" s="573" t="s">
        <v>0</v>
      </c>
      <c r="B149" s="573" t="s">
        <v>273</v>
      </c>
      <c r="C149" s="573"/>
      <c r="D149" s="573"/>
      <c r="E149" s="573"/>
      <c r="F149" s="573"/>
      <c r="G149" s="573"/>
      <c r="H149" s="573"/>
      <c r="I149" s="573"/>
      <c r="J149" s="573"/>
    </row>
    <row r="150" spans="1:10" ht="29.5" thickBot="1">
      <c r="A150" s="573"/>
      <c r="B150" s="324" t="s">
        <v>636</v>
      </c>
      <c r="C150" s="324" t="s">
        <v>637</v>
      </c>
      <c r="D150" s="324" t="s">
        <v>265</v>
      </c>
      <c r="E150" s="324" t="s">
        <v>264</v>
      </c>
      <c r="F150" s="324" t="s">
        <v>638</v>
      </c>
      <c r="G150" s="324" t="s">
        <v>640</v>
      </c>
      <c r="H150" s="324" t="s">
        <v>641</v>
      </c>
      <c r="I150" s="324" t="s">
        <v>262</v>
      </c>
      <c r="J150" s="324" t="s">
        <v>639</v>
      </c>
    </row>
    <row r="151" spans="1:10" ht="15" thickBot="1">
      <c r="A151" s="115" t="s">
        <v>606</v>
      </c>
      <c r="B151" s="116">
        <v>0</v>
      </c>
      <c r="C151" s="116">
        <v>0</v>
      </c>
      <c r="D151" s="116">
        <v>0</v>
      </c>
      <c r="E151" s="116">
        <v>0</v>
      </c>
      <c r="F151" s="116">
        <v>0</v>
      </c>
      <c r="G151" s="116">
        <v>0</v>
      </c>
      <c r="H151" s="116">
        <v>0</v>
      </c>
      <c r="I151" s="116">
        <v>5.0612489532999998</v>
      </c>
      <c r="J151" s="116">
        <v>0</v>
      </c>
    </row>
    <row r="152" spans="1:10" ht="15" thickBot="1">
      <c r="A152" s="115" t="s">
        <v>635</v>
      </c>
      <c r="B152" s="116">
        <v>0</v>
      </c>
      <c r="C152" s="116">
        <v>0</v>
      </c>
      <c r="D152" s="116">
        <v>0</v>
      </c>
      <c r="E152" s="116">
        <v>0</v>
      </c>
      <c r="F152" s="116">
        <v>0</v>
      </c>
      <c r="G152" s="116">
        <v>0</v>
      </c>
      <c r="H152" s="116">
        <v>0</v>
      </c>
      <c r="I152" s="116">
        <v>0.30562336967000003</v>
      </c>
      <c r="J152" s="116">
        <v>0</v>
      </c>
    </row>
    <row r="153" spans="1:10" ht="15" thickBot="1">
      <c r="A153" s="115" t="s">
        <v>744</v>
      </c>
      <c r="B153" s="116">
        <v>0</v>
      </c>
      <c r="C153" s="116">
        <v>0</v>
      </c>
      <c r="D153" s="116">
        <v>0</v>
      </c>
      <c r="E153" s="116">
        <v>0</v>
      </c>
      <c r="F153" s="116">
        <v>0</v>
      </c>
      <c r="G153" s="116">
        <v>0</v>
      </c>
      <c r="H153" s="116">
        <v>0</v>
      </c>
      <c r="I153" s="116">
        <v>0.34692950490999996</v>
      </c>
      <c r="J153" s="116">
        <v>0</v>
      </c>
    </row>
    <row r="154" spans="1:10" ht="15" thickBot="1">
      <c r="A154" s="340" t="s">
        <v>745</v>
      </c>
      <c r="B154" s="342">
        <v>0</v>
      </c>
      <c r="C154" s="342">
        <v>0</v>
      </c>
      <c r="D154" s="342">
        <v>0</v>
      </c>
      <c r="E154" s="342">
        <v>0</v>
      </c>
      <c r="F154" s="342">
        <v>0</v>
      </c>
      <c r="G154" s="342">
        <v>0</v>
      </c>
      <c r="H154" s="342">
        <v>0</v>
      </c>
      <c r="I154" s="342">
        <v>0.31</v>
      </c>
      <c r="J154" s="342">
        <v>0</v>
      </c>
    </row>
    <row r="155" spans="1:10" ht="15" thickBot="1">
      <c r="A155" s="340" t="s">
        <v>746</v>
      </c>
      <c r="B155" s="342">
        <v>0</v>
      </c>
      <c r="C155" s="342">
        <v>0</v>
      </c>
      <c r="D155" s="342">
        <v>0</v>
      </c>
      <c r="E155" s="342">
        <v>0</v>
      </c>
      <c r="F155" s="342">
        <v>0</v>
      </c>
      <c r="G155" s="342">
        <v>0</v>
      </c>
      <c r="H155" s="342">
        <v>0</v>
      </c>
      <c r="I155" s="342">
        <v>0.32</v>
      </c>
      <c r="J155" s="342">
        <v>0</v>
      </c>
    </row>
    <row r="156" spans="1:10" ht="15" thickBot="1">
      <c r="A156" s="340" t="s">
        <v>747</v>
      </c>
      <c r="B156" s="342">
        <v>0</v>
      </c>
      <c r="C156" s="342">
        <v>0</v>
      </c>
      <c r="D156" s="342">
        <v>0</v>
      </c>
      <c r="E156" s="342">
        <v>0</v>
      </c>
      <c r="F156" s="342">
        <v>0</v>
      </c>
      <c r="G156" s="342">
        <v>0</v>
      </c>
      <c r="H156" s="342">
        <v>0</v>
      </c>
      <c r="I156" s="342">
        <v>0.33</v>
      </c>
      <c r="J156" s="342">
        <v>0</v>
      </c>
    </row>
    <row r="157" spans="1:10" ht="15" thickBot="1">
      <c r="A157" s="340" t="s">
        <v>924</v>
      </c>
      <c r="B157" s="342">
        <v>0</v>
      </c>
      <c r="C157" s="342">
        <v>0</v>
      </c>
      <c r="D157" s="342">
        <v>0</v>
      </c>
      <c r="E157" s="342">
        <v>0</v>
      </c>
      <c r="F157" s="342">
        <v>0</v>
      </c>
      <c r="G157" s="342">
        <v>0</v>
      </c>
      <c r="H157" s="342">
        <v>0</v>
      </c>
      <c r="I157" s="342">
        <v>0.34</v>
      </c>
      <c r="J157" s="342">
        <v>0</v>
      </c>
    </row>
    <row r="158" spans="1:10" ht="15" thickBot="1">
      <c r="A158" s="340" t="s">
        <v>749</v>
      </c>
      <c r="B158" s="342">
        <v>0</v>
      </c>
      <c r="C158" s="342">
        <v>0</v>
      </c>
      <c r="D158" s="342">
        <v>0</v>
      </c>
      <c r="E158" s="342">
        <v>0</v>
      </c>
      <c r="F158" s="342">
        <v>0</v>
      </c>
      <c r="G158" s="342">
        <v>0</v>
      </c>
      <c r="H158" s="342">
        <v>0</v>
      </c>
      <c r="I158" s="342">
        <v>0.34</v>
      </c>
      <c r="J158" s="342">
        <v>0</v>
      </c>
    </row>
    <row r="159" spans="1:10" ht="15" thickBot="1">
      <c r="A159" s="340" t="s">
        <v>750</v>
      </c>
      <c r="B159" s="342">
        <v>0</v>
      </c>
      <c r="C159" s="342">
        <v>0</v>
      </c>
      <c r="D159" s="342">
        <v>0</v>
      </c>
      <c r="E159" s="342">
        <v>0</v>
      </c>
      <c r="F159" s="342">
        <v>0</v>
      </c>
      <c r="G159" s="342">
        <v>0</v>
      </c>
      <c r="H159" s="342">
        <v>0</v>
      </c>
      <c r="I159" s="342">
        <v>0.34692950490999996</v>
      </c>
      <c r="J159" s="342">
        <v>0</v>
      </c>
    </row>
    <row r="160" spans="1:10" ht="15" hidden="1" customHeight="1">
      <c r="A160" s="15"/>
      <c r="B160" s="343"/>
      <c r="C160" s="343"/>
      <c r="D160" s="343"/>
      <c r="E160" s="343"/>
      <c r="F160" s="343"/>
      <c r="G160" s="343"/>
      <c r="H160" s="343"/>
      <c r="I160" s="343"/>
      <c r="J160" s="343"/>
    </row>
    <row r="161" spans="1:10">
      <c r="A161" s="169" t="s">
        <v>1051</v>
      </c>
    </row>
    <row r="163" spans="1:10" ht="17">
      <c r="A163" s="593" t="s">
        <v>721</v>
      </c>
      <c r="B163" s="593"/>
      <c r="C163" s="593"/>
      <c r="D163" s="593"/>
      <c r="E163" s="593"/>
      <c r="F163" s="593"/>
      <c r="G163" s="593"/>
      <c r="H163" s="593"/>
      <c r="I163" s="593"/>
      <c r="J163" s="593"/>
    </row>
    <row r="164" spans="1:10" ht="10.5" customHeight="1"/>
    <row r="165" spans="1:10" ht="15" thickBot="1">
      <c r="A165" s="143" t="s">
        <v>269</v>
      </c>
    </row>
    <row r="166" spans="1:10" ht="11.25" hidden="1" customHeight="1" thickBot="1"/>
    <row r="167" spans="1:10" ht="15" thickBot="1">
      <c r="A167" s="573" t="s">
        <v>0</v>
      </c>
      <c r="B167" s="573" t="s">
        <v>273</v>
      </c>
      <c r="C167" s="573"/>
      <c r="D167" s="573"/>
      <c r="E167" s="573"/>
      <c r="F167" s="573"/>
      <c r="G167" s="573"/>
      <c r="H167" s="573"/>
      <c r="I167" s="573"/>
      <c r="J167" s="573"/>
    </row>
    <row r="168" spans="1:10" ht="29.5" thickBot="1">
      <c r="A168" s="573"/>
      <c r="B168" s="324" t="s">
        <v>636</v>
      </c>
      <c r="C168" s="324" t="s">
        <v>637</v>
      </c>
      <c r="D168" s="324" t="s">
        <v>265</v>
      </c>
      <c r="E168" s="324" t="s">
        <v>264</v>
      </c>
      <c r="F168" s="324" t="s">
        <v>638</v>
      </c>
      <c r="G168" s="324" t="s">
        <v>640</v>
      </c>
      <c r="H168" s="324" t="s">
        <v>641</v>
      </c>
      <c r="I168" s="324" t="s">
        <v>262</v>
      </c>
      <c r="J168" s="324" t="s">
        <v>639</v>
      </c>
    </row>
    <row r="169" spans="1:10" ht="15" thickBot="1">
      <c r="A169" s="115" t="s">
        <v>606</v>
      </c>
      <c r="B169" s="116">
        <v>0</v>
      </c>
      <c r="C169" s="116">
        <v>37.801435857500003</v>
      </c>
      <c r="D169" s="116">
        <v>0</v>
      </c>
      <c r="E169" s="116">
        <v>0</v>
      </c>
      <c r="F169" s="116">
        <v>0</v>
      </c>
      <c r="G169" s="116">
        <v>0</v>
      </c>
      <c r="H169" s="116">
        <v>0</v>
      </c>
      <c r="I169" s="116">
        <v>115.59522088511</v>
      </c>
      <c r="J169" s="116">
        <v>0</v>
      </c>
    </row>
    <row r="170" spans="1:10" ht="15" thickBot="1">
      <c r="A170" s="115" t="s">
        <v>635</v>
      </c>
      <c r="B170" s="116">
        <v>0</v>
      </c>
      <c r="C170" s="116">
        <v>35.919473000000004</v>
      </c>
      <c r="D170" s="116">
        <v>0</v>
      </c>
      <c r="E170" s="116">
        <v>0</v>
      </c>
      <c r="F170" s="116">
        <v>0</v>
      </c>
      <c r="G170" s="116">
        <v>0</v>
      </c>
      <c r="H170" s="116">
        <v>0</v>
      </c>
      <c r="I170" s="116">
        <v>136.20255774494001</v>
      </c>
      <c r="J170" s="116">
        <v>0</v>
      </c>
    </row>
    <row r="171" spans="1:10" ht="15" thickBot="1">
      <c r="A171" s="115" t="s">
        <v>744</v>
      </c>
      <c r="B171" s="116">
        <v>4.9667921800299997</v>
      </c>
      <c r="C171" s="116">
        <v>43.267118175</v>
      </c>
      <c r="D171" s="116">
        <v>0</v>
      </c>
      <c r="E171" s="116">
        <v>0</v>
      </c>
      <c r="F171" s="116">
        <v>0</v>
      </c>
      <c r="G171" s="116">
        <v>0</v>
      </c>
      <c r="H171" s="116">
        <v>0</v>
      </c>
      <c r="I171" s="116">
        <v>172.80605679131</v>
      </c>
      <c r="J171" s="116">
        <v>0</v>
      </c>
    </row>
    <row r="172" spans="1:10" ht="15" thickBot="1">
      <c r="A172" s="340" t="s">
        <v>745</v>
      </c>
      <c r="B172" s="342">
        <v>0</v>
      </c>
      <c r="C172" s="342">
        <v>38.99</v>
      </c>
      <c r="D172" s="342">
        <v>0</v>
      </c>
      <c r="E172" s="342">
        <v>0</v>
      </c>
      <c r="F172" s="342">
        <v>0</v>
      </c>
      <c r="G172" s="342">
        <v>0</v>
      </c>
      <c r="H172" s="342">
        <v>0</v>
      </c>
      <c r="I172" s="342">
        <v>136.49</v>
      </c>
      <c r="J172" s="342">
        <v>0</v>
      </c>
    </row>
    <row r="173" spans="1:10" ht="15" thickBot="1">
      <c r="A173" s="340" t="s">
        <v>746</v>
      </c>
      <c r="B173" s="342">
        <v>0</v>
      </c>
      <c r="C173" s="342">
        <v>39.29</v>
      </c>
      <c r="D173" s="342">
        <v>0</v>
      </c>
      <c r="E173" s="342">
        <v>0</v>
      </c>
      <c r="F173" s="342">
        <v>0</v>
      </c>
      <c r="G173" s="342">
        <v>0</v>
      </c>
      <c r="H173" s="342">
        <v>0</v>
      </c>
      <c r="I173" s="342">
        <v>139.74</v>
      </c>
      <c r="J173" s="342">
        <v>0</v>
      </c>
    </row>
    <row r="174" spans="1:10" ht="15" thickBot="1">
      <c r="A174" s="340" t="s">
        <v>747</v>
      </c>
      <c r="B174" s="342">
        <v>5.22</v>
      </c>
      <c r="C174" s="342">
        <v>39.85</v>
      </c>
      <c r="D174" s="342">
        <v>0</v>
      </c>
      <c r="E174" s="342">
        <v>0</v>
      </c>
      <c r="F174" s="342">
        <v>0</v>
      </c>
      <c r="G174" s="342">
        <v>0</v>
      </c>
      <c r="H174" s="342">
        <v>0</v>
      </c>
      <c r="I174" s="342">
        <v>164.42</v>
      </c>
      <c r="J174" s="342">
        <v>0</v>
      </c>
    </row>
    <row r="175" spans="1:10" ht="15" thickBot="1">
      <c r="A175" s="340" t="s">
        <v>924</v>
      </c>
      <c r="B175" s="342">
        <v>5.13</v>
      </c>
      <c r="C175" s="342">
        <v>40.07</v>
      </c>
      <c r="D175" s="342">
        <v>0</v>
      </c>
      <c r="E175" s="342">
        <v>0</v>
      </c>
      <c r="F175" s="342">
        <v>0</v>
      </c>
      <c r="G175" s="342">
        <v>0</v>
      </c>
      <c r="H175" s="342">
        <v>0</v>
      </c>
      <c r="I175" s="342">
        <v>146.26</v>
      </c>
      <c r="J175" s="342">
        <v>0</v>
      </c>
    </row>
    <row r="176" spans="1:10" ht="15" thickBot="1">
      <c r="A176" s="340" t="s">
        <v>749</v>
      </c>
      <c r="B176" s="342">
        <v>4.9193853579200004</v>
      </c>
      <c r="C176" s="342">
        <v>41.536320000000003</v>
      </c>
      <c r="D176" s="342">
        <v>0</v>
      </c>
      <c r="E176" s="342">
        <v>0</v>
      </c>
      <c r="F176" s="342">
        <v>0</v>
      </c>
      <c r="G176" s="342">
        <v>0</v>
      </c>
      <c r="H176" s="342">
        <v>0</v>
      </c>
      <c r="I176" s="342">
        <v>132.46</v>
      </c>
      <c r="J176" s="342">
        <v>0</v>
      </c>
    </row>
    <row r="177" spans="1:10" ht="15" thickBot="1">
      <c r="A177" s="340" t="s">
        <v>750</v>
      </c>
      <c r="B177" s="342">
        <v>4.9667921800299997</v>
      </c>
      <c r="C177" s="342">
        <v>43.267118175</v>
      </c>
      <c r="D177" s="342">
        <v>0</v>
      </c>
      <c r="E177" s="342">
        <v>0</v>
      </c>
      <c r="F177" s="342">
        <v>0</v>
      </c>
      <c r="G177" s="342">
        <v>0</v>
      </c>
      <c r="H177" s="342">
        <v>0</v>
      </c>
      <c r="I177" s="342">
        <v>172.80605679131</v>
      </c>
      <c r="J177" s="342">
        <v>0</v>
      </c>
    </row>
    <row r="179" spans="1:10" ht="15" thickBot="1">
      <c r="A179" s="143" t="s">
        <v>245</v>
      </c>
    </row>
    <row r="180" spans="1:10" ht="10.5" hidden="1" customHeight="1" thickBot="1"/>
    <row r="181" spans="1:10" ht="15" thickBot="1">
      <c r="A181" s="573" t="s">
        <v>0</v>
      </c>
      <c r="B181" s="573" t="s">
        <v>273</v>
      </c>
      <c r="C181" s="573"/>
      <c r="D181" s="573"/>
      <c r="E181" s="573"/>
      <c r="F181" s="573"/>
      <c r="G181" s="573"/>
      <c r="H181" s="573"/>
      <c r="I181" s="573"/>
      <c r="J181" s="573"/>
    </row>
    <row r="182" spans="1:10" ht="29.5" thickBot="1">
      <c r="A182" s="573"/>
      <c r="B182" s="324" t="s">
        <v>636</v>
      </c>
      <c r="C182" s="324" t="s">
        <v>637</v>
      </c>
      <c r="D182" s="324" t="s">
        <v>265</v>
      </c>
      <c r="E182" s="324" t="s">
        <v>264</v>
      </c>
      <c r="F182" s="324" t="s">
        <v>638</v>
      </c>
      <c r="G182" s="324" t="s">
        <v>640</v>
      </c>
      <c r="H182" s="324" t="s">
        <v>641</v>
      </c>
      <c r="I182" s="324" t="s">
        <v>262</v>
      </c>
      <c r="J182" s="324" t="s">
        <v>639</v>
      </c>
    </row>
    <row r="183" spans="1:10" ht="15" thickBot="1">
      <c r="A183" s="115" t="s">
        <v>606</v>
      </c>
      <c r="B183" s="116">
        <v>0</v>
      </c>
      <c r="C183" s="116">
        <v>0</v>
      </c>
      <c r="D183" s="116">
        <v>0</v>
      </c>
      <c r="E183" s="116">
        <v>0</v>
      </c>
      <c r="F183" s="116">
        <v>0</v>
      </c>
      <c r="G183" s="116">
        <v>0</v>
      </c>
      <c r="H183" s="116">
        <v>0</v>
      </c>
      <c r="I183" s="116">
        <v>0.1005316693</v>
      </c>
      <c r="J183" s="116">
        <v>0</v>
      </c>
    </row>
    <row r="184" spans="1:10" ht="15" thickBot="1">
      <c r="A184" s="115" t="s">
        <v>635</v>
      </c>
      <c r="B184" s="116">
        <v>0</v>
      </c>
      <c r="C184" s="116">
        <v>0</v>
      </c>
      <c r="D184" s="116">
        <v>0</v>
      </c>
      <c r="E184" s="116">
        <v>0</v>
      </c>
      <c r="F184" s="116">
        <v>0</v>
      </c>
      <c r="G184" s="116">
        <v>0</v>
      </c>
      <c r="H184" s="116">
        <v>0</v>
      </c>
      <c r="I184" s="116">
        <v>7.709498377E-2</v>
      </c>
      <c r="J184" s="116">
        <v>0</v>
      </c>
    </row>
    <row r="185" spans="1:10" ht="15" thickBot="1">
      <c r="A185" s="115" t="s">
        <v>744</v>
      </c>
      <c r="B185" s="116">
        <v>0</v>
      </c>
      <c r="C185" s="116">
        <v>0</v>
      </c>
      <c r="D185" s="116">
        <v>0</v>
      </c>
      <c r="E185" s="116">
        <v>0</v>
      </c>
      <c r="F185" s="116">
        <v>0</v>
      </c>
      <c r="G185" s="116">
        <v>0</v>
      </c>
      <c r="H185" s="116">
        <v>0</v>
      </c>
      <c r="I185" s="116">
        <v>9.0804237930000004E-2</v>
      </c>
      <c r="J185" s="116">
        <v>0</v>
      </c>
    </row>
    <row r="186" spans="1:10" ht="15" thickBot="1">
      <c r="A186" s="340" t="s">
        <v>745</v>
      </c>
      <c r="B186" s="342">
        <v>0</v>
      </c>
      <c r="C186" s="342">
        <v>0</v>
      </c>
      <c r="D186" s="342">
        <v>0</v>
      </c>
      <c r="E186" s="342">
        <v>0</v>
      </c>
      <c r="F186" s="342">
        <v>0</v>
      </c>
      <c r="G186" s="342">
        <v>0</v>
      </c>
      <c r="H186" s="342">
        <v>0</v>
      </c>
      <c r="I186" s="342">
        <v>0.08</v>
      </c>
      <c r="J186" s="342">
        <v>0</v>
      </c>
    </row>
    <row r="187" spans="1:10" ht="15" thickBot="1">
      <c r="A187" s="340" t="s">
        <v>746</v>
      </c>
      <c r="B187" s="342">
        <v>0</v>
      </c>
      <c r="C187" s="342">
        <v>0</v>
      </c>
      <c r="D187" s="342">
        <v>0</v>
      </c>
      <c r="E187" s="342">
        <v>0</v>
      </c>
      <c r="F187" s="342">
        <v>0</v>
      </c>
      <c r="G187" s="342">
        <v>0</v>
      </c>
      <c r="H187" s="342">
        <v>0</v>
      </c>
      <c r="I187" s="342">
        <v>0.08</v>
      </c>
      <c r="J187" s="342">
        <v>0</v>
      </c>
    </row>
    <row r="188" spans="1:10" ht="15" thickBot="1">
      <c r="A188" s="340" t="s">
        <v>747</v>
      </c>
      <c r="B188" s="342">
        <v>0</v>
      </c>
      <c r="C188" s="342">
        <v>0</v>
      </c>
      <c r="D188" s="342">
        <v>0</v>
      </c>
      <c r="E188" s="342">
        <v>0</v>
      </c>
      <c r="F188" s="342">
        <v>0</v>
      </c>
      <c r="G188" s="342">
        <v>0</v>
      </c>
      <c r="H188" s="342">
        <v>0</v>
      </c>
      <c r="I188" s="342">
        <v>0.08</v>
      </c>
      <c r="J188" s="342">
        <v>0</v>
      </c>
    </row>
    <row r="189" spans="1:10" ht="15" thickBot="1">
      <c r="A189" s="340" t="s">
        <v>924</v>
      </c>
      <c r="B189" s="342">
        <v>0</v>
      </c>
      <c r="C189" s="342">
        <v>0</v>
      </c>
      <c r="D189" s="342">
        <v>0</v>
      </c>
      <c r="E189" s="342">
        <v>0</v>
      </c>
      <c r="F189" s="342">
        <v>0</v>
      </c>
      <c r="G189" s="342">
        <v>0</v>
      </c>
      <c r="H189" s="342">
        <v>0</v>
      </c>
      <c r="I189" s="342">
        <v>0.08</v>
      </c>
      <c r="J189" s="342">
        <v>0</v>
      </c>
    </row>
    <row r="190" spans="1:10" ht="15" thickBot="1">
      <c r="A190" s="340" t="s">
        <v>749</v>
      </c>
      <c r="B190" s="342">
        <v>0</v>
      </c>
      <c r="C190" s="342">
        <v>0</v>
      </c>
      <c r="D190" s="342">
        <v>0</v>
      </c>
      <c r="E190" s="342">
        <v>0</v>
      </c>
      <c r="F190" s="342">
        <v>0</v>
      </c>
      <c r="G190" s="342">
        <v>0</v>
      </c>
      <c r="H190" s="342">
        <v>0</v>
      </c>
      <c r="I190" s="342">
        <v>0.09</v>
      </c>
      <c r="J190" s="342">
        <v>0</v>
      </c>
    </row>
    <row r="191" spans="1:10" ht="15" thickBot="1">
      <c r="A191" s="340" t="s">
        <v>750</v>
      </c>
      <c r="B191" s="342">
        <v>0</v>
      </c>
      <c r="C191" s="342">
        <v>0</v>
      </c>
      <c r="D191" s="342">
        <v>0</v>
      </c>
      <c r="E191" s="342">
        <v>0</v>
      </c>
      <c r="F191" s="342">
        <v>0</v>
      </c>
      <c r="G191" s="342">
        <v>0</v>
      </c>
      <c r="H191" s="342">
        <v>0</v>
      </c>
      <c r="I191" s="342">
        <v>9.0804237930000004E-2</v>
      </c>
      <c r="J191" s="342">
        <v>0</v>
      </c>
    </row>
    <row r="192" spans="1:10" ht="15" hidden="1" customHeight="1"/>
    <row r="193" spans="1:10">
      <c r="A193" s="169" t="s">
        <v>1051</v>
      </c>
    </row>
    <row r="194" spans="1:10">
      <c r="A194" s="27"/>
    </row>
    <row r="195" spans="1:10">
      <c r="A195" s="27"/>
    </row>
    <row r="197" spans="1:10" ht="17">
      <c r="A197" s="593" t="s">
        <v>721</v>
      </c>
      <c r="B197" s="593"/>
      <c r="C197" s="593"/>
      <c r="D197" s="593"/>
      <c r="E197" s="593"/>
      <c r="F197" s="593"/>
      <c r="G197" s="593"/>
      <c r="H197" s="593"/>
      <c r="I197" s="593"/>
      <c r="J197" s="593"/>
    </row>
    <row r="198" spans="1:10" ht="11.25" customHeight="1"/>
    <row r="199" spans="1:10" ht="15" thickBot="1">
      <c r="A199" s="143" t="s">
        <v>241</v>
      </c>
    </row>
    <row r="200" spans="1:10" ht="10.5" hidden="1" customHeight="1" thickBot="1"/>
    <row r="201" spans="1:10" ht="15" thickBot="1">
      <c r="A201" s="573" t="s">
        <v>0</v>
      </c>
      <c r="B201" s="573" t="s">
        <v>273</v>
      </c>
      <c r="C201" s="573"/>
      <c r="D201" s="573"/>
      <c r="E201" s="573"/>
      <c r="F201" s="573"/>
      <c r="G201" s="573"/>
      <c r="H201" s="573"/>
      <c r="I201" s="573"/>
      <c r="J201" s="573"/>
    </row>
    <row r="202" spans="1:10" ht="29.5" thickBot="1">
      <c r="A202" s="573"/>
      <c r="B202" s="324" t="s">
        <v>636</v>
      </c>
      <c r="C202" s="324" t="s">
        <v>637</v>
      </c>
      <c r="D202" s="324" t="s">
        <v>265</v>
      </c>
      <c r="E202" s="324" t="s">
        <v>264</v>
      </c>
      <c r="F202" s="324" t="s">
        <v>638</v>
      </c>
      <c r="G202" s="324" t="s">
        <v>640</v>
      </c>
      <c r="H202" s="324" t="s">
        <v>641</v>
      </c>
      <c r="I202" s="324" t="s">
        <v>262</v>
      </c>
      <c r="J202" s="324" t="s">
        <v>639</v>
      </c>
    </row>
    <row r="203" spans="1:10" ht="15" thickBot="1">
      <c r="A203" s="115" t="s">
        <v>606</v>
      </c>
      <c r="B203" s="116">
        <v>0</v>
      </c>
      <c r="C203" s="116">
        <v>0</v>
      </c>
      <c r="D203" s="116">
        <v>0</v>
      </c>
      <c r="E203" s="116">
        <v>0</v>
      </c>
      <c r="F203" s="116">
        <v>0</v>
      </c>
      <c r="G203" s="116">
        <v>0</v>
      </c>
      <c r="H203" s="116">
        <v>0</v>
      </c>
      <c r="I203" s="116">
        <v>0.29205108509000005</v>
      </c>
      <c r="J203" s="116">
        <v>0</v>
      </c>
    </row>
    <row r="204" spans="1:10" ht="15" thickBot="1">
      <c r="A204" s="115" t="s">
        <v>635</v>
      </c>
      <c r="B204" s="116">
        <v>0</v>
      </c>
      <c r="C204" s="116">
        <v>0</v>
      </c>
      <c r="D204" s="116">
        <v>0</v>
      </c>
      <c r="E204" s="116">
        <v>0</v>
      </c>
      <c r="F204" s="116">
        <v>0</v>
      </c>
      <c r="G204" s="116">
        <v>0</v>
      </c>
      <c r="H204" s="116">
        <v>0</v>
      </c>
      <c r="I204" s="116">
        <v>0.10022562398</v>
      </c>
      <c r="J204" s="116">
        <v>0</v>
      </c>
    </row>
    <row r="205" spans="1:10" ht="15" thickBot="1">
      <c r="A205" s="115" t="s">
        <v>744</v>
      </c>
      <c r="B205" s="116">
        <v>0</v>
      </c>
      <c r="C205" s="116">
        <v>0</v>
      </c>
      <c r="D205" s="116">
        <v>0</v>
      </c>
      <c r="E205" s="116">
        <v>0</v>
      </c>
      <c r="F205" s="116">
        <v>0</v>
      </c>
      <c r="G205" s="116">
        <v>0</v>
      </c>
      <c r="H205" s="116">
        <v>0</v>
      </c>
      <c r="I205" s="116">
        <v>1.56</v>
      </c>
      <c r="J205" s="116">
        <v>10.426009858840001</v>
      </c>
    </row>
    <row r="206" spans="1:10" ht="15" thickBot="1">
      <c r="A206" s="340" t="s">
        <v>745</v>
      </c>
      <c r="B206" s="342">
        <v>0</v>
      </c>
      <c r="C206" s="342">
        <v>0</v>
      </c>
      <c r="D206" s="342">
        <v>0</v>
      </c>
      <c r="E206" s="342">
        <v>0</v>
      </c>
      <c r="F206" s="342">
        <v>0</v>
      </c>
      <c r="G206" s="342">
        <v>0</v>
      </c>
      <c r="H206" s="342">
        <v>0</v>
      </c>
      <c r="I206" s="342">
        <v>9.6157105780000002E-2</v>
      </c>
      <c r="J206" s="342">
        <v>0</v>
      </c>
    </row>
    <row r="207" spans="1:10" ht="15" thickBot="1">
      <c r="A207" s="340" t="s">
        <v>746</v>
      </c>
      <c r="B207" s="342">
        <v>0</v>
      </c>
      <c r="C207" s="342">
        <v>0</v>
      </c>
      <c r="D207" s="342">
        <v>0</v>
      </c>
      <c r="E207" s="342">
        <v>0</v>
      </c>
      <c r="F207" s="342">
        <v>0</v>
      </c>
      <c r="G207" s="342">
        <v>0</v>
      </c>
      <c r="H207" s="342">
        <v>0</v>
      </c>
      <c r="I207" s="342">
        <v>0.61</v>
      </c>
      <c r="J207" s="342">
        <v>0</v>
      </c>
    </row>
    <row r="208" spans="1:10" ht="15" thickBot="1">
      <c r="A208" s="340" t="s">
        <v>747</v>
      </c>
      <c r="B208" s="342">
        <v>0</v>
      </c>
      <c r="C208" s="342">
        <v>0</v>
      </c>
      <c r="D208" s="342">
        <v>0</v>
      </c>
      <c r="E208" s="342">
        <v>0</v>
      </c>
      <c r="F208" s="342">
        <v>0</v>
      </c>
      <c r="G208" s="342">
        <v>0</v>
      </c>
      <c r="H208" s="342">
        <v>0</v>
      </c>
      <c r="I208" s="342">
        <v>0.62</v>
      </c>
      <c r="J208" s="342">
        <v>0</v>
      </c>
    </row>
    <row r="209" spans="1:10" ht="15" thickBot="1">
      <c r="A209" s="340" t="s">
        <v>924</v>
      </c>
      <c r="B209" s="342">
        <v>0</v>
      </c>
      <c r="C209" s="342">
        <v>0</v>
      </c>
      <c r="D209" s="342">
        <v>0</v>
      </c>
      <c r="E209" s="342">
        <v>0</v>
      </c>
      <c r="F209" s="342">
        <v>0</v>
      </c>
      <c r="G209" s="342">
        <v>0</v>
      </c>
      <c r="H209" s="342">
        <v>0</v>
      </c>
      <c r="I209" s="342">
        <v>0.68</v>
      </c>
      <c r="J209" s="342">
        <v>0</v>
      </c>
    </row>
    <row r="210" spans="1:10" ht="15" thickBot="1">
      <c r="A210" s="340" t="s">
        <v>749</v>
      </c>
      <c r="B210" s="342">
        <v>0</v>
      </c>
      <c r="C210" s="342">
        <v>0</v>
      </c>
      <c r="D210" s="342">
        <v>0</v>
      </c>
      <c r="E210" s="342">
        <v>0</v>
      </c>
      <c r="F210" s="342">
        <v>0</v>
      </c>
      <c r="G210" s="342">
        <v>0</v>
      </c>
      <c r="H210" s="342">
        <v>0</v>
      </c>
      <c r="I210" s="342">
        <v>0.71</v>
      </c>
      <c r="J210" s="342">
        <v>0</v>
      </c>
    </row>
    <row r="211" spans="1:10" ht="15" thickBot="1">
      <c r="A211" s="340" t="s">
        <v>750</v>
      </c>
      <c r="B211" s="342">
        <v>0</v>
      </c>
      <c r="C211" s="342">
        <v>0</v>
      </c>
      <c r="D211" s="342">
        <v>0</v>
      </c>
      <c r="E211" s="342">
        <v>0</v>
      </c>
      <c r="F211" s="342">
        <v>0</v>
      </c>
      <c r="G211" s="342">
        <v>0</v>
      </c>
      <c r="H211" s="342">
        <v>0</v>
      </c>
      <c r="I211" s="342">
        <v>1.56</v>
      </c>
      <c r="J211" s="342">
        <v>10.426009858840001</v>
      </c>
    </row>
    <row r="212" spans="1:10">
      <c r="A212" s="73"/>
      <c r="B212" s="73"/>
      <c r="C212" s="73"/>
      <c r="D212" s="73"/>
      <c r="E212" s="73"/>
      <c r="F212" s="73"/>
      <c r="G212" s="73"/>
      <c r="H212" s="73"/>
      <c r="I212" s="73"/>
      <c r="J212" s="73"/>
    </row>
    <row r="213" spans="1:10" ht="15" thickBot="1">
      <c r="A213" s="143" t="s">
        <v>242</v>
      </c>
    </row>
    <row r="214" spans="1:10" ht="11.25" hidden="1" customHeight="1" thickBot="1"/>
    <row r="215" spans="1:10" ht="15" thickBot="1">
      <c r="A215" s="573" t="s">
        <v>0</v>
      </c>
      <c r="B215" s="573" t="s">
        <v>273</v>
      </c>
      <c r="C215" s="573"/>
      <c r="D215" s="573"/>
      <c r="E215" s="573"/>
      <c r="F215" s="573"/>
      <c r="G215" s="573"/>
      <c r="H215" s="573"/>
      <c r="I215" s="573"/>
      <c r="J215" s="573"/>
    </row>
    <row r="216" spans="1:10" ht="29.5" thickBot="1">
      <c r="A216" s="573"/>
      <c r="B216" s="324" t="s">
        <v>636</v>
      </c>
      <c r="C216" s="324" t="s">
        <v>637</v>
      </c>
      <c r="D216" s="324" t="s">
        <v>265</v>
      </c>
      <c r="E216" s="324" t="s">
        <v>264</v>
      </c>
      <c r="F216" s="324" t="s">
        <v>638</v>
      </c>
      <c r="G216" s="324" t="s">
        <v>640</v>
      </c>
      <c r="H216" s="324" t="s">
        <v>641</v>
      </c>
      <c r="I216" s="324" t="s">
        <v>262</v>
      </c>
      <c r="J216" s="324" t="s">
        <v>639</v>
      </c>
    </row>
    <row r="217" spans="1:10" ht="15" thickBot="1">
      <c r="A217" s="115" t="s">
        <v>606</v>
      </c>
      <c r="B217" s="116">
        <v>0</v>
      </c>
      <c r="C217" s="116">
        <v>0</v>
      </c>
      <c r="D217" s="116">
        <v>0</v>
      </c>
      <c r="E217" s="116">
        <v>0</v>
      </c>
      <c r="F217" s="116">
        <v>0</v>
      </c>
      <c r="G217" s="116">
        <v>0</v>
      </c>
      <c r="H217" s="116">
        <v>0</v>
      </c>
      <c r="I217" s="116">
        <v>8.0847945180000005E-2</v>
      </c>
      <c r="J217" s="116">
        <v>0</v>
      </c>
    </row>
    <row r="218" spans="1:10" ht="15" thickBot="1">
      <c r="A218" s="115" t="s">
        <v>635</v>
      </c>
      <c r="B218" s="116">
        <v>0</v>
      </c>
      <c r="C218" s="116">
        <v>0</v>
      </c>
      <c r="D218" s="116">
        <v>0</v>
      </c>
      <c r="E218" s="116">
        <v>0</v>
      </c>
      <c r="F218" s="116">
        <v>0</v>
      </c>
      <c r="G218" s="116">
        <v>0</v>
      </c>
      <c r="H218" s="116">
        <v>0</v>
      </c>
      <c r="I218" s="116">
        <v>0.12564983379</v>
      </c>
      <c r="J218" s="116">
        <v>0</v>
      </c>
    </row>
    <row r="219" spans="1:10" ht="15" thickBot="1">
      <c r="A219" s="115" t="s">
        <v>744</v>
      </c>
      <c r="B219" s="116">
        <v>0</v>
      </c>
      <c r="C219" s="116">
        <v>0</v>
      </c>
      <c r="D219" s="116">
        <v>0</v>
      </c>
      <c r="E219" s="116">
        <v>0</v>
      </c>
      <c r="F219" s="116">
        <v>0</v>
      </c>
      <c r="G219" s="116">
        <v>0</v>
      </c>
      <c r="H219" s="116">
        <v>0</v>
      </c>
      <c r="I219" s="116">
        <v>0.36</v>
      </c>
      <c r="J219" s="116">
        <v>0</v>
      </c>
    </row>
    <row r="220" spans="1:10" ht="15" thickBot="1">
      <c r="A220" s="340" t="s">
        <v>745</v>
      </c>
      <c r="B220" s="342">
        <v>0</v>
      </c>
      <c r="C220" s="342">
        <v>0</v>
      </c>
      <c r="D220" s="342">
        <v>0</v>
      </c>
      <c r="E220" s="342">
        <v>0</v>
      </c>
      <c r="F220" s="342">
        <v>0</v>
      </c>
      <c r="G220" s="342">
        <v>0</v>
      </c>
      <c r="H220" s="342">
        <v>0</v>
      </c>
      <c r="I220" s="342">
        <v>0.18</v>
      </c>
      <c r="J220" s="342">
        <v>0</v>
      </c>
    </row>
    <row r="221" spans="1:10" ht="15" thickBot="1">
      <c r="A221" s="340" t="s">
        <v>746</v>
      </c>
      <c r="B221" s="342">
        <v>0</v>
      </c>
      <c r="C221" s="342">
        <v>0</v>
      </c>
      <c r="D221" s="342">
        <v>0</v>
      </c>
      <c r="E221" s="342">
        <v>0</v>
      </c>
      <c r="F221" s="342">
        <v>0</v>
      </c>
      <c r="G221" s="342">
        <v>0</v>
      </c>
      <c r="H221" s="342">
        <v>0</v>
      </c>
      <c r="I221" s="342">
        <v>0.14000000000000001</v>
      </c>
      <c r="J221" s="342">
        <v>0</v>
      </c>
    </row>
    <row r="222" spans="1:10" ht="15" thickBot="1">
      <c r="A222" s="340" t="s">
        <v>747</v>
      </c>
      <c r="B222" s="342">
        <v>0</v>
      </c>
      <c r="C222" s="342">
        <v>0</v>
      </c>
      <c r="D222" s="342">
        <v>0</v>
      </c>
      <c r="E222" s="342">
        <v>0</v>
      </c>
      <c r="F222" s="342">
        <v>0</v>
      </c>
      <c r="G222" s="342">
        <v>0</v>
      </c>
      <c r="H222" s="342">
        <v>0</v>
      </c>
      <c r="I222" s="342">
        <v>0.12</v>
      </c>
      <c r="J222" s="342">
        <v>0</v>
      </c>
    </row>
    <row r="223" spans="1:10" ht="15" thickBot="1">
      <c r="A223" s="340" t="s">
        <v>924</v>
      </c>
      <c r="B223" s="342">
        <v>0</v>
      </c>
      <c r="C223" s="342">
        <v>0</v>
      </c>
      <c r="D223" s="342">
        <v>0</v>
      </c>
      <c r="E223" s="342">
        <v>0</v>
      </c>
      <c r="F223" s="342">
        <v>0</v>
      </c>
      <c r="G223" s="342">
        <v>0</v>
      </c>
      <c r="H223" s="342">
        <v>0</v>
      </c>
      <c r="I223" s="342">
        <v>0.13</v>
      </c>
      <c r="J223" s="342">
        <v>0</v>
      </c>
    </row>
    <row r="224" spans="1:10" ht="15" thickBot="1">
      <c r="A224" s="340" t="s">
        <v>749</v>
      </c>
      <c r="B224" s="342">
        <v>0</v>
      </c>
      <c r="C224" s="342">
        <v>0</v>
      </c>
      <c r="D224" s="342">
        <v>0</v>
      </c>
      <c r="E224" s="342">
        <v>0</v>
      </c>
      <c r="F224" s="342">
        <v>0</v>
      </c>
      <c r="G224" s="342">
        <v>0</v>
      </c>
      <c r="H224" s="342">
        <v>0</v>
      </c>
      <c r="I224" s="342">
        <v>0.35</v>
      </c>
      <c r="J224" s="342">
        <v>0</v>
      </c>
    </row>
    <row r="225" spans="1:10" ht="15" thickBot="1">
      <c r="A225" s="340" t="s">
        <v>750</v>
      </c>
      <c r="B225" s="342">
        <v>0</v>
      </c>
      <c r="C225" s="342">
        <v>0</v>
      </c>
      <c r="D225" s="342">
        <v>0</v>
      </c>
      <c r="E225" s="342">
        <v>0</v>
      </c>
      <c r="F225" s="342">
        <v>0</v>
      </c>
      <c r="G225" s="342">
        <v>0</v>
      </c>
      <c r="H225" s="342">
        <v>0</v>
      </c>
      <c r="I225" s="342">
        <v>0.36</v>
      </c>
      <c r="J225" s="342">
        <v>0</v>
      </c>
    </row>
    <row r="226" spans="1:10" ht="15" hidden="1" customHeight="1"/>
    <row r="227" spans="1:10">
      <c r="A227" s="169" t="s">
        <v>1051</v>
      </c>
    </row>
    <row r="228" spans="1:10">
      <c r="A228" s="27"/>
    </row>
    <row r="229" spans="1:10">
      <c r="A229" s="27"/>
    </row>
    <row r="231" spans="1:10" ht="17">
      <c r="A231" s="593" t="s">
        <v>721</v>
      </c>
      <c r="B231" s="593"/>
      <c r="C231" s="593"/>
      <c r="D231" s="593"/>
      <c r="E231" s="593"/>
      <c r="F231" s="593"/>
      <c r="G231" s="593"/>
      <c r="H231" s="593"/>
      <c r="I231" s="593"/>
      <c r="J231" s="593"/>
    </row>
    <row r="232" spans="1:10" ht="10.5" customHeight="1"/>
    <row r="233" spans="1:10" ht="15" thickBot="1">
      <c r="A233" s="143" t="s">
        <v>244</v>
      </c>
    </row>
    <row r="234" spans="1:10" ht="11.25" hidden="1" customHeight="1" thickBot="1"/>
    <row r="235" spans="1:10" ht="15" thickBot="1">
      <c r="A235" s="573" t="s">
        <v>0</v>
      </c>
      <c r="B235" s="573" t="s">
        <v>273</v>
      </c>
      <c r="C235" s="573"/>
      <c r="D235" s="573"/>
      <c r="E235" s="573"/>
      <c r="F235" s="573"/>
      <c r="G235" s="573"/>
      <c r="H235" s="573"/>
      <c r="I235" s="573"/>
      <c r="J235" s="573"/>
    </row>
    <row r="236" spans="1:10" ht="29.5" thickBot="1">
      <c r="A236" s="573"/>
      <c r="B236" s="324" t="s">
        <v>636</v>
      </c>
      <c r="C236" s="324" t="s">
        <v>637</v>
      </c>
      <c r="D236" s="324" t="s">
        <v>265</v>
      </c>
      <c r="E236" s="324" t="s">
        <v>264</v>
      </c>
      <c r="F236" s="324" t="s">
        <v>638</v>
      </c>
      <c r="G236" s="324" t="s">
        <v>640</v>
      </c>
      <c r="H236" s="324" t="s">
        <v>641</v>
      </c>
      <c r="I236" s="324" t="s">
        <v>262</v>
      </c>
      <c r="J236" s="324" t="s">
        <v>639</v>
      </c>
    </row>
    <row r="237" spans="1:10" ht="15" thickBot="1">
      <c r="A237" s="115" t="s">
        <v>606</v>
      </c>
      <c r="B237" s="116">
        <v>0</v>
      </c>
      <c r="C237" s="116">
        <v>0</v>
      </c>
      <c r="D237" s="116">
        <v>0</v>
      </c>
      <c r="E237" s="116">
        <v>0</v>
      </c>
      <c r="F237" s="116">
        <v>0</v>
      </c>
      <c r="G237" s="116">
        <v>0</v>
      </c>
      <c r="H237" s="116">
        <v>0</v>
      </c>
      <c r="I237" s="116">
        <v>22.46568164</v>
      </c>
      <c r="J237" s="116">
        <v>0</v>
      </c>
    </row>
    <row r="238" spans="1:10" ht="15" thickBot="1">
      <c r="A238" s="115" t="s">
        <v>635</v>
      </c>
      <c r="B238" s="116">
        <v>0</v>
      </c>
      <c r="C238" s="116">
        <v>0</v>
      </c>
      <c r="D238" s="116">
        <v>0</v>
      </c>
      <c r="E238" s="116">
        <v>0</v>
      </c>
      <c r="F238" s="116">
        <v>0</v>
      </c>
      <c r="G238" s="116">
        <v>0</v>
      </c>
      <c r="H238" s="116">
        <v>0</v>
      </c>
      <c r="I238" s="116">
        <v>21.824534876000001</v>
      </c>
      <c r="J238" s="116">
        <v>0</v>
      </c>
    </row>
    <row r="239" spans="1:10" ht="15" thickBot="1">
      <c r="A239" s="115" t="s">
        <v>744</v>
      </c>
      <c r="B239" s="116">
        <v>0</v>
      </c>
      <c r="C239" s="116">
        <v>0</v>
      </c>
      <c r="D239" s="116">
        <v>0</v>
      </c>
      <c r="E239" s="116">
        <v>0</v>
      </c>
      <c r="F239" s="116">
        <v>0</v>
      </c>
      <c r="G239" s="116">
        <v>0</v>
      </c>
      <c r="H239" s="116">
        <v>0</v>
      </c>
      <c r="I239" s="116">
        <v>22.114489248000002</v>
      </c>
      <c r="J239" s="116">
        <v>0</v>
      </c>
    </row>
    <row r="240" spans="1:10" ht="15" thickBot="1">
      <c r="A240" s="340" t="s">
        <v>745</v>
      </c>
      <c r="B240" s="342">
        <v>0</v>
      </c>
      <c r="C240" s="342">
        <v>0</v>
      </c>
      <c r="D240" s="342">
        <v>0</v>
      </c>
      <c r="E240" s="342">
        <v>0</v>
      </c>
      <c r="F240" s="342">
        <v>0</v>
      </c>
      <c r="G240" s="342">
        <v>0</v>
      </c>
      <c r="H240" s="342">
        <v>0</v>
      </c>
      <c r="I240" s="342">
        <v>22.01</v>
      </c>
      <c r="J240" s="342">
        <v>0</v>
      </c>
    </row>
    <row r="241" spans="1:10" ht="15" thickBot="1">
      <c r="A241" s="340" t="s">
        <v>746</v>
      </c>
      <c r="B241" s="342">
        <v>0</v>
      </c>
      <c r="C241" s="342">
        <v>0</v>
      </c>
      <c r="D241" s="342">
        <v>0</v>
      </c>
      <c r="E241" s="342">
        <v>0</v>
      </c>
      <c r="F241" s="342">
        <v>0</v>
      </c>
      <c r="G241" s="342">
        <v>0</v>
      </c>
      <c r="H241" s="342">
        <v>0</v>
      </c>
      <c r="I241" s="342">
        <v>21.9</v>
      </c>
      <c r="J241" s="342">
        <v>0</v>
      </c>
    </row>
    <row r="242" spans="1:10" ht="15" thickBot="1">
      <c r="A242" s="340" t="s">
        <v>747</v>
      </c>
      <c r="B242" s="342">
        <v>0</v>
      </c>
      <c r="C242" s="342">
        <v>0</v>
      </c>
      <c r="D242" s="342">
        <v>0</v>
      </c>
      <c r="E242" s="342">
        <v>0</v>
      </c>
      <c r="F242" s="342">
        <v>0</v>
      </c>
      <c r="G242" s="342">
        <v>0</v>
      </c>
      <c r="H242" s="342">
        <v>0</v>
      </c>
      <c r="I242" s="342">
        <v>21.87</v>
      </c>
      <c r="J242" s="342">
        <v>0</v>
      </c>
    </row>
    <row r="243" spans="1:10" ht="15" thickBot="1">
      <c r="A243" s="340" t="s">
        <v>924</v>
      </c>
      <c r="B243" s="342">
        <v>0</v>
      </c>
      <c r="C243" s="342">
        <v>0</v>
      </c>
      <c r="D243" s="342">
        <v>0</v>
      </c>
      <c r="E243" s="342">
        <v>0</v>
      </c>
      <c r="F243" s="342">
        <v>0</v>
      </c>
      <c r="G243" s="342">
        <v>0</v>
      </c>
      <c r="H243" s="342">
        <v>0</v>
      </c>
      <c r="I243" s="342">
        <v>21.7</v>
      </c>
      <c r="J243" s="342">
        <v>0</v>
      </c>
    </row>
    <row r="244" spans="1:10" ht="15" thickBot="1">
      <c r="A244" s="340" t="s">
        <v>749</v>
      </c>
      <c r="B244" s="342">
        <v>0</v>
      </c>
      <c r="C244" s="342">
        <v>0</v>
      </c>
      <c r="D244" s="342">
        <v>0</v>
      </c>
      <c r="E244" s="342">
        <v>0</v>
      </c>
      <c r="F244" s="342">
        <v>0</v>
      </c>
      <c r="G244" s="342">
        <v>0</v>
      </c>
      <c r="H244" s="342">
        <v>0</v>
      </c>
      <c r="I244" s="342">
        <v>21.96</v>
      </c>
      <c r="J244" s="342">
        <v>0</v>
      </c>
    </row>
    <row r="245" spans="1:10" ht="15" thickBot="1">
      <c r="A245" s="340" t="s">
        <v>750</v>
      </c>
      <c r="B245" s="342">
        <v>0</v>
      </c>
      <c r="C245" s="342">
        <v>0</v>
      </c>
      <c r="D245" s="342">
        <v>0</v>
      </c>
      <c r="E245" s="342">
        <v>0</v>
      </c>
      <c r="F245" s="342">
        <v>0</v>
      </c>
      <c r="G245" s="342">
        <v>0</v>
      </c>
      <c r="H245" s="342">
        <v>0</v>
      </c>
      <c r="I245" s="342">
        <v>22.114489248000002</v>
      </c>
      <c r="J245" s="342">
        <v>0</v>
      </c>
    </row>
    <row r="246" spans="1:10">
      <c r="A246" s="169" t="s">
        <v>1051</v>
      </c>
    </row>
    <row r="248" spans="1:10" ht="15" thickBot="1">
      <c r="A248" s="143" t="s">
        <v>270</v>
      </c>
      <c r="B248" s="344"/>
      <c r="C248" s="344"/>
      <c r="D248" s="344"/>
      <c r="E248" s="344"/>
      <c r="F248" s="344"/>
      <c r="G248" s="344"/>
      <c r="H248" s="344"/>
      <c r="I248" s="344"/>
      <c r="J248" s="344"/>
    </row>
    <row r="249" spans="1:10" ht="15" thickBot="1">
      <c r="A249" s="573" t="s">
        <v>0</v>
      </c>
      <c r="B249" s="573" t="s">
        <v>271</v>
      </c>
      <c r="C249" s="573"/>
      <c r="D249" s="573"/>
      <c r="E249" s="573"/>
      <c r="F249" s="573"/>
      <c r="G249" s="573"/>
      <c r="H249" s="573"/>
      <c r="I249" s="573"/>
      <c r="J249" s="573"/>
    </row>
    <row r="250" spans="1:10" ht="29.5" thickBot="1">
      <c r="A250" s="573"/>
      <c r="B250" s="324" t="s">
        <v>636</v>
      </c>
      <c r="C250" s="324" t="s">
        <v>637</v>
      </c>
      <c r="D250" s="324" t="s">
        <v>265</v>
      </c>
      <c r="E250" s="324" t="s">
        <v>264</v>
      </c>
      <c r="F250" s="324" t="s">
        <v>638</v>
      </c>
      <c r="G250" s="324" t="s">
        <v>640</v>
      </c>
      <c r="H250" s="324" t="s">
        <v>641</v>
      </c>
      <c r="I250" s="324" t="s">
        <v>262</v>
      </c>
      <c r="J250" s="324" t="s">
        <v>639</v>
      </c>
    </row>
    <row r="251" spans="1:10" ht="15" thickBot="1">
      <c r="A251" s="115" t="s">
        <v>606</v>
      </c>
      <c r="B251" s="166">
        <v>0</v>
      </c>
      <c r="C251" s="166">
        <v>0</v>
      </c>
      <c r="D251" s="166">
        <v>0</v>
      </c>
      <c r="E251" s="166">
        <v>0</v>
      </c>
      <c r="F251" s="166">
        <v>0</v>
      </c>
      <c r="G251" s="166">
        <v>0</v>
      </c>
      <c r="H251" s="166">
        <v>0</v>
      </c>
      <c r="I251" s="166">
        <v>0</v>
      </c>
      <c r="J251" s="166">
        <v>0</v>
      </c>
    </row>
    <row r="252" spans="1:10" ht="15" thickBot="1">
      <c r="A252" s="115" t="s">
        <v>635</v>
      </c>
      <c r="B252" s="166">
        <v>0</v>
      </c>
      <c r="C252" s="166">
        <v>0</v>
      </c>
      <c r="D252" s="166">
        <v>0</v>
      </c>
      <c r="E252" s="166">
        <v>0</v>
      </c>
      <c r="F252" s="166">
        <v>0</v>
      </c>
      <c r="G252" s="166">
        <v>0</v>
      </c>
      <c r="H252" s="166">
        <v>0</v>
      </c>
      <c r="I252" s="166">
        <v>0</v>
      </c>
      <c r="J252" s="166">
        <v>0</v>
      </c>
    </row>
    <row r="253" spans="1:10" ht="15" thickBot="1">
      <c r="A253" s="115" t="s">
        <v>744</v>
      </c>
      <c r="B253" s="166">
        <v>0</v>
      </c>
      <c r="C253" s="166">
        <v>0</v>
      </c>
      <c r="D253" s="166">
        <v>0</v>
      </c>
      <c r="E253" s="166">
        <v>0</v>
      </c>
      <c r="F253" s="166">
        <v>0</v>
      </c>
      <c r="G253" s="166">
        <v>0</v>
      </c>
      <c r="H253" s="166">
        <v>0</v>
      </c>
      <c r="I253" s="166">
        <v>1.06</v>
      </c>
      <c r="J253" s="166">
        <v>0</v>
      </c>
    </row>
    <row r="254" spans="1:10" ht="15" thickBot="1">
      <c r="A254" s="340" t="s">
        <v>745</v>
      </c>
      <c r="B254" s="156">
        <v>0</v>
      </c>
      <c r="C254" s="156">
        <v>0</v>
      </c>
      <c r="D254" s="156">
        <v>0</v>
      </c>
      <c r="E254" s="156">
        <v>0</v>
      </c>
      <c r="F254" s="156">
        <v>0</v>
      </c>
      <c r="G254" s="156">
        <v>0</v>
      </c>
      <c r="H254" s="156">
        <v>0</v>
      </c>
      <c r="I254" s="156">
        <v>0</v>
      </c>
      <c r="J254" s="156">
        <v>0</v>
      </c>
    </row>
    <row r="255" spans="1:10" ht="15" thickBot="1">
      <c r="A255" s="340" t="s">
        <v>746</v>
      </c>
      <c r="B255" s="156">
        <v>0</v>
      </c>
      <c r="C255" s="156">
        <v>0</v>
      </c>
      <c r="D255" s="156">
        <v>0</v>
      </c>
      <c r="E255" s="156">
        <v>0</v>
      </c>
      <c r="F255" s="156">
        <v>0</v>
      </c>
      <c r="G255" s="156">
        <v>0</v>
      </c>
      <c r="H255" s="156">
        <v>0</v>
      </c>
      <c r="I255" s="156">
        <v>0</v>
      </c>
      <c r="J255" s="156">
        <v>0</v>
      </c>
    </row>
    <row r="256" spans="1:10" ht="15" thickBot="1">
      <c r="A256" s="340" t="s">
        <v>747</v>
      </c>
      <c r="B256" s="156">
        <v>0</v>
      </c>
      <c r="C256" s="156">
        <v>0</v>
      </c>
      <c r="D256" s="156">
        <v>0</v>
      </c>
      <c r="E256" s="156">
        <v>0</v>
      </c>
      <c r="F256" s="156">
        <v>0</v>
      </c>
      <c r="G256" s="156">
        <v>0</v>
      </c>
      <c r="H256" s="156">
        <v>0</v>
      </c>
      <c r="I256" s="156">
        <v>0</v>
      </c>
      <c r="J256" s="156">
        <v>0</v>
      </c>
    </row>
    <row r="257" spans="1:10" ht="15" thickBot="1">
      <c r="A257" s="340" t="s">
        <v>924</v>
      </c>
      <c r="B257" s="156">
        <v>0</v>
      </c>
      <c r="C257" s="156">
        <v>0</v>
      </c>
      <c r="D257" s="156">
        <v>0</v>
      </c>
      <c r="E257" s="156">
        <v>0</v>
      </c>
      <c r="F257" s="156">
        <v>0</v>
      </c>
      <c r="G257" s="156">
        <v>0</v>
      </c>
      <c r="H257" s="156">
        <v>0</v>
      </c>
      <c r="I257" s="156">
        <v>1.06</v>
      </c>
      <c r="J257" s="156">
        <v>0</v>
      </c>
    </row>
    <row r="258" spans="1:10" ht="15" thickBot="1">
      <c r="A258" s="340" t="s">
        <v>749</v>
      </c>
      <c r="B258" s="156">
        <v>0</v>
      </c>
      <c r="C258" s="156">
        <v>0</v>
      </c>
      <c r="D258" s="156">
        <v>0</v>
      </c>
      <c r="E258" s="156">
        <v>0</v>
      </c>
      <c r="F258" s="156">
        <v>0</v>
      </c>
      <c r="G258" s="156">
        <v>0</v>
      </c>
      <c r="H258" s="156">
        <v>0</v>
      </c>
      <c r="I258" s="156">
        <v>1.07</v>
      </c>
      <c r="J258" s="156">
        <v>0</v>
      </c>
    </row>
    <row r="259" spans="1:10" ht="15" thickBot="1">
      <c r="A259" s="340" t="s">
        <v>750</v>
      </c>
      <c r="B259" s="156">
        <v>0</v>
      </c>
      <c r="C259" s="156">
        <v>0</v>
      </c>
      <c r="D259" s="156">
        <v>0</v>
      </c>
      <c r="E259" s="156">
        <v>0</v>
      </c>
      <c r="F259" s="156">
        <v>0</v>
      </c>
      <c r="G259" s="156">
        <v>0</v>
      </c>
      <c r="H259" s="156">
        <v>0</v>
      </c>
      <c r="I259" s="156">
        <v>1.06</v>
      </c>
      <c r="J259" s="156">
        <v>0</v>
      </c>
    </row>
    <row r="260" spans="1:10">
      <c r="A260" s="169" t="s">
        <v>1051</v>
      </c>
      <c r="B260" s="36"/>
      <c r="C260" s="36"/>
      <c r="D260" s="36"/>
      <c r="E260" s="36"/>
      <c r="F260" s="36"/>
      <c r="G260" s="36"/>
      <c r="H260" s="36"/>
      <c r="I260" s="36"/>
      <c r="J260" s="36"/>
    </row>
    <row r="261" spans="1:10">
      <c r="A261" s="36"/>
      <c r="B261" s="33"/>
      <c r="C261" s="33"/>
      <c r="D261" s="33"/>
      <c r="E261" s="33"/>
      <c r="F261" s="33"/>
      <c r="G261" s="33"/>
      <c r="H261" s="33"/>
      <c r="I261" s="33"/>
      <c r="J261" s="33"/>
    </row>
    <row r="262" spans="1:10">
      <c r="A262" s="34"/>
      <c r="B262" s="344"/>
      <c r="C262" s="344"/>
      <c r="D262" s="344"/>
      <c r="E262" s="344"/>
      <c r="F262" s="344"/>
      <c r="G262" s="344"/>
      <c r="H262" s="344"/>
      <c r="I262" s="344"/>
      <c r="J262" s="344"/>
    </row>
    <row r="263" spans="1:10">
      <c r="A263" s="34"/>
      <c r="B263" s="344"/>
      <c r="C263" s="344"/>
      <c r="D263" s="344"/>
      <c r="E263" s="344"/>
      <c r="F263" s="344"/>
      <c r="G263" s="344"/>
      <c r="H263" s="344"/>
      <c r="I263" s="344"/>
      <c r="J263" s="344"/>
    </row>
    <row r="264" spans="1:10">
      <c r="A264" s="34"/>
      <c r="B264" s="344"/>
      <c r="C264" s="344"/>
      <c r="D264" s="344"/>
      <c r="E264" s="344"/>
      <c r="F264" s="344"/>
      <c r="G264" s="344"/>
      <c r="H264" s="344"/>
      <c r="I264" s="344"/>
      <c r="J264" s="344"/>
    </row>
    <row r="265" spans="1:10">
      <c r="A265" s="30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>
      <c r="A266" s="30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>
      <c r="A267" s="30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>
      <c r="A268" s="30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>
      <c r="A269" s="30"/>
      <c r="B269" s="35"/>
      <c r="C269" s="35"/>
      <c r="D269" s="35"/>
      <c r="E269" s="35"/>
      <c r="F269" s="35"/>
      <c r="G269" s="35"/>
      <c r="H269" s="35"/>
      <c r="I269" s="35"/>
      <c r="J269" s="35"/>
    </row>
  </sheetData>
  <mergeCells count="38">
    <mergeCell ref="A249:A250"/>
    <mergeCell ref="B249:J249"/>
    <mergeCell ref="A33:J33"/>
    <mergeCell ref="A97:J97"/>
    <mergeCell ref="A197:J197"/>
    <mergeCell ref="A231:J231"/>
    <mergeCell ref="A101:A102"/>
    <mergeCell ref="B101:J101"/>
    <mergeCell ref="A37:A38"/>
    <mergeCell ref="B37:J37"/>
    <mergeCell ref="A65:J65"/>
    <mergeCell ref="A51:A52"/>
    <mergeCell ref="B51:J51"/>
    <mergeCell ref="A69:A70"/>
    <mergeCell ref="B69:J69"/>
    <mergeCell ref="A83:A84"/>
    <mergeCell ref="A1:J1"/>
    <mergeCell ref="A5:A6"/>
    <mergeCell ref="B5:J5"/>
    <mergeCell ref="A19:A20"/>
    <mergeCell ref="B19:J19"/>
    <mergeCell ref="B83:J83"/>
    <mergeCell ref="A167:A168"/>
    <mergeCell ref="B167:J167"/>
    <mergeCell ref="A130:J130"/>
    <mergeCell ref="A134:A135"/>
    <mergeCell ref="B134:J134"/>
    <mergeCell ref="A163:J163"/>
    <mergeCell ref="A149:A150"/>
    <mergeCell ref="B149:J149"/>
    <mergeCell ref="A235:A236"/>
    <mergeCell ref="B235:J235"/>
    <mergeCell ref="A181:A182"/>
    <mergeCell ref="B181:J181"/>
    <mergeCell ref="A201:A202"/>
    <mergeCell ref="B201:J201"/>
    <mergeCell ref="A215:A216"/>
    <mergeCell ref="B215:J215"/>
  </mergeCells>
  <pageMargins left="0.7" right="0.7" top="0.75" bottom="0.75" header="0.3" footer="0.3"/>
  <pageSetup paperSize="9" scale="93" orientation="landscape" r:id="rId1"/>
  <rowBreaks count="5" manualBreakCount="5">
    <brk id="32" max="9" man="1"/>
    <brk id="64" max="9" man="1"/>
    <brk id="96" max="9" man="1"/>
    <brk id="129" max="9" man="1"/>
    <brk id="162" max="9" man="1"/>
  </rowBreaks>
  <customProperties>
    <customPr name="EpmWorksheetKeyString_GU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theme="0"/>
  </sheetPr>
  <dimension ref="A1:I172"/>
  <sheetViews>
    <sheetView showGridLines="0" view="pageBreakPreview" topLeftCell="A161" zoomScaleNormal="100" zoomScaleSheetLayoutView="100" workbookViewId="0">
      <selection activeCell="F95" sqref="F95"/>
    </sheetView>
  </sheetViews>
  <sheetFormatPr defaultRowHeight="14.5"/>
  <cols>
    <col min="1" max="1" width="11" customWidth="1"/>
    <col min="2" max="2" width="10.453125" customWidth="1"/>
    <col min="3" max="3" width="12.26953125" customWidth="1"/>
    <col min="4" max="4" width="10.81640625" customWidth="1"/>
    <col min="5" max="5" width="11.54296875" bestFit="1" customWidth="1"/>
    <col min="6" max="6" width="11.81640625" customWidth="1"/>
    <col min="7" max="7" width="13" customWidth="1"/>
    <col min="8" max="8" width="10.81640625" customWidth="1"/>
  </cols>
  <sheetData>
    <row r="1" spans="1:8">
      <c r="A1" s="69"/>
    </row>
    <row r="2" spans="1:8" ht="17">
      <c r="A2" s="593" t="s">
        <v>722</v>
      </c>
      <c r="B2" s="593"/>
      <c r="C2" s="593"/>
      <c r="D2" s="593"/>
      <c r="E2" s="593"/>
      <c r="F2" s="593"/>
      <c r="G2" s="593"/>
      <c r="H2" s="593"/>
    </row>
    <row r="3" spans="1:8">
      <c r="A3" s="1"/>
    </row>
    <row r="4" spans="1:8">
      <c r="A4" s="254" t="s">
        <v>278</v>
      </c>
    </row>
    <row r="5" spans="1:8" ht="15" thickBot="1"/>
    <row r="6" spans="1:8" ht="23.25" customHeight="1" thickBot="1">
      <c r="A6" s="573" t="s">
        <v>0</v>
      </c>
      <c r="B6" s="573" t="s">
        <v>279</v>
      </c>
      <c r="C6" s="573"/>
      <c r="D6" s="573"/>
      <c r="E6" s="573"/>
      <c r="F6" s="573"/>
      <c r="G6" s="573"/>
      <c r="H6" s="573"/>
    </row>
    <row r="7" spans="1:8" ht="33" customHeight="1" thickBot="1">
      <c r="A7" s="573"/>
      <c r="B7" s="333" t="s">
        <v>41</v>
      </c>
      <c r="C7" s="333" t="s">
        <v>42</v>
      </c>
      <c r="D7" s="333" t="s">
        <v>43</v>
      </c>
      <c r="E7" s="333" t="s">
        <v>44</v>
      </c>
      <c r="F7" s="332" t="s">
        <v>45</v>
      </c>
      <c r="G7" s="332" t="s">
        <v>46</v>
      </c>
      <c r="H7" s="333" t="s">
        <v>47</v>
      </c>
    </row>
    <row r="8" spans="1:8" ht="15" thickBot="1">
      <c r="A8" s="115" t="s">
        <v>606</v>
      </c>
      <c r="B8" s="116">
        <v>201.73278668564785</v>
      </c>
      <c r="C8" s="116">
        <v>2435.8252709889334</v>
      </c>
      <c r="D8" s="116">
        <v>2346.1966839709189</v>
      </c>
      <c r="E8" s="116">
        <v>17.340700000000002</v>
      </c>
      <c r="F8" s="116">
        <v>840.24750724720536</v>
      </c>
      <c r="G8" s="116">
        <v>42765.865785408016</v>
      </c>
      <c r="H8" s="196">
        <v>1.5E-3</v>
      </c>
    </row>
    <row r="9" spans="1:8" ht="15" thickBot="1">
      <c r="A9" s="115" t="s">
        <v>635</v>
      </c>
      <c r="B9" s="116">
        <v>154.87532775992079</v>
      </c>
      <c r="C9" s="116">
        <v>2405.4786619152392</v>
      </c>
      <c r="D9" s="116">
        <v>2065.6362901256225</v>
      </c>
      <c r="E9" s="116">
        <v>23.2788</v>
      </c>
      <c r="F9" s="116">
        <v>767.58142039527604</v>
      </c>
      <c r="G9" s="116">
        <v>35189.105390479584</v>
      </c>
      <c r="H9" s="116">
        <v>3.8400000000000003</v>
      </c>
    </row>
    <row r="10" spans="1:8" ht="15" thickBot="1">
      <c r="A10" s="115" t="s">
        <v>744</v>
      </c>
      <c r="B10" s="116">
        <v>90.359999999999985</v>
      </c>
      <c r="C10" s="116">
        <v>4216.88</v>
      </c>
      <c r="D10" s="116">
        <v>3226.21</v>
      </c>
      <c r="E10" s="116">
        <v>30.93</v>
      </c>
      <c r="F10" s="116">
        <v>1077.08</v>
      </c>
      <c r="G10" s="116">
        <v>61851.179999999993</v>
      </c>
      <c r="H10" s="116">
        <v>78.84</v>
      </c>
    </row>
    <row r="11" spans="1:8" ht="15" thickBot="1">
      <c r="A11" s="340" t="s">
        <v>745</v>
      </c>
      <c r="B11" s="194">
        <v>31.74</v>
      </c>
      <c r="C11" s="194">
        <v>635.51</v>
      </c>
      <c r="D11" s="194">
        <v>408.31</v>
      </c>
      <c r="E11" s="194">
        <v>10.31</v>
      </c>
      <c r="F11" s="194">
        <v>133.41999999999999</v>
      </c>
      <c r="G11" s="194">
        <v>9012.93</v>
      </c>
      <c r="H11" s="194">
        <v>0.78</v>
      </c>
    </row>
    <row r="12" spans="1:8" ht="15" thickBot="1">
      <c r="A12" s="340" t="s">
        <v>746</v>
      </c>
      <c r="B12" s="194">
        <v>16.04</v>
      </c>
      <c r="C12" s="194">
        <v>487.75</v>
      </c>
      <c r="D12" s="194">
        <v>342.46</v>
      </c>
      <c r="E12" s="194">
        <v>1.02</v>
      </c>
      <c r="F12" s="194">
        <v>149.16999999999999</v>
      </c>
      <c r="G12" s="194">
        <v>8220.34</v>
      </c>
      <c r="H12" s="194">
        <v>1</v>
      </c>
    </row>
    <row r="13" spans="1:8" ht="15" thickBot="1">
      <c r="A13" s="340" t="s">
        <v>747</v>
      </c>
      <c r="B13" s="194">
        <v>14.77</v>
      </c>
      <c r="C13" s="194">
        <v>484.85</v>
      </c>
      <c r="D13" s="194">
        <v>402.07</v>
      </c>
      <c r="E13" s="194">
        <v>1</v>
      </c>
      <c r="F13" s="194">
        <v>163.31</v>
      </c>
      <c r="G13" s="194">
        <v>8406.4599999999991</v>
      </c>
      <c r="H13" s="194">
        <v>5.25</v>
      </c>
    </row>
    <row r="14" spans="1:8" ht="15" thickBot="1">
      <c r="A14" s="340" t="s">
        <v>748</v>
      </c>
      <c r="B14" s="194">
        <v>7.6</v>
      </c>
      <c r="C14" s="194">
        <v>693.62</v>
      </c>
      <c r="D14" s="194">
        <v>492.04</v>
      </c>
      <c r="E14" s="194">
        <v>6.21</v>
      </c>
      <c r="F14" s="194">
        <v>215.17</v>
      </c>
      <c r="G14" s="194">
        <v>9326.75</v>
      </c>
      <c r="H14" s="194">
        <v>19.670000000000002</v>
      </c>
    </row>
    <row r="15" spans="1:8" ht="15" thickBot="1">
      <c r="A15" s="340" t="s">
        <v>749</v>
      </c>
      <c r="B15" s="194">
        <v>13.61</v>
      </c>
      <c r="C15" s="194">
        <v>692.26</v>
      </c>
      <c r="D15" s="194">
        <v>556.74</v>
      </c>
      <c r="E15" s="194">
        <v>1.6</v>
      </c>
      <c r="F15" s="194">
        <v>161.91999999999999</v>
      </c>
      <c r="G15" s="194">
        <v>12197.46</v>
      </c>
      <c r="H15" s="194">
        <v>25.04</v>
      </c>
    </row>
    <row r="16" spans="1:8" ht="15" thickBot="1">
      <c r="A16" s="340" t="s">
        <v>750</v>
      </c>
      <c r="B16" s="194">
        <v>6.6</v>
      </c>
      <c r="C16" s="194">
        <v>1222.8900000000001</v>
      </c>
      <c r="D16" s="194">
        <v>1024.5899999999999</v>
      </c>
      <c r="E16" s="194">
        <v>10.79</v>
      </c>
      <c r="F16" s="194">
        <v>254.09</v>
      </c>
      <c r="G16" s="194">
        <v>14687.24</v>
      </c>
      <c r="H16" s="194">
        <v>27.1</v>
      </c>
    </row>
    <row r="17" spans="1:8" ht="15" thickBot="1"/>
    <row r="18" spans="1:8" ht="15.75" hidden="1" customHeight="1" thickBot="1"/>
    <row r="19" spans="1:8" ht="24.75" customHeight="1" thickBot="1">
      <c r="A19" s="573" t="s">
        <v>0</v>
      </c>
      <c r="B19" s="573" t="s">
        <v>279</v>
      </c>
      <c r="C19" s="573"/>
      <c r="D19" s="573"/>
      <c r="E19" s="573"/>
      <c r="F19" s="573"/>
      <c r="G19" s="573"/>
      <c r="H19" s="573"/>
    </row>
    <row r="20" spans="1:8" ht="31.5" customHeight="1" thickBot="1">
      <c r="A20" s="573"/>
      <c r="B20" s="333" t="s">
        <v>48</v>
      </c>
      <c r="C20" s="332" t="s">
        <v>49</v>
      </c>
      <c r="D20" s="332" t="s">
        <v>50</v>
      </c>
      <c r="E20" s="332" t="s">
        <v>51</v>
      </c>
      <c r="F20" s="148" t="s">
        <v>52</v>
      </c>
      <c r="G20" s="148" t="s">
        <v>53</v>
      </c>
      <c r="H20" s="148" t="s">
        <v>54</v>
      </c>
    </row>
    <row r="21" spans="1:8" ht="15" thickBot="1">
      <c r="A21" s="115" t="s">
        <v>606</v>
      </c>
      <c r="B21" s="116">
        <v>84.916051323220728</v>
      </c>
      <c r="C21" s="116">
        <v>7246.5730087978245</v>
      </c>
      <c r="D21" s="116">
        <v>3146.5172892021928</v>
      </c>
      <c r="E21" s="116">
        <v>9637.897027240293</v>
      </c>
      <c r="F21" s="116">
        <v>684.39199867249431</v>
      </c>
      <c r="G21" s="116">
        <v>1052.8610011277808</v>
      </c>
      <c r="H21" s="116">
        <v>528.59486202200003</v>
      </c>
    </row>
    <row r="22" spans="1:8" ht="15" thickBot="1">
      <c r="A22" s="115" t="s">
        <v>635</v>
      </c>
      <c r="B22" s="116">
        <v>190.41781182108156</v>
      </c>
      <c r="C22" s="116">
        <v>6908.1659381844602</v>
      </c>
      <c r="D22" s="116">
        <v>3297.0503115134898</v>
      </c>
      <c r="E22" s="116">
        <v>9976.6511000554856</v>
      </c>
      <c r="F22" s="116">
        <v>482.08464072453614</v>
      </c>
      <c r="G22" s="116">
        <v>977.69269701792985</v>
      </c>
      <c r="H22" s="116">
        <v>269.50945519500988</v>
      </c>
    </row>
    <row r="23" spans="1:8" ht="15" thickBot="1">
      <c r="A23" s="115" t="s">
        <v>744</v>
      </c>
      <c r="B23" s="116">
        <v>371.38000000000005</v>
      </c>
      <c r="C23" s="116">
        <v>13610.51</v>
      </c>
      <c r="D23" s="116">
        <v>6865.49</v>
      </c>
      <c r="E23" s="116">
        <v>15101.679999999998</v>
      </c>
      <c r="F23" s="116">
        <v>1347.0900000000001</v>
      </c>
      <c r="G23" s="116">
        <v>1631.03</v>
      </c>
      <c r="H23" s="116">
        <v>244.68</v>
      </c>
    </row>
    <row r="24" spans="1:8" ht="15" thickBot="1">
      <c r="A24" s="340" t="s">
        <v>745</v>
      </c>
      <c r="B24" s="194">
        <v>48.7</v>
      </c>
      <c r="C24" s="194">
        <v>1543.73</v>
      </c>
      <c r="D24" s="194">
        <v>793.68</v>
      </c>
      <c r="E24" s="194">
        <v>2014.4</v>
      </c>
      <c r="F24" s="194">
        <v>156.82</v>
      </c>
      <c r="G24" s="194">
        <v>181.32</v>
      </c>
      <c r="H24" s="194">
        <v>3.87</v>
      </c>
    </row>
    <row r="25" spans="1:8" ht="15" thickBot="1">
      <c r="A25" s="340" t="s">
        <v>746</v>
      </c>
      <c r="B25" s="194">
        <v>50.85</v>
      </c>
      <c r="C25" s="194">
        <v>1430.27</v>
      </c>
      <c r="D25" s="194">
        <v>789.7</v>
      </c>
      <c r="E25" s="194">
        <v>1727.13</v>
      </c>
      <c r="F25" s="194">
        <v>101.24</v>
      </c>
      <c r="G25" s="194">
        <v>200.25</v>
      </c>
      <c r="H25" s="194">
        <v>144.24</v>
      </c>
    </row>
    <row r="26" spans="1:8" ht="15" thickBot="1">
      <c r="A26" s="340" t="s">
        <v>747</v>
      </c>
      <c r="B26" s="194">
        <v>46.49</v>
      </c>
      <c r="C26" s="194">
        <v>1634.07</v>
      </c>
      <c r="D26" s="194">
        <v>916.55</v>
      </c>
      <c r="E26" s="194">
        <v>2071.0500000000002</v>
      </c>
      <c r="F26" s="194">
        <v>230.04</v>
      </c>
      <c r="G26" s="194">
        <v>233.21</v>
      </c>
      <c r="H26" s="194">
        <v>27.99</v>
      </c>
    </row>
    <row r="27" spans="1:8" ht="15" thickBot="1">
      <c r="A27" s="340" t="s">
        <v>748</v>
      </c>
      <c r="B27" s="194">
        <v>46.99</v>
      </c>
      <c r="C27" s="194">
        <v>2092.44</v>
      </c>
      <c r="D27" s="194">
        <v>1170.76</v>
      </c>
      <c r="E27" s="194">
        <v>2425.1999999999998</v>
      </c>
      <c r="F27" s="194">
        <v>255.57</v>
      </c>
      <c r="G27" s="194">
        <v>318.52999999999997</v>
      </c>
      <c r="H27" s="194">
        <v>33.43</v>
      </c>
    </row>
    <row r="28" spans="1:8" ht="15" thickBot="1">
      <c r="A28" s="340" t="s">
        <v>749</v>
      </c>
      <c r="B28" s="194">
        <v>48.24</v>
      </c>
      <c r="C28" s="194">
        <v>3186.57</v>
      </c>
      <c r="D28" s="194">
        <v>1417.99</v>
      </c>
      <c r="E28" s="194">
        <v>2921.14</v>
      </c>
      <c r="F28" s="194">
        <v>199.42</v>
      </c>
      <c r="G28" s="194">
        <v>349.72</v>
      </c>
      <c r="H28" s="194">
        <v>23.01</v>
      </c>
    </row>
    <row r="29" spans="1:8" ht="15" thickBot="1">
      <c r="A29" s="340" t="s">
        <v>750</v>
      </c>
      <c r="B29" s="194">
        <v>130.11000000000001</v>
      </c>
      <c r="C29" s="194">
        <v>3723.43</v>
      </c>
      <c r="D29" s="194">
        <v>1776.81</v>
      </c>
      <c r="E29" s="194">
        <v>3942.76</v>
      </c>
      <c r="F29" s="194">
        <v>404</v>
      </c>
      <c r="G29" s="194">
        <v>348</v>
      </c>
      <c r="H29" s="194">
        <v>12.14</v>
      </c>
    </row>
    <row r="30" spans="1:8" ht="15" thickBot="1"/>
    <row r="31" spans="1:8" ht="15.75" hidden="1" customHeight="1" thickBot="1"/>
    <row r="32" spans="1:8" ht="24.75" customHeight="1" thickBot="1">
      <c r="A32" s="573" t="s">
        <v>0</v>
      </c>
      <c r="B32" s="573" t="s">
        <v>279</v>
      </c>
      <c r="C32" s="573"/>
      <c r="D32" s="573"/>
      <c r="E32" s="573"/>
      <c r="F32" s="573"/>
      <c r="G32" s="573"/>
      <c r="H32" s="573"/>
    </row>
    <row r="33" spans="1:8" ht="48" customHeight="1" thickBot="1">
      <c r="A33" s="573"/>
      <c r="B33" s="148" t="s">
        <v>55</v>
      </c>
      <c r="C33" s="148" t="s">
        <v>56</v>
      </c>
      <c r="D33" s="332" t="s">
        <v>57</v>
      </c>
      <c r="E33" s="332" t="s">
        <v>75</v>
      </c>
      <c r="F33" s="332" t="s">
        <v>59</v>
      </c>
      <c r="G33" s="332" t="s">
        <v>60</v>
      </c>
      <c r="H33" s="332" t="s">
        <v>61</v>
      </c>
    </row>
    <row r="34" spans="1:8" ht="15" thickBot="1">
      <c r="A34" s="115" t="s">
        <v>606</v>
      </c>
      <c r="B34" s="116">
        <v>2145.8315205191452</v>
      </c>
      <c r="C34" s="116">
        <v>98.060008519999997</v>
      </c>
      <c r="D34" s="116">
        <v>102.24024387100002</v>
      </c>
      <c r="E34" s="116">
        <v>974.80871186124102</v>
      </c>
      <c r="F34" s="116">
        <v>138.12179078042425</v>
      </c>
      <c r="G34" s="116">
        <v>9.535871972999999</v>
      </c>
      <c r="H34" s="116">
        <v>361.75622198110472</v>
      </c>
    </row>
    <row r="35" spans="1:8" ht="15" thickBot="1">
      <c r="A35" s="115" t="s">
        <v>635</v>
      </c>
      <c r="B35" s="116">
        <v>1535.8354197938068</v>
      </c>
      <c r="C35" s="116">
        <v>15.991200000000001</v>
      </c>
      <c r="D35" s="116">
        <v>134.62094700499998</v>
      </c>
      <c r="E35" s="116">
        <v>1529.7639834728775</v>
      </c>
      <c r="F35" s="116">
        <v>121.57538832324424</v>
      </c>
      <c r="G35" s="116">
        <v>5.4641133799999997</v>
      </c>
      <c r="H35" s="116">
        <v>378.54565558115564</v>
      </c>
    </row>
    <row r="36" spans="1:8" ht="15" thickBot="1">
      <c r="A36" s="115" t="s">
        <v>744</v>
      </c>
      <c r="B36" s="116">
        <v>2327.2600000000002</v>
      </c>
      <c r="C36" s="116">
        <v>18.64</v>
      </c>
      <c r="D36" s="116">
        <v>173.92000000000002</v>
      </c>
      <c r="E36" s="116">
        <v>2038.73</v>
      </c>
      <c r="F36" s="116">
        <v>166.93</v>
      </c>
      <c r="G36" s="116">
        <v>15.489999999999998</v>
      </c>
      <c r="H36" s="116">
        <v>239.41</v>
      </c>
    </row>
    <row r="37" spans="1:8" ht="15" thickBot="1">
      <c r="A37" s="340" t="s">
        <v>745</v>
      </c>
      <c r="B37" s="194">
        <v>363.96</v>
      </c>
      <c r="C37" s="194">
        <v>1.1200000000000001</v>
      </c>
      <c r="D37" s="194">
        <v>20.329999999999998</v>
      </c>
      <c r="E37" s="194">
        <v>340.11</v>
      </c>
      <c r="F37" s="194">
        <v>24.94</v>
      </c>
      <c r="G37" s="194">
        <v>0.32</v>
      </c>
      <c r="H37" s="194">
        <v>40.450000000000003</v>
      </c>
    </row>
    <row r="38" spans="1:8" ht="15" thickBot="1">
      <c r="A38" s="340" t="s">
        <v>746</v>
      </c>
      <c r="B38" s="194">
        <v>240.64</v>
      </c>
      <c r="C38" s="194">
        <v>3.34</v>
      </c>
      <c r="D38" s="194">
        <v>9.24</v>
      </c>
      <c r="E38" s="194">
        <v>277.44</v>
      </c>
      <c r="F38" s="194">
        <v>21.34</v>
      </c>
      <c r="G38" s="194">
        <v>1.35</v>
      </c>
      <c r="H38" s="194">
        <v>44.05</v>
      </c>
    </row>
    <row r="39" spans="1:8" ht="15" thickBot="1">
      <c r="A39" s="340" t="s">
        <v>747</v>
      </c>
      <c r="B39" s="194">
        <v>210.22</v>
      </c>
      <c r="C39" s="194">
        <v>1.76</v>
      </c>
      <c r="D39" s="194">
        <v>31.85</v>
      </c>
      <c r="E39" s="194">
        <v>245.5</v>
      </c>
      <c r="F39" s="194">
        <v>18.79</v>
      </c>
      <c r="G39" s="194">
        <v>2.3199999999999998</v>
      </c>
      <c r="H39" s="194">
        <v>25.47</v>
      </c>
    </row>
    <row r="40" spans="1:8" ht="15" thickBot="1">
      <c r="A40" s="340" t="s">
        <v>748</v>
      </c>
      <c r="B40" s="194">
        <v>471.17</v>
      </c>
      <c r="C40" s="194">
        <v>4.1500000000000004</v>
      </c>
      <c r="D40" s="194">
        <v>33.21</v>
      </c>
      <c r="E40" s="194">
        <v>393.02</v>
      </c>
      <c r="F40" s="194">
        <v>20.010000000000002</v>
      </c>
      <c r="G40" s="194">
        <v>5.57</v>
      </c>
      <c r="H40" s="194">
        <v>36.770000000000003</v>
      </c>
    </row>
    <row r="41" spans="1:8" ht="15" thickBot="1">
      <c r="A41" s="340" t="s">
        <v>749</v>
      </c>
      <c r="B41" s="194">
        <v>414.87</v>
      </c>
      <c r="C41" s="194">
        <v>6.06</v>
      </c>
      <c r="D41" s="194">
        <v>29.26</v>
      </c>
      <c r="E41" s="194">
        <v>329.48</v>
      </c>
      <c r="F41" s="194">
        <v>20.95</v>
      </c>
      <c r="G41" s="194">
        <v>2.5499999999999998</v>
      </c>
      <c r="H41" s="194">
        <v>41.08</v>
      </c>
    </row>
    <row r="42" spans="1:8" ht="15" thickBot="1">
      <c r="A42" s="340" t="s">
        <v>750</v>
      </c>
      <c r="B42" s="194">
        <v>626.4</v>
      </c>
      <c r="C42" s="194">
        <v>2.21</v>
      </c>
      <c r="D42" s="194">
        <v>50.03</v>
      </c>
      <c r="E42" s="194">
        <v>453.18</v>
      </c>
      <c r="F42" s="194">
        <v>60.9</v>
      </c>
      <c r="G42" s="194">
        <v>3.38</v>
      </c>
      <c r="H42" s="194">
        <v>51.59</v>
      </c>
    </row>
    <row r="43" spans="1:8">
      <c r="A43" s="169" t="s">
        <v>1052</v>
      </c>
    </row>
    <row r="48" spans="1:8" ht="17">
      <c r="A48" s="593" t="s">
        <v>722</v>
      </c>
      <c r="B48" s="593"/>
      <c r="C48" s="593"/>
      <c r="D48" s="593"/>
      <c r="E48" s="593"/>
      <c r="F48" s="593"/>
      <c r="G48" s="593"/>
      <c r="H48" s="593"/>
    </row>
    <row r="49" spans="1:9">
      <c r="A49" s="260"/>
      <c r="B49" s="250"/>
      <c r="C49" s="250"/>
      <c r="D49" s="250"/>
      <c r="E49" s="250"/>
      <c r="F49" s="250"/>
      <c r="G49" s="250"/>
      <c r="H49" s="250"/>
    </row>
    <row r="50" spans="1:9">
      <c r="A50" s="254" t="s">
        <v>278</v>
      </c>
      <c r="B50" s="250"/>
      <c r="C50" s="250"/>
      <c r="D50" s="250"/>
      <c r="E50" s="250"/>
      <c r="F50" s="250"/>
      <c r="G50" s="250"/>
      <c r="H50" s="250"/>
    </row>
    <row r="51" spans="1:9" ht="15" thickBot="1"/>
    <row r="52" spans="1:9" ht="21.75" customHeight="1" thickBot="1">
      <c r="A52" s="573" t="s">
        <v>0</v>
      </c>
      <c r="B52" s="573" t="s">
        <v>279</v>
      </c>
      <c r="C52" s="573"/>
      <c r="D52" s="573"/>
      <c r="E52" s="573"/>
      <c r="F52" s="573"/>
      <c r="G52" s="573"/>
      <c r="H52" s="573"/>
    </row>
    <row r="53" spans="1:9" ht="34.5" customHeight="1" thickBot="1">
      <c r="A53" s="573"/>
      <c r="B53" s="333" t="s">
        <v>62</v>
      </c>
      <c r="C53" s="333" t="s">
        <v>63</v>
      </c>
      <c r="D53" s="333" t="s">
        <v>64</v>
      </c>
      <c r="E53" s="332" t="s">
        <v>65</v>
      </c>
      <c r="F53" s="332" t="s">
        <v>76</v>
      </c>
      <c r="G53" s="332" t="s">
        <v>67</v>
      </c>
      <c r="H53" s="332" t="s">
        <v>68</v>
      </c>
    </row>
    <row r="54" spans="1:9" ht="15" thickBot="1">
      <c r="A54" s="115" t="s">
        <v>606</v>
      </c>
      <c r="B54" s="116">
        <v>229.13869455917961</v>
      </c>
      <c r="C54" s="116">
        <v>77.160349999999994</v>
      </c>
      <c r="D54" s="116">
        <v>269.5645590644138</v>
      </c>
      <c r="E54" s="116">
        <v>23.002399999999998</v>
      </c>
      <c r="F54" s="116">
        <v>1276.4005707579454</v>
      </c>
      <c r="G54" s="116">
        <v>1.77E-2</v>
      </c>
      <c r="H54" s="116">
        <v>576.1139797514976</v>
      </c>
    </row>
    <row r="55" spans="1:9" ht="15" thickBot="1">
      <c r="A55" s="115" t="s">
        <v>635</v>
      </c>
      <c r="B55" s="116">
        <v>268.33226475852001</v>
      </c>
      <c r="C55" s="116">
        <v>69.415959584939998</v>
      </c>
      <c r="D55" s="116">
        <v>196.56796093177002</v>
      </c>
      <c r="E55" s="116">
        <v>23.6968</v>
      </c>
      <c r="F55" s="116">
        <v>1404.3691036453808</v>
      </c>
      <c r="G55" s="116">
        <v>2.5899999999999999E-2</v>
      </c>
      <c r="H55" s="116">
        <v>839.2639754703473</v>
      </c>
      <c r="I55" s="16"/>
    </row>
    <row r="56" spans="1:9" ht="15" thickBot="1">
      <c r="A56" s="115" t="s">
        <v>744</v>
      </c>
      <c r="B56" s="116">
        <v>235.40999999999997</v>
      </c>
      <c r="C56" s="116">
        <v>313.35000000000002</v>
      </c>
      <c r="D56" s="116">
        <v>1020.68</v>
      </c>
      <c r="E56" s="116">
        <v>171.44</v>
      </c>
      <c r="F56" s="116">
        <v>2122.58</v>
      </c>
      <c r="G56" s="116">
        <v>0.02</v>
      </c>
      <c r="H56" s="116">
        <v>1670.31</v>
      </c>
      <c r="I56" s="16"/>
    </row>
    <row r="57" spans="1:9" ht="15" thickBot="1">
      <c r="A57" s="340" t="s">
        <v>745</v>
      </c>
      <c r="B57" s="194">
        <v>25.6</v>
      </c>
      <c r="C57" s="194">
        <v>22.59</v>
      </c>
      <c r="D57" s="194">
        <v>126.23</v>
      </c>
      <c r="E57" s="194">
        <v>18.899999999999999</v>
      </c>
      <c r="F57" s="194">
        <v>320.11</v>
      </c>
      <c r="G57" s="197">
        <v>0</v>
      </c>
      <c r="H57" s="194">
        <v>167.22</v>
      </c>
    </row>
    <row r="58" spans="1:9" ht="15" thickBot="1">
      <c r="A58" s="340" t="s">
        <v>746</v>
      </c>
      <c r="B58" s="194">
        <v>30.07</v>
      </c>
      <c r="C58" s="194">
        <v>28.71</v>
      </c>
      <c r="D58" s="194">
        <v>93.92</v>
      </c>
      <c r="E58" s="198">
        <v>27.22</v>
      </c>
      <c r="F58" s="194">
        <v>230.74</v>
      </c>
      <c r="G58" s="197">
        <v>0</v>
      </c>
      <c r="H58" s="194">
        <v>171.4</v>
      </c>
    </row>
    <row r="59" spans="1:9" ht="15" thickBot="1">
      <c r="A59" s="340" t="s">
        <v>747</v>
      </c>
      <c r="B59" s="194">
        <v>22.13</v>
      </c>
      <c r="C59" s="194">
        <v>42.09</v>
      </c>
      <c r="D59" s="194">
        <v>152.66999999999999</v>
      </c>
      <c r="E59" s="194">
        <v>32.83</v>
      </c>
      <c r="F59" s="194">
        <v>199</v>
      </c>
      <c r="G59" s="194">
        <v>0</v>
      </c>
      <c r="H59" s="194">
        <v>220.94</v>
      </c>
    </row>
    <row r="60" spans="1:9" ht="15" thickBot="1">
      <c r="A60" s="340" t="s">
        <v>748</v>
      </c>
      <c r="B60" s="194">
        <v>47.99</v>
      </c>
      <c r="C60" s="194">
        <v>61.53</v>
      </c>
      <c r="D60" s="194">
        <v>167.8</v>
      </c>
      <c r="E60" s="194">
        <v>23.25</v>
      </c>
      <c r="F60" s="194">
        <v>413.84</v>
      </c>
      <c r="G60" s="194">
        <v>0</v>
      </c>
      <c r="H60" s="194">
        <v>241.46</v>
      </c>
    </row>
    <row r="61" spans="1:9" ht="15" thickBot="1">
      <c r="A61" s="340" t="s">
        <v>749</v>
      </c>
      <c r="B61" s="194">
        <v>45.26</v>
      </c>
      <c r="C61" s="194">
        <v>67.61</v>
      </c>
      <c r="D61" s="194">
        <v>163.95</v>
      </c>
      <c r="E61" s="194">
        <v>28.29</v>
      </c>
      <c r="F61" s="194">
        <v>303.22000000000003</v>
      </c>
      <c r="G61" s="197">
        <v>0.01</v>
      </c>
      <c r="H61" s="194">
        <v>340.4</v>
      </c>
    </row>
    <row r="62" spans="1:9" ht="15" thickBot="1">
      <c r="A62" s="340" t="s">
        <v>750</v>
      </c>
      <c r="B62" s="194">
        <v>64.36</v>
      </c>
      <c r="C62" s="194">
        <v>90.82</v>
      </c>
      <c r="D62" s="194">
        <v>316.11</v>
      </c>
      <c r="E62" s="194">
        <v>40.950000000000003</v>
      </c>
      <c r="F62" s="194">
        <v>655.67</v>
      </c>
      <c r="G62" s="197">
        <v>0.01</v>
      </c>
      <c r="H62" s="194">
        <v>528.89</v>
      </c>
    </row>
    <row r="63" spans="1:9">
      <c r="B63" s="24"/>
    </row>
    <row r="64" spans="1:9" ht="15" thickBot="1"/>
    <row r="65" spans="1:8" ht="25.5" customHeight="1" thickBot="1">
      <c r="A65" s="573" t="s">
        <v>0</v>
      </c>
      <c r="B65" s="573" t="s">
        <v>279</v>
      </c>
      <c r="C65" s="573"/>
      <c r="D65" s="573"/>
      <c r="E65" s="573"/>
      <c r="F65" s="573"/>
      <c r="G65" s="573"/>
      <c r="H65" s="573"/>
    </row>
    <row r="66" spans="1:8" ht="36" customHeight="1" thickBot="1">
      <c r="A66" s="573"/>
      <c r="B66" s="332" t="s">
        <v>69</v>
      </c>
      <c r="C66" s="332" t="s">
        <v>70</v>
      </c>
      <c r="D66" s="332" t="s">
        <v>71</v>
      </c>
      <c r="E66" s="332" t="s">
        <v>72</v>
      </c>
      <c r="F66" s="332" t="s">
        <v>73</v>
      </c>
      <c r="G66" s="617" t="s">
        <v>77</v>
      </c>
      <c r="H66" s="617"/>
    </row>
    <row r="67" spans="1:8" ht="15" thickBot="1">
      <c r="A67" s="115" t="s">
        <v>606</v>
      </c>
      <c r="B67" s="116">
        <v>826.87749023600009</v>
      </c>
      <c r="C67" s="116">
        <v>1.4563999999999999</v>
      </c>
      <c r="D67" s="116">
        <v>1154.9383542507114</v>
      </c>
      <c r="E67" s="116">
        <v>76.458932876510005</v>
      </c>
      <c r="F67" s="116">
        <v>500.39733586533055</v>
      </c>
      <c r="G67" s="561">
        <v>3143.9407189976591</v>
      </c>
      <c r="H67" s="561"/>
    </row>
    <row r="68" spans="1:8" ht="15" thickBot="1">
      <c r="A68" s="115" t="s">
        <v>635</v>
      </c>
      <c r="B68" s="116">
        <v>874.37885000000006</v>
      </c>
      <c r="C68" s="116">
        <v>8.4344822930499994</v>
      </c>
      <c r="D68" s="116">
        <v>1707.9172262680249</v>
      </c>
      <c r="E68" s="116">
        <v>203.19356562271022</v>
      </c>
      <c r="F68" s="116">
        <v>400.53386889263982</v>
      </c>
      <c r="G68" s="561">
        <v>2951.9321138621685</v>
      </c>
      <c r="H68" s="561"/>
    </row>
    <row r="69" spans="1:8" ht="15" thickBot="1">
      <c r="A69" s="115" t="s">
        <v>744</v>
      </c>
      <c r="B69" s="116">
        <v>1071.43</v>
      </c>
      <c r="C69" s="116">
        <v>25.669999999999998</v>
      </c>
      <c r="D69" s="116">
        <v>2616.5</v>
      </c>
      <c r="E69" s="116">
        <v>507.4</v>
      </c>
      <c r="F69" s="116">
        <v>848.21999999999991</v>
      </c>
      <c r="G69" s="561">
        <v>6258.07</v>
      </c>
      <c r="H69" s="561"/>
    </row>
    <row r="70" spans="1:8" ht="15" thickBot="1">
      <c r="A70" s="340" t="s">
        <v>745</v>
      </c>
      <c r="B70" s="194">
        <v>211.2</v>
      </c>
      <c r="C70" s="194">
        <v>2.25</v>
      </c>
      <c r="D70" s="194">
        <v>452.43</v>
      </c>
      <c r="E70" s="194">
        <v>50.6</v>
      </c>
      <c r="F70" s="194">
        <v>101.18</v>
      </c>
      <c r="G70" s="643">
        <v>795.18</v>
      </c>
      <c r="H70" s="643"/>
    </row>
    <row r="71" spans="1:8" ht="15" thickBot="1">
      <c r="A71" s="340" t="s">
        <v>746</v>
      </c>
      <c r="B71" s="194">
        <v>186.43</v>
      </c>
      <c r="C71" s="194">
        <v>0.11</v>
      </c>
      <c r="D71" s="194">
        <v>374.06</v>
      </c>
      <c r="E71" s="194">
        <v>31.08</v>
      </c>
      <c r="F71" s="194">
        <v>96.88</v>
      </c>
      <c r="G71" s="643">
        <v>872.25</v>
      </c>
      <c r="H71" s="643"/>
    </row>
    <row r="72" spans="1:8" ht="15" thickBot="1">
      <c r="A72" s="340" t="s">
        <v>747</v>
      </c>
      <c r="B72" s="194">
        <v>221.25</v>
      </c>
      <c r="C72" s="194">
        <v>4.1100000000000003</v>
      </c>
      <c r="D72" s="194">
        <v>358.41</v>
      </c>
      <c r="E72" s="194">
        <v>59.36</v>
      </c>
      <c r="F72" s="194">
        <v>108.2</v>
      </c>
      <c r="G72" s="643">
        <v>805.77</v>
      </c>
      <c r="H72" s="643"/>
    </row>
    <row r="73" spans="1:8" ht="15" thickBot="1">
      <c r="A73" s="340" t="s">
        <v>748</v>
      </c>
      <c r="B73" s="194">
        <v>269.35000000000002</v>
      </c>
      <c r="C73" s="194">
        <v>12.25</v>
      </c>
      <c r="D73" s="194">
        <v>503.11</v>
      </c>
      <c r="E73" s="194">
        <v>44.58</v>
      </c>
      <c r="F73" s="194">
        <v>139.4</v>
      </c>
      <c r="G73" s="643">
        <v>963.83</v>
      </c>
      <c r="H73" s="643"/>
    </row>
    <row r="74" spans="1:8" ht="15" thickBot="1">
      <c r="A74" s="340" t="s">
        <v>749</v>
      </c>
      <c r="B74" s="194">
        <v>82.45</v>
      </c>
      <c r="C74" s="194">
        <v>3.95</v>
      </c>
      <c r="D74" s="194">
        <v>288.49</v>
      </c>
      <c r="E74" s="194">
        <v>113.03</v>
      </c>
      <c r="F74" s="194">
        <v>181.4</v>
      </c>
      <c r="G74" s="643">
        <v>1121.78</v>
      </c>
      <c r="H74" s="643"/>
    </row>
    <row r="75" spans="1:8" ht="15" thickBot="1">
      <c r="A75" s="340" t="s">
        <v>750</v>
      </c>
      <c r="B75" s="194">
        <v>100.75</v>
      </c>
      <c r="C75" s="194">
        <v>3</v>
      </c>
      <c r="D75" s="194">
        <v>640</v>
      </c>
      <c r="E75" s="194">
        <v>208.75</v>
      </c>
      <c r="F75" s="194">
        <v>221.16</v>
      </c>
      <c r="G75" s="643">
        <v>1699.26</v>
      </c>
      <c r="H75" s="643"/>
    </row>
    <row r="76" spans="1:8" ht="15" hidden="1" customHeight="1">
      <c r="B76" s="24"/>
    </row>
    <row r="77" spans="1:8" ht="15" hidden="1" customHeight="1"/>
    <row r="78" spans="1:8" ht="15" hidden="1" customHeight="1"/>
    <row r="79" spans="1:8">
      <c r="A79" s="169" t="s">
        <v>1052</v>
      </c>
    </row>
    <row r="93" spans="1:8">
      <c r="A93" s="69"/>
    </row>
    <row r="94" spans="1:8">
      <c r="A94" s="69"/>
    </row>
    <row r="95" spans="1:8">
      <c r="A95" s="69"/>
    </row>
    <row r="96" spans="1:8" ht="17">
      <c r="A96" s="593" t="s">
        <v>722</v>
      </c>
      <c r="B96" s="593"/>
      <c r="C96" s="593"/>
      <c r="D96" s="593"/>
      <c r="E96" s="593"/>
      <c r="F96" s="593"/>
      <c r="G96" s="593"/>
      <c r="H96" s="593"/>
    </row>
    <row r="97" spans="1:8">
      <c r="A97" s="260"/>
      <c r="B97" s="250"/>
      <c r="C97" s="250"/>
      <c r="D97" s="250"/>
      <c r="E97" s="250"/>
      <c r="F97" s="250"/>
      <c r="G97" s="250"/>
      <c r="H97" s="250"/>
    </row>
    <row r="98" spans="1:8">
      <c r="A98" s="254" t="s">
        <v>280</v>
      </c>
      <c r="B98" s="250"/>
      <c r="C98" s="250"/>
      <c r="D98" s="250"/>
      <c r="E98" s="250"/>
      <c r="F98" s="250"/>
      <c r="G98" s="250"/>
      <c r="H98" s="250"/>
    </row>
    <row r="99" spans="1:8" ht="15" thickBot="1"/>
    <row r="100" spans="1:8" ht="20.25" customHeight="1" thickBot="1">
      <c r="A100" s="573" t="s">
        <v>0</v>
      </c>
      <c r="B100" s="573" t="s">
        <v>1053</v>
      </c>
      <c r="C100" s="573"/>
      <c r="D100" s="573"/>
      <c r="E100" s="573"/>
      <c r="F100" s="573"/>
      <c r="G100" s="573"/>
      <c r="H100" s="573"/>
    </row>
    <row r="101" spans="1:8" ht="33.75" customHeight="1" thickBot="1">
      <c r="A101" s="573"/>
      <c r="B101" s="333" t="s">
        <v>41</v>
      </c>
      <c r="C101" s="333" t="s">
        <v>42</v>
      </c>
      <c r="D101" s="333" t="s">
        <v>43</v>
      </c>
      <c r="E101" s="333" t="s">
        <v>44</v>
      </c>
      <c r="F101" s="332" t="s">
        <v>45</v>
      </c>
      <c r="G101" s="332" t="s">
        <v>46</v>
      </c>
      <c r="H101" s="333" t="s">
        <v>47</v>
      </c>
    </row>
    <row r="102" spans="1:8" ht="15" thickBot="1">
      <c r="A102" s="115" t="s">
        <v>606</v>
      </c>
      <c r="B102" s="116">
        <v>374</v>
      </c>
      <c r="C102" s="116">
        <v>17775.537178942999</v>
      </c>
      <c r="D102" s="116">
        <v>20087.927869572999</v>
      </c>
      <c r="E102" s="116">
        <v>0</v>
      </c>
      <c r="F102" s="116">
        <v>4038.5703892690003</v>
      </c>
      <c r="G102" s="116">
        <v>540949.85918196</v>
      </c>
      <c r="H102" s="196">
        <v>0</v>
      </c>
    </row>
    <row r="103" spans="1:8" ht="15" thickBot="1">
      <c r="A103" s="115" t="s">
        <v>635</v>
      </c>
      <c r="B103" s="116">
        <v>36</v>
      </c>
      <c r="C103" s="116">
        <v>18196.092328545001</v>
      </c>
      <c r="D103" s="116">
        <v>12490.296714723001</v>
      </c>
      <c r="E103" s="116">
        <v>20.100000000000001</v>
      </c>
      <c r="F103" s="116">
        <v>5559.617109877001</v>
      </c>
      <c r="G103" s="116">
        <v>817952.96126441495</v>
      </c>
      <c r="H103" s="116">
        <v>0</v>
      </c>
    </row>
    <row r="104" spans="1:8" ht="15" thickBot="1">
      <c r="A104" s="115" t="s">
        <v>744</v>
      </c>
      <c r="B104" s="116">
        <v>0</v>
      </c>
      <c r="C104" s="116">
        <v>31432.369999999995</v>
      </c>
      <c r="D104" s="116">
        <v>32313.81</v>
      </c>
      <c r="E104" s="116">
        <v>0</v>
      </c>
      <c r="F104" s="116">
        <v>5684.25</v>
      </c>
      <c r="G104" s="116">
        <v>1140383.58</v>
      </c>
      <c r="H104" s="116">
        <v>0</v>
      </c>
    </row>
    <row r="105" spans="1:8" ht="15" thickBot="1">
      <c r="A105" s="340" t="s">
        <v>745</v>
      </c>
      <c r="B105" s="194"/>
      <c r="C105" s="194">
        <v>5458.96</v>
      </c>
      <c r="D105" s="194">
        <v>3764.61</v>
      </c>
      <c r="E105" s="194">
        <v>0</v>
      </c>
      <c r="F105" s="194">
        <v>1087.08</v>
      </c>
      <c r="G105" s="194">
        <v>158236.13</v>
      </c>
      <c r="H105" s="194">
        <v>0</v>
      </c>
    </row>
    <row r="106" spans="1:8" ht="15" thickBot="1">
      <c r="A106" s="340" t="s">
        <v>746</v>
      </c>
      <c r="B106" s="194">
        <v>0</v>
      </c>
      <c r="C106" s="194">
        <v>4428.9399999999996</v>
      </c>
      <c r="D106" s="194">
        <v>3098.91</v>
      </c>
      <c r="E106" s="194">
        <v>0</v>
      </c>
      <c r="F106" s="194">
        <v>760.87</v>
      </c>
      <c r="G106" s="194">
        <v>197240.45</v>
      </c>
      <c r="H106" s="194">
        <v>0</v>
      </c>
    </row>
    <row r="107" spans="1:8" ht="15" thickBot="1">
      <c r="A107" s="340" t="s">
        <v>747</v>
      </c>
      <c r="B107" s="194">
        <v>0</v>
      </c>
      <c r="C107" s="194">
        <v>4280.3599999999997</v>
      </c>
      <c r="D107" s="194">
        <v>4479.07</v>
      </c>
      <c r="E107" s="194">
        <v>0</v>
      </c>
      <c r="F107" s="194">
        <v>1280.28</v>
      </c>
      <c r="G107" s="194">
        <v>187856.44</v>
      </c>
      <c r="H107" s="194">
        <v>0</v>
      </c>
    </row>
    <row r="108" spans="1:8" ht="15" thickBot="1">
      <c r="A108" s="340" t="s">
        <v>748</v>
      </c>
      <c r="B108" s="194">
        <v>0</v>
      </c>
      <c r="C108" s="194">
        <v>5514.65</v>
      </c>
      <c r="D108" s="194">
        <v>5597.29</v>
      </c>
      <c r="E108" s="194">
        <v>0</v>
      </c>
      <c r="F108" s="194">
        <v>1115.6600000000001</v>
      </c>
      <c r="G108" s="194">
        <v>176876.4</v>
      </c>
      <c r="H108" s="194">
        <v>0</v>
      </c>
    </row>
    <row r="109" spans="1:8" ht="15" thickBot="1">
      <c r="A109" s="340" t="s">
        <v>749</v>
      </c>
      <c r="B109" s="194">
        <v>0</v>
      </c>
      <c r="C109" s="194">
        <v>5904.46</v>
      </c>
      <c r="D109" s="194">
        <v>7157.07</v>
      </c>
      <c r="E109" s="194">
        <v>0</v>
      </c>
      <c r="F109" s="194">
        <v>716.77</v>
      </c>
      <c r="G109" s="194">
        <v>222662.19</v>
      </c>
      <c r="H109" s="194">
        <v>0</v>
      </c>
    </row>
    <row r="110" spans="1:8" ht="15" thickBot="1">
      <c r="A110" s="340" t="s">
        <v>750</v>
      </c>
      <c r="B110" s="194">
        <v>0</v>
      </c>
      <c r="C110" s="194">
        <v>5845</v>
      </c>
      <c r="D110" s="194">
        <v>8216.86</v>
      </c>
      <c r="E110" s="194">
        <v>0</v>
      </c>
      <c r="F110" s="194">
        <v>723.59</v>
      </c>
      <c r="G110" s="194">
        <v>197511.97</v>
      </c>
      <c r="H110" s="194">
        <v>0</v>
      </c>
    </row>
    <row r="111" spans="1:8" ht="15" thickBot="1"/>
    <row r="112" spans="1:8" ht="15.75" hidden="1" customHeight="1" thickBot="1"/>
    <row r="113" spans="1:8" ht="21" customHeight="1" thickBot="1">
      <c r="A113" s="573" t="s">
        <v>0</v>
      </c>
      <c r="B113" s="573" t="s">
        <v>1053</v>
      </c>
      <c r="C113" s="573"/>
      <c r="D113" s="573"/>
      <c r="E113" s="573"/>
      <c r="F113" s="573"/>
      <c r="G113" s="573"/>
      <c r="H113" s="573"/>
    </row>
    <row r="114" spans="1:8" ht="36.75" customHeight="1" thickBot="1">
      <c r="A114" s="573"/>
      <c r="B114" s="333" t="s">
        <v>48</v>
      </c>
      <c r="C114" s="332" t="s">
        <v>49</v>
      </c>
      <c r="D114" s="332" t="s">
        <v>50</v>
      </c>
      <c r="E114" s="332" t="s">
        <v>51</v>
      </c>
      <c r="F114" s="148" t="s">
        <v>52</v>
      </c>
      <c r="G114" s="148" t="s">
        <v>53</v>
      </c>
      <c r="H114" s="148" t="s">
        <v>54</v>
      </c>
    </row>
    <row r="115" spans="1:8" ht="15" thickBot="1">
      <c r="A115" s="115" t="s">
        <v>606</v>
      </c>
      <c r="B115" s="116">
        <v>151.098999155</v>
      </c>
      <c r="C115" s="116">
        <v>65231.968590818011</v>
      </c>
      <c r="D115" s="116">
        <v>22398.537569332999</v>
      </c>
      <c r="E115" s="116">
        <v>129463.875066751</v>
      </c>
      <c r="F115" s="116">
        <v>673.27764969400005</v>
      </c>
      <c r="G115" s="116">
        <v>10</v>
      </c>
      <c r="H115" s="116">
        <v>0</v>
      </c>
    </row>
    <row r="116" spans="1:8" ht="15" thickBot="1">
      <c r="A116" s="115" t="s">
        <v>635</v>
      </c>
      <c r="B116" s="116">
        <v>736.52781982300007</v>
      </c>
      <c r="C116" s="116">
        <v>114700.27089458099</v>
      </c>
      <c r="D116" s="116">
        <v>29802.039903300003</v>
      </c>
      <c r="E116" s="116">
        <v>127284.51129009899</v>
      </c>
      <c r="F116" s="116">
        <v>1576.4379990040002</v>
      </c>
      <c r="G116" s="116">
        <v>70</v>
      </c>
      <c r="H116" s="116">
        <v>0</v>
      </c>
    </row>
    <row r="117" spans="1:8" ht="15" thickBot="1">
      <c r="A117" s="115" t="s">
        <v>744</v>
      </c>
      <c r="B117" s="116">
        <v>496.94</v>
      </c>
      <c r="C117" s="116">
        <v>231290.15000000002</v>
      </c>
      <c r="D117" s="116">
        <v>53265.270000000004</v>
      </c>
      <c r="E117" s="116">
        <v>192771.25</v>
      </c>
      <c r="F117" s="116">
        <v>2430.62</v>
      </c>
      <c r="G117" s="116">
        <v>608.6</v>
      </c>
      <c r="H117" s="116">
        <v>20</v>
      </c>
    </row>
    <row r="118" spans="1:8" ht="15" thickBot="1">
      <c r="A118" s="340" t="s">
        <v>745</v>
      </c>
      <c r="B118" s="194">
        <v>10</v>
      </c>
      <c r="C118" s="194">
        <v>18244.95</v>
      </c>
      <c r="D118" s="194">
        <v>7142.44</v>
      </c>
      <c r="E118" s="194">
        <v>28682.48</v>
      </c>
      <c r="F118" s="194">
        <v>34</v>
      </c>
      <c r="G118" s="194">
        <v>0</v>
      </c>
      <c r="H118" s="194">
        <v>0</v>
      </c>
    </row>
    <row r="119" spans="1:8" ht="15" thickBot="1">
      <c r="A119" s="340" t="s">
        <v>746</v>
      </c>
      <c r="B119" s="194">
        <v>38.72</v>
      </c>
      <c r="C119" s="194">
        <v>29828.16</v>
      </c>
      <c r="D119" s="194">
        <v>9024.25</v>
      </c>
      <c r="E119" s="194">
        <v>33196.49</v>
      </c>
      <c r="F119" s="194">
        <v>437</v>
      </c>
      <c r="G119" s="194">
        <v>345</v>
      </c>
      <c r="H119" s="194">
        <v>0</v>
      </c>
    </row>
    <row r="120" spans="1:8" ht="15" thickBot="1">
      <c r="A120" s="340" t="s">
        <v>747</v>
      </c>
      <c r="B120" s="194">
        <v>87</v>
      </c>
      <c r="C120" s="194">
        <v>31590.68</v>
      </c>
      <c r="D120" s="194">
        <v>7908.69</v>
      </c>
      <c r="E120" s="194">
        <v>31163.13</v>
      </c>
      <c r="F120" s="194">
        <v>222.72</v>
      </c>
      <c r="G120" s="194">
        <v>20</v>
      </c>
      <c r="H120" s="194">
        <v>0</v>
      </c>
    </row>
    <row r="121" spans="1:8" ht="15" thickBot="1">
      <c r="A121" s="340" t="s">
        <v>748</v>
      </c>
      <c r="B121" s="194">
        <v>78</v>
      </c>
      <c r="C121" s="194">
        <v>28452.639999999999</v>
      </c>
      <c r="D121" s="194">
        <v>6772.5</v>
      </c>
      <c r="E121" s="194">
        <v>26609.23</v>
      </c>
      <c r="F121" s="194">
        <v>426.82</v>
      </c>
      <c r="G121" s="194">
        <v>40</v>
      </c>
      <c r="H121" s="194">
        <v>0</v>
      </c>
    </row>
    <row r="122" spans="1:8" ht="15" thickBot="1">
      <c r="A122" s="340" t="s">
        <v>749</v>
      </c>
      <c r="B122" s="194">
        <v>188.64</v>
      </c>
      <c r="C122" s="194">
        <v>38626.03</v>
      </c>
      <c r="D122" s="194">
        <v>11281.59</v>
      </c>
      <c r="E122" s="194">
        <v>41134.97</v>
      </c>
      <c r="F122" s="194">
        <v>644.30999999999995</v>
      </c>
      <c r="G122" s="194">
        <v>91</v>
      </c>
      <c r="H122" s="194">
        <v>20</v>
      </c>
    </row>
    <row r="123" spans="1:8" ht="15" thickBot="1">
      <c r="A123" s="340" t="s">
        <v>750</v>
      </c>
      <c r="B123" s="194">
        <v>94.58</v>
      </c>
      <c r="C123" s="194">
        <v>84547.69</v>
      </c>
      <c r="D123" s="194">
        <v>11135.8</v>
      </c>
      <c r="E123" s="194">
        <v>31984.95</v>
      </c>
      <c r="F123" s="194">
        <v>665.77</v>
      </c>
      <c r="G123" s="194">
        <v>112.6</v>
      </c>
      <c r="H123" s="194">
        <v>0</v>
      </c>
    </row>
    <row r="124" spans="1:8" ht="15" thickBot="1"/>
    <row r="125" spans="1:8" ht="15.75" hidden="1" customHeight="1" thickBot="1"/>
    <row r="126" spans="1:8" ht="24.75" customHeight="1" thickBot="1">
      <c r="A126" s="573" t="s">
        <v>0</v>
      </c>
      <c r="B126" s="573" t="s">
        <v>1053</v>
      </c>
      <c r="C126" s="573"/>
      <c r="D126" s="573"/>
      <c r="E126" s="573"/>
      <c r="F126" s="573"/>
      <c r="G126" s="573"/>
      <c r="H126" s="573"/>
    </row>
    <row r="127" spans="1:8" ht="50.25" customHeight="1" thickBot="1">
      <c r="A127" s="573"/>
      <c r="B127" s="148" t="s">
        <v>55</v>
      </c>
      <c r="C127" s="148" t="s">
        <v>56</v>
      </c>
      <c r="D127" s="332" t="s">
        <v>57</v>
      </c>
      <c r="E127" s="332" t="s">
        <v>75</v>
      </c>
      <c r="F127" s="332" t="s">
        <v>59</v>
      </c>
      <c r="G127" s="332" t="s">
        <v>60</v>
      </c>
      <c r="H127" s="332" t="s">
        <v>61</v>
      </c>
    </row>
    <row r="128" spans="1:8" ht="15" thickBot="1">
      <c r="A128" s="115" t="s">
        <v>606</v>
      </c>
      <c r="B128" s="116">
        <v>13696.963949878</v>
      </c>
      <c r="C128" s="116">
        <v>0</v>
      </c>
      <c r="D128" s="116">
        <v>216.905</v>
      </c>
      <c r="E128" s="116">
        <v>6737.6041699999987</v>
      </c>
      <c r="F128" s="116">
        <v>413.86399999999998</v>
      </c>
      <c r="G128" s="116">
        <v>38</v>
      </c>
      <c r="H128" s="116">
        <v>0</v>
      </c>
    </row>
    <row r="129" spans="1:8" ht="15" thickBot="1">
      <c r="A129" s="115" t="s">
        <v>635</v>
      </c>
      <c r="B129" s="116">
        <v>18490.143318957998</v>
      </c>
      <c r="C129" s="116">
        <v>49.4</v>
      </c>
      <c r="D129" s="116">
        <v>191.5</v>
      </c>
      <c r="E129" s="116">
        <v>7265.6320097150001</v>
      </c>
      <c r="F129" s="116">
        <v>581.04501989599999</v>
      </c>
      <c r="G129" s="116">
        <v>0</v>
      </c>
      <c r="H129" s="116">
        <v>0</v>
      </c>
    </row>
    <row r="130" spans="1:8" ht="15" thickBot="1">
      <c r="A130" s="115" t="s">
        <v>744</v>
      </c>
      <c r="B130" s="116">
        <v>16107.660000000002</v>
      </c>
      <c r="C130" s="116">
        <v>24.5</v>
      </c>
      <c r="D130" s="116">
        <v>819.74</v>
      </c>
      <c r="E130" s="116">
        <v>6104.97</v>
      </c>
      <c r="F130" s="116">
        <v>753.61</v>
      </c>
      <c r="G130" s="116">
        <v>0</v>
      </c>
      <c r="H130" s="116">
        <v>9.5</v>
      </c>
    </row>
    <row r="131" spans="1:8" ht="15" thickBot="1">
      <c r="A131" s="340" t="s">
        <v>745</v>
      </c>
      <c r="B131" s="194">
        <v>3576.61</v>
      </c>
      <c r="C131" s="194">
        <v>0</v>
      </c>
      <c r="D131" s="194">
        <v>30</v>
      </c>
      <c r="E131" s="194">
        <v>1597.85</v>
      </c>
      <c r="F131" s="194">
        <v>110</v>
      </c>
      <c r="G131" s="194">
        <v>0</v>
      </c>
      <c r="H131" s="194">
        <v>9.5</v>
      </c>
    </row>
    <row r="132" spans="1:8" ht="15" thickBot="1">
      <c r="A132" s="340" t="s">
        <v>746</v>
      </c>
      <c r="B132" s="194">
        <v>2556.09</v>
      </c>
      <c r="C132" s="194">
        <v>0</v>
      </c>
      <c r="D132" s="194">
        <v>150.30000000000001</v>
      </c>
      <c r="E132" s="194">
        <v>1054.8800000000001</v>
      </c>
      <c r="F132" s="194">
        <v>222.9</v>
      </c>
      <c r="G132" s="194">
        <v>0</v>
      </c>
      <c r="H132" s="194">
        <v>0</v>
      </c>
    </row>
    <row r="133" spans="1:8" ht="15" thickBot="1">
      <c r="A133" s="340" t="s">
        <v>747</v>
      </c>
      <c r="B133" s="194">
        <v>1217.8800000000001</v>
      </c>
      <c r="C133" s="194">
        <v>0</v>
      </c>
      <c r="D133" s="194">
        <v>120</v>
      </c>
      <c r="E133" s="194">
        <v>513.17999999999995</v>
      </c>
      <c r="F133" s="194">
        <v>10</v>
      </c>
      <c r="G133" s="194">
        <v>0</v>
      </c>
      <c r="H133" s="194">
        <v>0</v>
      </c>
    </row>
    <row r="134" spans="1:8" ht="15" thickBot="1">
      <c r="A134" s="340" t="s">
        <v>748</v>
      </c>
      <c r="B134" s="194">
        <v>2235.21</v>
      </c>
      <c r="C134" s="194">
        <v>0</v>
      </c>
      <c r="D134" s="194">
        <v>201.74</v>
      </c>
      <c r="E134" s="194">
        <v>1608</v>
      </c>
      <c r="F134" s="194">
        <v>55.26</v>
      </c>
      <c r="G134" s="194">
        <v>0</v>
      </c>
      <c r="H134" s="194">
        <v>0</v>
      </c>
    </row>
    <row r="135" spans="1:8" ht="15" thickBot="1">
      <c r="A135" s="340" t="s">
        <v>749</v>
      </c>
      <c r="B135" s="194">
        <v>2777.59</v>
      </c>
      <c r="C135" s="194">
        <v>24.5</v>
      </c>
      <c r="D135" s="194">
        <v>70.8</v>
      </c>
      <c r="E135" s="194">
        <v>564.88</v>
      </c>
      <c r="F135" s="194">
        <v>196.47</v>
      </c>
      <c r="G135" s="194">
        <v>0</v>
      </c>
      <c r="H135" s="194">
        <v>0</v>
      </c>
    </row>
    <row r="136" spans="1:8" ht="15" thickBot="1">
      <c r="A136" s="340" t="s">
        <v>750</v>
      </c>
      <c r="B136" s="194">
        <v>3744.28</v>
      </c>
      <c r="C136" s="194">
        <v>0</v>
      </c>
      <c r="D136" s="194">
        <v>246.9</v>
      </c>
      <c r="E136" s="194">
        <v>766.18</v>
      </c>
      <c r="F136" s="194">
        <v>158.97999999999999</v>
      </c>
      <c r="G136" s="194">
        <v>0</v>
      </c>
      <c r="H136" s="194">
        <v>0</v>
      </c>
    </row>
    <row r="137" spans="1:8">
      <c r="A137" s="169" t="s">
        <v>1052</v>
      </c>
    </row>
    <row r="142" spans="1:8" ht="17">
      <c r="A142" s="593" t="s">
        <v>722</v>
      </c>
      <c r="B142" s="593"/>
      <c r="C142" s="593"/>
      <c r="D142" s="593"/>
      <c r="E142" s="593"/>
      <c r="F142" s="593"/>
      <c r="G142" s="593"/>
      <c r="H142" s="593"/>
    </row>
    <row r="143" spans="1:8">
      <c r="A143" s="260"/>
      <c r="B143" s="250"/>
      <c r="C143" s="250"/>
      <c r="D143" s="250"/>
      <c r="E143" s="250"/>
      <c r="F143" s="250"/>
      <c r="G143" s="250"/>
      <c r="H143" s="250"/>
    </row>
    <row r="144" spans="1:8">
      <c r="A144" s="254" t="s">
        <v>280</v>
      </c>
      <c r="B144" s="250"/>
      <c r="C144" s="250"/>
      <c r="D144" s="250"/>
      <c r="E144" s="250"/>
      <c r="F144" s="250"/>
      <c r="G144" s="250"/>
      <c r="H144" s="250"/>
    </row>
    <row r="145" spans="1:8" ht="15" thickBot="1"/>
    <row r="146" spans="1:8" ht="24" customHeight="1" thickBot="1">
      <c r="A146" s="573" t="s">
        <v>0</v>
      </c>
      <c r="B146" s="573" t="s">
        <v>1053</v>
      </c>
      <c r="C146" s="573"/>
      <c r="D146" s="573"/>
      <c r="E146" s="573"/>
      <c r="F146" s="573"/>
      <c r="G146" s="573"/>
      <c r="H146" s="573"/>
    </row>
    <row r="147" spans="1:8" ht="33.75" customHeight="1" thickBot="1">
      <c r="A147" s="573"/>
      <c r="B147" s="333" t="s">
        <v>62</v>
      </c>
      <c r="C147" s="333" t="s">
        <v>63</v>
      </c>
      <c r="D147" s="333" t="s">
        <v>64</v>
      </c>
      <c r="E147" s="332" t="s">
        <v>65</v>
      </c>
      <c r="F147" s="332" t="s">
        <v>76</v>
      </c>
      <c r="G147" s="332" t="s">
        <v>67</v>
      </c>
      <c r="H147" s="332" t="s">
        <v>68</v>
      </c>
    </row>
    <row r="148" spans="1:8" ht="15" thickBot="1">
      <c r="A148" s="115" t="s">
        <v>606</v>
      </c>
      <c r="B148" s="116">
        <v>9</v>
      </c>
      <c r="C148" s="116">
        <v>28</v>
      </c>
      <c r="D148" s="116">
        <v>41.800000000000004</v>
      </c>
      <c r="E148" s="116">
        <v>0</v>
      </c>
      <c r="F148" s="116">
        <v>3049.2861895139999</v>
      </c>
      <c r="G148" s="116">
        <v>0</v>
      </c>
      <c r="H148" s="116">
        <v>202</v>
      </c>
    </row>
    <row r="149" spans="1:8" ht="15" thickBot="1">
      <c r="A149" s="115" t="s">
        <v>635</v>
      </c>
      <c r="B149" s="116">
        <v>29</v>
      </c>
      <c r="C149" s="116">
        <v>15</v>
      </c>
      <c r="D149" s="116">
        <v>7.1820399999999998</v>
      </c>
      <c r="E149" s="116">
        <v>0</v>
      </c>
      <c r="F149" s="116">
        <v>2625.309959399</v>
      </c>
      <c r="G149" s="116">
        <v>0</v>
      </c>
      <c r="H149" s="116">
        <v>369.96832996800003</v>
      </c>
    </row>
    <row r="150" spans="1:8" ht="15" thickBot="1">
      <c r="A150" s="115" t="s">
        <v>744</v>
      </c>
      <c r="B150" s="116">
        <v>45</v>
      </c>
      <c r="C150" s="116">
        <v>0</v>
      </c>
      <c r="D150" s="116">
        <v>353.41</v>
      </c>
      <c r="E150" s="116">
        <v>0</v>
      </c>
      <c r="F150" s="116">
        <v>4590.21</v>
      </c>
      <c r="G150" s="116">
        <v>0</v>
      </c>
      <c r="H150" s="116">
        <v>2376.2599999999998</v>
      </c>
    </row>
    <row r="151" spans="1:8" ht="15" thickBot="1">
      <c r="A151" s="340" t="s">
        <v>745</v>
      </c>
      <c r="B151" s="194">
        <v>0</v>
      </c>
      <c r="C151" s="194">
        <v>0</v>
      </c>
      <c r="D151" s="194">
        <v>0</v>
      </c>
      <c r="E151" s="194">
        <v>0</v>
      </c>
      <c r="F151" s="194">
        <v>386.89</v>
      </c>
      <c r="G151" s="197">
        <v>0</v>
      </c>
      <c r="H151" s="194">
        <v>471.96</v>
      </c>
    </row>
    <row r="152" spans="1:8" ht="15" thickBot="1">
      <c r="A152" s="340" t="s">
        <v>746</v>
      </c>
      <c r="B152" s="194">
        <v>25</v>
      </c>
      <c r="C152" s="194">
        <v>0</v>
      </c>
      <c r="D152" s="194">
        <v>0</v>
      </c>
      <c r="E152" s="198">
        <v>0</v>
      </c>
      <c r="F152" s="194">
        <v>1024.26</v>
      </c>
      <c r="G152" s="197">
        <v>0</v>
      </c>
      <c r="H152" s="194">
        <v>686.35</v>
      </c>
    </row>
    <row r="153" spans="1:8" ht="15" thickBot="1">
      <c r="A153" s="340" t="s">
        <v>747</v>
      </c>
      <c r="B153" s="194">
        <v>0</v>
      </c>
      <c r="C153" s="194">
        <v>0</v>
      </c>
      <c r="D153" s="194">
        <v>0</v>
      </c>
      <c r="E153" s="194">
        <v>0</v>
      </c>
      <c r="F153" s="194">
        <v>565.23</v>
      </c>
      <c r="G153" s="194">
        <v>0</v>
      </c>
      <c r="H153" s="194">
        <v>189.22</v>
      </c>
    </row>
    <row r="154" spans="1:8" ht="15" thickBot="1">
      <c r="A154" s="340" t="s">
        <v>748</v>
      </c>
      <c r="B154" s="194">
        <v>0</v>
      </c>
      <c r="C154" s="194">
        <v>0</v>
      </c>
      <c r="D154" s="194">
        <v>352.22</v>
      </c>
      <c r="E154" s="194">
        <v>0</v>
      </c>
      <c r="F154" s="194">
        <v>1102.1300000000001</v>
      </c>
      <c r="G154" s="194">
        <v>0</v>
      </c>
      <c r="H154" s="194">
        <v>305.13</v>
      </c>
    </row>
    <row r="155" spans="1:8" ht="15" thickBot="1">
      <c r="A155" s="340" t="s">
        <v>749</v>
      </c>
      <c r="B155" s="194">
        <v>10</v>
      </c>
      <c r="C155" s="194">
        <v>0</v>
      </c>
      <c r="D155" s="194">
        <v>1.19</v>
      </c>
      <c r="E155" s="194">
        <v>0</v>
      </c>
      <c r="F155" s="194">
        <v>833.66</v>
      </c>
      <c r="G155" s="197">
        <v>0</v>
      </c>
      <c r="H155" s="194">
        <v>537.99</v>
      </c>
    </row>
    <row r="156" spans="1:8" ht="15" thickBot="1">
      <c r="A156" s="340" t="s">
        <v>750</v>
      </c>
      <c r="B156" s="194">
        <v>10</v>
      </c>
      <c r="C156" s="194">
        <v>0</v>
      </c>
      <c r="D156" s="194">
        <v>0</v>
      </c>
      <c r="E156" s="194">
        <v>0</v>
      </c>
      <c r="F156" s="194">
        <v>678.04</v>
      </c>
      <c r="G156" s="197">
        <v>0</v>
      </c>
      <c r="H156" s="194">
        <v>185.61</v>
      </c>
    </row>
    <row r="157" spans="1:8">
      <c r="B157" s="24"/>
    </row>
    <row r="158" spans="1:8" ht="15" thickBot="1"/>
    <row r="159" spans="1:8" ht="21.75" customHeight="1" thickBot="1">
      <c r="A159" s="573" t="s">
        <v>0</v>
      </c>
      <c r="B159" s="573" t="s">
        <v>1053</v>
      </c>
      <c r="C159" s="573"/>
      <c r="D159" s="573"/>
      <c r="E159" s="573"/>
      <c r="F159" s="573"/>
      <c r="G159" s="573"/>
      <c r="H159" s="573"/>
    </row>
    <row r="160" spans="1:8" ht="34.5" customHeight="1" thickBot="1">
      <c r="A160" s="573"/>
      <c r="B160" s="332" t="s">
        <v>69</v>
      </c>
      <c r="C160" s="332" t="s">
        <v>70</v>
      </c>
      <c r="D160" s="332" t="s">
        <v>71</v>
      </c>
      <c r="E160" s="332" t="s">
        <v>72</v>
      </c>
      <c r="F160" s="332" t="s">
        <v>73</v>
      </c>
      <c r="G160" s="617" t="s">
        <v>77</v>
      </c>
      <c r="H160" s="617"/>
    </row>
    <row r="161" spans="1:8" ht="15" thickBot="1">
      <c r="A161" s="115" t="s">
        <v>606</v>
      </c>
      <c r="B161" s="116">
        <v>300</v>
      </c>
      <c r="C161" s="116">
        <v>0</v>
      </c>
      <c r="D161" s="116">
        <v>49.505000000000003</v>
      </c>
      <c r="E161" s="116">
        <v>452.34699999999998</v>
      </c>
      <c r="F161" s="116">
        <v>1992.7459998960003</v>
      </c>
      <c r="G161" s="561">
        <v>64383.636967561011</v>
      </c>
      <c r="H161" s="561"/>
    </row>
    <row r="162" spans="1:8" ht="15" thickBot="1">
      <c r="A162" s="115" t="s">
        <v>635</v>
      </c>
      <c r="B162" s="116">
        <v>0</v>
      </c>
      <c r="C162" s="116">
        <v>0</v>
      </c>
      <c r="D162" s="116">
        <v>1900.499969941</v>
      </c>
      <c r="E162" s="116">
        <v>145.36699999999999</v>
      </c>
      <c r="F162" s="116">
        <v>1323.5096476399999</v>
      </c>
      <c r="G162" s="561">
        <v>50469.851002349998</v>
      </c>
      <c r="H162" s="561"/>
    </row>
    <row r="163" spans="1:8" ht="15" thickBot="1">
      <c r="A163" s="115" t="s">
        <v>744</v>
      </c>
      <c r="B163" s="116">
        <v>20</v>
      </c>
      <c r="C163" s="116">
        <v>0</v>
      </c>
      <c r="D163" s="116">
        <v>5042.5399999999991</v>
      </c>
      <c r="E163" s="116">
        <v>1640.6899999999998</v>
      </c>
      <c r="F163" s="116">
        <v>6724.88</v>
      </c>
      <c r="G163" s="561">
        <v>108946.008290691</v>
      </c>
      <c r="H163" s="561"/>
    </row>
    <row r="164" spans="1:8" ht="15" thickBot="1">
      <c r="A164" s="340" t="s">
        <v>745</v>
      </c>
      <c r="B164" s="194">
        <v>0</v>
      </c>
      <c r="C164" s="194">
        <v>0</v>
      </c>
      <c r="D164" s="194">
        <v>692.5</v>
      </c>
      <c r="E164" s="194">
        <v>159.26</v>
      </c>
      <c r="F164" s="194">
        <v>279.2</v>
      </c>
      <c r="G164" s="643">
        <v>18327.46</v>
      </c>
      <c r="H164" s="643"/>
    </row>
    <row r="165" spans="1:8" ht="15" thickBot="1">
      <c r="A165" s="340" t="s">
        <v>746</v>
      </c>
      <c r="B165" s="194">
        <v>0</v>
      </c>
      <c r="C165" s="194">
        <v>0</v>
      </c>
      <c r="D165" s="194">
        <v>480.2</v>
      </c>
      <c r="E165" s="194">
        <v>383.28</v>
      </c>
      <c r="F165" s="194">
        <v>1053.75</v>
      </c>
      <c r="G165" s="643">
        <v>20699.669999999998</v>
      </c>
      <c r="H165" s="643"/>
    </row>
    <row r="166" spans="1:8" ht="15" thickBot="1">
      <c r="A166" s="340" t="s">
        <v>747</v>
      </c>
      <c r="B166" s="194">
        <v>20</v>
      </c>
      <c r="C166" s="194">
        <v>0</v>
      </c>
      <c r="D166" s="194">
        <v>1050</v>
      </c>
      <c r="E166" s="194">
        <v>698.14</v>
      </c>
      <c r="F166" s="194">
        <v>1291.8699999999999</v>
      </c>
      <c r="G166" s="643">
        <v>17934.62</v>
      </c>
      <c r="H166" s="643"/>
    </row>
    <row r="167" spans="1:8" ht="15" thickBot="1">
      <c r="A167" s="340" t="s">
        <v>748</v>
      </c>
      <c r="B167" s="194">
        <v>0</v>
      </c>
      <c r="C167" s="194">
        <v>0</v>
      </c>
      <c r="D167" s="194">
        <v>226.99</v>
      </c>
      <c r="E167" s="194">
        <v>59.43</v>
      </c>
      <c r="F167" s="194">
        <v>1043.75</v>
      </c>
      <c r="G167" s="643">
        <v>16890.900000000001</v>
      </c>
      <c r="H167" s="643"/>
    </row>
    <row r="168" spans="1:8" ht="15" thickBot="1">
      <c r="A168" s="340" t="s">
        <v>749</v>
      </c>
      <c r="B168" s="194">
        <v>0</v>
      </c>
      <c r="C168" s="194">
        <v>0</v>
      </c>
      <c r="D168" s="194">
        <v>1099.1600000000001</v>
      </c>
      <c r="E168" s="194">
        <v>243.85</v>
      </c>
      <c r="F168" s="194">
        <v>1896.05</v>
      </c>
      <c r="G168" s="643">
        <v>17511.75</v>
      </c>
      <c r="H168" s="643"/>
    </row>
    <row r="169" spans="1:8" ht="15" thickBot="1">
      <c r="A169" s="340" t="s">
        <v>750</v>
      </c>
      <c r="B169" s="194">
        <v>0</v>
      </c>
      <c r="C169" s="194">
        <v>0</v>
      </c>
      <c r="D169" s="194">
        <v>1493.69</v>
      </c>
      <c r="E169" s="194">
        <v>96.73</v>
      </c>
      <c r="F169" s="194">
        <v>1160.26</v>
      </c>
      <c r="G169" s="643">
        <v>17581.608290690998</v>
      </c>
      <c r="H169" s="643"/>
    </row>
    <row r="170" spans="1:8" ht="15" hidden="1" customHeight="1"/>
    <row r="171" spans="1:8" ht="15" hidden="1" customHeight="1"/>
    <row r="172" spans="1:8">
      <c r="A172" s="169" t="s">
        <v>1052</v>
      </c>
    </row>
  </sheetData>
  <mergeCells count="44">
    <mergeCell ref="G168:H168"/>
    <mergeCell ref="G169:H169"/>
    <mergeCell ref="G162:H162"/>
    <mergeCell ref="G163:H163"/>
    <mergeCell ref="G164:H164"/>
    <mergeCell ref="G165:H165"/>
    <mergeCell ref="G166:H166"/>
    <mergeCell ref="G73:H73"/>
    <mergeCell ref="G74:H74"/>
    <mergeCell ref="G75:H75"/>
    <mergeCell ref="G161:H161"/>
    <mergeCell ref="G167:H167"/>
    <mergeCell ref="A2:H2"/>
    <mergeCell ref="A48:H48"/>
    <mergeCell ref="A96:H96"/>
    <mergeCell ref="A100:A101"/>
    <mergeCell ref="B100:H100"/>
    <mergeCell ref="A52:A53"/>
    <mergeCell ref="B52:H52"/>
    <mergeCell ref="A65:A66"/>
    <mergeCell ref="B65:H65"/>
    <mergeCell ref="G66:H66"/>
    <mergeCell ref="A6:A7"/>
    <mergeCell ref="B6:H6"/>
    <mergeCell ref="A19:A20"/>
    <mergeCell ref="B19:H19"/>
    <mergeCell ref="A32:A33"/>
    <mergeCell ref="B32:H32"/>
    <mergeCell ref="G67:H67"/>
    <mergeCell ref="A159:A160"/>
    <mergeCell ref="B159:H159"/>
    <mergeCell ref="G160:H160"/>
    <mergeCell ref="A113:A114"/>
    <mergeCell ref="B113:H113"/>
    <mergeCell ref="A126:A127"/>
    <mergeCell ref="B126:H126"/>
    <mergeCell ref="A142:H142"/>
    <mergeCell ref="A146:A147"/>
    <mergeCell ref="B146:H146"/>
    <mergeCell ref="G68:H68"/>
    <mergeCell ref="G69:H69"/>
    <mergeCell ref="G70:H70"/>
    <mergeCell ref="G71:H71"/>
    <mergeCell ref="G72:H72"/>
  </mergeCells>
  <pageMargins left="0.7" right="0.7" top="0.75" bottom="0.75" header="0.3" footer="0.3"/>
  <pageSetup paperSize="9" scale="96" orientation="portrait" r:id="rId1"/>
  <customProperties>
    <customPr name="EpmWorksheetKeyString_GUID" r:id="rId2"/>
  </customPropertie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theme="0"/>
  </sheetPr>
  <dimension ref="A1:H165"/>
  <sheetViews>
    <sheetView showGridLines="0" view="pageBreakPreview" topLeftCell="A155" zoomScaleNormal="100" zoomScaleSheetLayoutView="100" workbookViewId="0">
      <selection activeCell="F169" sqref="F169"/>
    </sheetView>
  </sheetViews>
  <sheetFormatPr defaultRowHeight="14.5"/>
  <cols>
    <col min="1" max="1" width="11" customWidth="1"/>
    <col min="2" max="2" width="10.81640625" customWidth="1"/>
    <col min="3" max="3" width="10.453125" customWidth="1"/>
    <col min="4" max="4" width="9.7265625" customWidth="1"/>
    <col min="5" max="5" width="10" customWidth="1"/>
    <col min="6" max="6" width="11.81640625" customWidth="1"/>
    <col min="7" max="7" width="11.1796875" bestFit="1" customWidth="1"/>
    <col min="8" max="8" width="11.81640625" customWidth="1"/>
  </cols>
  <sheetData>
    <row r="1" spans="1:8">
      <c r="A1" s="69"/>
    </row>
    <row r="2" spans="1:8" ht="17">
      <c r="A2" s="593" t="s">
        <v>722</v>
      </c>
      <c r="B2" s="593"/>
      <c r="C2" s="593"/>
      <c r="D2" s="593"/>
      <c r="E2" s="593"/>
      <c r="F2" s="593"/>
      <c r="G2" s="593"/>
      <c r="H2" s="593"/>
    </row>
    <row r="3" spans="1:8">
      <c r="A3" s="1"/>
    </row>
    <row r="4" spans="1:8">
      <c r="A4" s="254" t="s">
        <v>281</v>
      </c>
    </row>
    <row r="5" spans="1:8" ht="15" thickBot="1"/>
    <row r="6" spans="1:8" ht="23.25" customHeight="1" thickBot="1">
      <c r="A6" s="573" t="s">
        <v>0</v>
      </c>
      <c r="B6" s="573" t="s">
        <v>281</v>
      </c>
      <c r="C6" s="573"/>
      <c r="D6" s="573"/>
      <c r="E6" s="573"/>
      <c r="F6" s="573"/>
      <c r="G6" s="573"/>
      <c r="H6" s="573"/>
    </row>
    <row r="7" spans="1:8" ht="33" customHeight="1" thickBot="1">
      <c r="A7" s="573"/>
      <c r="B7" s="333" t="s">
        <v>41</v>
      </c>
      <c r="C7" s="333" t="s">
        <v>42</v>
      </c>
      <c r="D7" s="333" t="s">
        <v>43</v>
      </c>
      <c r="E7" s="333" t="s">
        <v>44</v>
      </c>
      <c r="F7" s="332" t="s">
        <v>45</v>
      </c>
      <c r="G7" s="332" t="s">
        <v>46</v>
      </c>
      <c r="H7" s="333" t="s">
        <v>47</v>
      </c>
    </row>
    <row r="8" spans="1:8" ht="15" thickBot="1">
      <c r="A8" s="115" t="s">
        <v>606</v>
      </c>
      <c r="B8" s="107">
        <v>20</v>
      </c>
      <c r="C8" s="107">
        <v>561</v>
      </c>
      <c r="D8" s="107">
        <v>1267</v>
      </c>
      <c r="E8" s="107">
        <v>8</v>
      </c>
      <c r="F8" s="107">
        <v>388</v>
      </c>
      <c r="G8" s="107">
        <v>8148</v>
      </c>
      <c r="H8" s="107">
        <v>0</v>
      </c>
    </row>
    <row r="9" spans="1:8" ht="15" thickBot="1">
      <c r="A9" s="115" t="s">
        <v>635</v>
      </c>
      <c r="B9" s="107">
        <v>25</v>
      </c>
      <c r="C9" s="107">
        <v>548</v>
      </c>
      <c r="D9" s="107">
        <v>1387</v>
      </c>
      <c r="E9" s="107">
        <v>15</v>
      </c>
      <c r="F9" s="107">
        <v>382</v>
      </c>
      <c r="G9" s="107">
        <v>8719</v>
      </c>
      <c r="H9" s="107">
        <v>0</v>
      </c>
    </row>
    <row r="10" spans="1:8" ht="15" thickBot="1">
      <c r="A10" s="115" t="s">
        <v>744</v>
      </c>
      <c r="B10" s="107">
        <v>24</v>
      </c>
      <c r="C10" s="107">
        <v>595</v>
      </c>
      <c r="D10" s="107">
        <v>1508</v>
      </c>
      <c r="E10" s="107">
        <v>18</v>
      </c>
      <c r="F10" s="107">
        <v>407</v>
      </c>
      <c r="G10" s="107">
        <v>9563</v>
      </c>
      <c r="H10" s="107">
        <v>0</v>
      </c>
    </row>
    <row r="11" spans="1:8" ht="15" thickBot="1">
      <c r="A11" s="340" t="s">
        <v>745</v>
      </c>
      <c r="B11" s="144">
        <v>4</v>
      </c>
      <c r="C11" s="144">
        <v>95</v>
      </c>
      <c r="D11" s="144">
        <v>238</v>
      </c>
      <c r="E11" s="144">
        <v>3</v>
      </c>
      <c r="F11" s="144">
        <v>64</v>
      </c>
      <c r="G11" s="144">
        <v>1499</v>
      </c>
      <c r="H11" s="144">
        <v>0</v>
      </c>
    </row>
    <row r="12" spans="1:8" ht="15" thickBot="1">
      <c r="A12" s="340" t="s">
        <v>746</v>
      </c>
      <c r="B12" s="144">
        <v>4</v>
      </c>
      <c r="C12" s="144">
        <v>95</v>
      </c>
      <c r="D12" s="144">
        <v>240</v>
      </c>
      <c r="E12" s="144">
        <v>3</v>
      </c>
      <c r="F12" s="144">
        <v>64</v>
      </c>
      <c r="G12" s="144">
        <v>1537</v>
      </c>
      <c r="H12" s="144">
        <v>0</v>
      </c>
    </row>
    <row r="13" spans="1:8" ht="15" thickBot="1">
      <c r="A13" s="340" t="s">
        <v>747</v>
      </c>
      <c r="B13" s="144">
        <v>4</v>
      </c>
      <c r="C13" s="144">
        <v>97</v>
      </c>
      <c r="D13" s="144">
        <v>255</v>
      </c>
      <c r="E13" s="144">
        <v>3</v>
      </c>
      <c r="F13" s="144">
        <v>64</v>
      </c>
      <c r="G13" s="144">
        <v>1573</v>
      </c>
      <c r="H13" s="144">
        <v>0</v>
      </c>
    </row>
    <row r="14" spans="1:8" ht="15" thickBot="1">
      <c r="A14" s="340" t="s">
        <v>748</v>
      </c>
      <c r="B14" s="144">
        <v>4</v>
      </c>
      <c r="C14" s="144">
        <v>99</v>
      </c>
      <c r="D14" s="144">
        <v>257</v>
      </c>
      <c r="E14" s="144">
        <v>3</v>
      </c>
      <c r="F14" s="144">
        <v>65</v>
      </c>
      <c r="G14" s="144">
        <v>1597</v>
      </c>
      <c r="H14" s="144">
        <v>0</v>
      </c>
    </row>
    <row r="15" spans="1:8" ht="15" thickBot="1">
      <c r="A15" s="340" t="s">
        <v>749</v>
      </c>
      <c r="B15" s="144">
        <v>4</v>
      </c>
      <c r="C15" s="144">
        <v>103</v>
      </c>
      <c r="D15" s="144">
        <v>255</v>
      </c>
      <c r="E15" s="144">
        <v>3</v>
      </c>
      <c r="F15" s="144">
        <v>64</v>
      </c>
      <c r="G15" s="144">
        <v>1620</v>
      </c>
      <c r="H15" s="144">
        <v>0</v>
      </c>
    </row>
    <row r="16" spans="1:8" ht="15" thickBot="1">
      <c r="A16" s="340" t="s">
        <v>750</v>
      </c>
      <c r="B16" s="144">
        <v>4</v>
      </c>
      <c r="C16" s="144">
        <v>106</v>
      </c>
      <c r="D16" s="144">
        <v>263</v>
      </c>
      <c r="E16" s="144">
        <v>3</v>
      </c>
      <c r="F16" s="144">
        <v>86</v>
      </c>
      <c r="G16" s="144">
        <v>1737</v>
      </c>
      <c r="H16" s="144">
        <v>0</v>
      </c>
    </row>
    <row r="17" spans="1:8" ht="15" thickBot="1"/>
    <row r="18" spans="1:8" ht="15.75" hidden="1" customHeight="1" thickBot="1"/>
    <row r="19" spans="1:8" ht="24.75" customHeight="1" thickBot="1">
      <c r="A19" s="573" t="s">
        <v>0</v>
      </c>
      <c r="B19" s="573" t="s">
        <v>281</v>
      </c>
      <c r="C19" s="573"/>
      <c r="D19" s="573"/>
      <c r="E19" s="573"/>
      <c r="F19" s="573"/>
      <c r="G19" s="573"/>
      <c r="H19" s="573"/>
    </row>
    <row r="20" spans="1:8" ht="31.5" customHeight="1" thickBot="1">
      <c r="A20" s="573"/>
      <c r="B20" s="333" t="s">
        <v>48</v>
      </c>
      <c r="C20" s="332" t="s">
        <v>49</v>
      </c>
      <c r="D20" s="332" t="s">
        <v>50</v>
      </c>
      <c r="E20" s="332" t="s">
        <v>51</v>
      </c>
      <c r="F20" s="148" t="s">
        <v>52</v>
      </c>
      <c r="G20" s="148" t="s">
        <v>53</v>
      </c>
      <c r="H20" s="148" t="s">
        <v>54</v>
      </c>
    </row>
    <row r="21" spans="1:8" ht="15" thickBot="1">
      <c r="A21" s="115" t="s">
        <v>606</v>
      </c>
      <c r="B21" s="107">
        <v>102</v>
      </c>
      <c r="C21" s="107">
        <v>2510</v>
      </c>
      <c r="D21" s="107">
        <v>1247</v>
      </c>
      <c r="E21" s="107">
        <v>3904</v>
      </c>
      <c r="F21" s="107">
        <v>102</v>
      </c>
      <c r="G21" s="107">
        <v>326</v>
      </c>
      <c r="H21" s="107">
        <v>0</v>
      </c>
    </row>
    <row r="22" spans="1:8" ht="15" thickBot="1">
      <c r="A22" s="115" t="s">
        <v>635</v>
      </c>
      <c r="B22" s="107">
        <v>105</v>
      </c>
      <c r="C22" s="107">
        <v>2647</v>
      </c>
      <c r="D22" s="107">
        <v>1258</v>
      </c>
      <c r="E22" s="107">
        <v>4197</v>
      </c>
      <c r="F22" s="107">
        <v>109</v>
      </c>
      <c r="G22" s="107">
        <v>366</v>
      </c>
      <c r="H22" s="107">
        <v>0</v>
      </c>
    </row>
    <row r="23" spans="1:8" ht="15" thickBot="1">
      <c r="A23" s="115" t="s">
        <v>744</v>
      </c>
      <c r="B23" s="107">
        <v>124</v>
      </c>
      <c r="C23" s="107">
        <v>2819</v>
      </c>
      <c r="D23" s="107">
        <v>1332</v>
      </c>
      <c r="E23" s="107">
        <v>4467</v>
      </c>
      <c r="F23" s="107">
        <v>149</v>
      </c>
      <c r="G23" s="107">
        <v>376</v>
      </c>
      <c r="H23" s="107">
        <v>0</v>
      </c>
    </row>
    <row r="24" spans="1:8" ht="15" thickBot="1">
      <c r="A24" s="340" t="s">
        <v>745</v>
      </c>
      <c r="B24" s="144">
        <v>19</v>
      </c>
      <c r="C24" s="144">
        <v>452</v>
      </c>
      <c r="D24" s="144">
        <v>212</v>
      </c>
      <c r="E24" s="144">
        <v>725</v>
      </c>
      <c r="F24" s="144">
        <v>23</v>
      </c>
      <c r="G24" s="144">
        <v>59</v>
      </c>
      <c r="H24" s="144">
        <v>0</v>
      </c>
    </row>
    <row r="25" spans="1:8" ht="15" thickBot="1">
      <c r="A25" s="340" t="s">
        <v>746</v>
      </c>
      <c r="B25" s="144">
        <v>19</v>
      </c>
      <c r="C25" s="144">
        <v>445</v>
      </c>
      <c r="D25" s="144">
        <v>210</v>
      </c>
      <c r="E25" s="144">
        <v>727</v>
      </c>
      <c r="F25" s="144">
        <v>24</v>
      </c>
      <c r="G25" s="144">
        <v>60</v>
      </c>
      <c r="H25" s="144">
        <v>0</v>
      </c>
    </row>
    <row r="26" spans="1:8" ht="15" thickBot="1">
      <c r="A26" s="340" t="s">
        <v>747</v>
      </c>
      <c r="B26" s="144">
        <v>21</v>
      </c>
      <c r="C26" s="144">
        <v>459</v>
      </c>
      <c r="D26" s="144">
        <v>213</v>
      </c>
      <c r="E26" s="144">
        <v>739</v>
      </c>
      <c r="F26" s="144">
        <v>25</v>
      </c>
      <c r="G26" s="144">
        <v>62</v>
      </c>
      <c r="H26" s="144">
        <v>0</v>
      </c>
    </row>
    <row r="27" spans="1:8" ht="15" thickBot="1">
      <c r="A27" s="340" t="s">
        <v>748</v>
      </c>
      <c r="B27" s="144">
        <v>21</v>
      </c>
      <c r="C27" s="144">
        <v>468</v>
      </c>
      <c r="D27" s="144">
        <v>223</v>
      </c>
      <c r="E27" s="144">
        <v>749</v>
      </c>
      <c r="F27" s="144">
        <v>25</v>
      </c>
      <c r="G27" s="144">
        <v>63</v>
      </c>
      <c r="H27" s="144">
        <v>0</v>
      </c>
    </row>
    <row r="28" spans="1:8" ht="15" thickBot="1">
      <c r="A28" s="340" t="s">
        <v>749</v>
      </c>
      <c r="B28" s="144">
        <v>21</v>
      </c>
      <c r="C28" s="144">
        <v>476</v>
      </c>
      <c r="D28" s="144">
        <v>233</v>
      </c>
      <c r="E28" s="144">
        <v>747</v>
      </c>
      <c r="F28" s="144">
        <v>25</v>
      </c>
      <c r="G28" s="144">
        <v>63</v>
      </c>
      <c r="H28" s="144">
        <v>0</v>
      </c>
    </row>
    <row r="29" spans="1:8" ht="15" thickBot="1">
      <c r="A29" s="340" t="s">
        <v>750</v>
      </c>
      <c r="B29" s="144">
        <v>23</v>
      </c>
      <c r="C29" s="144">
        <v>519</v>
      </c>
      <c r="D29" s="144">
        <v>241</v>
      </c>
      <c r="E29" s="144">
        <v>780</v>
      </c>
      <c r="F29" s="144">
        <v>27</v>
      </c>
      <c r="G29" s="144">
        <v>69</v>
      </c>
      <c r="H29" s="144">
        <v>0</v>
      </c>
    </row>
    <row r="30" spans="1:8" ht="15" thickBot="1"/>
    <row r="31" spans="1:8" ht="15.75" hidden="1" customHeight="1" thickBot="1"/>
    <row r="32" spans="1:8" ht="24.75" customHeight="1" thickBot="1">
      <c r="A32" s="573" t="s">
        <v>0</v>
      </c>
      <c r="B32" s="573" t="s">
        <v>281</v>
      </c>
      <c r="C32" s="573"/>
      <c r="D32" s="573"/>
      <c r="E32" s="573"/>
      <c r="F32" s="573"/>
      <c r="G32" s="573"/>
      <c r="H32" s="573"/>
    </row>
    <row r="33" spans="1:8" ht="48" customHeight="1" thickBot="1">
      <c r="A33" s="573"/>
      <c r="B33" s="148" t="s">
        <v>55</v>
      </c>
      <c r="C33" s="148" t="s">
        <v>56</v>
      </c>
      <c r="D33" s="332" t="s">
        <v>57</v>
      </c>
      <c r="E33" s="332" t="s">
        <v>75</v>
      </c>
      <c r="F33" s="332" t="s">
        <v>59</v>
      </c>
      <c r="G33" s="332" t="s">
        <v>60</v>
      </c>
      <c r="H33" s="332" t="s">
        <v>61</v>
      </c>
    </row>
    <row r="34" spans="1:8" ht="15" thickBot="1">
      <c r="A34" s="115" t="s">
        <v>606</v>
      </c>
      <c r="B34" s="107">
        <v>680</v>
      </c>
      <c r="C34" s="107">
        <v>6</v>
      </c>
      <c r="D34" s="107">
        <v>73</v>
      </c>
      <c r="E34" s="107">
        <v>1095</v>
      </c>
      <c r="F34" s="107">
        <v>564</v>
      </c>
      <c r="G34" s="107">
        <v>84</v>
      </c>
      <c r="H34" s="107">
        <v>6</v>
      </c>
    </row>
    <row r="35" spans="1:8" ht="15" thickBot="1">
      <c r="A35" s="115" t="s">
        <v>635</v>
      </c>
      <c r="B35" s="107">
        <v>704</v>
      </c>
      <c r="C35" s="107">
        <v>6</v>
      </c>
      <c r="D35" s="107">
        <v>77</v>
      </c>
      <c r="E35" s="107">
        <v>1109</v>
      </c>
      <c r="F35" s="107">
        <v>558</v>
      </c>
      <c r="G35" s="107">
        <v>84</v>
      </c>
      <c r="H35" s="107">
        <v>6</v>
      </c>
    </row>
    <row r="36" spans="1:8" ht="15" thickBot="1">
      <c r="A36" s="115" t="s">
        <v>744</v>
      </c>
      <c r="B36" s="107">
        <v>733</v>
      </c>
      <c r="C36" s="107">
        <v>6</v>
      </c>
      <c r="D36" s="107">
        <v>86</v>
      </c>
      <c r="E36" s="107">
        <v>1125</v>
      </c>
      <c r="F36" s="107">
        <v>544</v>
      </c>
      <c r="G36" s="107">
        <v>84</v>
      </c>
      <c r="H36" s="107">
        <v>2</v>
      </c>
    </row>
    <row r="37" spans="1:8" ht="15" thickBot="1">
      <c r="A37" s="340" t="s">
        <v>745</v>
      </c>
      <c r="B37" s="144">
        <v>122</v>
      </c>
      <c r="C37" s="144">
        <v>1</v>
      </c>
      <c r="D37" s="144">
        <v>13</v>
      </c>
      <c r="E37" s="144">
        <v>186</v>
      </c>
      <c r="F37" s="144">
        <v>92</v>
      </c>
      <c r="G37" s="144">
        <v>14</v>
      </c>
      <c r="H37" s="144">
        <v>1</v>
      </c>
    </row>
    <row r="38" spans="1:8" ht="15" thickBot="1">
      <c r="A38" s="340" t="s">
        <v>746</v>
      </c>
      <c r="B38" s="144">
        <v>123</v>
      </c>
      <c r="C38" s="144">
        <v>1</v>
      </c>
      <c r="D38" s="144">
        <v>15</v>
      </c>
      <c r="E38" s="144">
        <v>190</v>
      </c>
      <c r="F38" s="144">
        <v>91</v>
      </c>
      <c r="G38" s="144">
        <v>14</v>
      </c>
      <c r="H38" s="144">
        <v>1</v>
      </c>
    </row>
    <row r="39" spans="1:8" ht="15" thickBot="1">
      <c r="A39" s="340" t="s">
        <v>747</v>
      </c>
      <c r="B39" s="144">
        <v>122</v>
      </c>
      <c r="C39" s="144">
        <v>1</v>
      </c>
      <c r="D39" s="144">
        <v>15</v>
      </c>
      <c r="E39" s="144">
        <v>185</v>
      </c>
      <c r="F39" s="144">
        <v>91</v>
      </c>
      <c r="G39" s="144">
        <v>14</v>
      </c>
      <c r="H39" s="144">
        <v>0</v>
      </c>
    </row>
    <row r="40" spans="1:8" ht="15" thickBot="1">
      <c r="A40" s="340" t="s">
        <v>748</v>
      </c>
      <c r="B40" s="144">
        <v>122</v>
      </c>
      <c r="C40" s="144">
        <v>1</v>
      </c>
      <c r="D40" s="144">
        <v>15</v>
      </c>
      <c r="E40" s="144">
        <v>189</v>
      </c>
      <c r="F40" s="144">
        <v>91</v>
      </c>
      <c r="G40" s="144">
        <v>14</v>
      </c>
      <c r="H40" s="144">
        <v>0</v>
      </c>
    </row>
    <row r="41" spans="1:8" ht="15" thickBot="1">
      <c r="A41" s="340" t="s">
        <v>749</v>
      </c>
      <c r="B41" s="144">
        <v>123</v>
      </c>
      <c r="C41" s="144">
        <v>1</v>
      </c>
      <c r="D41" s="144">
        <v>14</v>
      </c>
      <c r="E41" s="144">
        <v>185</v>
      </c>
      <c r="F41" s="144">
        <v>91</v>
      </c>
      <c r="G41" s="144">
        <v>14</v>
      </c>
      <c r="H41" s="144">
        <v>0</v>
      </c>
    </row>
    <row r="42" spans="1:8" ht="15" thickBot="1">
      <c r="A42" s="340" t="s">
        <v>750</v>
      </c>
      <c r="B42" s="144">
        <v>121</v>
      </c>
      <c r="C42" s="144">
        <v>1</v>
      </c>
      <c r="D42" s="144">
        <v>14</v>
      </c>
      <c r="E42" s="144">
        <v>190</v>
      </c>
      <c r="F42" s="144">
        <v>88</v>
      </c>
      <c r="G42" s="144">
        <v>14</v>
      </c>
      <c r="H42" s="144">
        <v>0</v>
      </c>
    </row>
    <row r="43" spans="1:8">
      <c r="A43" s="169" t="s">
        <v>1052</v>
      </c>
    </row>
    <row r="46" spans="1:8" ht="17">
      <c r="A46" s="593" t="s">
        <v>722</v>
      </c>
      <c r="B46" s="593"/>
      <c r="C46" s="593"/>
      <c r="D46" s="593"/>
      <c r="E46" s="593"/>
      <c r="F46" s="593"/>
      <c r="G46" s="593"/>
      <c r="H46" s="593"/>
    </row>
    <row r="47" spans="1:8">
      <c r="A47" s="260"/>
      <c r="B47" s="250"/>
      <c r="C47" s="250"/>
      <c r="D47" s="250"/>
      <c r="E47" s="250"/>
      <c r="F47" s="250"/>
      <c r="G47" s="250"/>
      <c r="H47" s="250"/>
    </row>
    <row r="48" spans="1:8">
      <c r="A48" s="254" t="s">
        <v>281</v>
      </c>
      <c r="B48" s="250"/>
      <c r="C48" s="250"/>
      <c r="D48" s="250"/>
      <c r="E48" s="250"/>
      <c r="F48" s="250"/>
      <c r="G48" s="250"/>
      <c r="H48" s="250"/>
    </row>
    <row r="49" spans="1:8" ht="15" thickBot="1"/>
    <row r="50" spans="1:8" ht="21.75" customHeight="1" thickBot="1">
      <c r="A50" s="573" t="s">
        <v>0</v>
      </c>
      <c r="B50" s="573" t="s">
        <v>281</v>
      </c>
      <c r="C50" s="573"/>
      <c r="D50" s="573"/>
      <c r="E50" s="573"/>
      <c r="F50" s="573"/>
      <c r="G50" s="573"/>
      <c r="H50" s="573"/>
    </row>
    <row r="51" spans="1:8" ht="34.5" customHeight="1" thickBot="1">
      <c r="A51" s="573"/>
      <c r="B51" s="333" t="s">
        <v>62</v>
      </c>
      <c r="C51" s="333" t="s">
        <v>63</v>
      </c>
      <c r="D51" s="333" t="s">
        <v>64</v>
      </c>
      <c r="E51" s="332" t="s">
        <v>65</v>
      </c>
      <c r="F51" s="332" t="s">
        <v>76</v>
      </c>
      <c r="G51" s="332" t="s">
        <v>67</v>
      </c>
      <c r="H51" s="332" t="s">
        <v>68</v>
      </c>
    </row>
    <row r="52" spans="1:8" ht="15" thickBot="1">
      <c r="A52" s="115" t="s">
        <v>606</v>
      </c>
      <c r="B52" s="107">
        <v>444</v>
      </c>
      <c r="C52" s="107">
        <v>78</v>
      </c>
      <c r="D52" s="107">
        <v>243</v>
      </c>
      <c r="E52" s="107">
        <v>3</v>
      </c>
      <c r="F52" s="107">
        <v>196</v>
      </c>
      <c r="G52" s="107">
        <v>0</v>
      </c>
      <c r="H52" s="107">
        <v>134</v>
      </c>
    </row>
    <row r="53" spans="1:8" ht="15" thickBot="1">
      <c r="A53" s="115" t="s">
        <v>635</v>
      </c>
      <c r="B53" s="107">
        <v>444</v>
      </c>
      <c r="C53" s="107">
        <v>78</v>
      </c>
      <c r="D53" s="107">
        <v>251</v>
      </c>
      <c r="E53" s="107">
        <v>0</v>
      </c>
      <c r="F53" s="107">
        <v>212</v>
      </c>
      <c r="G53" s="107">
        <v>0</v>
      </c>
      <c r="H53" s="107">
        <v>132</v>
      </c>
    </row>
    <row r="54" spans="1:8" ht="15" thickBot="1">
      <c r="A54" s="115" t="s">
        <v>744</v>
      </c>
      <c r="B54" s="107">
        <v>447</v>
      </c>
      <c r="C54" s="107">
        <v>89</v>
      </c>
      <c r="D54" s="107">
        <v>257</v>
      </c>
      <c r="E54" s="107">
        <v>0</v>
      </c>
      <c r="F54" s="107">
        <v>255</v>
      </c>
      <c r="G54" s="107">
        <v>0</v>
      </c>
      <c r="H54" s="107">
        <v>130</v>
      </c>
    </row>
    <row r="55" spans="1:8" ht="15" thickBot="1">
      <c r="A55" s="340" t="s">
        <v>745</v>
      </c>
      <c r="B55" s="144">
        <v>74</v>
      </c>
      <c r="C55" s="144">
        <v>14</v>
      </c>
      <c r="D55" s="144">
        <v>43</v>
      </c>
      <c r="E55" s="144">
        <v>0</v>
      </c>
      <c r="F55" s="144">
        <v>34</v>
      </c>
      <c r="G55" s="144">
        <v>0</v>
      </c>
      <c r="H55" s="144">
        <v>22</v>
      </c>
    </row>
    <row r="56" spans="1:8" ht="15" thickBot="1">
      <c r="A56" s="340" t="s">
        <v>746</v>
      </c>
      <c r="B56" s="144">
        <v>74</v>
      </c>
      <c r="C56" s="144">
        <v>15</v>
      </c>
      <c r="D56" s="144">
        <v>43</v>
      </c>
      <c r="E56" s="144">
        <v>0</v>
      </c>
      <c r="F56" s="144">
        <v>39</v>
      </c>
      <c r="G56" s="144">
        <v>0</v>
      </c>
      <c r="H56" s="144">
        <v>21</v>
      </c>
    </row>
    <row r="57" spans="1:8" ht="15" thickBot="1">
      <c r="A57" s="340" t="s">
        <v>747</v>
      </c>
      <c r="B57" s="144">
        <v>74</v>
      </c>
      <c r="C57" s="144">
        <v>14</v>
      </c>
      <c r="D57" s="144">
        <v>43</v>
      </c>
      <c r="E57" s="144">
        <v>0</v>
      </c>
      <c r="F57" s="144">
        <v>40</v>
      </c>
      <c r="G57" s="144">
        <v>0</v>
      </c>
      <c r="H57" s="144">
        <v>21</v>
      </c>
    </row>
    <row r="58" spans="1:8" ht="15" thickBot="1">
      <c r="A58" s="340" t="s">
        <v>748</v>
      </c>
      <c r="B58" s="144">
        <v>75</v>
      </c>
      <c r="C58" s="144">
        <v>15</v>
      </c>
      <c r="D58" s="144">
        <v>43</v>
      </c>
      <c r="E58" s="144">
        <v>0</v>
      </c>
      <c r="F58" s="144">
        <v>46</v>
      </c>
      <c r="G58" s="144">
        <v>0</v>
      </c>
      <c r="H58" s="144">
        <v>23</v>
      </c>
    </row>
    <row r="59" spans="1:8" ht="15" thickBot="1">
      <c r="A59" s="340" t="s">
        <v>749</v>
      </c>
      <c r="B59" s="144">
        <v>75</v>
      </c>
      <c r="C59" s="144">
        <v>16</v>
      </c>
      <c r="D59" s="144">
        <v>43</v>
      </c>
      <c r="E59" s="144">
        <v>0</v>
      </c>
      <c r="F59" s="144">
        <v>47</v>
      </c>
      <c r="G59" s="144">
        <v>0</v>
      </c>
      <c r="H59" s="144">
        <v>21</v>
      </c>
    </row>
    <row r="60" spans="1:8" ht="15" thickBot="1">
      <c r="A60" s="340" t="s">
        <v>750</v>
      </c>
      <c r="B60" s="144">
        <v>75</v>
      </c>
      <c r="C60" s="144">
        <v>15</v>
      </c>
      <c r="D60" s="144">
        <v>42</v>
      </c>
      <c r="E60" s="144">
        <v>0</v>
      </c>
      <c r="F60" s="144">
        <v>49</v>
      </c>
      <c r="G60" s="144">
        <v>0</v>
      </c>
      <c r="H60" s="144">
        <v>22</v>
      </c>
    </row>
    <row r="62" spans="1:8" ht="15" thickBot="1"/>
    <row r="63" spans="1:8" ht="25.5" customHeight="1" thickBot="1">
      <c r="A63" s="573" t="s">
        <v>0</v>
      </c>
      <c r="B63" s="573" t="s">
        <v>281</v>
      </c>
      <c r="C63" s="573"/>
      <c r="D63" s="573"/>
      <c r="E63" s="573"/>
      <c r="F63" s="573"/>
      <c r="G63" s="573"/>
      <c r="H63" s="573"/>
    </row>
    <row r="64" spans="1:8" ht="36" customHeight="1" thickBot="1">
      <c r="A64" s="573"/>
      <c r="B64" s="332" t="s">
        <v>69</v>
      </c>
      <c r="C64" s="332" t="s">
        <v>70</v>
      </c>
      <c r="D64" s="332" t="s">
        <v>71</v>
      </c>
      <c r="E64" s="332" t="s">
        <v>72</v>
      </c>
      <c r="F64" s="332" t="s">
        <v>73</v>
      </c>
      <c r="G64" s="617" t="s">
        <v>77</v>
      </c>
      <c r="H64" s="617"/>
    </row>
    <row r="65" spans="1:8" ht="15" thickBot="1">
      <c r="A65" s="115" t="s">
        <v>606</v>
      </c>
      <c r="B65" s="107">
        <v>9</v>
      </c>
      <c r="C65" s="107">
        <v>162</v>
      </c>
      <c r="D65" s="107">
        <v>252</v>
      </c>
      <c r="E65" s="107">
        <v>93</v>
      </c>
      <c r="F65" s="107">
        <v>41</v>
      </c>
      <c r="G65" s="638">
        <v>356</v>
      </c>
      <c r="H65" s="638"/>
    </row>
    <row r="66" spans="1:8" ht="15" thickBot="1">
      <c r="A66" s="115" t="s">
        <v>635</v>
      </c>
      <c r="B66" s="107">
        <v>11</v>
      </c>
      <c r="C66" s="107">
        <v>164</v>
      </c>
      <c r="D66" s="107">
        <v>248</v>
      </c>
      <c r="E66" s="107">
        <v>91</v>
      </c>
      <c r="F66" s="107">
        <v>68</v>
      </c>
      <c r="G66" s="638">
        <v>377</v>
      </c>
      <c r="H66" s="638"/>
    </row>
    <row r="67" spans="1:8" ht="15" thickBot="1">
      <c r="A67" s="115" t="s">
        <v>744</v>
      </c>
      <c r="B67" s="107">
        <v>13</v>
      </c>
      <c r="C67" s="107">
        <v>169</v>
      </c>
      <c r="D67" s="107">
        <v>272</v>
      </c>
      <c r="E67" s="107">
        <v>92</v>
      </c>
      <c r="F67" s="107">
        <v>100</v>
      </c>
      <c r="G67" s="638">
        <v>448</v>
      </c>
      <c r="H67" s="638"/>
    </row>
    <row r="68" spans="1:8" ht="15" thickBot="1">
      <c r="A68" s="340" t="s">
        <v>745</v>
      </c>
      <c r="B68" s="144">
        <v>2</v>
      </c>
      <c r="C68" s="144">
        <v>28</v>
      </c>
      <c r="D68" s="144">
        <v>46</v>
      </c>
      <c r="E68" s="144">
        <v>15</v>
      </c>
      <c r="F68" s="144">
        <v>11</v>
      </c>
      <c r="G68" s="627">
        <v>67</v>
      </c>
      <c r="H68" s="627"/>
    </row>
    <row r="69" spans="1:8" ht="15" thickBot="1">
      <c r="A69" s="340" t="s">
        <v>746</v>
      </c>
      <c r="B69" s="144">
        <v>2</v>
      </c>
      <c r="C69" s="144">
        <v>28</v>
      </c>
      <c r="D69" s="144">
        <v>46</v>
      </c>
      <c r="E69" s="144">
        <v>15</v>
      </c>
      <c r="F69" s="144">
        <v>14</v>
      </c>
      <c r="G69" s="627">
        <v>71</v>
      </c>
      <c r="H69" s="627"/>
    </row>
    <row r="70" spans="1:8" ht="15" thickBot="1">
      <c r="A70" s="340" t="s">
        <v>747</v>
      </c>
      <c r="B70" s="144">
        <v>1</v>
      </c>
      <c r="C70" s="144">
        <v>28</v>
      </c>
      <c r="D70" s="144">
        <v>44</v>
      </c>
      <c r="E70" s="144">
        <v>16</v>
      </c>
      <c r="F70" s="144">
        <v>14</v>
      </c>
      <c r="G70" s="627">
        <v>73</v>
      </c>
      <c r="H70" s="627"/>
    </row>
    <row r="71" spans="1:8" ht="15" thickBot="1">
      <c r="A71" s="340" t="s">
        <v>748</v>
      </c>
      <c r="B71" s="144">
        <v>3</v>
      </c>
      <c r="C71" s="144">
        <v>28</v>
      </c>
      <c r="D71" s="144">
        <v>50</v>
      </c>
      <c r="E71" s="144">
        <v>15</v>
      </c>
      <c r="F71" s="144">
        <v>19</v>
      </c>
      <c r="G71" s="627">
        <v>79</v>
      </c>
      <c r="H71" s="627"/>
    </row>
    <row r="72" spans="1:8" ht="15" thickBot="1">
      <c r="A72" s="340" t="s">
        <v>749</v>
      </c>
      <c r="B72" s="144">
        <v>2</v>
      </c>
      <c r="C72" s="144">
        <v>29</v>
      </c>
      <c r="D72" s="144">
        <v>44</v>
      </c>
      <c r="E72" s="144">
        <v>15</v>
      </c>
      <c r="F72" s="144">
        <v>21</v>
      </c>
      <c r="G72" s="627">
        <v>75</v>
      </c>
      <c r="H72" s="627"/>
    </row>
    <row r="73" spans="1:8" ht="15" thickBot="1">
      <c r="A73" s="340" t="s">
        <v>750</v>
      </c>
      <c r="B73" s="144">
        <v>3</v>
      </c>
      <c r="C73" s="144">
        <v>28</v>
      </c>
      <c r="D73" s="144">
        <v>42</v>
      </c>
      <c r="E73" s="144">
        <v>16</v>
      </c>
      <c r="F73" s="144">
        <v>21</v>
      </c>
      <c r="G73" s="627">
        <v>83</v>
      </c>
      <c r="H73" s="627"/>
    </row>
    <row r="74" spans="1:8">
      <c r="G74" s="13"/>
      <c r="H74" s="13"/>
    </row>
    <row r="76" spans="1:8">
      <c r="A76" s="169" t="s">
        <v>1052</v>
      </c>
    </row>
    <row r="91" spans="1:8">
      <c r="A91" s="69"/>
    </row>
    <row r="92" spans="1:8" ht="17">
      <c r="A92" s="593" t="s">
        <v>722</v>
      </c>
      <c r="B92" s="593"/>
      <c r="C92" s="593"/>
      <c r="D92" s="593"/>
      <c r="E92" s="593"/>
      <c r="F92" s="593"/>
      <c r="G92" s="593"/>
      <c r="H92" s="593"/>
    </row>
    <row r="93" spans="1:8">
      <c r="A93" s="260"/>
      <c r="B93" s="250"/>
      <c r="C93" s="250"/>
      <c r="D93" s="250"/>
      <c r="E93" s="250"/>
      <c r="F93" s="250"/>
      <c r="G93" s="250"/>
      <c r="H93" s="250"/>
    </row>
    <row r="94" spans="1:8">
      <c r="A94" s="254" t="s">
        <v>282</v>
      </c>
      <c r="B94" s="250"/>
      <c r="C94" s="250"/>
      <c r="D94" s="250"/>
      <c r="E94" s="250"/>
      <c r="F94" s="250"/>
      <c r="G94" s="250"/>
      <c r="H94" s="250"/>
    </row>
    <row r="95" spans="1:8" ht="15" thickBot="1"/>
    <row r="96" spans="1:8" ht="20.25" customHeight="1" thickBot="1">
      <c r="A96" s="573" t="s">
        <v>0</v>
      </c>
      <c r="B96" s="573" t="s">
        <v>282</v>
      </c>
      <c r="C96" s="573"/>
      <c r="D96" s="573"/>
      <c r="E96" s="573"/>
      <c r="F96" s="573"/>
      <c r="G96" s="573"/>
      <c r="H96" s="573"/>
    </row>
    <row r="97" spans="1:8" ht="33.75" customHeight="1" thickBot="1">
      <c r="A97" s="573"/>
      <c r="B97" s="333" t="s">
        <v>41</v>
      </c>
      <c r="C97" s="333" t="s">
        <v>42</v>
      </c>
      <c r="D97" s="333" t="s">
        <v>43</v>
      </c>
      <c r="E97" s="333" t="s">
        <v>44</v>
      </c>
      <c r="F97" s="332" t="s">
        <v>45</v>
      </c>
      <c r="G97" s="332" t="s">
        <v>46</v>
      </c>
      <c r="H97" s="333" t="s">
        <v>47</v>
      </c>
    </row>
    <row r="98" spans="1:8" ht="15" thickBot="1">
      <c r="A98" s="115" t="s">
        <v>606</v>
      </c>
      <c r="B98" s="107">
        <v>2003</v>
      </c>
      <c r="C98" s="107">
        <v>47448</v>
      </c>
      <c r="D98" s="107">
        <v>84365</v>
      </c>
      <c r="E98" s="107">
        <v>601</v>
      </c>
      <c r="F98" s="107">
        <v>31207</v>
      </c>
      <c r="G98" s="107">
        <v>6483938</v>
      </c>
      <c r="H98" s="107">
        <v>141</v>
      </c>
    </row>
    <row r="99" spans="1:8" ht="15" thickBot="1">
      <c r="A99" s="115" t="s">
        <v>635</v>
      </c>
      <c r="B99" s="107">
        <v>2289</v>
      </c>
      <c r="C99" s="107">
        <v>52069</v>
      </c>
      <c r="D99" s="107">
        <v>82959</v>
      </c>
      <c r="E99" s="107">
        <v>696</v>
      </c>
      <c r="F99" s="107">
        <v>31542</v>
      </c>
      <c r="G99" s="107">
        <v>9766703</v>
      </c>
      <c r="H99" s="107">
        <v>289</v>
      </c>
    </row>
    <row r="100" spans="1:8" ht="15" thickBot="1">
      <c r="A100" s="115" t="s">
        <v>744</v>
      </c>
      <c r="B100" s="107">
        <v>2287</v>
      </c>
      <c r="C100" s="107">
        <v>61799</v>
      </c>
      <c r="D100" s="107">
        <v>90241</v>
      </c>
      <c r="E100" s="107">
        <v>723</v>
      </c>
      <c r="F100" s="107">
        <v>40640</v>
      </c>
      <c r="G100" s="107">
        <v>14556872</v>
      </c>
      <c r="H100" s="107">
        <v>406</v>
      </c>
    </row>
    <row r="101" spans="1:8" ht="15" thickBot="1">
      <c r="A101" s="340" t="s">
        <v>745</v>
      </c>
      <c r="B101" s="144">
        <v>377</v>
      </c>
      <c r="C101" s="144">
        <v>8969</v>
      </c>
      <c r="D101" s="144">
        <v>14686</v>
      </c>
      <c r="E101" s="144">
        <v>113</v>
      </c>
      <c r="F101" s="144">
        <v>5565</v>
      </c>
      <c r="G101" s="144">
        <v>1985740</v>
      </c>
      <c r="H101" s="144">
        <v>51</v>
      </c>
    </row>
    <row r="102" spans="1:8" ht="15" thickBot="1">
      <c r="A102" s="340" t="s">
        <v>746</v>
      </c>
      <c r="B102" s="144">
        <v>393</v>
      </c>
      <c r="C102" s="144">
        <v>10338</v>
      </c>
      <c r="D102" s="144">
        <v>14938</v>
      </c>
      <c r="E102" s="144">
        <v>124</v>
      </c>
      <c r="F102" s="144">
        <v>6862</v>
      </c>
      <c r="G102" s="144">
        <v>2142302</v>
      </c>
      <c r="H102" s="144">
        <v>53</v>
      </c>
    </row>
    <row r="103" spans="1:8" ht="15" thickBot="1">
      <c r="A103" s="340" t="s">
        <v>747</v>
      </c>
      <c r="B103" s="144">
        <v>379</v>
      </c>
      <c r="C103" s="144">
        <v>9985</v>
      </c>
      <c r="D103" s="144">
        <v>14511</v>
      </c>
      <c r="E103" s="144">
        <v>128</v>
      </c>
      <c r="F103" s="144">
        <v>6134</v>
      </c>
      <c r="G103" s="144">
        <v>2293794</v>
      </c>
      <c r="H103" s="144">
        <v>77</v>
      </c>
    </row>
    <row r="104" spans="1:8" ht="15" thickBot="1">
      <c r="A104" s="340" t="s">
        <v>748</v>
      </c>
      <c r="B104" s="144">
        <v>393</v>
      </c>
      <c r="C104" s="144">
        <v>10977</v>
      </c>
      <c r="D104" s="144">
        <v>15205</v>
      </c>
      <c r="E104" s="144">
        <v>131</v>
      </c>
      <c r="F104" s="144">
        <v>7490</v>
      </c>
      <c r="G104" s="144">
        <v>2457466</v>
      </c>
      <c r="H104" s="144">
        <v>93</v>
      </c>
    </row>
    <row r="105" spans="1:8" ht="15" thickBot="1">
      <c r="A105" s="340" t="s">
        <v>749</v>
      </c>
      <c r="B105" s="144">
        <v>374</v>
      </c>
      <c r="C105" s="144">
        <v>10917</v>
      </c>
      <c r="D105" s="144">
        <v>15850</v>
      </c>
      <c r="E105" s="144">
        <v>113</v>
      </c>
      <c r="F105" s="144">
        <v>7297</v>
      </c>
      <c r="G105" s="144">
        <v>2674075</v>
      </c>
      <c r="H105" s="144">
        <v>75</v>
      </c>
    </row>
    <row r="106" spans="1:8" ht="15" thickBot="1">
      <c r="A106" s="340" t="s">
        <v>750</v>
      </c>
      <c r="B106" s="144">
        <v>371</v>
      </c>
      <c r="C106" s="144">
        <v>10613</v>
      </c>
      <c r="D106" s="144">
        <v>15051</v>
      </c>
      <c r="E106" s="144">
        <v>114</v>
      </c>
      <c r="F106" s="144">
        <v>7292</v>
      </c>
      <c r="G106" s="144">
        <v>3003495</v>
      </c>
      <c r="H106" s="144">
        <v>57</v>
      </c>
    </row>
    <row r="108" spans="1:8" ht="15" thickBot="1"/>
    <row r="109" spans="1:8" ht="21" customHeight="1" thickBot="1">
      <c r="A109" s="573" t="s">
        <v>0</v>
      </c>
      <c r="B109" s="573" t="s">
        <v>282</v>
      </c>
      <c r="C109" s="573"/>
      <c r="D109" s="573"/>
      <c r="E109" s="573"/>
      <c r="F109" s="573"/>
      <c r="G109" s="573"/>
      <c r="H109" s="573"/>
    </row>
    <row r="110" spans="1:8" ht="36.75" customHeight="1" thickBot="1">
      <c r="A110" s="573"/>
      <c r="B110" s="333" t="s">
        <v>48</v>
      </c>
      <c r="C110" s="332" t="s">
        <v>49</v>
      </c>
      <c r="D110" s="332" t="s">
        <v>50</v>
      </c>
      <c r="E110" s="332" t="s">
        <v>51</v>
      </c>
      <c r="F110" s="148" t="s">
        <v>52</v>
      </c>
      <c r="G110" s="148" t="s">
        <v>53</v>
      </c>
      <c r="H110" s="148" t="s">
        <v>54</v>
      </c>
    </row>
    <row r="111" spans="1:8" ht="15" thickBot="1">
      <c r="A111" s="115" t="s">
        <v>606</v>
      </c>
      <c r="B111" s="107">
        <v>6803</v>
      </c>
      <c r="C111" s="107">
        <v>238719</v>
      </c>
      <c r="D111" s="107">
        <v>112250</v>
      </c>
      <c r="E111" s="107">
        <v>260297</v>
      </c>
      <c r="F111" s="107">
        <v>9520</v>
      </c>
      <c r="G111" s="107">
        <v>13515</v>
      </c>
      <c r="H111" s="107">
        <v>2085</v>
      </c>
    </row>
    <row r="112" spans="1:8" ht="15" thickBot="1">
      <c r="A112" s="115" t="s">
        <v>635</v>
      </c>
      <c r="B112" s="107">
        <v>6885</v>
      </c>
      <c r="C112" s="107">
        <v>234202</v>
      </c>
      <c r="D112" s="107">
        <v>113579</v>
      </c>
      <c r="E112" s="107">
        <v>264869</v>
      </c>
      <c r="F112" s="107">
        <v>9715</v>
      </c>
      <c r="G112" s="107">
        <v>14007</v>
      </c>
      <c r="H112" s="107">
        <v>1872</v>
      </c>
    </row>
    <row r="113" spans="1:8" ht="15" thickBot="1">
      <c r="A113" s="115" t="s">
        <v>744</v>
      </c>
      <c r="B113" s="107">
        <v>10118</v>
      </c>
      <c r="C113" s="107">
        <v>285021</v>
      </c>
      <c r="D113" s="107">
        <v>133588</v>
      </c>
      <c r="E113" s="107">
        <v>298203</v>
      </c>
      <c r="F113" s="107">
        <v>36575</v>
      </c>
      <c r="G113" s="107">
        <v>22730</v>
      </c>
      <c r="H113" s="107">
        <v>1867</v>
      </c>
    </row>
    <row r="114" spans="1:8" ht="15" thickBot="1">
      <c r="A114" s="340" t="s">
        <v>745</v>
      </c>
      <c r="B114" s="144">
        <v>1460</v>
      </c>
      <c r="C114" s="144">
        <v>42404</v>
      </c>
      <c r="D114" s="144">
        <v>20346</v>
      </c>
      <c r="E114" s="144">
        <v>45728</v>
      </c>
      <c r="F114" s="144">
        <v>2651</v>
      </c>
      <c r="G114" s="144">
        <v>2909</v>
      </c>
      <c r="H114" s="144">
        <v>283</v>
      </c>
    </row>
    <row r="115" spans="1:8" ht="15" thickBot="1">
      <c r="A115" s="340" t="s">
        <v>746</v>
      </c>
      <c r="B115" s="144">
        <v>1663</v>
      </c>
      <c r="C115" s="144">
        <v>47941</v>
      </c>
      <c r="D115" s="144">
        <v>22496</v>
      </c>
      <c r="E115" s="144">
        <v>49366</v>
      </c>
      <c r="F115" s="144">
        <v>6035</v>
      </c>
      <c r="G115" s="144">
        <v>3921</v>
      </c>
      <c r="H115" s="144">
        <v>293</v>
      </c>
    </row>
    <row r="116" spans="1:8" ht="15" thickBot="1">
      <c r="A116" s="340" t="s">
        <v>747</v>
      </c>
      <c r="B116" s="144">
        <v>1670</v>
      </c>
      <c r="C116" s="144">
        <v>45769</v>
      </c>
      <c r="D116" s="144">
        <v>21458</v>
      </c>
      <c r="E116" s="144">
        <v>48117</v>
      </c>
      <c r="F116" s="144">
        <v>6276</v>
      </c>
      <c r="G116" s="144">
        <v>3791</v>
      </c>
      <c r="H116" s="144">
        <v>319</v>
      </c>
    </row>
    <row r="117" spans="1:8" ht="15" thickBot="1">
      <c r="A117" s="340" t="s">
        <v>748</v>
      </c>
      <c r="B117" s="144">
        <v>1807</v>
      </c>
      <c r="C117" s="144">
        <v>50516</v>
      </c>
      <c r="D117" s="144">
        <v>22854</v>
      </c>
      <c r="E117" s="144">
        <v>51380</v>
      </c>
      <c r="F117" s="144">
        <v>7200</v>
      </c>
      <c r="G117" s="144">
        <v>3944</v>
      </c>
      <c r="H117" s="144">
        <v>338</v>
      </c>
    </row>
    <row r="118" spans="1:8" ht="15" thickBot="1">
      <c r="A118" s="340" t="s">
        <v>749</v>
      </c>
      <c r="B118" s="144">
        <v>1750</v>
      </c>
      <c r="C118" s="144">
        <v>48993</v>
      </c>
      <c r="D118" s="144">
        <v>23392</v>
      </c>
      <c r="E118" s="144">
        <v>51830</v>
      </c>
      <c r="F118" s="144">
        <v>7223</v>
      </c>
      <c r="G118" s="144">
        <v>4077</v>
      </c>
      <c r="H118" s="144">
        <v>319</v>
      </c>
    </row>
    <row r="119" spans="1:8" ht="15" thickBot="1">
      <c r="A119" s="340" t="s">
        <v>750</v>
      </c>
      <c r="B119" s="144">
        <v>1768</v>
      </c>
      <c r="C119" s="144">
        <v>49398</v>
      </c>
      <c r="D119" s="144">
        <v>23042</v>
      </c>
      <c r="E119" s="144">
        <v>51782</v>
      </c>
      <c r="F119" s="144">
        <v>7190</v>
      </c>
      <c r="G119" s="144">
        <v>4088</v>
      </c>
      <c r="H119" s="144">
        <v>315</v>
      </c>
    </row>
    <row r="121" spans="1:8" ht="15" thickBot="1"/>
    <row r="122" spans="1:8" ht="24.75" customHeight="1" thickBot="1">
      <c r="A122" s="573" t="s">
        <v>0</v>
      </c>
      <c r="B122" s="573" t="s">
        <v>282</v>
      </c>
      <c r="C122" s="573"/>
      <c r="D122" s="573"/>
      <c r="E122" s="573"/>
      <c r="F122" s="573"/>
      <c r="G122" s="573"/>
      <c r="H122" s="573"/>
    </row>
    <row r="123" spans="1:8" ht="50.25" customHeight="1" thickBot="1">
      <c r="A123" s="573"/>
      <c r="B123" s="148" t="s">
        <v>55</v>
      </c>
      <c r="C123" s="148" t="s">
        <v>56</v>
      </c>
      <c r="D123" s="332" t="s">
        <v>57</v>
      </c>
      <c r="E123" s="332" t="s">
        <v>75</v>
      </c>
      <c r="F123" s="332" t="s">
        <v>59</v>
      </c>
      <c r="G123" s="332" t="s">
        <v>60</v>
      </c>
      <c r="H123" s="332" t="s">
        <v>61</v>
      </c>
    </row>
    <row r="124" spans="1:8" ht="15" thickBot="1">
      <c r="A124" s="115" t="s">
        <v>606</v>
      </c>
      <c r="B124" s="107">
        <v>27720</v>
      </c>
      <c r="C124" s="107">
        <v>1308</v>
      </c>
      <c r="D124" s="107">
        <v>5539</v>
      </c>
      <c r="E124" s="107">
        <v>14803</v>
      </c>
      <c r="F124" s="107">
        <v>11191</v>
      </c>
      <c r="G124" s="107">
        <v>2076</v>
      </c>
      <c r="H124" s="107">
        <v>1580</v>
      </c>
    </row>
    <row r="125" spans="1:8" ht="15" thickBot="1">
      <c r="A125" s="115" t="s">
        <v>635</v>
      </c>
      <c r="B125" s="107">
        <v>26955</v>
      </c>
      <c r="C125" s="107">
        <v>1311</v>
      </c>
      <c r="D125" s="107">
        <v>5985</v>
      </c>
      <c r="E125" s="107">
        <v>14527</v>
      </c>
      <c r="F125" s="107">
        <v>11490</v>
      </c>
      <c r="G125" s="107">
        <v>2118</v>
      </c>
      <c r="H125" s="107">
        <v>1619</v>
      </c>
    </row>
    <row r="126" spans="1:8" ht="15" thickBot="1">
      <c r="A126" s="115" t="s">
        <v>744</v>
      </c>
      <c r="B126" s="107">
        <v>35222</v>
      </c>
      <c r="C126" s="107">
        <v>1420</v>
      </c>
      <c r="D126" s="107">
        <v>6124</v>
      </c>
      <c r="E126" s="107">
        <v>22831</v>
      </c>
      <c r="F126" s="107">
        <v>17827</v>
      </c>
      <c r="G126" s="107">
        <v>1995</v>
      </c>
      <c r="H126" s="107">
        <v>1671</v>
      </c>
    </row>
    <row r="127" spans="1:8" ht="15" thickBot="1">
      <c r="A127" s="340" t="s">
        <v>745</v>
      </c>
      <c r="B127" s="144">
        <v>4948</v>
      </c>
      <c r="C127" s="144">
        <v>230</v>
      </c>
      <c r="D127" s="144">
        <v>975</v>
      </c>
      <c r="E127" s="144">
        <v>3251</v>
      </c>
      <c r="F127" s="144">
        <v>2299</v>
      </c>
      <c r="G127" s="144">
        <v>322</v>
      </c>
      <c r="H127" s="144">
        <v>261</v>
      </c>
    </row>
    <row r="128" spans="1:8" ht="15" thickBot="1">
      <c r="A128" s="340" t="s">
        <v>746</v>
      </c>
      <c r="B128" s="144">
        <v>6114</v>
      </c>
      <c r="C128" s="144">
        <v>271</v>
      </c>
      <c r="D128" s="144">
        <v>1024</v>
      </c>
      <c r="E128" s="144">
        <v>3640</v>
      </c>
      <c r="F128" s="144">
        <v>3363</v>
      </c>
      <c r="G128" s="144">
        <v>312</v>
      </c>
      <c r="H128" s="144">
        <v>293</v>
      </c>
    </row>
    <row r="129" spans="1:8" ht="15" thickBot="1">
      <c r="A129" s="340" t="s">
        <v>747</v>
      </c>
      <c r="B129" s="144">
        <v>5518</v>
      </c>
      <c r="C129" s="144">
        <v>205</v>
      </c>
      <c r="D129" s="144">
        <v>985</v>
      </c>
      <c r="E129" s="144">
        <v>3696</v>
      </c>
      <c r="F129" s="144">
        <v>2937</v>
      </c>
      <c r="G129" s="144">
        <v>349</v>
      </c>
      <c r="H129" s="144">
        <v>260</v>
      </c>
    </row>
    <row r="130" spans="1:8" ht="15" thickBot="1">
      <c r="A130" s="340" t="s">
        <v>748</v>
      </c>
      <c r="B130" s="144">
        <v>6415</v>
      </c>
      <c r="C130" s="144">
        <v>289</v>
      </c>
      <c r="D130" s="144">
        <v>1031</v>
      </c>
      <c r="E130" s="144">
        <v>3867</v>
      </c>
      <c r="F130" s="144">
        <v>3093</v>
      </c>
      <c r="G130" s="144">
        <v>318</v>
      </c>
      <c r="H130" s="144">
        <v>303</v>
      </c>
    </row>
    <row r="131" spans="1:8" ht="15" thickBot="1">
      <c r="A131" s="340" t="s">
        <v>749</v>
      </c>
      <c r="B131" s="144">
        <v>6351</v>
      </c>
      <c r="C131" s="144">
        <v>210</v>
      </c>
      <c r="D131" s="144">
        <v>1072</v>
      </c>
      <c r="E131" s="144">
        <v>4119</v>
      </c>
      <c r="F131" s="144">
        <v>3115</v>
      </c>
      <c r="G131" s="144">
        <v>323</v>
      </c>
      <c r="H131" s="144">
        <v>271</v>
      </c>
    </row>
    <row r="132" spans="1:8" ht="15" thickBot="1">
      <c r="A132" s="340" t="s">
        <v>750</v>
      </c>
      <c r="B132" s="144">
        <v>5876</v>
      </c>
      <c r="C132" s="144">
        <v>215</v>
      </c>
      <c r="D132" s="144">
        <v>1037</v>
      </c>
      <c r="E132" s="144">
        <v>4258</v>
      </c>
      <c r="F132" s="144">
        <v>3020</v>
      </c>
      <c r="G132" s="144">
        <v>371</v>
      </c>
      <c r="H132" s="144">
        <v>283</v>
      </c>
    </row>
    <row r="133" spans="1:8">
      <c r="A133" s="169" t="s">
        <v>1052</v>
      </c>
      <c r="B133" s="24"/>
    </row>
    <row r="135" spans="1:8" ht="17">
      <c r="A135" s="593" t="s">
        <v>722</v>
      </c>
      <c r="B135" s="593"/>
      <c r="C135" s="593"/>
      <c r="D135" s="593"/>
      <c r="E135" s="593"/>
      <c r="F135" s="593"/>
      <c r="G135" s="593"/>
      <c r="H135" s="593"/>
    </row>
    <row r="136" spans="1:8">
      <c r="A136" s="260"/>
      <c r="B136" s="250"/>
      <c r="C136" s="250"/>
      <c r="D136" s="250"/>
      <c r="E136" s="250"/>
      <c r="F136" s="250"/>
      <c r="G136" s="250"/>
      <c r="H136" s="250"/>
    </row>
    <row r="137" spans="1:8">
      <c r="A137" s="254" t="s">
        <v>282</v>
      </c>
      <c r="B137" s="250"/>
      <c r="C137" s="250"/>
      <c r="D137" s="250"/>
      <c r="E137" s="250"/>
      <c r="F137" s="250"/>
      <c r="G137" s="250"/>
      <c r="H137" s="250"/>
    </row>
    <row r="138" spans="1:8" ht="15" thickBot="1"/>
    <row r="139" spans="1:8" ht="24" customHeight="1" thickBot="1">
      <c r="A139" s="573" t="s">
        <v>0</v>
      </c>
      <c r="B139" s="573" t="s">
        <v>282</v>
      </c>
      <c r="C139" s="573"/>
      <c r="D139" s="573"/>
      <c r="E139" s="573"/>
      <c r="F139" s="573"/>
      <c r="G139" s="573"/>
      <c r="H139" s="573"/>
    </row>
    <row r="140" spans="1:8" ht="33.75" customHeight="1" thickBot="1">
      <c r="A140" s="573"/>
      <c r="B140" s="333" t="s">
        <v>62</v>
      </c>
      <c r="C140" s="333" t="s">
        <v>63</v>
      </c>
      <c r="D140" s="333" t="s">
        <v>64</v>
      </c>
      <c r="E140" s="332" t="s">
        <v>65</v>
      </c>
      <c r="F140" s="332" t="s">
        <v>76</v>
      </c>
      <c r="G140" s="332" t="s">
        <v>67</v>
      </c>
      <c r="H140" s="332" t="s">
        <v>68</v>
      </c>
    </row>
    <row r="141" spans="1:8" ht="15" thickBot="1">
      <c r="A141" s="115" t="s">
        <v>606</v>
      </c>
      <c r="B141" s="107">
        <v>7219</v>
      </c>
      <c r="C141" s="107">
        <v>1909</v>
      </c>
      <c r="D141" s="107">
        <v>3225</v>
      </c>
      <c r="E141" s="107">
        <v>209</v>
      </c>
      <c r="F141" s="107">
        <v>24915</v>
      </c>
      <c r="G141" s="107">
        <v>291</v>
      </c>
      <c r="H141" s="107">
        <v>25573</v>
      </c>
    </row>
    <row r="142" spans="1:8" ht="15" thickBot="1">
      <c r="A142" s="115" t="s">
        <v>635</v>
      </c>
      <c r="B142" s="107">
        <v>6893</v>
      </c>
      <c r="C142" s="107">
        <v>1985</v>
      </c>
      <c r="D142" s="107">
        <v>3507</v>
      </c>
      <c r="E142" s="107">
        <v>280</v>
      </c>
      <c r="F142" s="107">
        <v>24641</v>
      </c>
      <c r="G142" s="107">
        <v>174</v>
      </c>
      <c r="H142" s="107">
        <v>29780</v>
      </c>
    </row>
    <row r="143" spans="1:8" ht="15" thickBot="1">
      <c r="A143" s="115" t="s">
        <v>744</v>
      </c>
      <c r="B143" s="107">
        <v>7170</v>
      </c>
      <c r="C143" s="107">
        <v>2236</v>
      </c>
      <c r="D143" s="107">
        <v>4607</v>
      </c>
      <c r="E143" s="107">
        <v>474</v>
      </c>
      <c r="F143" s="107">
        <v>31304</v>
      </c>
      <c r="G143" s="107">
        <v>196</v>
      </c>
      <c r="H143" s="107">
        <v>38343</v>
      </c>
    </row>
    <row r="144" spans="1:8" ht="15" thickBot="1">
      <c r="A144" s="340" t="s">
        <v>745</v>
      </c>
      <c r="B144" s="144">
        <v>1142</v>
      </c>
      <c r="C144" s="144">
        <v>374</v>
      </c>
      <c r="D144" s="144">
        <v>640</v>
      </c>
      <c r="E144" s="144">
        <v>68</v>
      </c>
      <c r="F144" s="144">
        <v>4699</v>
      </c>
      <c r="G144" s="144">
        <v>32</v>
      </c>
      <c r="H144" s="144">
        <v>5163</v>
      </c>
    </row>
    <row r="145" spans="1:8" ht="15" thickBot="1">
      <c r="A145" s="340" t="s">
        <v>746</v>
      </c>
      <c r="B145" s="144">
        <v>1151</v>
      </c>
      <c r="C145" s="144">
        <v>374</v>
      </c>
      <c r="D145" s="144">
        <v>742</v>
      </c>
      <c r="E145" s="144">
        <v>67</v>
      </c>
      <c r="F145" s="144">
        <v>5237</v>
      </c>
      <c r="G145" s="144">
        <v>32</v>
      </c>
      <c r="H145" s="144">
        <v>6428</v>
      </c>
    </row>
    <row r="146" spans="1:8" ht="15" thickBot="1">
      <c r="A146" s="340" t="s">
        <v>747</v>
      </c>
      <c r="B146" s="144">
        <v>1148</v>
      </c>
      <c r="C146" s="144">
        <v>333</v>
      </c>
      <c r="D146" s="144">
        <v>656</v>
      </c>
      <c r="E146" s="144">
        <v>78</v>
      </c>
      <c r="F146" s="144">
        <v>4932</v>
      </c>
      <c r="G146" s="144">
        <v>32</v>
      </c>
      <c r="H146" s="144">
        <v>6395</v>
      </c>
    </row>
    <row r="147" spans="1:8" ht="15" thickBot="1">
      <c r="A147" s="340" t="s">
        <v>748</v>
      </c>
      <c r="B147" s="144">
        <v>1193</v>
      </c>
      <c r="C147" s="144">
        <v>416</v>
      </c>
      <c r="D147" s="144">
        <v>877</v>
      </c>
      <c r="E147" s="144">
        <v>79</v>
      </c>
      <c r="F147" s="144">
        <v>5574</v>
      </c>
      <c r="G147" s="144">
        <v>32</v>
      </c>
      <c r="H147" s="144">
        <v>6696</v>
      </c>
    </row>
    <row r="148" spans="1:8" ht="15" thickBot="1">
      <c r="A148" s="340" t="s">
        <v>749</v>
      </c>
      <c r="B148" s="144">
        <v>1345</v>
      </c>
      <c r="C148" s="144">
        <v>378</v>
      </c>
      <c r="D148" s="144">
        <v>884</v>
      </c>
      <c r="E148" s="144">
        <v>106</v>
      </c>
      <c r="F148" s="144">
        <v>5502</v>
      </c>
      <c r="G148" s="144">
        <v>33</v>
      </c>
      <c r="H148" s="144">
        <v>6857</v>
      </c>
    </row>
    <row r="149" spans="1:8" ht="15" thickBot="1">
      <c r="A149" s="340" t="s">
        <v>750</v>
      </c>
      <c r="B149" s="144">
        <v>1191</v>
      </c>
      <c r="C149" s="144">
        <v>361</v>
      </c>
      <c r="D149" s="144">
        <v>808</v>
      </c>
      <c r="E149" s="144">
        <v>76</v>
      </c>
      <c r="F149" s="144">
        <v>5360</v>
      </c>
      <c r="G149" s="144">
        <v>35</v>
      </c>
      <c r="H149" s="144">
        <v>6804</v>
      </c>
    </row>
    <row r="151" spans="1:8" ht="15" thickBot="1"/>
    <row r="152" spans="1:8" ht="21.75" customHeight="1" thickBot="1">
      <c r="A152" s="573" t="s">
        <v>0</v>
      </c>
      <c r="B152" s="573" t="s">
        <v>282</v>
      </c>
      <c r="C152" s="573"/>
      <c r="D152" s="573"/>
      <c r="E152" s="573"/>
      <c r="F152" s="573"/>
      <c r="G152" s="573"/>
      <c r="H152" s="573"/>
    </row>
    <row r="153" spans="1:8" ht="34.5" customHeight="1" thickBot="1">
      <c r="A153" s="573"/>
      <c r="B153" s="332" t="s">
        <v>69</v>
      </c>
      <c r="C153" s="332" t="s">
        <v>70</v>
      </c>
      <c r="D153" s="332" t="s">
        <v>71</v>
      </c>
      <c r="E153" s="332" t="s">
        <v>72</v>
      </c>
      <c r="F153" s="332" t="s">
        <v>73</v>
      </c>
      <c r="G153" s="617" t="s">
        <v>77</v>
      </c>
      <c r="H153" s="617"/>
    </row>
    <row r="154" spans="1:8" ht="15" thickBot="1">
      <c r="A154" s="115" t="s">
        <v>606</v>
      </c>
      <c r="B154" s="107">
        <v>2280</v>
      </c>
      <c r="C154" s="107">
        <v>1361</v>
      </c>
      <c r="D154" s="107">
        <v>10940</v>
      </c>
      <c r="E154" s="107">
        <v>7040</v>
      </c>
      <c r="F154" s="107">
        <v>25906</v>
      </c>
      <c r="G154" s="638">
        <v>92544</v>
      </c>
      <c r="H154" s="638"/>
    </row>
    <row r="155" spans="1:8" ht="15" thickBot="1">
      <c r="A155" s="115" t="s">
        <v>635</v>
      </c>
      <c r="B155" s="107">
        <v>1944</v>
      </c>
      <c r="C155" s="107">
        <v>1311</v>
      </c>
      <c r="D155" s="107">
        <v>11079</v>
      </c>
      <c r="E155" s="107">
        <v>7926</v>
      </c>
      <c r="F155" s="107">
        <v>26039</v>
      </c>
      <c r="G155" s="638">
        <v>94652</v>
      </c>
      <c r="H155" s="638"/>
    </row>
    <row r="156" spans="1:8" ht="15" thickBot="1">
      <c r="A156" s="115" t="s">
        <v>744</v>
      </c>
      <c r="B156" s="107">
        <v>2045</v>
      </c>
      <c r="C156" s="107">
        <v>1575</v>
      </c>
      <c r="D156" s="107">
        <v>20845</v>
      </c>
      <c r="E156" s="107">
        <v>10657</v>
      </c>
      <c r="F156" s="107">
        <v>28074</v>
      </c>
      <c r="G156" s="638">
        <v>118262</v>
      </c>
      <c r="H156" s="638"/>
    </row>
    <row r="157" spans="1:8" ht="15" thickBot="1">
      <c r="A157" s="340" t="s">
        <v>745</v>
      </c>
      <c r="B157" s="144">
        <v>318</v>
      </c>
      <c r="C157" s="144">
        <v>265</v>
      </c>
      <c r="D157" s="144">
        <v>2759</v>
      </c>
      <c r="E157" s="144">
        <v>1511</v>
      </c>
      <c r="F157" s="144">
        <v>4269</v>
      </c>
      <c r="G157" s="627">
        <v>17043</v>
      </c>
      <c r="H157" s="627"/>
    </row>
    <row r="158" spans="1:8" ht="15" thickBot="1">
      <c r="A158" s="340" t="s">
        <v>746</v>
      </c>
      <c r="B158" s="144">
        <v>383</v>
      </c>
      <c r="C158" s="144">
        <v>265</v>
      </c>
      <c r="D158" s="144">
        <v>3617</v>
      </c>
      <c r="E158" s="144">
        <v>1776</v>
      </c>
      <c r="F158" s="144">
        <v>4774</v>
      </c>
      <c r="G158" s="627">
        <v>19208</v>
      </c>
      <c r="H158" s="627"/>
    </row>
    <row r="159" spans="1:8" ht="15" thickBot="1">
      <c r="A159" s="340" t="s">
        <v>747</v>
      </c>
      <c r="B159" s="144">
        <v>338</v>
      </c>
      <c r="C159" s="144">
        <v>267</v>
      </c>
      <c r="D159" s="144">
        <v>3419</v>
      </c>
      <c r="E159" s="144">
        <v>1706</v>
      </c>
      <c r="F159" s="144">
        <v>4398</v>
      </c>
      <c r="G159" s="627">
        <v>19479</v>
      </c>
      <c r="H159" s="627"/>
    </row>
    <row r="160" spans="1:8" ht="15" thickBot="1">
      <c r="A160" s="340" t="s">
        <v>748</v>
      </c>
      <c r="B160" s="144">
        <v>445</v>
      </c>
      <c r="C160" s="144">
        <v>265</v>
      </c>
      <c r="D160" s="144">
        <v>3637</v>
      </c>
      <c r="E160" s="144">
        <v>1828</v>
      </c>
      <c r="F160" s="144">
        <v>4962</v>
      </c>
      <c r="G160" s="627">
        <v>20707</v>
      </c>
      <c r="H160" s="627"/>
    </row>
    <row r="161" spans="1:8" ht="15" thickBot="1">
      <c r="A161" s="340" t="s">
        <v>749</v>
      </c>
      <c r="B161" s="144">
        <v>290</v>
      </c>
      <c r="C161" s="144">
        <v>258</v>
      </c>
      <c r="D161" s="144">
        <v>3807</v>
      </c>
      <c r="E161" s="144">
        <v>1913</v>
      </c>
      <c r="F161" s="144">
        <v>4984</v>
      </c>
      <c r="G161" s="627">
        <v>20776</v>
      </c>
      <c r="H161" s="627"/>
    </row>
    <row r="162" spans="1:8" ht="15" thickBot="1">
      <c r="A162" s="340" t="s">
        <v>750</v>
      </c>
      <c r="B162" s="144">
        <v>271</v>
      </c>
      <c r="C162" s="144">
        <v>255</v>
      </c>
      <c r="D162" s="144">
        <v>3606</v>
      </c>
      <c r="E162" s="144">
        <v>1923</v>
      </c>
      <c r="F162" s="144">
        <v>4687</v>
      </c>
      <c r="G162" s="627">
        <v>21049</v>
      </c>
      <c r="H162" s="627"/>
    </row>
    <row r="165" spans="1:8">
      <c r="A165" s="169" t="s">
        <v>1052</v>
      </c>
    </row>
  </sheetData>
  <mergeCells count="44">
    <mergeCell ref="G159:H159"/>
    <mergeCell ref="G160:H160"/>
    <mergeCell ref="G161:H161"/>
    <mergeCell ref="G162:H162"/>
    <mergeCell ref="G154:H154"/>
    <mergeCell ref="G155:H155"/>
    <mergeCell ref="G156:H156"/>
    <mergeCell ref="G157:H157"/>
    <mergeCell ref="G158:H158"/>
    <mergeCell ref="A32:A33"/>
    <mergeCell ref="B32:H32"/>
    <mergeCell ref="G65:H65"/>
    <mergeCell ref="G66:H66"/>
    <mergeCell ref="G67:H67"/>
    <mergeCell ref="A2:H2"/>
    <mergeCell ref="A6:A7"/>
    <mergeCell ref="B6:H6"/>
    <mergeCell ref="A19:A20"/>
    <mergeCell ref="B19:H19"/>
    <mergeCell ref="A92:H92"/>
    <mergeCell ref="A96:A97"/>
    <mergeCell ref="B96:H96"/>
    <mergeCell ref="A46:H46"/>
    <mergeCell ref="A50:A51"/>
    <mergeCell ref="B50:H50"/>
    <mergeCell ref="A63:A64"/>
    <mergeCell ref="B63:H63"/>
    <mergeCell ref="G64:H64"/>
    <mergeCell ref="G68:H68"/>
    <mergeCell ref="G69:H69"/>
    <mergeCell ref="G70:H70"/>
    <mergeCell ref="G71:H71"/>
    <mergeCell ref="G72:H72"/>
    <mergeCell ref="G73:H73"/>
    <mergeCell ref="A152:A153"/>
    <mergeCell ref="B152:H152"/>
    <mergeCell ref="G153:H153"/>
    <mergeCell ref="A109:A110"/>
    <mergeCell ref="B109:H109"/>
    <mergeCell ref="A122:A123"/>
    <mergeCell ref="B122:H122"/>
    <mergeCell ref="A135:H135"/>
    <mergeCell ref="A139:A140"/>
    <mergeCell ref="B139:H139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/>
  </sheetPr>
  <dimension ref="A1:K151"/>
  <sheetViews>
    <sheetView showGridLines="0" view="pageBreakPreview" topLeftCell="A103" zoomScaleNormal="100" zoomScaleSheetLayoutView="100" workbookViewId="0">
      <selection activeCell="I89" sqref="I89"/>
    </sheetView>
  </sheetViews>
  <sheetFormatPr defaultRowHeight="14.5"/>
  <cols>
    <col min="1" max="1" width="3.26953125" style="85" customWidth="1"/>
    <col min="2" max="2" width="5.54296875" customWidth="1"/>
    <col min="3" max="3" width="17.54296875" customWidth="1"/>
    <col min="4" max="4" width="7" style="41" customWidth="1"/>
    <col min="5" max="5" width="8.453125" style="41" customWidth="1"/>
    <col min="6" max="6" width="3" customWidth="1"/>
    <col min="7" max="7" width="3.81640625" style="1" customWidth="1"/>
    <col min="8" max="8" width="6" customWidth="1"/>
    <col min="9" max="9" width="17.54296875" customWidth="1"/>
    <col min="10" max="10" width="6.54296875" style="41" customWidth="1"/>
    <col min="11" max="11" width="7.81640625" style="41" customWidth="1"/>
  </cols>
  <sheetData>
    <row r="1" spans="1:11" ht="20">
      <c r="A1" s="650" t="s">
        <v>388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</row>
    <row r="2" spans="1:11" ht="15" thickBot="1">
      <c r="A2" s="362"/>
      <c r="B2" s="363"/>
      <c r="C2" s="363"/>
      <c r="D2" s="364"/>
      <c r="E2" s="364"/>
      <c r="F2" s="363"/>
      <c r="G2" s="365"/>
      <c r="H2" s="363"/>
      <c r="I2" s="363"/>
      <c r="J2" s="364"/>
      <c r="K2" s="364"/>
    </row>
    <row r="3" spans="1:11" ht="29.5" thickBot="1">
      <c r="A3" s="366" t="s">
        <v>347</v>
      </c>
      <c r="B3" s="366" t="s">
        <v>389</v>
      </c>
      <c r="C3" s="366" t="s">
        <v>390</v>
      </c>
      <c r="D3" s="367" t="s">
        <v>391</v>
      </c>
      <c r="E3" s="367" t="s">
        <v>392</v>
      </c>
      <c r="F3" s="368"/>
      <c r="G3" s="366" t="s">
        <v>347</v>
      </c>
      <c r="H3" s="366" t="s">
        <v>389</v>
      </c>
      <c r="I3" s="366" t="s">
        <v>390</v>
      </c>
      <c r="J3" s="367" t="s">
        <v>391</v>
      </c>
      <c r="K3" s="367" t="s">
        <v>392</v>
      </c>
    </row>
    <row r="4" spans="1:11" ht="15" thickBot="1">
      <c r="A4" s="369">
        <v>1</v>
      </c>
      <c r="B4" s="654" t="s">
        <v>393</v>
      </c>
      <c r="C4" s="654"/>
      <c r="D4" s="369"/>
      <c r="E4" s="369">
        <f>SUM(E5:E12)</f>
        <v>20</v>
      </c>
      <c r="F4" s="363"/>
      <c r="G4" s="369">
        <v>10</v>
      </c>
      <c r="H4" s="654" t="s">
        <v>460</v>
      </c>
      <c r="I4" s="654"/>
      <c r="J4" s="369"/>
      <c r="K4" s="369">
        <f>SUM(K5:K10)</f>
        <v>14</v>
      </c>
    </row>
    <row r="5" spans="1:11" ht="15" customHeight="1" thickBot="1">
      <c r="A5" s="370"/>
      <c r="B5" s="371"/>
      <c r="C5" s="372" t="s">
        <v>394</v>
      </c>
      <c r="D5" s="373"/>
      <c r="E5" s="373">
        <v>1</v>
      </c>
      <c r="F5" s="363"/>
      <c r="G5" s="374"/>
      <c r="H5" s="365"/>
      <c r="I5" s="372" t="s">
        <v>403</v>
      </c>
      <c r="J5" s="373"/>
      <c r="K5" s="373">
        <v>6</v>
      </c>
    </row>
    <row r="6" spans="1:11" ht="15" thickBot="1">
      <c r="A6" s="374"/>
      <c r="B6" s="375"/>
      <c r="C6" s="372" t="s">
        <v>396</v>
      </c>
      <c r="D6" s="373"/>
      <c r="E6" s="373">
        <v>2</v>
      </c>
      <c r="F6" s="363"/>
      <c r="G6" s="374"/>
      <c r="H6" s="365"/>
      <c r="I6" s="372" t="s">
        <v>926</v>
      </c>
      <c r="J6" s="373"/>
      <c r="K6" s="373">
        <v>2</v>
      </c>
    </row>
    <row r="7" spans="1:11" ht="15" thickBot="1">
      <c r="A7" s="374"/>
      <c r="B7" s="375"/>
      <c r="C7" s="372" t="s">
        <v>927</v>
      </c>
      <c r="D7" s="373"/>
      <c r="E7" s="373">
        <v>1</v>
      </c>
      <c r="F7" s="363"/>
      <c r="G7" s="646"/>
      <c r="H7" s="647"/>
      <c r="I7" s="372" t="s">
        <v>550</v>
      </c>
      <c r="J7" s="373"/>
      <c r="K7" s="373">
        <v>1</v>
      </c>
    </row>
    <row r="8" spans="1:11" ht="15" thickBot="1">
      <c r="A8" s="374"/>
      <c r="B8" s="375"/>
      <c r="C8" s="372" t="s">
        <v>398</v>
      </c>
      <c r="D8" s="373"/>
      <c r="E8" s="373">
        <v>12</v>
      </c>
      <c r="F8" s="363"/>
      <c r="G8" s="646"/>
      <c r="H8" s="647"/>
      <c r="I8" s="376" t="s">
        <v>928</v>
      </c>
      <c r="J8" s="373"/>
      <c r="K8" s="373">
        <v>1</v>
      </c>
    </row>
    <row r="9" spans="1:11" ht="15" thickBot="1">
      <c r="A9" s="374"/>
      <c r="B9" s="375"/>
      <c r="C9" s="372" t="s">
        <v>400</v>
      </c>
      <c r="D9" s="373"/>
      <c r="E9" s="373">
        <v>1</v>
      </c>
      <c r="F9" s="363"/>
      <c r="G9" s="646"/>
      <c r="H9" s="647"/>
      <c r="I9" s="372" t="s">
        <v>399</v>
      </c>
      <c r="J9" s="373"/>
      <c r="K9" s="373">
        <v>1</v>
      </c>
    </row>
    <row r="10" spans="1:11" ht="15" thickBot="1">
      <c r="A10" s="374"/>
      <c r="B10" s="375"/>
      <c r="C10" s="372" t="s">
        <v>402</v>
      </c>
      <c r="D10" s="373"/>
      <c r="E10" s="373">
        <v>1</v>
      </c>
      <c r="F10" s="363"/>
      <c r="G10" s="377"/>
      <c r="H10" s="378"/>
      <c r="I10" s="372" t="s">
        <v>401</v>
      </c>
      <c r="J10" s="373"/>
      <c r="K10" s="373">
        <v>3</v>
      </c>
    </row>
    <row r="11" spans="1:11" ht="15" thickBot="1">
      <c r="A11" s="374"/>
      <c r="B11" s="375"/>
      <c r="C11" s="372" t="s">
        <v>404</v>
      </c>
      <c r="D11" s="373"/>
      <c r="E11" s="373">
        <v>1</v>
      </c>
      <c r="F11" s="363"/>
      <c r="G11" s="369">
        <v>11</v>
      </c>
      <c r="H11" s="379" t="s">
        <v>405</v>
      </c>
      <c r="I11" s="380"/>
      <c r="J11" s="369"/>
      <c r="K11" s="369">
        <f>SUM(K12:K30)</f>
        <v>100</v>
      </c>
    </row>
    <row r="12" spans="1:11" ht="15" thickBot="1">
      <c r="A12" s="374"/>
      <c r="B12" s="375"/>
      <c r="C12" s="372" t="s">
        <v>929</v>
      </c>
      <c r="D12" s="373"/>
      <c r="E12" s="373">
        <v>1</v>
      </c>
      <c r="F12" s="363"/>
      <c r="G12" s="370"/>
      <c r="H12" s="371"/>
      <c r="I12" s="372" t="s">
        <v>407</v>
      </c>
      <c r="J12" s="373"/>
      <c r="K12" s="373">
        <v>3</v>
      </c>
    </row>
    <row r="13" spans="1:11" ht="15" thickBot="1">
      <c r="A13" s="381">
        <v>2</v>
      </c>
      <c r="B13" s="382" t="s">
        <v>406</v>
      </c>
      <c r="C13" s="383"/>
      <c r="D13" s="369"/>
      <c r="E13" s="369">
        <f>SUM(E14:E16)</f>
        <v>27</v>
      </c>
      <c r="F13" s="363"/>
      <c r="G13" s="374"/>
      <c r="H13" s="375"/>
      <c r="I13" s="372" t="s">
        <v>930</v>
      </c>
      <c r="J13" s="373"/>
      <c r="K13" s="373">
        <v>1</v>
      </c>
    </row>
    <row r="14" spans="1:11" ht="15" thickBot="1">
      <c r="A14" s="655"/>
      <c r="B14" s="656"/>
      <c r="C14" s="384" t="s">
        <v>408</v>
      </c>
      <c r="D14" s="373"/>
      <c r="E14" s="373">
        <v>6</v>
      </c>
      <c r="F14" s="363"/>
      <c r="G14" s="374"/>
      <c r="H14" s="375"/>
      <c r="I14" s="372" t="s">
        <v>931</v>
      </c>
      <c r="J14" s="373"/>
      <c r="K14" s="373">
        <v>2</v>
      </c>
    </row>
    <row r="15" spans="1:11" ht="15" thickBot="1">
      <c r="A15" s="657"/>
      <c r="B15" s="658"/>
      <c r="C15" s="384" t="s">
        <v>410</v>
      </c>
      <c r="D15" s="373"/>
      <c r="E15" s="373">
        <v>1</v>
      </c>
      <c r="F15" s="363"/>
      <c r="G15" s="374"/>
      <c r="H15" s="375"/>
      <c r="I15" s="372" t="s">
        <v>409</v>
      </c>
      <c r="J15" s="373"/>
      <c r="K15" s="373">
        <v>1</v>
      </c>
    </row>
    <row r="16" spans="1:11" ht="15" thickBot="1">
      <c r="A16" s="659"/>
      <c r="B16" s="660"/>
      <c r="C16" s="384" t="s">
        <v>412</v>
      </c>
      <c r="D16" s="373"/>
      <c r="E16" s="373">
        <v>20</v>
      </c>
      <c r="F16" s="363"/>
      <c r="G16" s="374"/>
      <c r="H16" s="375"/>
      <c r="I16" s="372" t="s">
        <v>411</v>
      </c>
      <c r="J16" s="373"/>
      <c r="K16" s="373">
        <v>1</v>
      </c>
    </row>
    <row r="17" spans="1:11" ht="15" thickBot="1">
      <c r="A17" s="385">
        <v>3</v>
      </c>
      <c r="B17" s="386" t="s">
        <v>414</v>
      </c>
      <c r="C17" s="387"/>
      <c r="D17" s="369"/>
      <c r="E17" s="369">
        <f>SUM(E18:E20)</f>
        <v>11</v>
      </c>
      <c r="F17" s="363"/>
      <c r="G17" s="374"/>
      <c r="H17" s="375"/>
      <c r="I17" s="372" t="s">
        <v>642</v>
      </c>
      <c r="J17" s="373"/>
      <c r="K17" s="373">
        <v>1</v>
      </c>
    </row>
    <row r="18" spans="1:11" ht="15" thickBot="1">
      <c r="A18" s="651"/>
      <c r="B18" s="651"/>
      <c r="C18" s="372" t="s">
        <v>643</v>
      </c>
      <c r="D18" s="373"/>
      <c r="E18" s="373">
        <v>3</v>
      </c>
      <c r="F18" s="363"/>
      <c r="G18" s="374"/>
      <c r="H18" s="375"/>
      <c r="I18" s="372" t="s">
        <v>932</v>
      </c>
      <c r="J18" s="373"/>
      <c r="K18" s="373">
        <v>2</v>
      </c>
    </row>
    <row r="19" spans="1:11" ht="15" thickBot="1">
      <c r="A19" s="651"/>
      <c r="B19" s="651"/>
      <c r="C19" s="372" t="s">
        <v>416</v>
      </c>
      <c r="D19" s="373"/>
      <c r="E19" s="373">
        <v>2</v>
      </c>
      <c r="F19" s="363"/>
      <c r="G19" s="374"/>
      <c r="H19" s="375"/>
      <c r="I19" s="376" t="s">
        <v>933</v>
      </c>
      <c r="J19" s="373"/>
      <c r="K19" s="373">
        <v>1</v>
      </c>
    </row>
    <row r="20" spans="1:11" ht="15" thickBot="1">
      <c r="A20" s="651"/>
      <c r="B20" s="651"/>
      <c r="C20" s="372" t="s">
        <v>418</v>
      </c>
      <c r="D20" s="373"/>
      <c r="E20" s="373">
        <v>6</v>
      </c>
      <c r="F20" s="363"/>
      <c r="G20" s="374"/>
      <c r="H20" s="375"/>
      <c r="I20" s="372" t="s">
        <v>413</v>
      </c>
      <c r="J20" s="373"/>
      <c r="K20" s="373">
        <v>1</v>
      </c>
    </row>
    <row r="21" spans="1:11" ht="15" thickBot="1">
      <c r="A21" s="369">
        <v>4</v>
      </c>
      <c r="B21" s="388" t="s">
        <v>420</v>
      </c>
      <c r="C21" s="387"/>
      <c r="D21" s="369">
        <v>3</v>
      </c>
      <c r="E21" s="369">
        <f>SUM(E22:E24)</f>
        <v>36</v>
      </c>
      <c r="F21" s="363"/>
      <c r="G21" s="374"/>
      <c r="H21" s="375"/>
      <c r="I21" s="372" t="s">
        <v>415</v>
      </c>
      <c r="J21" s="373"/>
      <c r="K21" s="373">
        <v>3</v>
      </c>
    </row>
    <row r="22" spans="1:11" ht="15" thickBot="1">
      <c r="A22" s="644"/>
      <c r="B22" s="645"/>
      <c r="C22" s="372" t="s">
        <v>422</v>
      </c>
      <c r="D22" s="373"/>
      <c r="E22" s="373">
        <v>3</v>
      </c>
      <c r="F22" s="363"/>
      <c r="G22" s="374"/>
      <c r="H22" s="375"/>
      <c r="I22" s="372" t="s">
        <v>417</v>
      </c>
      <c r="J22" s="373"/>
      <c r="K22" s="373">
        <v>1</v>
      </c>
    </row>
    <row r="23" spans="1:11" ht="15" thickBot="1">
      <c r="A23" s="646"/>
      <c r="B23" s="647"/>
      <c r="C23" s="372" t="s">
        <v>424</v>
      </c>
      <c r="D23" s="373">
        <v>1</v>
      </c>
      <c r="E23" s="373">
        <v>24</v>
      </c>
      <c r="F23" s="363"/>
      <c r="G23" s="374"/>
      <c r="H23" s="375"/>
      <c r="I23" s="372" t="s">
        <v>419</v>
      </c>
      <c r="J23" s="373"/>
      <c r="K23" s="373">
        <v>5</v>
      </c>
    </row>
    <row r="24" spans="1:11" ht="15" thickBot="1">
      <c r="A24" s="648"/>
      <c r="B24" s="649"/>
      <c r="C24" s="372" t="s">
        <v>426</v>
      </c>
      <c r="D24" s="373">
        <v>2</v>
      </c>
      <c r="E24" s="373">
        <v>9</v>
      </c>
      <c r="F24" s="363"/>
      <c r="G24" s="374"/>
      <c r="H24" s="375"/>
      <c r="I24" s="376" t="s">
        <v>934</v>
      </c>
      <c r="J24" s="373"/>
      <c r="K24" s="373">
        <v>1</v>
      </c>
    </row>
    <row r="25" spans="1:11" ht="15" thickBot="1">
      <c r="A25" s="369">
        <v>5</v>
      </c>
      <c r="B25" s="388" t="s">
        <v>428</v>
      </c>
      <c r="C25" s="387"/>
      <c r="D25" s="369"/>
      <c r="E25" s="369">
        <f>SUM(E26:E27)</f>
        <v>10</v>
      </c>
      <c r="F25" s="363"/>
      <c r="G25" s="374"/>
      <c r="H25" s="375"/>
      <c r="I25" s="372" t="s">
        <v>421</v>
      </c>
      <c r="J25" s="373"/>
      <c r="K25" s="373">
        <v>3</v>
      </c>
    </row>
    <row r="26" spans="1:11" ht="15" thickBot="1">
      <c r="A26" s="644"/>
      <c r="B26" s="645"/>
      <c r="C26" s="372" t="s">
        <v>428</v>
      </c>
      <c r="D26" s="373"/>
      <c r="E26" s="373">
        <v>9</v>
      </c>
      <c r="F26" s="363"/>
      <c r="G26" s="374"/>
      <c r="H26" s="375"/>
      <c r="I26" s="372" t="s">
        <v>423</v>
      </c>
      <c r="J26" s="373"/>
      <c r="K26" s="373">
        <v>34</v>
      </c>
    </row>
    <row r="27" spans="1:11" ht="15" thickBot="1">
      <c r="A27" s="646"/>
      <c r="B27" s="647"/>
      <c r="C27" s="372" t="s">
        <v>935</v>
      </c>
      <c r="D27" s="373"/>
      <c r="E27" s="373">
        <v>1</v>
      </c>
      <c r="F27" s="363"/>
      <c r="G27" s="374"/>
      <c r="H27" s="375"/>
      <c r="I27" s="372" t="s">
        <v>425</v>
      </c>
      <c r="J27" s="373"/>
      <c r="K27" s="373">
        <v>3</v>
      </c>
    </row>
    <row r="28" spans="1:11" ht="15" thickBot="1">
      <c r="A28" s="648"/>
      <c r="B28" s="649"/>
      <c r="C28" s="372"/>
      <c r="D28" s="373"/>
      <c r="E28" s="373"/>
      <c r="F28" s="363"/>
      <c r="G28" s="374"/>
      <c r="H28" s="375"/>
      <c r="I28" s="372" t="s">
        <v>427</v>
      </c>
      <c r="J28" s="373"/>
      <c r="K28" s="373">
        <v>33</v>
      </c>
    </row>
    <row r="29" spans="1:11" ht="15" thickBot="1">
      <c r="A29" s="369">
        <v>6</v>
      </c>
      <c r="B29" s="388" t="s">
        <v>431</v>
      </c>
      <c r="C29" s="387"/>
      <c r="D29" s="369"/>
      <c r="E29" s="369">
        <f>SUM(E30:E32)</f>
        <v>42</v>
      </c>
      <c r="F29" s="363"/>
      <c r="G29" s="374"/>
      <c r="H29" s="375"/>
      <c r="I29" s="372" t="s">
        <v>429</v>
      </c>
      <c r="J29" s="373"/>
      <c r="K29" s="373">
        <v>3</v>
      </c>
    </row>
    <row r="30" spans="1:11" ht="15" thickBot="1">
      <c r="A30" s="644"/>
      <c r="B30" s="645"/>
      <c r="C30" s="372" t="s">
        <v>936</v>
      </c>
      <c r="D30" s="389"/>
      <c r="E30" s="389">
        <v>1</v>
      </c>
      <c r="F30" s="363"/>
      <c r="G30" s="377"/>
      <c r="H30" s="378"/>
      <c r="I30" s="372" t="s">
        <v>430</v>
      </c>
      <c r="J30" s="373"/>
      <c r="K30" s="373">
        <v>1</v>
      </c>
    </row>
    <row r="31" spans="1:11" ht="15" thickBot="1">
      <c r="A31" s="646"/>
      <c r="B31" s="647"/>
      <c r="C31" s="372" t="s">
        <v>433</v>
      </c>
      <c r="D31" s="373"/>
      <c r="E31" s="373">
        <v>2</v>
      </c>
      <c r="F31" s="363"/>
      <c r="G31" s="369">
        <v>12</v>
      </c>
      <c r="H31" s="390" t="s">
        <v>432</v>
      </c>
      <c r="I31" s="383"/>
      <c r="J31" s="369">
        <v>1</v>
      </c>
      <c r="K31" s="369">
        <f>SUM(K32:K51)</f>
        <v>121</v>
      </c>
    </row>
    <row r="32" spans="1:11" ht="15" thickBot="1">
      <c r="A32" s="648"/>
      <c r="B32" s="649"/>
      <c r="C32" s="372" t="s">
        <v>435</v>
      </c>
      <c r="D32" s="373"/>
      <c r="E32" s="373">
        <v>39</v>
      </c>
      <c r="F32" s="363"/>
      <c r="G32" s="370"/>
      <c r="H32" s="371"/>
      <c r="I32" s="372" t="s">
        <v>434</v>
      </c>
      <c r="J32" s="373"/>
      <c r="K32" s="373">
        <v>2</v>
      </c>
    </row>
    <row r="33" spans="1:11" ht="15" thickBot="1">
      <c r="A33" s="369">
        <v>7</v>
      </c>
      <c r="B33" s="388" t="s">
        <v>436</v>
      </c>
      <c r="C33" s="387"/>
      <c r="D33" s="369">
        <f>SUM(D34:D38)</f>
        <v>117</v>
      </c>
      <c r="E33" s="369">
        <f>SUM(E34:E38)</f>
        <v>132</v>
      </c>
      <c r="F33" s="363"/>
      <c r="G33" s="374"/>
      <c r="H33" s="375"/>
      <c r="I33" s="372" t="s">
        <v>632</v>
      </c>
      <c r="J33" s="373"/>
      <c r="K33" s="373">
        <v>1</v>
      </c>
    </row>
    <row r="34" spans="1:11" ht="15" thickBot="1">
      <c r="A34" s="370"/>
      <c r="B34" s="371"/>
      <c r="C34" s="372" t="s">
        <v>438</v>
      </c>
      <c r="D34" s="391">
        <v>7</v>
      </c>
      <c r="E34" s="373">
        <v>32</v>
      </c>
      <c r="F34" s="363"/>
      <c r="G34" s="374"/>
      <c r="H34" s="375"/>
      <c r="I34" s="372" t="s">
        <v>437</v>
      </c>
      <c r="J34" s="373"/>
      <c r="K34" s="373">
        <v>1</v>
      </c>
    </row>
    <row r="35" spans="1:11" ht="15" thickBot="1">
      <c r="A35" s="374"/>
      <c r="B35" s="375"/>
      <c r="C35" s="372" t="s">
        <v>440</v>
      </c>
      <c r="D35" s="391">
        <v>21</v>
      </c>
      <c r="E35" s="373">
        <v>10</v>
      </c>
      <c r="F35" s="363"/>
      <c r="G35" s="374"/>
      <c r="H35" s="375"/>
      <c r="I35" s="372" t="s">
        <v>439</v>
      </c>
      <c r="J35" s="373"/>
      <c r="K35" s="373">
        <v>2</v>
      </c>
    </row>
    <row r="36" spans="1:11" ht="15" thickBot="1">
      <c r="A36" s="374"/>
      <c r="B36" s="375"/>
      <c r="C36" s="372" t="s">
        <v>442</v>
      </c>
      <c r="D36" s="391">
        <v>87</v>
      </c>
      <c r="E36" s="373">
        <v>39</v>
      </c>
      <c r="F36" s="363"/>
      <c r="G36" s="374"/>
      <c r="H36" s="375"/>
      <c r="I36" s="372" t="s">
        <v>441</v>
      </c>
      <c r="J36" s="373"/>
      <c r="K36" s="373">
        <v>2</v>
      </c>
    </row>
    <row r="37" spans="1:11" ht="15" thickBot="1">
      <c r="A37" s="374"/>
      <c r="B37" s="375"/>
      <c r="C37" s="372" t="s">
        <v>444</v>
      </c>
      <c r="D37" s="392"/>
      <c r="E37" s="373">
        <v>10</v>
      </c>
      <c r="F37" s="363"/>
      <c r="G37" s="374"/>
      <c r="H37" s="375"/>
      <c r="I37" s="372" t="s">
        <v>443</v>
      </c>
      <c r="J37" s="373"/>
      <c r="K37" s="373">
        <v>1</v>
      </c>
    </row>
    <row r="38" spans="1:11" ht="15" thickBot="1">
      <c r="A38" s="377"/>
      <c r="B38" s="378"/>
      <c r="C38" s="372" t="s">
        <v>446</v>
      </c>
      <c r="D38" s="391">
        <v>2</v>
      </c>
      <c r="E38" s="373">
        <v>41</v>
      </c>
      <c r="F38" s="363"/>
      <c r="G38" s="374"/>
      <c r="H38" s="375"/>
      <c r="I38" s="372" t="s">
        <v>445</v>
      </c>
      <c r="J38" s="373"/>
      <c r="K38" s="373">
        <v>6</v>
      </c>
    </row>
    <row r="39" spans="1:11" ht="15" thickBot="1">
      <c r="A39" s="369">
        <v>8</v>
      </c>
      <c r="B39" s="388" t="s">
        <v>448</v>
      </c>
      <c r="C39" s="387"/>
      <c r="D39" s="369"/>
      <c r="E39" s="369">
        <f>SUM(E40)</f>
        <v>5</v>
      </c>
      <c r="F39" s="363"/>
      <c r="G39" s="374"/>
      <c r="H39" s="375"/>
      <c r="I39" s="372" t="s">
        <v>644</v>
      </c>
      <c r="J39" s="373"/>
      <c r="K39" s="373">
        <v>1</v>
      </c>
    </row>
    <row r="40" spans="1:11" ht="15" thickBot="1">
      <c r="A40" s="652"/>
      <c r="B40" s="653"/>
      <c r="C40" s="372" t="s">
        <v>448</v>
      </c>
      <c r="D40" s="373"/>
      <c r="E40" s="373">
        <v>5</v>
      </c>
      <c r="F40" s="363"/>
      <c r="G40" s="374"/>
      <c r="H40" s="375"/>
      <c r="I40" s="376" t="s">
        <v>553</v>
      </c>
      <c r="J40" s="373"/>
      <c r="K40" s="373">
        <v>1</v>
      </c>
    </row>
    <row r="41" spans="1:11" ht="15" thickBot="1">
      <c r="A41" s="369">
        <v>9</v>
      </c>
      <c r="B41" s="388" t="s">
        <v>451</v>
      </c>
      <c r="C41" s="387"/>
      <c r="D41" s="369"/>
      <c r="E41" s="369">
        <f>SUM(E42:E45)</f>
        <v>16</v>
      </c>
      <c r="F41" s="363"/>
      <c r="G41" s="374"/>
      <c r="H41" s="375"/>
      <c r="I41" s="372" t="s">
        <v>447</v>
      </c>
      <c r="J41" s="373"/>
      <c r="K41" s="373">
        <v>24</v>
      </c>
    </row>
    <row r="42" spans="1:11" ht="15" thickBot="1">
      <c r="A42" s="644"/>
      <c r="B42" s="645"/>
      <c r="C42" s="372" t="s">
        <v>453</v>
      </c>
      <c r="D42" s="373"/>
      <c r="E42" s="373">
        <v>2</v>
      </c>
      <c r="F42" s="363"/>
      <c r="G42" s="374"/>
      <c r="H42" s="375"/>
      <c r="I42" s="372" t="s">
        <v>937</v>
      </c>
      <c r="J42" s="373"/>
      <c r="K42" s="373">
        <v>1</v>
      </c>
    </row>
    <row r="43" spans="1:11" ht="15" thickBot="1">
      <c r="A43" s="646"/>
      <c r="B43" s="647"/>
      <c r="C43" s="372" t="s">
        <v>455</v>
      </c>
      <c r="D43" s="373"/>
      <c r="E43" s="373">
        <v>1</v>
      </c>
      <c r="F43" s="363"/>
      <c r="G43" s="374"/>
      <c r="H43" s="375"/>
      <c r="I43" s="372" t="s">
        <v>449</v>
      </c>
      <c r="J43" s="373"/>
      <c r="K43" s="373">
        <v>1</v>
      </c>
    </row>
    <row r="44" spans="1:11" ht="15" thickBot="1">
      <c r="A44" s="646"/>
      <c r="B44" s="647"/>
      <c r="C44" s="372" t="s">
        <v>451</v>
      </c>
      <c r="D44" s="373"/>
      <c r="E44" s="373">
        <v>11</v>
      </c>
      <c r="F44" s="363"/>
      <c r="G44" s="374"/>
      <c r="H44" s="375"/>
      <c r="I44" s="372" t="s">
        <v>450</v>
      </c>
      <c r="J44" s="373"/>
      <c r="K44" s="373">
        <v>3</v>
      </c>
    </row>
    <row r="45" spans="1:11" ht="15" thickBot="1">
      <c r="A45" s="648"/>
      <c r="B45" s="649"/>
      <c r="C45" s="372" t="s">
        <v>458</v>
      </c>
      <c r="D45" s="373"/>
      <c r="E45" s="373">
        <v>2</v>
      </c>
      <c r="F45" s="363"/>
      <c r="G45" s="374"/>
      <c r="H45" s="375"/>
      <c r="I45" s="372" t="s">
        <v>452</v>
      </c>
      <c r="J45" s="373"/>
      <c r="K45" s="373">
        <v>1</v>
      </c>
    </row>
    <row r="46" spans="1:11" ht="15" thickBot="1">
      <c r="A46" s="369">
        <v>10</v>
      </c>
      <c r="B46" s="388" t="s">
        <v>460</v>
      </c>
      <c r="C46" s="387"/>
      <c r="D46" s="369">
        <f>SUM(D47:D53)</f>
        <v>2</v>
      </c>
      <c r="E46" s="369">
        <f>SUM(E47:E57)</f>
        <v>75</v>
      </c>
      <c r="F46" s="363"/>
      <c r="G46" s="374"/>
      <c r="H46" s="375"/>
      <c r="I46" s="372" t="s">
        <v>645</v>
      </c>
      <c r="J46" s="373"/>
      <c r="K46" s="373">
        <v>3</v>
      </c>
    </row>
    <row r="47" spans="1:11" ht="15" thickBot="1">
      <c r="A47" s="370"/>
      <c r="B47" s="371"/>
      <c r="C47" s="372" t="s">
        <v>462</v>
      </c>
      <c r="D47" s="392"/>
      <c r="E47" s="373">
        <v>41</v>
      </c>
      <c r="F47" s="363"/>
      <c r="G47" s="374"/>
      <c r="H47" s="375"/>
      <c r="I47" s="372" t="s">
        <v>454</v>
      </c>
      <c r="J47" s="373"/>
      <c r="K47" s="373">
        <v>3</v>
      </c>
    </row>
    <row r="48" spans="1:11" ht="15" thickBot="1">
      <c r="A48" s="374"/>
      <c r="B48" s="375"/>
      <c r="C48" s="372" t="s">
        <v>464</v>
      </c>
      <c r="D48" s="391">
        <v>1</v>
      </c>
      <c r="E48" s="373">
        <v>11</v>
      </c>
      <c r="F48" s="363"/>
      <c r="G48" s="374"/>
      <c r="H48" s="375"/>
      <c r="I48" s="372" t="s">
        <v>456</v>
      </c>
      <c r="J48" s="373"/>
      <c r="K48" s="373">
        <v>1</v>
      </c>
    </row>
    <row r="49" spans="1:11" ht="15" thickBot="1">
      <c r="A49" s="374"/>
      <c r="B49" s="375"/>
      <c r="C49" s="372" t="s">
        <v>466</v>
      </c>
      <c r="D49" s="392"/>
      <c r="E49" s="373">
        <v>7</v>
      </c>
      <c r="F49" s="363"/>
      <c r="G49" s="374"/>
      <c r="H49" s="375"/>
      <c r="I49" s="372" t="s">
        <v>646</v>
      </c>
      <c r="J49" s="373"/>
      <c r="K49" s="373">
        <v>1</v>
      </c>
    </row>
    <row r="50" spans="1:11" ht="15" thickBot="1">
      <c r="A50" s="374"/>
      <c r="B50" s="375"/>
      <c r="C50" s="372" t="s">
        <v>468</v>
      </c>
      <c r="D50" s="392"/>
      <c r="E50" s="373">
        <v>1</v>
      </c>
      <c r="F50" s="363"/>
      <c r="G50" s="374"/>
      <c r="H50" s="375"/>
      <c r="I50" s="372" t="s">
        <v>457</v>
      </c>
      <c r="J50" s="391">
        <v>1</v>
      </c>
      <c r="K50" s="373">
        <v>65</v>
      </c>
    </row>
    <row r="51" spans="1:11" ht="15" customHeight="1" thickBot="1">
      <c r="A51" s="374"/>
      <c r="B51" s="375"/>
      <c r="C51" s="372" t="s">
        <v>470</v>
      </c>
      <c r="D51" s="392"/>
      <c r="E51" s="373">
        <v>2</v>
      </c>
      <c r="F51" s="363"/>
      <c r="G51" s="377"/>
      <c r="H51" s="378"/>
      <c r="I51" s="372" t="s">
        <v>647</v>
      </c>
      <c r="J51" s="392"/>
      <c r="K51" s="373">
        <v>1</v>
      </c>
    </row>
    <row r="52" spans="1:11" ht="45" customHeight="1" thickBot="1">
      <c r="A52" s="374"/>
      <c r="B52" s="375"/>
      <c r="C52" s="372" t="s">
        <v>472</v>
      </c>
      <c r="D52" s="392"/>
      <c r="E52" s="373">
        <v>5</v>
      </c>
      <c r="F52" s="363"/>
      <c r="G52" s="369">
        <v>13</v>
      </c>
      <c r="H52" s="390" t="s">
        <v>459</v>
      </c>
      <c r="I52" s="383"/>
      <c r="J52" s="369"/>
      <c r="K52" s="369">
        <f>SUM(K53:K55)</f>
        <v>21</v>
      </c>
    </row>
    <row r="53" spans="1:11" ht="15" thickBot="1">
      <c r="A53" s="374"/>
      <c r="B53" s="375"/>
      <c r="C53" s="372" t="s">
        <v>474</v>
      </c>
      <c r="D53" s="391">
        <v>1</v>
      </c>
      <c r="E53" s="373">
        <v>5</v>
      </c>
      <c r="F53" s="363"/>
      <c r="G53" s="393"/>
      <c r="H53" s="394"/>
      <c r="I53" s="372" t="s">
        <v>461</v>
      </c>
      <c r="J53" s="373"/>
      <c r="K53" s="373">
        <v>18</v>
      </c>
    </row>
    <row r="54" spans="1:11" ht="15" thickBot="1">
      <c r="A54" s="646"/>
      <c r="B54" s="647"/>
      <c r="C54" s="372" t="s">
        <v>395</v>
      </c>
      <c r="D54" s="373"/>
      <c r="E54" s="373">
        <v>1</v>
      </c>
      <c r="F54" s="363"/>
      <c r="G54" s="395"/>
      <c r="H54" s="396"/>
      <c r="I54" s="372" t="s">
        <v>938</v>
      </c>
      <c r="J54" s="373"/>
      <c r="K54" s="373">
        <v>2</v>
      </c>
    </row>
    <row r="55" spans="1:11" ht="15" thickBot="1">
      <c r="A55" s="648"/>
      <c r="B55" s="649"/>
      <c r="C55" s="372" t="s">
        <v>397</v>
      </c>
      <c r="D55" s="373"/>
      <c r="E55" s="373">
        <v>2</v>
      </c>
      <c r="F55" s="363"/>
      <c r="G55" s="397"/>
      <c r="H55" s="398"/>
      <c r="I55" s="372" t="s">
        <v>463</v>
      </c>
      <c r="J55" s="373"/>
      <c r="K55" s="373">
        <v>1</v>
      </c>
    </row>
    <row r="56" spans="1:11">
      <c r="A56" s="362"/>
      <c r="B56" s="363"/>
      <c r="C56" s="363"/>
      <c r="D56" s="364"/>
      <c r="E56" s="364"/>
      <c r="F56" s="363"/>
      <c r="G56" s="399" t="s">
        <v>283</v>
      </c>
      <c r="H56" s="363"/>
      <c r="I56" s="363"/>
      <c r="J56" s="364"/>
      <c r="K56" s="364"/>
    </row>
    <row r="57" spans="1:11">
      <c r="A57" s="362"/>
      <c r="B57" s="363"/>
      <c r="C57" s="363"/>
      <c r="D57" s="364"/>
      <c r="E57" s="364"/>
      <c r="F57" s="363"/>
      <c r="G57" s="365"/>
      <c r="H57" s="363"/>
      <c r="I57" s="363"/>
      <c r="J57" s="364"/>
      <c r="K57" s="364"/>
    </row>
    <row r="58" spans="1:11">
      <c r="A58" s="362"/>
      <c r="B58" s="363"/>
      <c r="C58" s="363"/>
      <c r="D58" s="364"/>
      <c r="E58" s="364"/>
      <c r="F58" s="363"/>
      <c r="G58" s="365"/>
      <c r="H58" s="363"/>
      <c r="I58" s="363"/>
      <c r="J58" s="364"/>
      <c r="K58" s="364"/>
    </row>
    <row r="59" spans="1:11">
      <c r="A59" s="362"/>
      <c r="B59" s="362"/>
      <c r="C59" s="363"/>
      <c r="D59" s="364"/>
      <c r="E59" s="364"/>
      <c r="F59" s="363"/>
      <c r="G59" s="365"/>
      <c r="H59" s="363"/>
      <c r="I59" s="363"/>
      <c r="J59" s="364"/>
      <c r="K59" s="364"/>
    </row>
    <row r="60" spans="1:11" ht="20">
      <c r="A60" s="650" t="s">
        <v>388</v>
      </c>
      <c r="B60" s="650"/>
      <c r="C60" s="650"/>
      <c r="D60" s="650"/>
      <c r="E60" s="650"/>
      <c r="F60" s="650"/>
      <c r="G60" s="650"/>
      <c r="H60" s="650"/>
      <c r="I60" s="650"/>
      <c r="J60" s="650"/>
      <c r="K60" s="650"/>
    </row>
    <row r="61" spans="1:11" ht="19" thickBot="1">
      <c r="A61" s="400"/>
      <c r="B61" s="400"/>
      <c r="C61" s="400"/>
      <c r="D61" s="400"/>
      <c r="E61" s="400"/>
      <c r="F61" s="400"/>
      <c r="G61" s="400"/>
      <c r="H61" s="400"/>
      <c r="I61" s="400"/>
      <c r="J61" s="400"/>
      <c r="K61" s="400"/>
    </row>
    <row r="62" spans="1:11" ht="29.5" thickBot="1">
      <c r="A62" s="366" t="s">
        <v>347</v>
      </c>
      <c r="B62" s="366" t="s">
        <v>389</v>
      </c>
      <c r="C62" s="366" t="s">
        <v>390</v>
      </c>
      <c r="D62" s="367" t="s">
        <v>391</v>
      </c>
      <c r="E62" s="367" t="s">
        <v>392</v>
      </c>
      <c r="F62" s="368"/>
      <c r="G62" s="401" t="s">
        <v>347</v>
      </c>
      <c r="H62" s="401" t="s">
        <v>389</v>
      </c>
      <c r="I62" s="401" t="s">
        <v>390</v>
      </c>
      <c r="J62" s="402" t="s">
        <v>391</v>
      </c>
      <c r="K62" s="402" t="s">
        <v>392</v>
      </c>
    </row>
    <row r="63" spans="1:11" ht="15" thickBot="1">
      <c r="A63" s="369">
        <v>14</v>
      </c>
      <c r="B63" s="390" t="s">
        <v>465</v>
      </c>
      <c r="C63" s="383"/>
      <c r="D63" s="369"/>
      <c r="E63" s="369">
        <f>SUM(E64:E69)</f>
        <v>25</v>
      </c>
      <c r="F63" s="363"/>
      <c r="G63" s="403">
        <v>29</v>
      </c>
      <c r="H63" s="404" t="s">
        <v>939</v>
      </c>
      <c r="I63" s="404"/>
      <c r="J63" s="403"/>
      <c r="K63" s="403">
        <f>SUM(K64:K64)</f>
        <v>1</v>
      </c>
    </row>
    <row r="64" spans="1:11" ht="15" thickBot="1">
      <c r="A64" s="644"/>
      <c r="B64" s="645"/>
      <c r="C64" s="372" t="s">
        <v>648</v>
      </c>
      <c r="D64" s="373"/>
      <c r="E64" s="373">
        <v>1</v>
      </c>
      <c r="F64" s="363"/>
      <c r="G64" s="661"/>
      <c r="H64" s="662"/>
      <c r="I64" s="405" t="s">
        <v>940</v>
      </c>
      <c r="J64" s="406"/>
      <c r="K64" s="407">
        <v>1</v>
      </c>
    </row>
    <row r="65" spans="1:11" ht="15" thickBot="1">
      <c r="A65" s="646"/>
      <c r="B65" s="647"/>
      <c r="C65" s="372" t="s">
        <v>467</v>
      </c>
      <c r="D65" s="373"/>
      <c r="E65" s="373">
        <v>20</v>
      </c>
      <c r="F65" s="363"/>
      <c r="G65" s="403">
        <v>30</v>
      </c>
      <c r="H65" s="404" t="s">
        <v>497</v>
      </c>
      <c r="I65" s="404"/>
      <c r="J65" s="403"/>
      <c r="K65" s="403">
        <f>SUM(K66:K67)</f>
        <v>11</v>
      </c>
    </row>
    <row r="66" spans="1:11" ht="15" thickBot="1">
      <c r="A66" s="646"/>
      <c r="B66" s="647"/>
      <c r="C66" s="372" t="s">
        <v>469</v>
      </c>
      <c r="D66" s="373"/>
      <c r="E66" s="373">
        <v>1</v>
      </c>
      <c r="F66" s="363"/>
      <c r="G66" s="663"/>
      <c r="H66" s="664"/>
      <c r="I66" s="405" t="s">
        <v>941</v>
      </c>
      <c r="J66" s="405"/>
      <c r="K66" s="407">
        <v>2</v>
      </c>
    </row>
    <row r="67" spans="1:11" ht="15" thickBot="1">
      <c r="A67" s="646"/>
      <c r="B67" s="647"/>
      <c r="C67" s="372" t="s">
        <v>942</v>
      </c>
      <c r="D67" s="373"/>
      <c r="E67" s="373">
        <v>1</v>
      </c>
      <c r="F67" s="363"/>
      <c r="G67" s="665"/>
      <c r="H67" s="666"/>
      <c r="I67" s="408" t="s">
        <v>498</v>
      </c>
      <c r="J67" s="409"/>
      <c r="K67" s="409">
        <v>9</v>
      </c>
    </row>
    <row r="68" spans="1:11" ht="15" thickBot="1">
      <c r="A68" s="646"/>
      <c r="B68" s="647"/>
      <c r="C68" s="372" t="s">
        <v>633</v>
      </c>
      <c r="D68" s="373"/>
      <c r="E68" s="373">
        <v>1</v>
      </c>
      <c r="F68" s="363"/>
      <c r="G68" s="403">
        <v>31</v>
      </c>
      <c r="H68" s="404" t="s">
        <v>499</v>
      </c>
      <c r="I68" s="404"/>
      <c r="J68" s="403"/>
      <c r="K68" s="403">
        <f>SUM(K69:K70)</f>
        <v>19</v>
      </c>
    </row>
    <row r="69" spans="1:11" ht="15" thickBot="1">
      <c r="A69" s="648"/>
      <c r="B69" s="649"/>
      <c r="C69" s="372" t="s">
        <v>943</v>
      </c>
      <c r="D69" s="373"/>
      <c r="E69" s="373">
        <v>1</v>
      </c>
      <c r="F69" s="363"/>
      <c r="G69" s="410"/>
      <c r="H69" s="411"/>
      <c r="I69" s="408" t="s">
        <v>500</v>
      </c>
      <c r="J69" s="409"/>
      <c r="K69" s="409">
        <v>3</v>
      </c>
    </row>
    <row r="70" spans="1:11" ht="15" thickBot="1">
      <c r="A70" s="369">
        <v>15</v>
      </c>
      <c r="B70" s="390" t="s">
        <v>471</v>
      </c>
      <c r="C70" s="383"/>
      <c r="D70" s="369"/>
      <c r="E70" s="369">
        <f>SUM(E71:E72)</f>
        <v>8</v>
      </c>
      <c r="F70" s="363"/>
      <c r="G70" s="412"/>
      <c r="H70" s="413"/>
      <c r="I70" s="408" t="s">
        <v>501</v>
      </c>
      <c r="J70" s="409"/>
      <c r="K70" s="409">
        <v>16</v>
      </c>
    </row>
    <row r="71" spans="1:11" ht="15" thickBot="1">
      <c r="A71" s="644"/>
      <c r="B71" s="645"/>
      <c r="C71" s="372" t="s">
        <v>944</v>
      </c>
      <c r="D71" s="372"/>
      <c r="E71" s="373">
        <v>1</v>
      </c>
      <c r="F71" s="363"/>
      <c r="G71" s="403">
        <v>32</v>
      </c>
      <c r="H71" s="404" t="s">
        <v>502</v>
      </c>
      <c r="I71" s="404"/>
      <c r="J71" s="403"/>
      <c r="K71" s="403">
        <f>SUM(K72:K74)</f>
        <v>19</v>
      </c>
    </row>
    <row r="72" spans="1:11" ht="15" thickBot="1">
      <c r="A72" s="648"/>
      <c r="B72" s="649"/>
      <c r="C72" s="372" t="s">
        <v>473</v>
      </c>
      <c r="D72" s="373"/>
      <c r="E72" s="373">
        <v>7</v>
      </c>
      <c r="F72" s="363"/>
      <c r="G72" s="410"/>
      <c r="H72" s="411"/>
      <c r="I72" s="408" t="s">
        <v>503</v>
      </c>
      <c r="J72" s="409"/>
      <c r="K72" s="409">
        <v>1</v>
      </c>
    </row>
    <row r="73" spans="1:11" ht="15" thickBot="1">
      <c r="A73" s="369">
        <v>16</v>
      </c>
      <c r="B73" s="388" t="s">
        <v>558</v>
      </c>
      <c r="C73" s="388"/>
      <c r="D73" s="369"/>
      <c r="E73" s="369">
        <f>SUM(E74:E78)</f>
        <v>21</v>
      </c>
      <c r="F73" s="365"/>
      <c r="G73" s="412"/>
      <c r="H73" s="413"/>
      <c r="I73" s="408" t="s">
        <v>649</v>
      </c>
      <c r="J73" s="409"/>
      <c r="K73" s="409">
        <v>1</v>
      </c>
    </row>
    <row r="74" spans="1:11" ht="15" thickBot="1">
      <c r="A74" s="644"/>
      <c r="B74" s="645"/>
      <c r="C74" s="372" t="s">
        <v>475</v>
      </c>
      <c r="D74" s="373"/>
      <c r="E74" s="373">
        <v>11</v>
      </c>
      <c r="F74" s="363"/>
      <c r="G74" s="412"/>
      <c r="H74" s="413"/>
      <c r="I74" s="408" t="s">
        <v>504</v>
      </c>
      <c r="J74" s="409"/>
      <c r="K74" s="409">
        <v>17</v>
      </c>
    </row>
    <row r="75" spans="1:11" ht="15" thickBot="1">
      <c r="A75" s="646"/>
      <c r="B75" s="647"/>
      <c r="C75" s="372" t="s">
        <v>945</v>
      </c>
      <c r="D75" s="373"/>
      <c r="E75" s="373">
        <v>1</v>
      </c>
      <c r="F75" s="363"/>
      <c r="G75" s="403">
        <v>32</v>
      </c>
      <c r="H75" s="404" t="s">
        <v>505</v>
      </c>
      <c r="I75" s="404"/>
      <c r="J75" s="403"/>
      <c r="K75" s="403">
        <f>SUM(K76:K77)</f>
        <v>20</v>
      </c>
    </row>
    <row r="76" spans="1:11" ht="15" thickBot="1">
      <c r="A76" s="646"/>
      <c r="B76" s="647"/>
      <c r="C76" s="372" t="s">
        <v>946</v>
      </c>
      <c r="D76" s="373"/>
      <c r="E76" s="373">
        <v>1</v>
      </c>
      <c r="F76" s="363"/>
      <c r="G76" s="410"/>
      <c r="H76" s="411"/>
      <c r="I76" s="408" t="s">
        <v>650</v>
      </c>
      <c r="J76" s="409"/>
      <c r="K76" s="409">
        <v>1</v>
      </c>
    </row>
    <row r="77" spans="1:11" ht="15" thickBot="1">
      <c r="A77" s="646"/>
      <c r="B77" s="647"/>
      <c r="C77" s="372" t="s">
        <v>476</v>
      </c>
      <c r="D77" s="373"/>
      <c r="E77" s="373">
        <v>1</v>
      </c>
      <c r="F77" s="363"/>
      <c r="G77" s="414"/>
      <c r="H77" s="415"/>
      <c r="I77" s="408" t="s">
        <v>506</v>
      </c>
      <c r="J77" s="409"/>
      <c r="K77" s="409">
        <v>19</v>
      </c>
    </row>
    <row r="78" spans="1:11" ht="15" thickBot="1">
      <c r="A78" s="648"/>
      <c r="B78" s="649"/>
      <c r="C78" s="372" t="s">
        <v>477</v>
      </c>
      <c r="D78" s="373"/>
      <c r="E78" s="373">
        <v>7</v>
      </c>
      <c r="F78" s="363"/>
      <c r="G78" s="403">
        <v>33</v>
      </c>
      <c r="H78" s="404" t="s">
        <v>507</v>
      </c>
      <c r="I78" s="404"/>
      <c r="J78" s="403"/>
      <c r="K78" s="403">
        <f>SUM(K79:K81)</f>
        <v>37</v>
      </c>
    </row>
    <row r="79" spans="1:11" ht="15" thickBot="1">
      <c r="A79" s="369">
        <v>17</v>
      </c>
      <c r="B79" s="669" t="s">
        <v>478</v>
      </c>
      <c r="C79" s="670"/>
      <c r="D79" s="369"/>
      <c r="E79" s="369">
        <f>SUM(E80)</f>
        <v>1</v>
      </c>
      <c r="F79" s="363"/>
      <c r="G79" s="410"/>
      <c r="H79" s="411"/>
      <c r="I79" s="408" t="s">
        <v>508</v>
      </c>
      <c r="J79" s="409"/>
      <c r="K79" s="409">
        <v>35</v>
      </c>
    </row>
    <row r="80" spans="1:11" ht="15" thickBot="1">
      <c r="A80" s="416"/>
      <c r="B80" s="417"/>
      <c r="C80" s="372" t="s">
        <v>479</v>
      </c>
      <c r="D80" s="373"/>
      <c r="E80" s="373">
        <v>1</v>
      </c>
      <c r="F80" s="363"/>
      <c r="G80" s="667"/>
      <c r="H80" s="668"/>
      <c r="I80" s="408" t="s">
        <v>509</v>
      </c>
      <c r="J80" s="409"/>
      <c r="K80" s="409">
        <v>1</v>
      </c>
    </row>
    <row r="81" spans="1:11" ht="15" thickBot="1">
      <c r="A81" s="369">
        <v>18</v>
      </c>
      <c r="B81" s="388" t="s">
        <v>480</v>
      </c>
      <c r="C81" s="388"/>
      <c r="D81" s="369"/>
      <c r="E81" s="369">
        <f>SUM(E82)</f>
        <v>13</v>
      </c>
      <c r="F81" s="363"/>
      <c r="G81" s="665"/>
      <c r="H81" s="666"/>
      <c r="I81" s="408" t="s">
        <v>510</v>
      </c>
      <c r="J81" s="409"/>
      <c r="K81" s="409">
        <v>1</v>
      </c>
    </row>
    <row r="82" spans="1:11" ht="15" thickBot="1">
      <c r="A82" s="652"/>
      <c r="B82" s="653"/>
      <c r="C82" s="372" t="s">
        <v>481</v>
      </c>
      <c r="D82" s="373"/>
      <c r="E82" s="373">
        <v>13</v>
      </c>
      <c r="F82" s="363"/>
      <c r="G82" s="418" t="s">
        <v>511</v>
      </c>
      <c r="H82" s="418"/>
      <c r="I82" s="418"/>
      <c r="J82" s="419">
        <f>D33+J31+D46+D21</f>
        <v>123</v>
      </c>
      <c r="K82" s="419">
        <f>E4+E13+E17+E21+E25+E29+E33+E39+E41+E46+K4+K11+K31+K52+E63+E70+E73+E79+E81+E83+E87+E89+E92+E95+E98+E102+E105+E110+E113+K63+K65+K68+K71+K75+K78</f>
        <v>915</v>
      </c>
    </row>
    <row r="83" spans="1:11" ht="15" thickBot="1">
      <c r="A83" s="369">
        <v>19</v>
      </c>
      <c r="B83" s="388" t="s">
        <v>482</v>
      </c>
      <c r="C83" s="388"/>
      <c r="D83" s="369"/>
      <c r="E83" s="369">
        <f>SUM(E84:E86)</f>
        <v>14</v>
      </c>
      <c r="F83" s="363"/>
      <c r="G83" s="399" t="s">
        <v>1052</v>
      </c>
      <c r="H83" s="363"/>
      <c r="I83" s="363"/>
      <c r="J83" s="364"/>
      <c r="K83" s="364"/>
    </row>
    <row r="84" spans="1:11" ht="15" thickBot="1">
      <c r="A84" s="644"/>
      <c r="B84" s="645"/>
      <c r="C84" s="372" t="s">
        <v>483</v>
      </c>
      <c r="D84" s="373"/>
      <c r="E84" s="373">
        <v>11</v>
      </c>
      <c r="F84" s="363"/>
      <c r="G84" s="365"/>
      <c r="H84" s="363"/>
      <c r="I84" s="363"/>
      <c r="J84" s="364"/>
      <c r="K84" s="364"/>
    </row>
    <row r="85" spans="1:11" ht="15" thickBot="1">
      <c r="A85" s="646"/>
      <c r="B85" s="647"/>
      <c r="C85" s="372" t="s">
        <v>651</v>
      </c>
      <c r="D85" s="373"/>
      <c r="E85" s="373">
        <v>1</v>
      </c>
      <c r="F85" s="363"/>
      <c r="G85" s="365"/>
      <c r="H85" s="363"/>
      <c r="I85" s="363"/>
      <c r="J85" s="364"/>
      <c r="K85" s="364"/>
    </row>
    <row r="86" spans="1:11" ht="15" thickBot="1">
      <c r="A86" s="648"/>
      <c r="B86" s="649"/>
      <c r="C86" s="372" t="s">
        <v>555</v>
      </c>
      <c r="D86" s="373"/>
      <c r="E86" s="373">
        <v>2</v>
      </c>
      <c r="F86" s="363"/>
      <c r="G86" s="365"/>
      <c r="H86" s="363"/>
      <c r="I86" s="363"/>
      <c r="J86" s="364"/>
      <c r="K86" s="364"/>
    </row>
    <row r="87" spans="1:11" ht="15" thickBot="1">
      <c r="A87" s="369">
        <v>20</v>
      </c>
      <c r="B87" s="669" t="s">
        <v>484</v>
      </c>
      <c r="C87" s="670"/>
      <c r="D87" s="369"/>
      <c r="E87" s="369">
        <f>SUM(E88)</f>
        <v>6</v>
      </c>
      <c r="F87" s="363"/>
      <c r="G87" s="365"/>
      <c r="H87" s="363"/>
      <c r="I87" s="363"/>
      <c r="J87" s="364"/>
      <c r="K87" s="364"/>
    </row>
    <row r="88" spans="1:11" ht="15" thickBot="1">
      <c r="A88" s="652"/>
      <c r="B88" s="653"/>
      <c r="C88" s="372" t="s">
        <v>485</v>
      </c>
      <c r="D88" s="373"/>
      <c r="E88" s="373">
        <v>6</v>
      </c>
      <c r="F88" s="363"/>
      <c r="G88" s="365"/>
      <c r="H88" s="363"/>
      <c r="I88" s="363"/>
      <c r="J88" s="364"/>
      <c r="K88" s="364"/>
    </row>
    <row r="89" spans="1:11" ht="15" thickBot="1">
      <c r="A89" s="369">
        <v>21</v>
      </c>
      <c r="B89" s="388" t="s">
        <v>537</v>
      </c>
      <c r="C89" s="388"/>
      <c r="D89" s="369"/>
      <c r="E89" s="369">
        <f>SUM(E90:E91)</f>
        <v>3</v>
      </c>
      <c r="F89" s="363"/>
      <c r="G89" s="365"/>
      <c r="H89" s="363"/>
      <c r="I89" s="363"/>
      <c r="J89" s="364"/>
      <c r="K89" s="364"/>
    </row>
    <row r="90" spans="1:11" ht="15" thickBot="1">
      <c r="A90" s="644"/>
      <c r="B90" s="645"/>
      <c r="C90" s="372" t="s">
        <v>538</v>
      </c>
      <c r="D90" s="373"/>
      <c r="E90" s="373">
        <v>2</v>
      </c>
      <c r="F90" s="363"/>
      <c r="G90" s="365"/>
      <c r="H90" s="363"/>
      <c r="I90" s="363"/>
      <c r="J90" s="364"/>
      <c r="K90" s="364"/>
    </row>
    <row r="91" spans="1:11" ht="15" thickBot="1">
      <c r="A91" s="648"/>
      <c r="B91" s="649"/>
      <c r="C91" s="372" t="s">
        <v>947</v>
      </c>
      <c r="D91" s="373"/>
      <c r="E91" s="373">
        <v>1</v>
      </c>
      <c r="F91" s="363"/>
      <c r="G91" s="365"/>
      <c r="H91" s="363"/>
      <c r="I91" s="363"/>
      <c r="J91" s="364"/>
      <c r="K91" s="364"/>
    </row>
    <row r="92" spans="1:11" ht="15" thickBot="1">
      <c r="A92" s="369">
        <v>22</v>
      </c>
      <c r="B92" s="669" t="s">
        <v>62</v>
      </c>
      <c r="C92" s="671"/>
      <c r="D92" s="369"/>
      <c r="E92" s="369">
        <f>SUM(E93:E94)</f>
        <v>10</v>
      </c>
      <c r="F92" s="363"/>
      <c r="G92" s="362"/>
      <c r="H92" s="362"/>
      <c r="I92" s="363"/>
      <c r="J92" s="364"/>
      <c r="K92" s="364"/>
    </row>
    <row r="93" spans="1:11" ht="15" thickBot="1">
      <c r="A93" s="644"/>
      <c r="B93" s="645"/>
      <c r="C93" s="372" t="s">
        <v>486</v>
      </c>
      <c r="D93" s="373"/>
      <c r="E93" s="373">
        <v>8</v>
      </c>
      <c r="F93" s="363"/>
      <c r="G93" s="362"/>
      <c r="H93" s="362"/>
      <c r="I93" s="363"/>
      <c r="J93" s="364"/>
      <c r="K93" s="364"/>
    </row>
    <row r="94" spans="1:11" ht="15" thickBot="1">
      <c r="A94" s="648"/>
      <c r="B94" s="649"/>
      <c r="C94" s="372" t="s">
        <v>948</v>
      </c>
      <c r="D94" s="373"/>
      <c r="E94" s="373">
        <v>2</v>
      </c>
      <c r="F94" s="363"/>
      <c r="G94" s="362"/>
      <c r="H94" s="362"/>
      <c r="I94" s="363"/>
      <c r="J94" s="364"/>
      <c r="K94" s="364"/>
    </row>
    <row r="95" spans="1:11" ht="15" thickBot="1">
      <c r="A95" s="369">
        <v>23</v>
      </c>
      <c r="B95" s="669" t="s">
        <v>63</v>
      </c>
      <c r="C95" s="671"/>
      <c r="D95" s="369"/>
      <c r="E95" s="369">
        <f>SUM(E96:E97)</f>
        <v>5</v>
      </c>
      <c r="F95" s="363"/>
      <c r="G95" s="365"/>
      <c r="H95" s="363"/>
      <c r="I95" s="363"/>
      <c r="J95" s="364"/>
      <c r="K95" s="364"/>
    </row>
    <row r="96" spans="1:11" ht="15" thickBot="1">
      <c r="A96" s="644"/>
      <c r="B96" s="672"/>
      <c r="C96" s="372" t="s">
        <v>487</v>
      </c>
      <c r="D96" s="373"/>
      <c r="E96" s="373">
        <v>4</v>
      </c>
      <c r="F96" s="363"/>
      <c r="G96" s="365"/>
      <c r="H96" s="363"/>
      <c r="I96" s="363"/>
      <c r="J96" s="364"/>
      <c r="K96" s="364"/>
    </row>
    <row r="97" spans="1:11" ht="15" thickBot="1">
      <c r="A97" s="648"/>
      <c r="B97" s="673"/>
      <c r="C97" s="372" t="s">
        <v>949</v>
      </c>
      <c r="D97" s="373"/>
      <c r="E97" s="373">
        <v>1</v>
      </c>
      <c r="F97" s="363"/>
      <c r="G97" s="365"/>
      <c r="H97" s="363"/>
      <c r="I97" s="363"/>
      <c r="J97" s="364"/>
      <c r="K97" s="364"/>
    </row>
    <row r="98" spans="1:11" ht="15" thickBot="1">
      <c r="A98" s="369">
        <v>24</v>
      </c>
      <c r="B98" s="669" t="s">
        <v>488</v>
      </c>
      <c r="C98" s="671"/>
      <c r="D98" s="369"/>
      <c r="E98" s="369">
        <f>SUM(E99:E101)</f>
        <v>10</v>
      </c>
      <c r="F98" s="363"/>
      <c r="G98" s="365"/>
      <c r="H98" s="363"/>
      <c r="I98" s="363"/>
      <c r="J98" s="364"/>
      <c r="K98" s="364"/>
    </row>
    <row r="99" spans="1:11" ht="15" thickBot="1">
      <c r="A99" s="644"/>
      <c r="B99" s="645"/>
      <c r="C99" s="372" t="s">
        <v>489</v>
      </c>
      <c r="D99" s="373"/>
      <c r="E99" s="373">
        <v>7</v>
      </c>
      <c r="F99" s="363"/>
      <c r="G99" s="365"/>
      <c r="H99" s="363"/>
      <c r="I99" s="363"/>
      <c r="J99" s="364"/>
      <c r="K99" s="364"/>
    </row>
    <row r="100" spans="1:11" ht="15" thickBot="1">
      <c r="A100" s="646"/>
      <c r="B100" s="647"/>
      <c r="C100" s="372" t="s">
        <v>634</v>
      </c>
      <c r="D100" s="373"/>
      <c r="E100" s="373">
        <v>2</v>
      </c>
      <c r="F100" s="363"/>
      <c r="G100" s="365"/>
      <c r="H100" s="363"/>
      <c r="I100" s="363"/>
      <c r="J100" s="364"/>
      <c r="K100" s="364"/>
    </row>
    <row r="101" spans="1:11" ht="15" thickBot="1">
      <c r="A101" s="648"/>
      <c r="B101" s="649"/>
      <c r="C101" s="372" t="s">
        <v>950</v>
      </c>
      <c r="D101" s="373"/>
      <c r="E101" s="373">
        <v>1</v>
      </c>
      <c r="F101" s="363"/>
      <c r="G101" s="365"/>
      <c r="H101" s="363"/>
      <c r="I101" s="363"/>
      <c r="J101" s="364"/>
      <c r="K101" s="364"/>
    </row>
    <row r="102" spans="1:11" ht="15" thickBot="1">
      <c r="A102" s="369">
        <v>25</v>
      </c>
      <c r="B102" s="388" t="s">
        <v>490</v>
      </c>
      <c r="C102" s="388"/>
      <c r="D102" s="369"/>
      <c r="E102" s="369">
        <f>SUM(E103:E104)</f>
        <v>5</v>
      </c>
      <c r="F102" s="363"/>
      <c r="G102" s="365"/>
      <c r="H102" s="363"/>
      <c r="I102" s="363"/>
      <c r="J102" s="364"/>
      <c r="K102" s="364"/>
    </row>
    <row r="103" spans="1:11" ht="15" thickBot="1">
      <c r="A103" s="644"/>
      <c r="B103" s="645"/>
      <c r="C103" s="372" t="s">
        <v>653</v>
      </c>
      <c r="D103" s="373"/>
      <c r="E103" s="373">
        <v>2</v>
      </c>
      <c r="F103" s="363"/>
      <c r="G103" s="365"/>
      <c r="H103" s="363"/>
      <c r="I103" s="363"/>
      <c r="J103" s="364"/>
      <c r="K103" s="364"/>
    </row>
    <row r="104" spans="1:11" ht="15" thickBot="1">
      <c r="A104" s="648"/>
      <c r="B104" s="649"/>
      <c r="C104" s="372" t="s">
        <v>491</v>
      </c>
      <c r="D104" s="373"/>
      <c r="E104" s="373">
        <v>3</v>
      </c>
      <c r="F104" s="363"/>
      <c r="G104" s="365"/>
      <c r="H104" s="363"/>
      <c r="I104" s="363"/>
      <c r="J104" s="364"/>
      <c r="K104" s="364"/>
    </row>
    <row r="105" spans="1:11" ht="15" thickBot="1">
      <c r="A105" s="369">
        <v>26</v>
      </c>
      <c r="B105" s="388" t="s">
        <v>492</v>
      </c>
      <c r="C105" s="388"/>
      <c r="D105" s="369"/>
      <c r="E105" s="369">
        <f>SUM(E106:E109)</f>
        <v>24</v>
      </c>
      <c r="F105" s="363"/>
      <c r="G105" s="365"/>
      <c r="H105" s="363"/>
      <c r="I105" s="363"/>
      <c r="J105" s="364"/>
      <c r="K105" s="364"/>
    </row>
    <row r="106" spans="1:11" ht="15" thickBot="1">
      <c r="A106" s="644"/>
      <c r="B106" s="645"/>
      <c r="C106" s="372" t="s">
        <v>654</v>
      </c>
      <c r="D106" s="373"/>
      <c r="E106" s="373">
        <v>1</v>
      </c>
      <c r="F106" s="363"/>
      <c r="G106" s="365"/>
      <c r="H106" s="363"/>
      <c r="I106" s="363"/>
      <c r="J106" s="364"/>
      <c r="K106" s="364"/>
    </row>
    <row r="107" spans="1:11" ht="15" thickBot="1">
      <c r="A107" s="646"/>
      <c r="B107" s="647"/>
      <c r="C107" s="372" t="s">
        <v>655</v>
      </c>
      <c r="D107" s="373"/>
      <c r="E107" s="373">
        <v>2</v>
      </c>
      <c r="F107" s="363"/>
      <c r="G107" s="365"/>
      <c r="H107" s="363"/>
      <c r="I107" s="363"/>
      <c r="J107" s="364"/>
      <c r="K107" s="364"/>
    </row>
    <row r="108" spans="1:11" ht="15" thickBot="1">
      <c r="A108" s="646"/>
      <c r="B108" s="647"/>
      <c r="C108" s="372" t="s">
        <v>656</v>
      </c>
      <c r="D108" s="373"/>
      <c r="E108" s="373">
        <v>1</v>
      </c>
      <c r="F108" s="363"/>
      <c r="G108" s="365"/>
      <c r="H108" s="363"/>
      <c r="I108" s="363"/>
      <c r="J108" s="364"/>
      <c r="K108" s="364"/>
    </row>
    <row r="109" spans="1:11" ht="15" thickBot="1">
      <c r="A109" s="648"/>
      <c r="B109" s="649"/>
      <c r="C109" s="372" t="s">
        <v>493</v>
      </c>
      <c r="D109" s="373"/>
      <c r="E109" s="373">
        <v>20</v>
      </c>
      <c r="F109" s="363"/>
      <c r="G109" s="365"/>
      <c r="H109" s="363"/>
      <c r="I109" s="363"/>
      <c r="J109" s="364"/>
      <c r="K109" s="364"/>
    </row>
    <row r="110" spans="1:11" ht="15" thickBot="1">
      <c r="A110" s="369">
        <v>27</v>
      </c>
      <c r="B110" s="388" t="s">
        <v>547</v>
      </c>
      <c r="C110" s="388"/>
      <c r="D110" s="369"/>
      <c r="E110" s="369">
        <f>SUM(E111:E112)</f>
        <v>29</v>
      </c>
      <c r="F110" s="363"/>
      <c r="G110" s="365"/>
      <c r="H110" s="363"/>
      <c r="I110" s="363"/>
      <c r="J110" s="364"/>
      <c r="K110" s="364"/>
    </row>
    <row r="111" spans="1:11" ht="15" thickBot="1">
      <c r="A111" s="644"/>
      <c r="B111" s="645"/>
      <c r="C111" s="372" t="s">
        <v>951</v>
      </c>
      <c r="D111" s="389"/>
      <c r="E111" s="420">
        <v>1</v>
      </c>
      <c r="F111" s="363"/>
      <c r="G111" s="365"/>
      <c r="H111" s="363"/>
      <c r="I111" s="363"/>
      <c r="J111" s="364"/>
      <c r="K111" s="364"/>
    </row>
    <row r="112" spans="1:11" ht="15" thickBot="1">
      <c r="A112" s="648"/>
      <c r="B112" s="649"/>
      <c r="C112" s="372" t="s">
        <v>494</v>
      </c>
      <c r="D112" s="373"/>
      <c r="E112" s="373">
        <v>28</v>
      </c>
      <c r="F112" s="363"/>
      <c r="G112" s="365"/>
      <c r="H112" s="363"/>
      <c r="I112" s="363"/>
      <c r="J112" s="364"/>
      <c r="K112" s="364"/>
    </row>
    <row r="113" spans="1:11" ht="15" thickBot="1">
      <c r="A113" s="369">
        <v>28</v>
      </c>
      <c r="B113" s="388" t="s">
        <v>495</v>
      </c>
      <c r="C113" s="388"/>
      <c r="D113" s="369"/>
      <c r="E113" s="369">
        <f>SUM(E114:E115)</f>
        <v>4</v>
      </c>
      <c r="F113" s="363"/>
      <c r="G113" s="365"/>
      <c r="H113" s="363"/>
      <c r="I113" s="363"/>
      <c r="J113" s="364"/>
      <c r="K113" s="364"/>
    </row>
    <row r="114" spans="1:11" ht="15" thickBot="1">
      <c r="A114" s="644"/>
      <c r="B114" s="645"/>
      <c r="C114" s="421" t="s">
        <v>952</v>
      </c>
      <c r="D114" s="420"/>
      <c r="E114" s="420">
        <v>1</v>
      </c>
      <c r="F114" s="363"/>
      <c r="G114" s="365"/>
      <c r="H114" s="363"/>
      <c r="I114" s="363"/>
      <c r="J114" s="364"/>
      <c r="K114" s="364"/>
    </row>
    <row r="115" spans="1:11" ht="15" thickBot="1">
      <c r="A115" s="648"/>
      <c r="B115" s="649"/>
      <c r="C115" s="372" t="s">
        <v>496</v>
      </c>
      <c r="D115" s="373"/>
      <c r="E115" s="373">
        <v>3</v>
      </c>
      <c r="F115" s="363"/>
      <c r="G115" s="365"/>
      <c r="H115" s="363"/>
      <c r="I115" s="363"/>
      <c r="J115" s="364"/>
      <c r="K115" s="364"/>
    </row>
    <row r="151" spans="2:11" s="85" customFormat="1" ht="15.75" customHeight="1">
      <c r="B151"/>
      <c r="C151"/>
      <c r="D151" s="41"/>
      <c r="E151" s="41"/>
      <c r="F151"/>
      <c r="G151" s="1"/>
      <c r="H151"/>
      <c r="I151"/>
      <c r="J151" s="41"/>
      <c r="K151" s="41"/>
    </row>
  </sheetData>
  <mergeCells count="35">
    <mergeCell ref="A103:B104"/>
    <mergeCell ref="A106:B109"/>
    <mergeCell ref="A111:B112"/>
    <mergeCell ref="A114:B115"/>
    <mergeCell ref="A93:B94"/>
    <mergeCell ref="B95:C95"/>
    <mergeCell ref="A96:B97"/>
    <mergeCell ref="B98:C98"/>
    <mergeCell ref="A99:B101"/>
    <mergeCell ref="A84:B86"/>
    <mergeCell ref="B87:C87"/>
    <mergeCell ref="A90:B91"/>
    <mergeCell ref="A88:B88"/>
    <mergeCell ref="B92:C92"/>
    <mergeCell ref="A64:B69"/>
    <mergeCell ref="G64:H64"/>
    <mergeCell ref="G66:H67"/>
    <mergeCell ref="G80:H81"/>
    <mergeCell ref="A82:B82"/>
    <mergeCell ref="A74:B78"/>
    <mergeCell ref="B79:C79"/>
    <mergeCell ref="A71:B72"/>
    <mergeCell ref="A1:K1"/>
    <mergeCell ref="B4:C4"/>
    <mergeCell ref="H4:I4"/>
    <mergeCell ref="G7:H9"/>
    <mergeCell ref="A14:B16"/>
    <mergeCell ref="A42:B45"/>
    <mergeCell ref="A54:B55"/>
    <mergeCell ref="A60:K60"/>
    <mergeCell ref="A18:B20"/>
    <mergeCell ref="A22:B24"/>
    <mergeCell ref="A26:B28"/>
    <mergeCell ref="A30:B32"/>
    <mergeCell ref="A40:B40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/>
  </sheetPr>
  <dimension ref="A1:J33"/>
  <sheetViews>
    <sheetView showGridLines="0" view="pageBreakPreview" topLeftCell="A28" zoomScale="110" zoomScaleNormal="100" zoomScaleSheetLayoutView="110" workbookViewId="0">
      <selection activeCell="E40" sqref="E40"/>
    </sheetView>
  </sheetViews>
  <sheetFormatPr defaultRowHeight="14.5"/>
  <cols>
    <col min="1" max="1" width="21.1796875" customWidth="1"/>
    <col min="2" max="2" width="8.81640625" customWidth="1"/>
    <col min="3" max="3" width="11.1796875" customWidth="1"/>
    <col min="4" max="4" width="8.54296875" customWidth="1"/>
    <col min="5" max="5" width="12.26953125" customWidth="1"/>
    <col min="7" max="7" width="12.453125" customWidth="1"/>
    <col min="10" max="10" width="10.54296875" bestFit="1" customWidth="1"/>
  </cols>
  <sheetData>
    <row r="1" spans="1:10" ht="20">
      <c r="A1" s="560" t="s">
        <v>327</v>
      </c>
      <c r="B1" s="560"/>
      <c r="C1" s="560"/>
      <c r="D1" s="560"/>
      <c r="E1" s="560"/>
    </row>
    <row r="3" spans="1:10" ht="17.5" thickBot="1">
      <c r="A3" s="261" t="s">
        <v>328</v>
      </c>
    </row>
    <row r="4" spans="1:10" ht="15" thickBot="1">
      <c r="A4" s="566" t="s">
        <v>329</v>
      </c>
      <c r="B4" s="573" t="s">
        <v>617</v>
      </c>
      <c r="C4" s="573"/>
      <c r="D4" s="573" t="s">
        <v>663</v>
      </c>
      <c r="E4" s="573"/>
      <c r="F4" s="573" t="s">
        <v>756</v>
      </c>
      <c r="G4" s="573"/>
    </row>
    <row r="5" spans="1:10" ht="30" customHeight="1" thickBot="1">
      <c r="A5" s="566"/>
      <c r="B5" s="138" t="s">
        <v>330</v>
      </c>
      <c r="C5" s="137" t="s">
        <v>331</v>
      </c>
      <c r="D5" s="138" t="s">
        <v>330</v>
      </c>
      <c r="E5" s="137" t="s">
        <v>331</v>
      </c>
      <c r="F5" s="304" t="s">
        <v>330</v>
      </c>
      <c r="G5" s="305" t="s">
        <v>331</v>
      </c>
    </row>
    <row r="6" spans="1:10" ht="15" thickBot="1">
      <c r="A6" s="127" t="s">
        <v>332</v>
      </c>
      <c r="B6" s="128">
        <v>30</v>
      </c>
      <c r="C6" s="118">
        <v>6200.1195803199998</v>
      </c>
      <c r="D6" s="199">
        <v>26</v>
      </c>
      <c r="E6" s="118">
        <v>3109.8127089999998</v>
      </c>
      <c r="F6" s="199">
        <v>22</v>
      </c>
      <c r="G6" s="118">
        <v>2961.6488459999991</v>
      </c>
    </row>
    <row r="7" spans="1:10" ht="15" thickBot="1">
      <c r="A7" s="127" t="s">
        <v>333</v>
      </c>
      <c r="B7" s="128">
        <v>9</v>
      </c>
      <c r="C7" s="118">
        <v>4800</v>
      </c>
      <c r="D7" s="199">
        <v>7</v>
      </c>
      <c r="E7" s="118">
        <v>8840.5052061599999</v>
      </c>
      <c r="F7" s="199">
        <v>9</v>
      </c>
      <c r="G7" s="118">
        <v>11424.773199395999</v>
      </c>
    </row>
    <row r="8" spans="1:10" ht="15" thickBot="1">
      <c r="A8" s="127" t="s">
        <v>664</v>
      </c>
      <c r="B8" s="128">
        <v>4</v>
      </c>
      <c r="C8" s="118">
        <v>13256</v>
      </c>
      <c r="D8" s="200">
        <v>0</v>
      </c>
      <c r="E8" s="118">
        <v>0</v>
      </c>
      <c r="F8" s="200">
        <v>7</v>
      </c>
      <c r="G8" s="118">
        <v>3567.1</v>
      </c>
    </row>
    <row r="9" spans="1:10" ht="15" thickBot="1">
      <c r="A9" s="127" t="s">
        <v>665</v>
      </c>
      <c r="B9" s="128">
        <v>9</v>
      </c>
      <c r="C9" s="118">
        <v>42818.32</v>
      </c>
      <c r="D9" s="199">
        <v>16</v>
      </c>
      <c r="E9" s="201">
        <v>9063.125</v>
      </c>
      <c r="F9" s="199">
        <v>29</v>
      </c>
      <c r="G9" s="118">
        <v>21436.809999999998</v>
      </c>
    </row>
    <row r="10" spans="1:10" ht="15" thickBot="1">
      <c r="A10" s="127" t="s">
        <v>666</v>
      </c>
      <c r="B10" s="128">
        <v>34</v>
      </c>
      <c r="C10" s="118">
        <v>3516.6948409430001</v>
      </c>
      <c r="D10" s="199">
        <v>20</v>
      </c>
      <c r="E10" s="201">
        <v>21902.764999999999</v>
      </c>
      <c r="F10" s="199">
        <v>33</v>
      </c>
      <c r="G10" s="118">
        <v>36164.65</v>
      </c>
    </row>
    <row r="11" spans="1:10" ht="15" thickBot="1">
      <c r="A11" s="115" t="s">
        <v>212</v>
      </c>
      <c r="B11" s="139">
        <v>86</v>
      </c>
      <c r="C11" s="136">
        <v>70591.134421263007</v>
      </c>
      <c r="D11" s="202">
        <v>69</v>
      </c>
      <c r="E11" s="187">
        <v>42916.207915159997</v>
      </c>
      <c r="F11" s="202">
        <f>SUM(F6:F10)</f>
        <v>100</v>
      </c>
      <c r="G11" s="187">
        <f>SUM(G6:G10)</f>
        <v>75554.982045395998</v>
      </c>
      <c r="I11" s="101"/>
      <c r="J11" s="101"/>
    </row>
    <row r="12" spans="1:10">
      <c r="A12" s="132" t="s">
        <v>334</v>
      </c>
      <c r="J12" s="77"/>
    </row>
    <row r="13" spans="1:10">
      <c r="A13" s="5"/>
    </row>
    <row r="15" spans="1:10" ht="17.5" thickBot="1">
      <c r="A15" s="261" t="s">
        <v>335</v>
      </c>
    </row>
    <row r="16" spans="1:10" ht="15" thickBot="1">
      <c r="A16" s="203" t="s">
        <v>336</v>
      </c>
      <c r="B16" s="680" t="s">
        <v>617</v>
      </c>
      <c r="C16" s="680"/>
      <c r="D16" s="680" t="s">
        <v>663</v>
      </c>
      <c r="E16" s="680"/>
      <c r="F16" s="680" t="s">
        <v>756</v>
      </c>
      <c r="G16" s="680"/>
    </row>
    <row r="17" spans="1:7" ht="15" thickBot="1">
      <c r="A17" s="127" t="s">
        <v>254</v>
      </c>
      <c r="B17" s="685">
        <v>30</v>
      </c>
      <c r="C17" s="685"/>
      <c r="D17" s="685">
        <v>26</v>
      </c>
      <c r="E17" s="685"/>
      <c r="F17" s="681">
        <v>22</v>
      </c>
      <c r="G17" s="682"/>
    </row>
    <row r="18" spans="1:7" ht="15" thickBot="1">
      <c r="A18" s="127" t="s">
        <v>337</v>
      </c>
      <c r="B18" s="685">
        <v>1</v>
      </c>
      <c r="C18" s="685"/>
      <c r="D18" s="686">
        <v>0</v>
      </c>
      <c r="E18" s="686"/>
      <c r="F18" s="681">
        <v>6</v>
      </c>
      <c r="G18" s="682"/>
    </row>
    <row r="21" spans="1:7" ht="17.5" thickBot="1">
      <c r="A21" s="261" t="s">
        <v>723</v>
      </c>
    </row>
    <row r="22" spans="1:7" ht="15" thickBot="1">
      <c r="A22" s="203" t="s">
        <v>339</v>
      </c>
      <c r="B22" s="680" t="s">
        <v>617</v>
      </c>
      <c r="C22" s="680"/>
      <c r="D22" s="680" t="s">
        <v>663</v>
      </c>
      <c r="E22" s="680"/>
      <c r="F22" s="680" t="s">
        <v>756</v>
      </c>
      <c r="G22" s="680"/>
    </row>
    <row r="23" spans="1:7" ht="15" thickBot="1">
      <c r="A23" s="204" t="s">
        <v>254</v>
      </c>
      <c r="B23" s="683">
        <v>624</v>
      </c>
      <c r="C23" s="683"/>
      <c r="D23" s="683">
        <v>646</v>
      </c>
      <c r="E23" s="683"/>
      <c r="F23" s="676">
        <f>252+407+3</f>
        <v>662</v>
      </c>
      <c r="G23" s="677"/>
    </row>
    <row r="24" spans="1:7" ht="15" thickBot="1">
      <c r="A24" s="204" t="s">
        <v>337</v>
      </c>
      <c r="B24" s="683">
        <v>45</v>
      </c>
      <c r="C24" s="683"/>
      <c r="D24" s="683">
        <v>44</v>
      </c>
      <c r="E24" s="683"/>
      <c r="F24" s="676">
        <f>1+47</f>
        <v>48</v>
      </c>
      <c r="G24" s="677"/>
    </row>
    <row r="25" spans="1:7" ht="15" thickBot="1">
      <c r="A25" s="204" t="s">
        <v>256</v>
      </c>
      <c r="B25" s="683">
        <v>1</v>
      </c>
      <c r="C25" s="683"/>
      <c r="D25" s="683">
        <v>1</v>
      </c>
      <c r="E25" s="683"/>
      <c r="F25" s="676">
        <v>1</v>
      </c>
      <c r="G25" s="677"/>
    </row>
    <row r="26" spans="1:7" ht="15" thickBot="1">
      <c r="A26" s="204" t="s">
        <v>340</v>
      </c>
      <c r="B26" s="683">
        <v>2</v>
      </c>
      <c r="C26" s="683"/>
      <c r="D26" s="683">
        <v>2</v>
      </c>
      <c r="E26" s="683"/>
      <c r="F26" s="676">
        <f>1+2</f>
        <v>3</v>
      </c>
      <c r="G26" s="677"/>
    </row>
    <row r="27" spans="1:7" ht="15" thickBot="1">
      <c r="A27" s="204" t="s">
        <v>341</v>
      </c>
      <c r="B27" s="683">
        <v>66</v>
      </c>
      <c r="C27" s="683"/>
      <c r="D27" s="683">
        <v>66</v>
      </c>
      <c r="E27" s="683"/>
      <c r="F27" s="678">
        <f>25+44</f>
        <v>69</v>
      </c>
      <c r="G27" s="679"/>
    </row>
    <row r="28" spans="1:7" ht="15" thickBot="1">
      <c r="A28" s="204" t="s">
        <v>342</v>
      </c>
      <c r="B28" s="684" t="s">
        <v>338</v>
      </c>
      <c r="C28" s="684"/>
      <c r="D28" s="684" t="s">
        <v>338</v>
      </c>
      <c r="E28" s="684"/>
      <c r="F28" s="674" t="s">
        <v>338</v>
      </c>
      <c r="G28" s="675"/>
    </row>
    <row r="29" spans="1:7" ht="29.5" thickBot="1">
      <c r="A29" s="205" t="s">
        <v>667</v>
      </c>
      <c r="B29" s="683">
        <v>10</v>
      </c>
      <c r="C29" s="683"/>
      <c r="D29" s="683">
        <v>11</v>
      </c>
      <c r="E29" s="683"/>
      <c r="F29" s="676">
        <f>4+7</f>
        <v>11</v>
      </c>
      <c r="G29" s="677"/>
    </row>
    <row r="30" spans="1:7" ht="15" thickBot="1">
      <c r="A30" s="206" t="s">
        <v>343</v>
      </c>
      <c r="B30" s="683">
        <v>7</v>
      </c>
      <c r="C30" s="683"/>
      <c r="D30" s="683">
        <v>7</v>
      </c>
      <c r="E30" s="683"/>
      <c r="F30" s="676">
        <f>1+8</f>
        <v>9</v>
      </c>
      <c r="G30" s="677"/>
    </row>
    <row r="31" spans="1:7" ht="15" thickBot="1">
      <c r="A31" s="204" t="s">
        <v>344</v>
      </c>
      <c r="B31" s="683">
        <v>747</v>
      </c>
      <c r="C31" s="683"/>
      <c r="D31" s="683">
        <v>777</v>
      </c>
      <c r="E31" s="683"/>
      <c r="F31" s="676">
        <f>SUM(F23:G30)</f>
        <v>803</v>
      </c>
      <c r="G31" s="677"/>
    </row>
    <row r="32" spans="1:7" ht="15" thickBot="1">
      <c r="A32" s="169" t="s">
        <v>1052</v>
      </c>
    </row>
    <row r="33" spans="7:8" ht="15" thickBot="1">
      <c r="G33" s="676"/>
      <c r="H33" s="677"/>
    </row>
  </sheetData>
  <mergeCells count="45">
    <mergeCell ref="G33:H33"/>
    <mergeCell ref="A4:A5"/>
    <mergeCell ref="B4:C4"/>
    <mergeCell ref="D4:E4"/>
    <mergeCell ref="B16:C16"/>
    <mergeCell ref="D16:E16"/>
    <mergeCell ref="B17:C17"/>
    <mergeCell ref="D17:E17"/>
    <mergeCell ref="D23:E23"/>
    <mergeCell ref="B24:C24"/>
    <mergeCell ref="D24:E24"/>
    <mergeCell ref="B18:C18"/>
    <mergeCell ref="D18:E18"/>
    <mergeCell ref="B22:C22"/>
    <mergeCell ref="D22:E22"/>
    <mergeCell ref="B31:C31"/>
    <mergeCell ref="D31:E31"/>
    <mergeCell ref="A1:E1"/>
    <mergeCell ref="B29:C29"/>
    <mergeCell ref="D29:E29"/>
    <mergeCell ref="B30:C30"/>
    <mergeCell ref="D30:E30"/>
    <mergeCell ref="B27:C27"/>
    <mergeCell ref="D27:E27"/>
    <mergeCell ref="B28:C28"/>
    <mergeCell ref="D28:E28"/>
    <mergeCell ref="B25:C25"/>
    <mergeCell ref="D25:E25"/>
    <mergeCell ref="B26:C26"/>
    <mergeCell ref="D26:E26"/>
    <mergeCell ref="B23:C23"/>
    <mergeCell ref="F4:G4"/>
    <mergeCell ref="F16:G16"/>
    <mergeCell ref="F17:G17"/>
    <mergeCell ref="F18:G18"/>
    <mergeCell ref="F22:G22"/>
    <mergeCell ref="F28:G28"/>
    <mergeCell ref="F29:G29"/>
    <mergeCell ref="F30:G30"/>
    <mergeCell ref="F31:G31"/>
    <mergeCell ref="F23:G23"/>
    <mergeCell ref="F24:G24"/>
    <mergeCell ref="F25:G25"/>
    <mergeCell ref="F26:G26"/>
    <mergeCell ref="F27:G27"/>
  </mergeCells>
  <pageMargins left="0.7" right="0.7" top="0.75" bottom="0.75" header="0.3" footer="0.3"/>
  <pageSetup paperSize="9" scale="65" orientation="portrait" r:id="rId1"/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/>
  </sheetPr>
  <dimension ref="A1:T125"/>
  <sheetViews>
    <sheetView showGridLines="0" view="pageBreakPreview" topLeftCell="A79" zoomScale="70" zoomScaleNormal="100" zoomScaleSheetLayoutView="70" workbookViewId="0">
      <selection activeCell="H93" sqref="H93"/>
    </sheetView>
  </sheetViews>
  <sheetFormatPr defaultColWidth="9.1796875" defaultRowHeight="14.5"/>
  <cols>
    <col min="1" max="1" width="11.54296875" style="13" bestFit="1" customWidth="1"/>
    <col min="2" max="2" width="41.54296875" style="25" bestFit="1" customWidth="1"/>
    <col min="3" max="3" width="14" style="25" bestFit="1" customWidth="1"/>
    <col min="4" max="4" width="17" style="25" bestFit="1" customWidth="1"/>
    <col min="5" max="6" width="13.54296875" style="25" bestFit="1" customWidth="1"/>
    <col min="7" max="7" width="18.7265625" style="25" bestFit="1" customWidth="1"/>
    <col min="8" max="8" width="40.453125" style="25" bestFit="1" customWidth="1"/>
    <col min="9" max="9" width="10.26953125" style="13" bestFit="1" customWidth="1"/>
    <col min="10" max="10" width="29.7265625" style="25" bestFit="1" customWidth="1"/>
    <col min="11" max="11" width="18" style="25" bestFit="1" customWidth="1"/>
    <col min="12" max="12" width="13.54296875" style="25" bestFit="1" customWidth="1"/>
    <col min="13" max="13" width="5.7265625" style="25" customWidth="1"/>
    <col min="14" max="14" width="34.1796875" style="25" bestFit="1" customWidth="1"/>
    <col min="15" max="15" width="9.1796875" style="25"/>
    <col min="16" max="16" width="21.26953125" style="25" customWidth="1"/>
    <col min="17" max="16384" width="9.1796875" style="25"/>
  </cols>
  <sheetData>
    <row r="1" spans="1:12" ht="20">
      <c r="A1" s="637" t="s">
        <v>345</v>
      </c>
      <c r="B1" s="637"/>
      <c r="C1" s="637"/>
      <c r="D1" s="637"/>
      <c r="E1" s="637"/>
      <c r="F1" s="637"/>
      <c r="G1" s="637" t="s">
        <v>345</v>
      </c>
      <c r="H1" s="637"/>
      <c r="I1" s="637"/>
      <c r="J1" s="637"/>
      <c r="K1" s="637"/>
      <c r="L1" s="637"/>
    </row>
    <row r="2" spans="1:12" ht="13.5" customHeight="1">
      <c r="A2" s="256"/>
      <c r="B2" s="262"/>
      <c r="C2" s="262"/>
      <c r="D2" s="262"/>
      <c r="E2" s="262"/>
      <c r="F2" s="262"/>
      <c r="G2" s="262"/>
      <c r="H2" s="262"/>
      <c r="I2" s="256"/>
      <c r="J2" s="262"/>
      <c r="K2" s="262"/>
      <c r="L2" s="262"/>
    </row>
    <row r="3" spans="1:12" ht="15" thickBot="1">
      <c r="A3" s="263" t="s">
        <v>346</v>
      </c>
      <c r="B3" s="258"/>
      <c r="C3" s="258"/>
      <c r="D3" s="258"/>
      <c r="E3" s="258"/>
      <c r="F3" s="258"/>
      <c r="G3" s="263" t="s">
        <v>618</v>
      </c>
      <c r="H3" s="262"/>
      <c r="I3" s="256"/>
      <c r="J3" s="262"/>
      <c r="K3" s="262"/>
      <c r="L3" s="262"/>
    </row>
    <row r="4" spans="1:12" ht="18.75" customHeight="1" thickBot="1">
      <c r="A4" s="142" t="s">
        <v>347</v>
      </c>
      <c r="B4" s="142" t="s">
        <v>348</v>
      </c>
      <c r="C4" s="142" t="s">
        <v>349</v>
      </c>
      <c r="D4" s="142" t="s">
        <v>350</v>
      </c>
      <c r="E4" s="142" t="s">
        <v>331</v>
      </c>
      <c r="F4" s="142" t="s">
        <v>351</v>
      </c>
      <c r="G4" s="252" t="s">
        <v>347</v>
      </c>
      <c r="H4" s="252" t="s">
        <v>348</v>
      </c>
      <c r="I4" s="252" t="s">
        <v>349</v>
      </c>
      <c r="J4" s="620" t="s">
        <v>339</v>
      </c>
      <c r="K4" s="620"/>
      <c r="L4" s="252" t="s">
        <v>331</v>
      </c>
    </row>
    <row r="5" spans="1:12" ht="15" thickBot="1">
      <c r="A5" s="208">
        <v>1</v>
      </c>
      <c r="B5" s="208" t="s">
        <v>757</v>
      </c>
      <c r="C5" s="209">
        <v>44022</v>
      </c>
      <c r="D5" s="307">
        <v>150000000</v>
      </c>
      <c r="E5" s="264">
        <v>16.5</v>
      </c>
      <c r="F5" s="209">
        <v>44032</v>
      </c>
      <c r="G5" s="715" t="s">
        <v>353</v>
      </c>
      <c r="H5" s="716"/>
      <c r="I5" s="716"/>
      <c r="J5" s="716"/>
      <c r="K5" s="716"/>
      <c r="L5" s="717"/>
    </row>
    <row r="6" spans="1:12" ht="15" thickBot="1">
      <c r="A6" s="208">
        <v>2</v>
      </c>
      <c r="B6" s="208" t="s">
        <v>758</v>
      </c>
      <c r="C6" s="209">
        <v>44036</v>
      </c>
      <c r="D6" s="307">
        <v>425000000</v>
      </c>
      <c r="E6" s="264">
        <v>148.75</v>
      </c>
      <c r="F6" s="209">
        <v>44049</v>
      </c>
      <c r="G6" s="216">
        <v>1</v>
      </c>
      <c r="H6" s="208" t="s">
        <v>675</v>
      </c>
      <c r="I6" s="209">
        <v>44025</v>
      </c>
      <c r="J6" s="698" t="s">
        <v>668</v>
      </c>
      <c r="K6" s="699"/>
      <c r="L6" s="264">
        <f>708300000000/1000000000</f>
        <v>708.3</v>
      </c>
    </row>
    <row r="7" spans="1:12" ht="15" thickBot="1">
      <c r="A7" s="210">
        <v>3</v>
      </c>
      <c r="B7" s="208" t="s">
        <v>759</v>
      </c>
      <c r="C7" s="209">
        <v>44041</v>
      </c>
      <c r="D7" s="307">
        <v>500000000</v>
      </c>
      <c r="E7" s="264">
        <v>54</v>
      </c>
      <c r="F7" s="209">
        <v>44053</v>
      </c>
      <c r="G7" s="216">
        <v>2</v>
      </c>
      <c r="H7" s="208" t="s">
        <v>797</v>
      </c>
      <c r="I7" s="209">
        <v>44027</v>
      </c>
      <c r="J7" s="698" t="s">
        <v>672</v>
      </c>
      <c r="K7" s="699"/>
      <c r="L7" s="264">
        <v>300</v>
      </c>
    </row>
    <row r="8" spans="1:12" ht="15" thickBot="1">
      <c r="A8" s="210">
        <v>4</v>
      </c>
      <c r="B8" s="208" t="s">
        <v>760</v>
      </c>
      <c r="C8" s="209">
        <v>44055</v>
      </c>
      <c r="D8" s="307">
        <v>375000000</v>
      </c>
      <c r="E8" s="264">
        <v>93.75</v>
      </c>
      <c r="F8" s="209">
        <v>44070</v>
      </c>
      <c r="G8" s="216">
        <v>3</v>
      </c>
      <c r="H8" s="208" t="s">
        <v>798</v>
      </c>
      <c r="I8" s="209">
        <v>44036</v>
      </c>
      <c r="J8" s="698" t="s">
        <v>354</v>
      </c>
      <c r="K8" s="699"/>
      <c r="L8" s="264">
        <v>1400</v>
      </c>
    </row>
    <row r="9" spans="1:12" ht="15" customHeight="1" thickBot="1">
      <c r="A9" s="210">
        <v>5</v>
      </c>
      <c r="B9" s="208" t="s">
        <v>761</v>
      </c>
      <c r="C9" s="209">
        <v>44056</v>
      </c>
      <c r="D9" s="307">
        <v>156250000</v>
      </c>
      <c r="E9" s="264">
        <v>39.063000000000002</v>
      </c>
      <c r="F9" s="209">
        <v>44074</v>
      </c>
      <c r="G9" s="216">
        <v>4</v>
      </c>
      <c r="H9" s="208" t="s">
        <v>799</v>
      </c>
      <c r="I9" s="209">
        <v>44036</v>
      </c>
      <c r="J9" s="698" t="s">
        <v>354</v>
      </c>
      <c r="K9" s="699"/>
      <c r="L9" s="264">
        <v>100</v>
      </c>
    </row>
    <row r="10" spans="1:12" ht="15" thickBot="1">
      <c r="A10" s="210">
        <v>6</v>
      </c>
      <c r="B10" s="208" t="s">
        <v>762</v>
      </c>
      <c r="C10" s="209">
        <v>44069</v>
      </c>
      <c r="D10" s="307">
        <v>200000000</v>
      </c>
      <c r="E10" s="264">
        <v>34</v>
      </c>
      <c r="F10" s="209">
        <v>44082</v>
      </c>
      <c r="G10" s="216">
        <v>5</v>
      </c>
      <c r="H10" s="208" t="s">
        <v>799</v>
      </c>
      <c r="I10" s="209">
        <v>44036</v>
      </c>
      <c r="J10" s="698" t="s">
        <v>819</v>
      </c>
      <c r="K10" s="699"/>
      <c r="L10" s="264">
        <v>15</v>
      </c>
    </row>
    <row r="11" spans="1:12" ht="15" thickBot="1">
      <c r="A11" s="210">
        <v>7</v>
      </c>
      <c r="B11" s="208" t="s">
        <v>763</v>
      </c>
      <c r="C11" s="209">
        <v>44070</v>
      </c>
      <c r="D11" s="307">
        <v>394764700</v>
      </c>
      <c r="E11" s="264">
        <v>189.49</v>
      </c>
      <c r="F11" s="209">
        <v>44081</v>
      </c>
      <c r="G11" s="216">
        <v>6</v>
      </c>
      <c r="H11" s="208" t="s">
        <v>800</v>
      </c>
      <c r="I11" s="209">
        <v>44036</v>
      </c>
      <c r="J11" s="698" t="s">
        <v>670</v>
      </c>
      <c r="K11" s="699"/>
      <c r="L11" s="264">
        <v>750</v>
      </c>
    </row>
    <row r="12" spans="1:12" ht="15" thickBot="1">
      <c r="A12" s="210">
        <v>8</v>
      </c>
      <c r="B12" s="208" t="s">
        <v>764</v>
      </c>
      <c r="C12" s="209">
        <v>44071</v>
      </c>
      <c r="D12" s="307">
        <v>160000000</v>
      </c>
      <c r="E12" s="264">
        <v>48</v>
      </c>
      <c r="F12" s="209">
        <v>44081</v>
      </c>
      <c r="G12" s="216">
        <v>7</v>
      </c>
      <c r="H12" s="208" t="s">
        <v>801</v>
      </c>
      <c r="I12" s="209">
        <v>44035</v>
      </c>
      <c r="J12" s="698" t="s">
        <v>354</v>
      </c>
      <c r="K12" s="699"/>
      <c r="L12" s="264">
        <v>451</v>
      </c>
    </row>
    <row r="13" spans="1:12" ht="15" thickBot="1">
      <c r="A13" s="210">
        <v>9</v>
      </c>
      <c r="B13" s="208" t="s">
        <v>765</v>
      </c>
      <c r="C13" s="209">
        <v>44074</v>
      </c>
      <c r="D13" s="307">
        <v>157500000</v>
      </c>
      <c r="E13" s="264">
        <v>59.85</v>
      </c>
      <c r="F13" s="209">
        <v>44084</v>
      </c>
      <c r="G13" s="216">
        <v>8</v>
      </c>
      <c r="H13" s="208" t="s">
        <v>802</v>
      </c>
      <c r="I13" s="209">
        <v>44041</v>
      </c>
      <c r="J13" s="698" t="s">
        <v>670</v>
      </c>
      <c r="K13" s="699"/>
      <c r="L13" s="264">
        <v>135.5</v>
      </c>
    </row>
    <row r="14" spans="1:12" ht="15" thickBot="1">
      <c r="A14" s="210">
        <v>10</v>
      </c>
      <c r="B14" s="208" t="s">
        <v>766</v>
      </c>
      <c r="C14" s="209">
        <v>44074</v>
      </c>
      <c r="D14" s="307">
        <v>392000000</v>
      </c>
      <c r="E14" s="264">
        <v>41.16</v>
      </c>
      <c r="F14" s="209">
        <v>44088</v>
      </c>
      <c r="G14" s="216">
        <v>9</v>
      </c>
      <c r="H14" s="208" t="s">
        <v>803</v>
      </c>
      <c r="I14" s="209">
        <v>44048</v>
      </c>
      <c r="J14" s="698" t="s">
        <v>820</v>
      </c>
      <c r="K14" s="699"/>
      <c r="L14" s="264">
        <v>700</v>
      </c>
    </row>
    <row r="15" spans="1:12" ht="15" thickBot="1">
      <c r="A15" s="210">
        <v>11</v>
      </c>
      <c r="B15" s="208" t="s">
        <v>767</v>
      </c>
      <c r="C15" s="209">
        <v>44074</v>
      </c>
      <c r="D15" s="307">
        <v>114380700</v>
      </c>
      <c r="E15" s="264">
        <v>208.17</v>
      </c>
      <c r="F15" s="209">
        <v>44082</v>
      </c>
      <c r="G15" s="216">
        <v>10</v>
      </c>
      <c r="H15" s="208" t="s">
        <v>804</v>
      </c>
      <c r="I15" s="209">
        <v>44048</v>
      </c>
      <c r="J15" s="698" t="s">
        <v>668</v>
      </c>
      <c r="K15" s="699"/>
      <c r="L15" s="264">
        <v>20</v>
      </c>
    </row>
    <row r="16" spans="1:12" ht="15" thickBot="1">
      <c r="A16" s="210">
        <v>12</v>
      </c>
      <c r="B16" s="208" t="s">
        <v>768</v>
      </c>
      <c r="C16" s="209">
        <v>44074</v>
      </c>
      <c r="D16" s="307">
        <v>287037000</v>
      </c>
      <c r="E16" s="264">
        <v>384.63</v>
      </c>
      <c r="F16" s="209">
        <v>44084</v>
      </c>
      <c r="G16" s="216">
        <v>11</v>
      </c>
      <c r="H16" s="208" t="s">
        <v>804</v>
      </c>
      <c r="I16" s="209">
        <v>44048</v>
      </c>
      <c r="J16" s="698" t="s">
        <v>821</v>
      </c>
      <c r="K16" s="699"/>
      <c r="L16" s="264">
        <v>10</v>
      </c>
    </row>
    <row r="17" spans="1:12" ht="15" thickBot="1">
      <c r="A17" s="211">
        <v>13</v>
      </c>
      <c r="B17" s="208" t="s">
        <v>769</v>
      </c>
      <c r="C17" s="209">
        <v>44074</v>
      </c>
      <c r="D17" s="307">
        <v>500000000</v>
      </c>
      <c r="E17" s="264">
        <v>55</v>
      </c>
      <c r="F17" s="209">
        <v>44081</v>
      </c>
      <c r="G17" s="216">
        <v>12</v>
      </c>
      <c r="H17" s="208" t="s">
        <v>805</v>
      </c>
      <c r="I17" s="209">
        <v>44049</v>
      </c>
      <c r="J17" s="698" t="s">
        <v>673</v>
      </c>
      <c r="K17" s="699"/>
      <c r="L17" s="264">
        <v>858</v>
      </c>
    </row>
    <row r="18" spans="1:12" ht="15" thickBot="1">
      <c r="A18" s="211">
        <v>14</v>
      </c>
      <c r="B18" s="208" t="s">
        <v>770</v>
      </c>
      <c r="C18" s="209">
        <v>44074</v>
      </c>
      <c r="D18" s="307">
        <v>267856800</v>
      </c>
      <c r="E18" s="264">
        <v>30</v>
      </c>
      <c r="F18" s="209">
        <v>44089</v>
      </c>
      <c r="G18" s="216">
        <v>13</v>
      </c>
      <c r="H18" s="208" t="s">
        <v>806</v>
      </c>
      <c r="I18" s="209">
        <v>44054</v>
      </c>
      <c r="J18" s="698" t="s">
        <v>670</v>
      </c>
      <c r="K18" s="699"/>
      <c r="L18" s="264">
        <v>1500</v>
      </c>
    </row>
    <row r="19" spans="1:12" ht="15" thickBot="1">
      <c r="A19" s="211">
        <v>15</v>
      </c>
      <c r="B19" s="208" t="s">
        <v>771</v>
      </c>
      <c r="C19" s="209">
        <v>44161</v>
      </c>
      <c r="D19" s="307">
        <v>300000000</v>
      </c>
      <c r="E19" s="264">
        <v>30</v>
      </c>
      <c r="F19" s="209">
        <v>44173</v>
      </c>
      <c r="G19" s="216">
        <v>14</v>
      </c>
      <c r="H19" s="208" t="s">
        <v>674</v>
      </c>
      <c r="I19" s="209">
        <v>44056</v>
      </c>
      <c r="J19" s="698" t="s">
        <v>822</v>
      </c>
      <c r="K19" s="699"/>
      <c r="L19" s="264">
        <v>1000</v>
      </c>
    </row>
    <row r="20" spans="1:12" ht="15" thickBot="1">
      <c r="A20" s="211">
        <v>16</v>
      </c>
      <c r="B20" s="208" t="s">
        <v>772</v>
      </c>
      <c r="C20" s="209">
        <v>44165</v>
      </c>
      <c r="D20" s="307">
        <v>250000000</v>
      </c>
      <c r="E20" s="264">
        <v>25</v>
      </c>
      <c r="F20" s="209">
        <v>44176</v>
      </c>
      <c r="G20" s="216">
        <v>15</v>
      </c>
      <c r="H20" s="208" t="s">
        <v>678</v>
      </c>
      <c r="I20" s="209">
        <v>44068</v>
      </c>
      <c r="J20" s="698" t="s">
        <v>823</v>
      </c>
      <c r="K20" s="699"/>
      <c r="L20" s="264">
        <v>1500</v>
      </c>
    </row>
    <row r="21" spans="1:12" ht="15" thickBot="1">
      <c r="A21" s="211">
        <v>17</v>
      </c>
      <c r="B21" s="208" t="s">
        <v>773</v>
      </c>
      <c r="C21" s="209">
        <v>44169</v>
      </c>
      <c r="D21" s="307">
        <v>1008000000</v>
      </c>
      <c r="E21" s="264">
        <v>100.8</v>
      </c>
      <c r="F21" s="209">
        <v>44182</v>
      </c>
      <c r="G21" s="216">
        <v>16</v>
      </c>
      <c r="H21" s="208" t="s">
        <v>807</v>
      </c>
      <c r="I21" s="209">
        <v>44069</v>
      </c>
      <c r="J21" s="698" t="s">
        <v>824</v>
      </c>
      <c r="K21" s="699"/>
      <c r="L21" s="264">
        <v>2436.5100000000002</v>
      </c>
    </row>
    <row r="22" spans="1:12" ht="15" thickBot="1">
      <c r="A22" s="211">
        <v>18</v>
      </c>
      <c r="B22" s="208" t="s">
        <v>774</v>
      </c>
      <c r="C22" s="209">
        <v>44173</v>
      </c>
      <c r="D22" s="307">
        <v>353000000</v>
      </c>
      <c r="E22" s="264">
        <v>118.61</v>
      </c>
      <c r="F22" s="209">
        <v>44183</v>
      </c>
      <c r="G22" s="216">
        <v>17</v>
      </c>
      <c r="H22" s="208" t="s">
        <v>808</v>
      </c>
      <c r="I22" s="209">
        <v>44071</v>
      </c>
      <c r="J22" s="698" t="s">
        <v>824</v>
      </c>
      <c r="K22" s="699"/>
      <c r="L22" s="264">
        <v>151</v>
      </c>
    </row>
    <row r="23" spans="1:12" ht="15" thickBot="1">
      <c r="A23" s="211">
        <v>19</v>
      </c>
      <c r="B23" s="208" t="s">
        <v>775</v>
      </c>
      <c r="C23" s="209">
        <v>44182</v>
      </c>
      <c r="D23" s="307">
        <v>544411800</v>
      </c>
      <c r="E23" s="264">
        <v>1001.72</v>
      </c>
      <c r="F23" s="209">
        <v>44200</v>
      </c>
      <c r="G23" s="216">
        <v>18</v>
      </c>
      <c r="H23" s="208" t="s">
        <v>809</v>
      </c>
      <c r="I23" s="209">
        <v>44074</v>
      </c>
      <c r="J23" s="698" t="s">
        <v>825</v>
      </c>
      <c r="K23" s="699"/>
      <c r="L23" s="264">
        <v>125</v>
      </c>
    </row>
    <row r="24" spans="1:12" ht="15" thickBot="1">
      <c r="A24" s="211">
        <v>20</v>
      </c>
      <c r="B24" s="208" t="s">
        <v>776</v>
      </c>
      <c r="C24" s="209">
        <v>44186</v>
      </c>
      <c r="D24" s="307">
        <v>156558200</v>
      </c>
      <c r="E24" s="264">
        <f>82975846000/1000000000</f>
        <v>82.975846000000004</v>
      </c>
      <c r="F24" s="209">
        <v>44195</v>
      </c>
      <c r="G24" s="216">
        <v>19</v>
      </c>
      <c r="H24" s="208" t="s">
        <v>810</v>
      </c>
      <c r="I24" s="209">
        <v>44074</v>
      </c>
      <c r="J24" s="698" t="s">
        <v>824</v>
      </c>
      <c r="K24" s="699"/>
      <c r="L24" s="264">
        <v>500</v>
      </c>
    </row>
    <row r="25" spans="1:12" ht="15" thickBot="1">
      <c r="A25" s="211">
        <v>21</v>
      </c>
      <c r="B25" s="208" t="s">
        <v>777</v>
      </c>
      <c r="C25" s="209">
        <v>44194</v>
      </c>
      <c r="D25" s="307">
        <v>250000000</v>
      </c>
      <c r="E25" s="264">
        <v>50</v>
      </c>
      <c r="F25" s="209">
        <v>44211</v>
      </c>
      <c r="G25" s="216">
        <v>20</v>
      </c>
      <c r="H25" s="208" t="s">
        <v>811</v>
      </c>
      <c r="I25" s="209">
        <v>44074</v>
      </c>
      <c r="J25" s="698" t="s">
        <v>826</v>
      </c>
      <c r="K25" s="699"/>
      <c r="L25" s="264">
        <v>1500</v>
      </c>
    </row>
    <row r="26" spans="1:12" ht="15" thickBot="1">
      <c r="A26" s="211">
        <v>22</v>
      </c>
      <c r="B26" s="208" t="s">
        <v>778</v>
      </c>
      <c r="C26" s="209">
        <v>44194</v>
      </c>
      <c r="D26" s="307">
        <v>357561900</v>
      </c>
      <c r="E26" s="264">
        <v>150.18</v>
      </c>
      <c r="F26" s="209">
        <v>44202</v>
      </c>
      <c r="G26" s="216">
        <v>21</v>
      </c>
      <c r="H26" s="208" t="s">
        <v>812</v>
      </c>
      <c r="I26" s="209">
        <v>44074</v>
      </c>
      <c r="J26" s="698" t="s">
        <v>826</v>
      </c>
      <c r="K26" s="699"/>
      <c r="L26" s="264">
        <v>376.5</v>
      </c>
    </row>
    <row r="27" spans="1:12" ht="15" thickBot="1">
      <c r="A27" s="712" t="s">
        <v>352</v>
      </c>
      <c r="B27" s="713"/>
      <c r="C27" s="713"/>
      <c r="D27" s="714"/>
      <c r="E27" s="212">
        <f>SUM(E5:E26)</f>
        <v>2961.6488459999991</v>
      </c>
      <c r="F27" s="213"/>
      <c r="G27" s="216">
        <v>22</v>
      </c>
      <c r="H27" s="208" t="s">
        <v>813</v>
      </c>
      <c r="I27" s="209">
        <v>44074</v>
      </c>
      <c r="J27" s="698" t="s">
        <v>826</v>
      </c>
      <c r="K27" s="699"/>
      <c r="L27" s="264">
        <v>700</v>
      </c>
    </row>
    <row r="28" spans="1:12" ht="15" thickBot="1">
      <c r="B28" s="13"/>
      <c r="C28" s="13"/>
      <c r="D28" s="13"/>
      <c r="E28" s="13"/>
      <c r="F28" s="13"/>
      <c r="G28" s="216">
        <v>23</v>
      </c>
      <c r="H28" s="208" t="s">
        <v>814</v>
      </c>
      <c r="I28" s="209">
        <v>44074</v>
      </c>
      <c r="J28" s="698" t="s">
        <v>825</v>
      </c>
      <c r="K28" s="699"/>
      <c r="L28" s="264">
        <v>600</v>
      </c>
    </row>
    <row r="29" spans="1:12" ht="15" thickBot="1">
      <c r="A29" s="263" t="s">
        <v>356</v>
      </c>
      <c r="G29" s="216">
        <v>24</v>
      </c>
      <c r="H29" s="208" t="s">
        <v>815</v>
      </c>
      <c r="I29" s="209">
        <v>44074</v>
      </c>
      <c r="J29" s="698" t="s">
        <v>824</v>
      </c>
      <c r="K29" s="699"/>
      <c r="L29" s="264">
        <v>700</v>
      </c>
    </row>
    <row r="30" spans="1:12" ht="15" thickBot="1">
      <c r="A30" s="306" t="s">
        <v>347</v>
      </c>
      <c r="B30" s="306" t="s">
        <v>348</v>
      </c>
      <c r="C30" s="306" t="s">
        <v>349</v>
      </c>
      <c r="D30" s="709" t="s">
        <v>350</v>
      </c>
      <c r="E30" s="710"/>
      <c r="F30" s="306" t="s">
        <v>331</v>
      </c>
      <c r="G30" s="216">
        <v>25</v>
      </c>
      <c r="H30" s="208" t="s">
        <v>815</v>
      </c>
      <c r="I30" s="209">
        <v>44074</v>
      </c>
      <c r="J30" s="698" t="s">
        <v>824</v>
      </c>
      <c r="K30" s="699"/>
      <c r="L30" s="264">
        <v>300</v>
      </c>
    </row>
    <row r="31" spans="1:12" ht="15" thickBot="1">
      <c r="A31" s="214">
        <v>1</v>
      </c>
      <c r="B31" s="309" t="s">
        <v>779</v>
      </c>
      <c r="C31" s="209">
        <v>44034</v>
      </c>
      <c r="D31" s="707">
        <v>1229012627</v>
      </c>
      <c r="E31" s="708"/>
      <c r="F31" s="264">
        <v>675.95694485000001</v>
      </c>
      <c r="G31" s="216">
        <v>26</v>
      </c>
      <c r="H31" s="208" t="s">
        <v>816</v>
      </c>
      <c r="I31" s="209">
        <v>44074</v>
      </c>
      <c r="J31" s="698" t="s">
        <v>824</v>
      </c>
      <c r="K31" s="699"/>
      <c r="L31" s="264">
        <v>2000</v>
      </c>
    </row>
    <row r="32" spans="1:12" ht="15" thickBot="1">
      <c r="A32" s="214">
        <v>2</v>
      </c>
      <c r="B32" s="309" t="s">
        <v>780</v>
      </c>
      <c r="C32" s="209">
        <v>44042</v>
      </c>
      <c r="D32" s="707">
        <v>2884775000</v>
      </c>
      <c r="E32" s="708"/>
      <c r="F32" s="264">
        <v>663.49824999999998</v>
      </c>
      <c r="G32" s="216">
        <v>27</v>
      </c>
      <c r="H32" s="208" t="s">
        <v>817</v>
      </c>
      <c r="I32" s="209">
        <v>44146</v>
      </c>
      <c r="J32" s="698" t="s">
        <v>822</v>
      </c>
      <c r="K32" s="699"/>
      <c r="L32" s="264">
        <v>600</v>
      </c>
    </row>
    <row r="33" spans="1:12" ht="15" thickBot="1">
      <c r="A33" s="214">
        <v>3</v>
      </c>
      <c r="B33" s="309" t="s">
        <v>781</v>
      </c>
      <c r="C33" s="209">
        <v>44056</v>
      </c>
      <c r="D33" s="707">
        <v>5725160000</v>
      </c>
      <c r="E33" s="708"/>
      <c r="F33" s="264">
        <v>1499.9919199999999</v>
      </c>
      <c r="G33" s="216">
        <v>28</v>
      </c>
      <c r="H33" s="208" t="s">
        <v>818</v>
      </c>
      <c r="I33" s="209">
        <v>44179</v>
      </c>
      <c r="J33" s="698" t="s">
        <v>827</v>
      </c>
      <c r="K33" s="699"/>
      <c r="L33" s="264">
        <v>1500</v>
      </c>
    </row>
    <row r="34" spans="1:12" ht="15" thickBot="1">
      <c r="A34" s="214">
        <v>4</v>
      </c>
      <c r="B34" s="309" t="s">
        <v>782</v>
      </c>
      <c r="C34" s="209">
        <v>44074</v>
      </c>
      <c r="D34" s="707">
        <v>7500000000</v>
      </c>
      <c r="E34" s="708"/>
      <c r="F34" s="264">
        <v>1875</v>
      </c>
      <c r="G34" s="216">
        <v>29</v>
      </c>
      <c r="H34" s="208" t="s">
        <v>818</v>
      </c>
      <c r="I34" s="209">
        <v>44179</v>
      </c>
      <c r="J34" s="698" t="s">
        <v>671</v>
      </c>
      <c r="K34" s="699"/>
      <c r="L34" s="264">
        <v>500</v>
      </c>
    </row>
    <row r="35" spans="1:12" ht="15" thickBot="1">
      <c r="A35" s="214">
        <v>5</v>
      </c>
      <c r="B35" s="309" t="s">
        <v>783</v>
      </c>
      <c r="C35" s="209">
        <v>44118</v>
      </c>
      <c r="D35" s="707">
        <v>2686443983</v>
      </c>
      <c r="E35" s="708"/>
      <c r="F35" s="264">
        <v>499.67858083800002</v>
      </c>
      <c r="G35" s="695" t="s">
        <v>620</v>
      </c>
      <c r="H35" s="696"/>
      <c r="I35" s="696"/>
      <c r="J35" s="696"/>
      <c r="K35" s="697"/>
      <c r="L35" s="215">
        <f>SUM(L6:L34)</f>
        <v>21436.809999999998</v>
      </c>
    </row>
    <row r="36" spans="1:12" ht="15" thickBot="1">
      <c r="A36" s="214">
        <v>6</v>
      </c>
      <c r="B36" s="309" t="s">
        <v>784</v>
      </c>
      <c r="C36" s="209" t="s">
        <v>787</v>
      </c>
      <c r="D36" s="707">
        <v>14854603468</v>
      </c>
      <c r="E36" s="708"/>
      <c r="F36" s="264">
        <f>1485460346800/1000000000</f>
        <v>1485.4603468</v>
      </c>
    </row>
    <row r="37" spans="1:12" ht="15" thickBot="1">
      <c r="A37" s="214">
        <v>7</v>
      </c>
      <c r="B37" s="309" t="s">
        <v>785</v>
      </c>
      <c r="C37" s="209" t="s">
        <v>788</v>
      </c>
      <c r="D37" s="707">
        <v>1810415972</v>
      </c>
      <c r="E37" s="708"/>
      <c r="F37" s="264">
        <f>1394020298440/1000000000</f>
        <v>1394.02029844</v>
      </c>
    </row>
    <row r="38" spans="1:12" ht="15" thickBot="1">
      <c r="A38" s="214">
        <v>8</v>
      </c>
      <c r="B38" s="309" t="s">
        <v>763</v>
      </c>
      <c r="C38" s="209">
        <v>44162</v>
      </c>
      <c r="D38" s="707">
        <v>394764705</v>
      </c>
      <c r="E38" s="708"/>
      <c r="F38" s="264">
        <f>290152058175/1000000000</f>
        <v>290.15205817499998</v>
      </c>
    </row>
    <row r="39" spans="1:12" ht="14.25" customHeight="1" thickBot="1">
      <c r="A39" s="214">
        <v>9</v>
      </c>
      <c r="B39" s="309" t="s">
        <v>786</v>
      </c>
      <c r="C39" s="209" t="s">
        <v>789</v>
      </c>
      <c r="D39" s="707">
        <v>60820296006</v>
      </c>
      <c r="E39" s="708"/>
      <c r="F39" s="264">
        <f>3041014800293/1000000000</f>
        <v>3041.014800293</v>
      </c>
      <c r="G39" s="263" t="s">
        <v>355</v>
      </c>
      <c r="H39" s="53"/>
    </row>
    <row r="40" spans="1:12" ht="12.75" customHeight="1" thickBot="1">
      <c r="A40" s="704" t="s">
        <v>352</v>
      </c>
      <c r="B40" s="704"/>
      <c r="C40" s="704"/>
      <c r="D40" s="704"/>
      <c r="E40" s="704"/>
      <c r="F40" s="215">
        <f>SUM(F31:F39)</f>
        <v>11424.773199395999</v>
      </c>
      <c r="G40" s="251" t="s">
        <v>347</v>
      </c>
      <c r="H40" s="251" t="s">
        <v>348</v>
      </c>
      <c r="I40" s="251" t="s">
        <v>349</v>
      </c>
      <c r="J40" s="251" t="s">
        <v>339</v>
      </c>
      <c r="K40" s="251" t="s">
        <v>357</v>
      </c>
      <c r="L40" s="251" t="s">
        <v>331</v>
      </c>
    </row>
    <row r="41" spans="1:12" ht="15" thickBot="1">
      <c r="G41" s="711" t="s">
        <v>358</v>
      </c>
      <c r="H41" s="711"/>
      <c r="I41" s="711"/>
      <c r="J41" s="711"/>
      <c r="K41" s="711"/>
      <c r="L41" s="711"/>
    </row>
    <row r="42" spans="1:12" ht="15" thickBot="1">
      <c r="A42" s="263" t="s">
        <v>735</v>
      </c>
      <c r="G42" s="217">
        <v>1</v>
      </c>
      <c r="H42" s="208" t="s">
        <v>669</v>
      </c>
      <c r="I42" s="209">
        <v>43955</v>
      </c>
      <c r="J42" s="310" t="s">
        <v>360</v>
      </c>
      <c r="K42" s="209" t="s">
        <v>842</v>
      </c>
      <c r="L42" s="264">
        <v>1500</v>
      </c>
    </row>
    <row r="43" spans="1:12" ht="15" thickBot="1">
      <c r="A43" s="306" t="s">
        <v>347</v>
      </c>
      <c r="B43" s="306" t="s">
        <v>348</v>
      </c>
      <c r="C43" s="306" t="s">
        <v>349</v>
      </c>
      <c r="D43" s="709" t="s">
        <v>339</v>
      </c>
      <c r="E43" s="710"/>
      <c r="F43" s="306" t="s">
        <v>331</v>
      </c>
      <c r="G43" s="217">
        <v>2</v>
      </c>
      <c r="H43" s="208" t="s">
        <v>669</v>
      </c>
      <c r="I43" s="209">
        <v>43955</v>
      </c>
      <c r="J43" s="310" t="s">
        <v>867</v>
      </c>
      <c r="K43" s="209" t="s">
        <v>842</v>
      </c>
      <c r="L43" s="264">
        <v>500</v>
      </c>
    </row>
    <row r="44" spans="1:12" ht="15" thickBot="1">
      <c r="A44" s="214">
        <v>1</v>
      </c>
      <c r="B44" s="309" t="s">
        <v>790</v>
      </c>
      <c r="C44" s="209">
        <v>44062</v>
      </c>
      <c r="D44" s="705" t="s">
        <v>337</v>
      </c>
      <c r="E44" s="706"/>
      <c r="F44" s="264">
        <v>642.1</v>
      </c>
      <c r="G44" s="217">
        <v>3</v>
      </c>
      <c r="H44" s="208" t="s">
        <v>677</v>
      </c>
      <c r="I44" s="209">
        <v>43641</v>
      </c>
      <c r="J44" s="310" t="s">
        <v>868</v>
      </c>
      <c r="K44" s="209">
        <v>44021</v>
      </c>
      <c r="L44" s="264">
        <v>2110</v>
      </c>
    </row>
    <row r="45" spans="1:12" ht="15" thickBot="1">
      <c r="A45" s="214">
        <v>2</v>
      </c>
      <c r="B45" s="309" t="s">
        <v>791</v>
      </c>
      <c r="C45" s="209">
        <v>44069</v>
      </c>
      <c r="D45" s="705" t="s">
        <v>337</v>
      </c>
      <c r="E45" s="706"/>
      <c r="F45" s="264">
        <v>1000</v>
      </c>
      <c r="G45" s="217">
        <v>4</v>
      </c>
      <c r="H45" s="208" t="s">
        <v>677</v>
      </c>
      <c r="I45" s="209">
        <v>43641</v>
      </c>
      <c r="J45" s="310" t="s">
        <v>867</v>
      </c>
      <c r="K45" s="209">
        <v>44021</v>
      </c>
      <c r="L45" s="264">
        <v>348</v>
      </c>
    </row>
    <row r="46" spans="1:12" ht="15" thickBot="1">
      <c r="A46" s="214">
        <v>3</v>
      </c>
      <c r="B46" s="309" t="s">
        <v>792</v>
      </c>
      <c r="C46" s="209">
        <v>44071</v>
      </c>
      <c r="D46" s="705" t="s">
        <v>337</v>
      </c>
      <c r="E46" s="706"/>
      <c r="F46" s="264">
        <v>175</v>
      </c>
      <c r="G46" s="217">
        <v>5</v>
      </c>
      <c r="H46" s="208" t="s">
        <v>828</v>
      </c>
      <c r="I46" s="209">
        <v>43633</v>
      </c>
      <c r="J46" s="310" t="s">
        <v>869</v>
      </c>
      <c r="K46" s="209" t="s">
        <v>843</v>
      </c>
      <c r="L46" s="264">
        <v>1536.3</v>
      </c>
    </row>
    <row r="47" spans="1:12" ht="15" thickBot="1">
      <c r="A47" s="214">
        <v>4</v>
      </c>
      <c r="B47" s="309" t="s">
        <v>793</v>
      </c>
      <c r="C47" s="209">
        <v>44074</v>
      </c>
      <c r="D47" s="705" t="s">
        <v>337</v>
      </c>
      <c r="E47" s="706"/>
      <c r="F47" s="264">
        <v>450</v>
      </c>
      <c r="G47" s="217">
        <v>6</v>
      </c>
      <c r="H47" s="208" t="s">
        <v>676</v>
      </c>
      <c r="I47" s="209">
        <v>43643</v>
      </c>
      <c r="J47" s="310" t="s">
        <v>870</v>
      </c>
      <c r="K47" s="209">
        <v>44040</v>
      </c>
      <c r="L47" s="264">
        <v>650</v>
      </c>
    </row>
    <row r="48" spans="1:12" ht="15" thickBot="1">
      <c r="A48" s="214">
        <v>5</v>
      </c>
      <c r="B48" s="309" t="s">
        <v>794</v>
      </c>
      <c r="C48" s="209">
        <v>44074</v>
      </c>
      <c r="D48" s="705" t="s">
        <v>256</v>
      </c>
      <c r="E48" s="706"/>
      <c r="F48" s="264">
        <v>300</v>
      </c>
      <c r="G48" s="217">
        <v>7</v>
      </c>
      <c r="H48" s="208" t="s">
        <v>829</v>
      </c>
      <c r="I48" s="209">
        <v>43643</v>
      </c>
      <c r="J48" s="310" t="s">
        <v>871</v>
      </c>
      <c r="K48" s="209" t="s">
        <v>844</v>
      </c>
      <c r="L48" s="264">
        <v>277</v>
      </c>
    </row>
    <row r="49" spans="1:20" ht="15" thickBot="1">
      <c r="A49" s="214">
        <v>6</v>
      </c>
      <c r="B49" s="309" t="s">
        <v>795</v>
      </c>
      <c r="C49" s="209">
        <v>44194</v>
      </c>
      <c r="D49" s="705" t="s">
        <v>337</v>
      </c>
      <c r="E49" s="706"/>
      <c r="F49" s="264">
        <v>700</v>
      </c>
      <c r="G49" s="217">
        <v>8</v>
      </c>
      <c r="H49" s="208" t="s">
        <v>830</v>
      </c>
      <c r="I49" s="209">
        <v>43439</v>
      </c>
      <c r="J49" s="310" t="s">
        <v>359</v>
      </c>
      <c r="K49" s="209" t="s">
        <v>845</v>
      </c>
      <c r="L49" s="264">
        <v>2250</v>
      </c>
    </row>
    <row r="50" spans="1:20" ht="18.649999999999999" customHeight="1" thickBot="1">
      <c r="A50" s="214">
        <v>7</v>
      </c>
      <c r="B50" s="309" t="s">
        <v>796</v>
      </c>
      <c r="C50" s="209">
        <v>44195</v>
      </c>
      <c r="D50" s="705" t="s">
        <v>337</v>
      </c>
      <c r="E50" s="706"/>
      <c r="F50" s="264">
        <v>300</v>
      </c>
      <c r="G50" s="217">
        <v>9</v>
      </c>
      <c r="H50" s="208" t="s">
        <v>831</v>
      </c>
      <c r="I50" s="209">
        <v>43258</v>
      </c>
      <c r="J50" s="310" t="s">
        <v>872</v>
      </c>
      <c r="K50" s="209" t="s">
        <v>846</v>
      </c>
      <c r="L50" s="264">
        <v>832</v>
      </c>
    </row>
    <row r="51" spans="1:20" ht="15" thickBot="1">
      <c r="A51" s="704" t="s">
        <v>352</v>
      </c>
      <c r="B51" s="704"/>
      <c r="C51" s="704"/>
      <c r="D51" s="704"/>
      <c r="E51" s="704"/>
      <c r="F51" s="215">
        <f>SUM(F44:F50)</f>
        <v>3567.1</v>
      </c>
      <c r="G51" s="217">
        <v>10</v>
      </c>
      <c r="H51" s="208" t="s">
        <v>832</v>
      </c>
      <c r="I51" s="209">
        <v>43448</v>
      </c>
      <c r="J51" s="310" t="s">
        <v>364</v>
      </c>
      <c r="K51" s="209" t="s">
        <v>847</v>
      </c>
      <c r="L51" s="264">
        <v>500</v>
      </c>
    </row>
    <row r="52" spans="1:20" ht="15" thickBot="1">
      <c r="A52" s="230"/>
      <c r="B52" s="230"/>
      <c r="C52" s="230"/>
      <c r="D52" s="230"/>
      <c r="E52" s="230"/>
      <c r="F52" s="230"/>
      <c r="G52" s="217">
        <v>11</v>
      </c>
      <c r="H52" s="208" t="s">
        <v>798</v>
      </c>
      <c r="I52" s="209">
        <v>44036</v>
      </c>
      <c r="J52" s="310" t="s">
        <v>359</v>
      </c>
      <c r="K52" s="209" t="s">
        <v>847</v>
      </c>
      <c r="L52" s="264">
        <v>300</v>
      </c>
    </row>
    <row r="53" spans="1:20" ht="15" thickBot="1">
      <c r="G53" s="217">
        <v>12</v>
      </c>
      <c r="H53" s="208" t="s">
        <v>833</v>
      </c>
      <c r="I53" s="209">
        <v>43979</v>
      </c>
      <c r="J53" s="310" t="s">
        <v>873</v>
      </c>
      <c r="K53" s="209" t="s">
        <v>848</v>
      </c>
      <c r="L53" s="264">
        <v>1800</v>
      </c>
    </row>
    <row r="54" spans="1:20" ht="15" thickBot="1">
      <c r="A54" s="231" t="s">
        <v>621</v>
      </c>
      <c r="B54" s="230"/>
      <c r="C54" s="230"/>
      <c r="D54" s="230"/>
      <c r="E54" s="230"/>
      <c r="F54" s="230"/>
      <c r="G54" s="217">
        <v>13</v>
      </c>
      <c r="H54" s="208" t="s">
        <v>669</v>
      </c>
      <c r="I54" s="209">
        <v>43955</v>
      </c>
      <c r="J54" s="310" t="s">
        <v>872</v>
      </c>
      <c r="K54" s="209" t="s">
        <v>849</v>
      </c>
      <c r="L54" s="264">
        <v>2420</v>
      </c>
    </row>
    <row r="55" spans="1:20" ht="15" thickBot="1">
      <c r="A55" s="232" t="s">
        <v>1052</v>
      </c>
      <c r="B55" s="230"/>
      <c r="C55" s="230"/>
      <c r="D55" s="230"/>
      <c r="E55" s="230"/>
      <c r="F55" s="230"/>
      <c r="G55" s="217">
        <v>14</v>
      </c>
      <c r="H55" s="208" t="s">
        <v>669</v>
      </c>
      <c r="I55" s="209">
        <v>43955</v>
      </c>
      <c r="J55" s="310" t="s">
        <v>363</v>
      </c>
      <c r="K55" s="209" t="s">
        <v>849</v>
      </c>
      <c r="L55" s="264">
        <v>835</v>
      </c>
    </row>
    <row r="56" spans="1:20" ht="16.5" customHeight="1" thickBot="1">
      <c r="A56" s="230"/>
      <c r="B56" s="230"/>
      <c r="C56" s="230"/>
      <c r="D56" s="230"/>
      <c r="E56" s="230"/>
      <c r="F56" s="230"/>
      <c r="G56" s="217">
        <v>15</v>
      </c>
      <c r="H56" s="208" t="s">
        <v>804</v>
      </c>
      <c r="I56" s="209">
        <v>44048</v>
      </c>
      <c r="J56" s="310" t="s">
        <v>668</v>
      </c>
      <c r="K56" s="209" t="s">
        <v>850</v>
      </c>
      <c r="L56" s="264">
        <v>100</v>
      </c>
    </row>
    <row r="57" spans="1:20" ht="15" thickBot="1">
      <c r="A57" s="230"/>
      <c r="B57" s="230"/>
      <c r="C57" s="230"/>
      <c r="D57" s="230"/>
      <c r="E57" s="230"/>
      <c r="F57" s="230"/>
      <c r="G57" s="217">
        <v>16</v>
      </c>
      <c r="H57" s="208" t="s">
        <v>804</v>
      </c>
      <c r="I57" s="209">
        <v>44048</v>
      </c>
      <c r="J57" s="310" t="s">
        <v>821</v>
      </c>
      <c r="K57" s="209" t="s">
        <v>850</v>
      </c>
      <c r="L57" s="264">
        <v>205</v>
      </c>
    </row>
    <row r="58" spans="1:20" ht="15" thickBot="1">
      <c r="B58" s="230"/>
      <c r="C58" s="230"/>
      <c r="D58" s="230"/>
      <c r="E58" s="230"/>
      <c r="F58" s="230"/>
      <c r="G58" s="217">
        <v>17</v>
      </c>
      <c r="H58" s="208" t="s">
        <v>829</v>
      </c>
      <c r="I58" s="209">
        <v>43643</v>
      </c>
      <c r="J58" s="310" t="s">
        <v>821</v>
      </c>
      <c r="K58" s="209" t="s">
        <v>851</v>
      </c>
      <c r="L58" s="264">
        <v>723</v>
      </c>
    </row>
    <row r="59" spans="1:20" ht="15" thickBot="1">
      <c r="B59" s="233"/>
      <c r="C59" s="233"/>
      <c r="D59" s="233"/>
      <c r="E59" s="233"/>
      <c r="F59" s="233"/>
      <c r="G59" s="217">
        <v>18</v>
      </c>
      <c r="H59" s="208" t="s">
        <v>834</v>
      </c>
      <c r="I59" s="209">
        <v>43633</v>
      </c>
      <c r="J59" s="310" t="s">
        <v>360</v>
      </c>
      <c r="K59" s="209" t="s">
        <v>852</v>
      </c>
      <c r="L59" s="264">
        <v>1500</v>
      </c>
    </row>
    <row r="60" spans="1:20" ht="15.75" customHeight="1" thickBot="1">
      <c r="A60" s="637" t="s">
        <v>345</v>
      </c>
      <c r="B60" s="637"/>
      <c r="C60" s="637"/>
      <c r="D60" s="637"/>
      <c r="E60" s="637"/>
      <c r="F60" s="637"/>
      <c r="G60" s="217">
        <v>19</v>
      </c>
      <c r="H60" s="208" t="s">
        <v>835</v>
      </c>
      <c r="I60" s="209">
        <v>43917</v>
      </c>
      <c r="J60" s="310" t="s">
        <v>362</v>
      </c>
      <c r="K60" s="209" t="s">
        <v>853</v>
      </c>
      <c r="L60" s="264">
        <v>1400</v>
      </c>
    </row>
    <row r="61" spans="1:20" ht="15" thickBot="1">
      <c r="A61" s="256"/>
      <c r="B61" s="262"/>
      <c r="C61" s="262"/>
      <c r="D61" s="262"/>
      <c r="E61" s="262"/>
      <c r="F61" s="262"/>
      <c r="G61" s="217">
        <v>20</v>
      </c>
      <c r="H61" s="208" t="s">
        <v>836</v>
      </c>
      <c r="I61" s="209">
        <v>43812</v>
      </c>
      <c r="J61" s="310" t="s">
        <v>359</v>
      </c>
      <c r="K61" s="209" t="s">
        <v>854</v>
      </c>
      <c r="L61" s="264">
        <v>1500</v>
      </c>
    </row>
    <row r="62" spans="1:20" ht="15" thickBot="1">
      <c r="A62" s="263" t="s">
        <v>366</v>
      </c>
      <c r="B62" s="262"/>
      <c r="C62" s="262"/>
      <c r="D62" s="262"/>
      <c r="E62" s="262"/>
      <c r="F62" s="262"/>
      <c r="G62" s="217">
        <v>21</v>
      </c>
      <c r="H62" s="208" t="s">
        <v>799</v>
      </c>
      <c r="I62" s="209">
        <v>44036</v>
      </c>
      <c r="J62" s="310" t="s">
        <v>874</v>
      </c>
      <c r="K62" s="209">
        <v>44123</v>
      </c>
      <c r="L62" s="264">
        <v>485</v>
      </c>
    </row>
    <row r="63" spans="1:20" ht="15" thickBot="1">
      <c r="A63" s="142" t="s">
        <v>347</v>
      </c>
      <c r="B63" s="142" t="s">
        <v>348</v>
      </c>
      <c r="C63" s="620" t="s">
        <v>367</v>
      </c>
      <c r="D63" s="620"/>
      <c r="E63" s="620" t="s">
        <v>368</v>
      </c>
      <c r="F63" s="620"/>
      <c r="G63" s="217">
        <v>22</v>
      </c>
      <c r="H63" s="208" t="s">
        <v>837</v>
      </c>
      <c r="I63" s="209">
        <v>43644</v>
      </c>
      <c r="J63" s="310" t="s">
        <v>361</v>
      </c>
      <c r="K63" s="209" t="s">
        <v>855</v>
      </c>
      <c r="L63" s="264">
        <v>448</v>
      </c>
      <c r="S63" s="79"/>
      <c r="T63" s="79"/>
    </row>
    <row r="64" spans="1:20" ht="15" thickBot="1">
      <c r="A64" s="218">
        <v>1</v>
      </c>
      <c r="B64" s="309" t="s">
        <v>879</v>
      </c>
      <c r="C64" s="687" t="s">
        <v>369</v>
      </c>
      <c r="D64" s="688"/>
      <c r="E64" s="689">
        <v>44019</v>
      </c>
      <c r="F64" s="690"/>
      <c r="G64" s="217">
        <v>23</v>
      </c>
      <c r="H64" s="208" t="s">
        <v>838</v>
      </c>
      <c r="I64" s="209" t="s">
        <v>921</v>
      </c>
      <c r="J64" s="310" t="s">
        <v>365</v>
      </c>
      <c r="K64" s="209" t="s">
        <v>856</v>
      </c>
      <c r="L64" s="264">
        <f>600000000000/1000000000</f>
        <v>600</v>
      </c>
    </row>
    <row r="65" spans="1:12" ht="15" thickBot="1">
      <c r="A65" s="218">
        <v>2</v>
      </c>
      <c r="B65" s="309" t="s">
        <v>880</v>
      </c>
      <c r="C65" s="687" t="s">
        <v>369</v>
      </c>
      <c r="D65" s="688"/>
      <c r="E65" s="689">
        <v>44021</v>
      </c>
      <c r="F65" s="690"/>
      <c r="G65" s="217">
        <v>24</v>
      </c>
      <c r="H65" s="208" t="s">
        <v>809</v>
      </c>
      <c r="I65" s="209">
        <v>44074</v>
      </c>
      <c r="J65" s="310" t="s">
        <v>359</v>
      </c>
      <c r="K65" s="209" t="s">
        <v>857</v>
      </c>
      <c r="L65" s="264">
        <v>875</v>
      </c>
    </row>
    <row r="66" spans="1:12" ht="15" thickBot="1">
      <c r="A66" s="218">
        <v>3</v>
      </c>
      <c r="B66" s="309" t="s">
        <v>881</v>
      </c>
      <c r="C66" s="687" t="s">
        <v>369</v>
      </c>
      <c r="D66" s="688"/>
      <c r="E66" s="689">
        <v>44022</v>
      </c>
      <c r="F66" s="690"/>
      <c r="G66" s="217">
        <v>25</v>
      </c>
      <c r="H66" s="208" t="s">
        <v>839</v>
      </c>
      <c r="I66" s="209">
        <v>43887</v>
      </c>
      <c r="J66" s="310" t="s">
        <v>875</v>
      </c>
      <c r="K66" s="209" t="s">
        <v>858</v>
      </c>
      <c r="L66" s="264">
        <v>500</v>
      </c>
    </row>
    <row r="67" spans="1:12" ht="15" thickBot="1">
      <c r="A67" s="218">
        <v>4</v>
      </c>
      <c r="B67" s="309" t="s">
        <v>882</v>
      </c>
      <c r="C67" s="687" t="s">
        <v>369</v>
      </c>
      <c r="D67" s="688"/>
      <c r="E67" s="689">
        <v>44034</v>
      </c>
      <c r="F67" s="690"/>
      <c r="G67" s="217">
        <v>26</v>
      </c>
      <c r="H67" s="208" t="s">
        <v>840</v>
      </c>
      <c r="I67" s="209">
        <v>43460</v>
      </c>
      <c r="J67" s="310" t="s">
        <v>362</v>
      </c>
      <c r="K67" s="209" t="s">
        <v>859</v>
      </c>
      <c r="L67" s="264">
        <v>750</v>
      </c>
    </row>
    <row r="68" spans="1:12" ht="15" thickBot="1">
      <c r="A68" s="218">
        <v>5</v>
      </c>
      <c r="B68" s="309" t="s">
        <v>883</v>
      </c>
      <c r="C68" s="700" t="s">
        <v>915</v>
      </c>
      <c r="D68" s="701"/>
      <c r="E68" s="689">
        <v>44034</v>
      </c>
      <c r="F68" s="690"/>
      <c r="G68" s="217">
        <v>27</v>
      </c>
      <c r="H68" s="208" t="s">
        <v>676</v>
      </c>
      <c r="I68" s="209">
        <v>43643</v>
      </c>
      <c r="J68" s="310" t="s">
        <v>876</v>
      </c>
      <c r="K68" s="209" t="s">
        <v>860</v>
      </c>
      <c r="L68" s="264">
        <f>500000000000/1000000000</f>
        <v>500</v>
      </c>
    </row>
    <row r="69" spans="1:12" ht="15" thickBot="1">
      <c r="A69" s="218">
        <v>6</v>
      </c>
      <c r="B69" s="309" t="s">
        <v>884</v>
      </c>
      <c r="C69" s="687" t="s">
        <v>370</v>
      </c>
      <c r="D69" s="688"/>
      <c r="E69" s="689">
        <v>44039</v>
      </c>
      <c r="F69" s="690"/>
      <c r="G69" s="217">
        <v>28</v>
      </c>
      <c r="H69" s="208" t="s">
        <v>813</v>
      </c>
      <c r="I69" s="209">
        <v>43708</v>
      </c>
      <c r="J69" s="310" t="s">
        <v>360</v>
      </c>
      <c r="K69" s="209" t="s">
        <v>861</v>
      </c>
      <c r="L69" s="264">
        <f>750000000000/1000000000</f>
        <v>750</v>
      </c>
    </row>
    <row r="70" spans="1:12" ht="15" thickBot="1">
      <c r="A70" s="218">
        <v>7</v>
      </c>
      <c r="B70" s="309" t="s">
        <v>885</v>
      </c>
      <c r="C70" s="687" t="s">
        <v>370</v>
      </c>
      <c r="D70" s="688"/>
      <c r="E70" s="689">
        <v>44040</v>
      </c>
      <c r="F70" s="690"/>
      <c r="G70" s="217">
        <v>29</v>
      </c>
      <c r="H70" s="208" t="s">
        <v>841</v>
      </c>
      <c r="I70" s="209">
        <v>44011</v>
      </c>
      <c r="J70" s="310" t="s">
        <v>360</v>
      </c>
      <c r="K70" s="209" t="s">
        <v>862</v>
      </c>
      <c r="L70" s="264">
        <f>315000000000/1000000000</f>
        <v>315</v>
      </c>
    </row>
    <row r="71" spans="1:12" ht="15" thickBot="1">
      <c r="A71" s="218">
        <v>8</v>
      </c>
      <c r="B71" s="309" t="s">
        <v>886</v>
      </c>
      <c r="C71" s="687" t="s">
        <v>370</v>
      </c>
      <c r="D71" s="688"/>
      <c r="E71" s="689">
        <v>44042</v>
      </c>
      <c r="F71" s="690"/>
      <c r="G71" s="217">
        <v>30</v>
      </c>
      <c r="H71" s="208" t="s">
        <v>679</v>
      </c>
      <c r="I71" s="209">
        <v>43608</v>
      </c>
      <c r="J71" s="310" t="s">
        <v>364</v>
      </c>
      <c r="K71" s="209" t="s">
        <v>863</v>
      </c>
      <c r="L71" s="264">
        <f>2400000000000/1000000000</f>
        <v>2400</v>
      </c>
    </row>
    <row r="72" spans="1:12" ht="15" thickBot="1">
      <c r="A72" s="218">
        <v>9</v>
      </c>
      <c r="B72" s="309" t="s">
        <v>887</v>
      </c>
      <c r="C72" s="687" t="s">
        <v>369</v>
      </c>
      <c r="D72" s="688"/>
      <c r="E72" s="689">
        <v>44046</v>
      </c>
      <c r="F72" s="690"/>
      <c r="G72" s="217">
        <v>31</v>
      </c>
      <c r="H72" s="208" t="s">
        <v>828</v>
      </c>
      <c r="I72" s="209">
        <v>43633</v>
      </c>
      <c r="J72" s="310" t="s">
        <v>877</v>
      </c>
      <c r="K72" s="209" t="s">
        <v>864</v>
      </c>
      <c r="L72" s="264">
        <v>3331.03</v>
      </c>
    </row>
    <row r="73" spans="1:12" ht="15" thickBot="1">
      <c r="A73" s="218">
        <v>10</v>
      </c>
      <c r="B73" s="309" t="s">
        <v>888</v>
      </c>
      <c r="C73" s="687" t="s">
        <v>370</v>
      </c>
      <c r="D73" s="688"/>
      <c r="E73" s="689">
        <v>44019</v>
      </c>
      <c r="F73" s="690"/>
      <c r="G73" s="217">
        <v>32</v>
      </c>
      <c r="H73" s="208" t="s">
        <v>619</v>
      </c>
      <c r="I73" s="209">
        <v>43812</v>
      </c>
      <c r="J73" s="310" t="s">
        <v>878</v>
      </c>
      <c r="K73" s="209" t="s">
        <v>865</v>
      </c>
      <c r="L73" s="264">
        <v>368.52</v>
      </c>
    </row>
    <row r="74" spans="1:12" ht="15" thickBot="1">
      <c r="A74" s="218">
        <v>11</v>
      </c>
      <c r="B74" s="309" t="s">
        <v>889</v>
      </c>
      <c r="C74" s="687" t="s">
        <v>370</v>
      </c>
      <c r="D74" s="688"/>
      <c r="E74" s="689">
        <v>44054</v>
      </c>
      <c r="F74" s="690"/>
      <c r="G74" s="217">
        <v>33</v>
      </c>
      <c r="H74" s="208" t="s">
        <v>833</v>
      </c>
      <c r="I74" s="209">
        <v>43979</v>
      </c>
      <c r="J74" s="310" t="s">
        <v>878</v>
      </c>
      <c r="K74" s="209" t="s">
        <v>866</v>
      </c>
      <c r="L74" s="264">
        <v>3555.8</v>
      </c>
    </row>
    <row r="75" spans="1:12" ht="15" thickBot="1">
      <c r="A75" s="218">
        <v>12</v>
      </c>
      <c r="B75" s="309" t="s">
        <v>890</v>
      </c>
      <c r="C75" s="687" t="s">
        <v>370</v>
      </c>
      <c r="D75" s="688"/>
      <c r="E75" s="689">
        <v>44054</v>
      </c>
      <c r="F75" s="690"/>
      <c r="G75" s="695" t="s">
        <v>620</v>
      </c>
      <c r="H75" s="696"/>
      <c r="I75" s="696"/>
      <c r="J75" s="696"/>
      <c r="K75" s="697"/>
      <c r="L75" s="215">
        <f>SUM(L42:L74)</f>
        <v>36164.65</v>
      </c>
    </row>
    <row r="76" spans="1:12" ht="15" thickBot="1">
      <c r="A76" s="218">
        <v>13</v>
      </c>
      <c r="B76" s="309" t="s">
        <v>891</v>
      </c>
      <c r="C76" s="687" t="s">
        <v>370</v>
      </c>
      <c r="D76" s="688"/>
      <c r="E76" s="689">
        <v>44061</v>
      </c>
      <c r="F76" s="690"/>
      <c r="G76" s="695" t="s">
        <v>352</v>
      </c>
      <c r="H76" s="696"/>
      <c r="I76" s="696"/>
      <c r="J76" s="696"/>
      <c r="K76" s="697"/>
      <c r="L76" s="215">
        <f>L35+L75</f>
        <v>57601.46</v>
      </c>
    </row>
    <row r="77" spans="1:12" ht="15" thickBot="1">
      <c r="A77" s="218">
        <v>14</v>
      </c>
      <c r="B77" s="309" t="s">
        <v>892</v>
      </c>
      <c r="C77" s="687" t="s">
        <v>370</v>
      </c>
      <c r="D77" s="688"/>
      <c r="E77" s="689">
        <v>44061</v>
      </c>
      <c r="F77" s="690"/>
      <c r="H77" s="234"/>
      <c r="I77" s="242"/>
      <c r="J77" s="243"/>
      <c r="K77" s="237"/>
      <c r="L77" s="238"/>
    </row>
    <row r="78" spans="1:12" ht="15" thickBot="1">
      <c r="A78" s="218">
        <v>15</v>
      </c>
      <c r="B78" s="309" t="s">
        <v>893</v>
      </c>
      <c r="C78" s="687" t="s">
        <v>370</v>
      </c>
      <c r="D78" s="688"/>
      <c r="E78" s="689">
        <v>44062</v>
      </c>
      <c r="F78" s="690"/>
      <c r="H78" s="234"/>
      <c r="I78" s="242"/>
      <c r="J78" s="243"/>
      <c r="K78" s="244"/>
      <c r="L78" s="238"/>
    </row>
    <row r="79" spans="1:12" ht="15" thickBot="1">
      <c r="A79" s="218">
        <v>16</v>
      </c>
      <c r="B79" s="309" t="s">
        <v>894</v>
      </c>
      <c r="C79" s="687" t="s">
        <v>370</v>
      </c>
      <c r="D79" s="688"/>
      <c r="E79" s="689">
        <v>44068</v>
      </c>
      <c r="F79" s="690"/>
      <c r="G79" s="207" t="s">
        <v>621</v>
      </c>
    </row>
    <row r="80" spans="1:12" ht="15" thickBot="1">
      <c r="A80" s="218">
        <v>17</v>
      </c>
      <c r="B80" s="309" t="s">
        <v>895</v>
      </c>
      <c r="C80" s="687" t="s">
        <v>369</v>
      </c>
      <c r="D80" s="688"/>
      <c r="E80" s="689">
        <v>44069</v>
      </c>
      <c r="F80" s="690"/>
      <c r="G80" s="169" t="s">
        <v>1052</v>
      </c>
    </row>
    <row r="81" spans="1:6" ht="15" thickBot="1">
      <c r="A81" s="218">
        <v>18</v>
      </c>
      <c r="B81" s="309" t="s">
        <v>896</v>
      </c>
      <c r="C81" s="687" t="s">
        <v>369</v>
      </c>
      <c r="D81" s="688"/>
      <c r="E81" s="689">
        <v>44069</v>
      </c>
      <c r="F81" s="690"/>
    </row>
    <row r="82" spans="1:6" ht="15" thickBot="1">
      <c r="A82" s="218">
        <v>19</v>
      </c>
      <c r="B82" s="309" t="s">
        <v>897</v>
      </c>
      <c r="C82" s="687" t="s">
        <v>370</v>
      </c>
      <c r="D82" s="688"/>
      <c r="E82" s="689">
        <v>44069</v>
      </c>
      <c r="F82" s="690"/>
    </row>
    <row r="83" spans="1:6" ht="15" thickBot="1">
      <c r="A83" s="218">
        <v>20</v>
      </c>
      <c r="B83" s="309" t="s">
        <v>898</v>
      </c>
      <c r="C83" s="687" t="s">
        <v>369</v>
      </c>
      <c r="D83" s="688"/>
      <c r="E83" s="689">
        <v>44070</v>
      </c>
      <c r="F83" s="690"/>
    </row>
    <row r="84" spans="1:6" ht="15" thickBot="1">
      <c r="A84" s="218">
        <v>21</v>
      </c>
      <c r="B84" s="309" t="s">
        <v>899</v>
      </c>
      <c r="C84" s="687" t="s">
        <v>369</v>
      </c>
      <c r="D84" s="688"/>
      <c r="E84" s="689">
        <v>44071</v>
      </c>
      <c r="F84" s="690"/>
    </row>
    <row r="85" spans="1:6" ht="15" thickBot="1">
      <c r="A85" s="218">
        <v>22</v>
      </c>
      <c r="B85" s="309" t="s">
        <v>900</v>
      </c>
      <c r="C85" s="687" t="s">
        <v>369</v>
      </c>
      <c r="D85" s="688"/>
      <c r="E85" s="689">
        <v>44071</v>
      </c>
      <c r="F85" s="690"/>
    </row>
    <row r="86" spans="1:6" ht="15" thickBot="1">
      <c r="A86" s="218">
        <v>23</v>
      </c>
      <c r="B86" s="309" t="s">
        <v>888</v>
      </c>
      <c r="C86" s="687" t="s">
        <v>370</v>
      </c>
      <c r="D86" s="688"/>
      <c r="E86" s="689">
        <v>44097</v>
      </c>
      <c r="F86" s="690"/>
    </row>
    <row r="87" spans="1:6" ht="15" thickBot="1">
      <c r="A87" s="218">
        <v>24</v>
      </c>
      <c r="B87" s="309" t="s">
        <v>901</v>
      </c>
      <c r="C87" s="687" t="s">
        <v>370</v>
      </c>
      <c r="D87" s="688"/>
      <c r="E87" s="689">
        <v>44104</v>
      </c>
      <c r="F87" s="690"/>
    </row>
    <row r="88" spans="1:6" ht="15" thickBot="1">
      <c r="A88" s="218">
        <v>25</v>
      </c>
      <c r="B88" s="309" t="s">
        <v>902</v>
      </c>
      <c r="C88" s="687" t="s">
        <v>370</v>
      </c>
      <c r="D88" s="688"/>
      <c r="E88" s="689">
        <v>44119</v>
      </c>
      <c r="F88" s="690"/>
    </row>
    <row r="89" spans="1:6" ht="15" thickBot="1">
      <c r="A89" s="218">
        <v>26</v>
      </c>
      <c r="B89" s="309" t="s">
        <v>903</v>
      </c>
      <c r="C89" s="687" t="s">
        <v>369</v>
      </c>
      <c r="D89" s="688"/>
      <c r="E89" s="689" t="s">
        <v>787</v>
      </c>
      <c r="F89" s="690"/>
    </row>
    <row r="90" spans="1:6" ht="25.5" customHeight="1" thickBot="1">
      <c r="A90" s="218">
        <v>27</v>
      </c>
      <c r="B90" s="309" t="s">
        <v>904</v>
      </c>
      <c r="C90" s="700" t="s">
        <v>916</v>
      </c>
      <c r="D90" s="701"/>
      <c r="E90" s="702" t="s">
        <v>919</v>
      </c>
      <c r="F90" s="703"/>
    </row>
    <row r="91" spans="1:6" ht="15" thickBot="1">
      <c r="A91" s="218">
        <v>28</v>
      </c>
      <c r="B91" s="309" t="s">
        <v>814</v>
      </c>
      <c r="C91" s="687" t="s">
        <v>370</v>
      </c>
      <c r="D91" s="688"/>
      <c r="E91" s="689">
        <v>44145</v>
      </c>
      <c r="F91" s="690"/>
    </row>
    <row r="92" spans="1:6" ht="15" thickBot="1">
      <c r="A92" s="218">
        <v>29</v>
      </c>
      <c r="B92" s="309" t="s">
        <v>813</v>
      </c>
      <c r="C92" s="687" t="s">
        <v>369</v>
      </c>
      <c r="D92" s="688"/>
      <c r="E92" s="689">
        <v>44147</v>
      </c>
      <c r="F92" s="690"/>
    </row>
    <row r="93" spans="1:6" ht="15" thickBot="1">
      <c r="A93" s="218">
        <v>30</v>
      </c>
      <c r="B93" s="309" t="s">
        <v>891</v>
      </c>
      <c r="C93" s="687" t="s">
        <v>370</v>
      </c>
      <c r="D93" s="688"/>
      <c r="E93" s="689">
        <v>44148</v>
      </c>
      <c r="F93" s="690"/>
    </row>
    <row r="94" spans="1:6" ht="15" thickBot="1">
      <c r="A94" s="218">
        <v>31</v>
      </c>
      <c r="B94" s="309" t="s">
        <v>905</v>
      </c>
      <c r="C94" s="687" t="s">
        <v>369</v>
      </c>
      <c r="D94" s="688"/>
      <c r="E94" s="689">
        <v>44154</v>
      </c>
      <c r="F94" s="690"/>
    </row>
    <row r="95" spans="1:6" ht="15" thickBot="1">
      <c r="A95" s="218">
        <v>32</v>
      </c>
      <c r="B95" s="309" t="s">
        <v>906</v>
      </c>
      <c r="C95" s="687" t="s">
        <v>370</v>
      </c>
      <c r="D95" s="688"/>
      <c r="E95" s="689">
        <v>44155</v>
      </c>
      <c r="F95" s="690"/>
    </row>
    <row r="96" spans="1:6" ht="15" thickBot="1">
      <c r="A96" s="218">
        <v>33</v>
      </c>
      <c r="B96" s="309" t="s">
        <v>923</v>
      </c>
      <c r="C96" s="687" t="s">
        <v>370</v>
      </c>
      <c r="D96" s="688"/>
      <c r="E96" s="693">
        <v>44159</v>
      </c>
      <c r="F96" s="694"/>
    </row>
    <row r="97" spans="1:6" ht="15" thickBot="1">
      <c r="A97" s="218">
        <v>34</v>
      </c>
      <c r="B97" s="309" t="s">
        <v>907</v>
      </c>
      <c r="C97" s="687" t="s">
        <v>370</v>
      </c>
      <c r="D97" s="688"/>
      <c r="E97" s="689">
        <v>44160</v>
      </c>
      <c r="F97" s="690"/>
    </row>
    <row r="98" spans="1:6" ht="15" thickBot="1">
      <c r="A98" s="218">
        <v>35</v>
      </c>
      <c r="B98" s="309" t="s">
        <v>908</v>
      </c>
      <c r="C98" s="687" t="s">
        <v>917</v>
      </c>
      <c r="D98" s="688"/>
      <c r="E98" s="689">
        <v>44162</v>
      </c>
      <c r="F98" s="690"/>
    </row>
    <row r="99" spans="1:6" ht="15" thickBot="1">
      <c r="A99" s="218">
        <v>36</v>
      </c>
      <c r="B99" s="309" t="s">
        <v>838</v>
      </c>
      <c r="C99" s="687" t="s">
        <v>918</v>
      </c>
      <c r="D99" s="688"/>
      <c r="E99" s="693">
        <v>44167</v>
      </c>
      <c r="F99" s="694"/>
    </row>
    <row r="100" spans="1:6" ht="15" thickBot="1">
      <c r="A100" s="218">
        <v>37</v>
      </c>
      <c r="B100" s="309" t="s">
        <v>909</v>
      </c>
      <c r="C100" s="687" t="s">
        <v>369</v>
      </c>
      <c r="D100" s="688"/>
      <c r="E100" s="689">
        <v>44175</v>
      </c>
      <c r="F100" s="690"/>
    </row>
    <row r="101" spans="1:6" ht="15" thickBot="1">
      <c r="A101" s="218">
        <v>38</v>
      </c>
      <c r="B101" s="309" t="s">
        <v>910</v>
      </c>
      <c r="C101" s="687" t="s">
        <v>370</v>
      </c>
      <c r="D101" s="688"/>
      <c r="E101" s="689">
        <v>44176</v>
      </c>
      <c r="F101" s="690"/>
    </row>
    <row r="102" spans="1:6" ht="15" thickBot="1">
      <c r="A102" s="218">
        <v>39</v>
      </c>
      <c r="B102" s="309" t="s">
        <v>911</v>
      </c>
      <c r="C102" s="687" t="s">
        <v>918</v>
      </c>
      <c r="D102" s="688"/>
      <c r="E102" s="689">
        <v>44176</v>
      </c>
      <c r="F102" s="690"/>
    </row>
    <row r="103" spans="1:6" ht="15" thickBot="1">
      <c r="A103" s="218">
        <v>40</v>
      </c>
      <c r="B103" s="309" t="s">
        <v>912</v>
      </c>
      <c r="C103" s="687" t="s">
        <v>370</v>
      </c>
      <c r="D103" s="688"/>
      <c r="E103" s="689">
        <v>44179</v>
      </c>
      <c r="F103" s="690"/>
    </row>
    <row r="104" spans="1:6" ht="15" thickBot="1">
      <c r="A104" s="218">
        <v>41</v>
      </c>
      <c r="B104" s="309" t="s">
        <v>913</v>
      </c>
      <c r="C104" s="687" t="s">
        <v>370</v>
      </c>
      <c r="D104" s="688"/>
      <c r="E104" s="691">
        <v>44179</v>
      </c>
      <c r="F104" s="692"/>
    </row>
    <row r="105" spans="1:6" ht="15" thickBot="1">
      <c r="A105" s="218">
        <v>42</v>
      </c>
      <c r="B105" s="309" t="s">
        <v>914</v>
      </c>
      <c r="C105" s="687" t="s">
        <v>369</v>
      </c>
      <c r="D105" s="688"/>
      <c r="E105" s="691">
        <v>44195</v>
      </c>
      <c r="F105" s="692"/>
    </row>
    <row r="106" spans="1:6">
      <c r="A106" s="80"/>
      <c r="B106" s="318"/>
      <c r="C106" s="80"/>
      <c r="D106" s="80"/>
      <c r="E106" s="319"/>
      <c r="F106" s="319"/>
    </row>
    <row r="107" spans="1:6">
      <c r="A107" s="232" t="s">
        <v>1052</v>
      </c>
      <c r="B107" s="234"/>
      <c r="C107" s="235"/>
      <c r="D107" s="236"/>
      <c r="E107" s="237"/>
      <c r="F107" s="238"/>
    </row>
    <row r="108" spans="1:6">
      <c r="A108" s="80"/>
      <c r="B108" s="234"/>
      <c r="C108" s="235"/>
      <c r="D108" s="236"/>
      <c r="E108" s="237"/>
      <c r="F108" s="238"/>
    </row>
    <row r="109" spans="1:6">
      <c r="A109" s="80"/>
      <c r="B109" s="234"/>
      <c r="C109" s="235"/>
      <c r="D109" s="236"/>
      <c r="E109" s="237"/>
      <c r="F109" s="238"/>
    </row>
    <row r="110" spans="1:6">
      <c r="A110" s="80"/>
      <c r="B110" s="234"/>
      <c r="C110" s="235"/>
      <c r="D110" s="236"/>
      <c r="E110" s="237"/>
      <c r="F110" s="238"/>
    </row>
    <row r="111" spans="1:6">
      <c r="A111" s="80"/>
      <c r="B111" s="234"/>
      <c r="C111" s="235"/>
      <c r="D111" s="236"/>
      <c r="E111" s="237"/>
      <c r="F111" s="238"/>
    </row>
    <row r="112" spans="1:6">
      <c r="A112" s="80"/>
      <c r="B112" s="234"/>
      <c r="C112" s="235"/>
      <c r="D112" s="236"/>
      <c r="E112" s="237"/>
      <c r="F112" s="238"/>
    </row>
    <row r="113" spans="1:6">
      <c r="A113" s="80"/>
      <c r="B113" s="234"/>
      <c r="C113" s="235"/>
      <c r="D113" s="236"/>
      <c r="E113" s="237"/>
      <c r="F113" s="238"/>
    </row>
    <row r="114" spans="1:6">
      <c r="A114" s="80"/>
      <c r="B114" s="234"/>
      <c r="C114" s="235"/>
      <c r="D114" s="236"/>
      <c r="E114" s="237"/>
      <c r="F114" s="238"/>
    </row>
    <row r="115" spans="1:6">
      <c r="A115" s="80"/>
      <c r="B115" s="234"/>
      <c r="C115" s="235"/>
      <c r="D115" s="236"/>
      <c r="E115" s="237"/>
      <c r="F115" s="238"/>
    </row>
    <row r="116" spans="1:6">
      <c r="A116" s="80"/>
      <c r="B116" s="234"/>
      <c r="C116" s="235"/>
      <c r="D116" s="236"/>
      <c r="E116" s="237"/>
      <c r="F116" s="238"/>
    </row>
    <row r="117" spans="1:6">
      <c r="A117" s="80"/>
      <c r="B117" s="234"/>
      <c r="C117" s="235"/>
      <c r="D117" s="236"/>
      <c r="E117" s="237"/>
      <c r="F117" s="238"/>
    </row>
    <row r="118" spans="1:6">
      <c r="A118" s="80"/>
      <c r="B118" s="234"/>
      <c r="C118" s="235"/>
      <c r="D118" s="236"/>
      <c r="E118" s="237"/>
      <c r="F118" s="238"/>
    </row>
    <row r="119" spans="1:6">
      <c r="A119" s="80"/>
      <c r="B119" s="234"/>
      <c r="C119" s="235"/>
      <c r="D119" s="236"/>
      <c r="E119" s="237"/>
      <c r="F119" s="238"/>
    </row>
    <row r="120" spans="1:6">
      <c r="A120" s="80"/>
      <c r="B120" s="234"/>
      <c r="C120" s="235"/>
      <c r="D120" s="236"/>
      <c r="E120" s="237"/>
      <c r="F120" s="238"/>
    </row>
    <row r="121" spans="1:6">
      <c r="A121" s="80"/>
      <c r="B121" s="234"/>
      <c r="C121" s="235"/>
      <c r="D121" s="236"/>
      <c r="E121" s="237"/>
      <c r="F121" s="238"/>
    </row>
    <row r="122" spans="1:6">
      <c r="A122" s="80"/>
      <c r="B122" s="234"/>
      <c r="C122" s="235"/>
      <c r="D122" s="236"/>
      <c r="E122" s="237"/>
      <c r="F122" s="238"/>
    </row>
    <row r="123" spans="1:6">
      <c r="A123" s="80"/>
      <c r="B123" s="234"/>
      <c r="C123" s="235"/>
      <c r="D123" s="236"/>
      <c r="E123" s="237"/>
      <c r="F123" s="238"/>
    </row>
    <row r="124" spans="1:6">
      <c r="A124" s="80"/>
      <c r="B124" s="234"/>
      <c r="C124" s="235"/>
      <c r="D124" s="236"/>
      <c r="E124" s="237"/>
      <c r="F124" s="238"/>
    </row>
    <row r="125" spans="1:6">
      <c r="A125" s="80"/>
      <c r="B125" s="234"/>
      <c r="C125" s="235"/>
      <c r="D125" s="236"/>
      <c r="E125" s="237"/>
      <c r="F125" s="238"/>
    </row>
  </sheetData>
  <mergeCells count="145">
    <mergeCell ref="E86:F86"/>
    <mergeCell ref="E87:F87"/>
    <mergeCell ref="E88:F88"/>
    <mergeCell ref="C64:D64"/>
    <mergeCell ref="C65:D65"/>
    <mergeCell ref="C66:D66"/>
    <mergeCell ref="C67:D67"/>
    <mergeCell ref="C68:D68"/>
    <mergeCell ref="C69:D69"/>
    <mergeCell ref="C70:D70"/>
    <mergeCell ref="C74:D74"/>
    <mergeCell ref="C75:D75"/>
    <mergeCell ref="C76:D76"/>
    <mergeCell ref="C77:D77"/>
    <mergeCell ref="C78:D78"/>
    <mergeCell ref="C79:D79"/>
    <mergeCell ref="C85:D85"/>
    <mergeCell ref="C86:D86"/>
    <mergeCell ref="C87:D87"/>
    <mergeCell ref="C88:D88"/>
    <mergeCell ref="C80:D80"/>
    <mergeCell ref="C81:D81"/>
    <mergeCell ref="C82:D82"/>
    <mergeCell ref="C83:D83"/>
    <mergeCell ref="E77:F77"/>
    <mergeCell ref="E78:F78"/>
    <mergeCell ref="E79:F79"/>
    <mergeCell ref="E80:F80"/>
    <mergeCell ref="E82:F82"/>
    <mergeCell ref="E81:F81"/>
    <mergeCell ref="E83:F83"/>
    <mergeCell ref="E84:F84"/>
    <mergeCell ref="C84:D84"/>
    <mergeCell ref="E85:F85"/>
    <mergeCell ref="E74:F74"/>
    <mergeCell ref="E75:F75"/>
    <mergeCell ref="A60:F60"/>
    <mergeCell ref="C63:D63"/>
    <mergeCell ref="E63:F63"/>
    <mergeCell ref="D36:E36"/>
    <mergeCell ref="D39:E39"/>
    <mergeCell ref="C73:D73"/>
    <mergeCell ref="E76:F76"/>
    <mergeCell ref="E73:F73"/>
    <mergeCell ref="E64:F64"/>
    <mergeCell ref="E65:F65"/>
    <mergeCell ref="E66:F66"/>
    <mergeCell ref="E67:F67"/>
    <mergeCell ref="E68:F68"/>
    <mergeCell ref="E69:F69"/>
    <mergeCell ref="E70:F70"/>
    <mergeCell ref="C71:D71"/>
    <mergeCell ref="E71:F71"/>
    <mergeCell ref="C72:D72"/>
    <mergeCell ref="E72:F72"/>
    <mergeCell ref="D49:E49"/>
    <mergeCell ref="D50:E50"/>
    <mergeCell ref="G1:L1"/>
    <mergeCell ref="A27:D27"/>
    <mergeCell ref="A40:E40"/>
    <mergeCell ref="J4:K4"/>
    <mergeCell ref="J6:K6"/>
    <mergeCell ref="J7:K7"/>
    <mergeCell ref="J8:K8"/>
    <mergeCell ref="J9:K9"/>
    <mergeCell ref="J21:K21"/>
    <mergeCell ref="J11:K11"/>
    <mergeCell ref="J12:K12"/>
    <mergeCell ref="J13:K13"/>
    <mergeCell ref="J14:K14"/>
    <mergeCell ref="D35:E35"/>
    <mergeCell ref="G5:L5"/>
    <mergeCell ref="G35:K35"/>
    <mergeCell ref="A1:F1"/>
    <mergeCell ref="J15:K15"/>
    <mergeCell ref="J16:K16"/>
    <mergeCell ref="J10:K10"/>
    <mergeCell ref="J17:K17"/>
    <mergeCell ref="J18:K18"/>
    <mergeCell ref="J19:K19"/>
    <mergeCell ref="J20:K20"/>
    <mergeCell ref="D30:E30"/>
    <mergeCell ref="G41:L41"/>
    <mergeCell ref="J22:K22"/>
    <mergeCell ref="J23:K23"/>
    <mergeCell ref="J24:K24"/>
    <mergeCell ref="J25:K25"/>
    <mergeCell ref="J26:K26"/>
    <mergeCell ref="D31:E31"/>
    <mergeCell ref="D37:E37"/>
    <mergeCell ref="D38:E38"/>
    <mergeCell ref="J32:K32"/>
    <mergeCell ref="J33:K33"/>
    <mergeCell ref="J34:K34"/>
    <mergeCell ref="A51:E51"/>
    <mergeCell ref="D44:E44"/>
    <mergeCell ref="D45:E45"/>
    <mergeCell ref="D46:E46"/>
    <mergeCell ref="D47:E47"/>
    <mergeCell ref="D48:E48"/>
    <mergeCell ref="D32:E32"/>
    <mergeCell ref="D33:E33"/>
    <mergeCell ref="D34:E34"/>
    <mergeCell ref="D43:E43"/>
    <mergeCell ref="G75:K75"/>
    <mergeCell ref="G76:K76"/>
    <mergeCell ref="J27:K27"/>
    <mergeCell ref="J28:K28"/>
    <mergeCell ref="J29:K29"/>
    <mergeCell ref="J30:K30"/>
    <mergeCell ref="J31:K31"/>
    <mergeCell ref="C105:D105"/>
    <mergeCell ref="C94:D94"/>
    <mergeCell ref="C95:D95"/>
    <mergeCell ref="C97:D97"/>
    <mergeCell ref="C98:D98"/>
    <mergeCell ref="C100:D100"/>
    <mergeCell ref="C89:D89"/>
    <mergeCell ref="C90:D90"/>
    <mergeCell ref="C91:D91"/>
    <mergeCell ref="C92:D92"/>
    <mergeCell ref="C93:D93"/>
    <mergeCell ref="E89:F89"/>
    <mergeCell ref="E90:F90"/>
    <mergeCell ref="E91:F91"/>
    <mergeCell ref="E92:F92"/>
    <mergeCell ref="E93:F93"/>
    <mergeCell ref="C101:D101"/>
    <mergeCell ref="C102:D102"/>
    <mergeCell ref="C103:D103"/>
    <mergeCell ref="C104:D104"/>
    <mergeCell ref="E101:F101"/>
    <mergeCell ref="E102:F102"/>
    <mergeCell ref="E103:F103"/>
    <mergeCell ref="E104:F104"/>
    <mergeCell ref="E105:F105"/>
    <mergeCell ref="E94:F94"/>
    <mergeCell ref="E95:F95"/>
    <mergeCell ref="E97:F97"/>
    <mergeCell ref="E98:F98"/>
    <mergeCell ref="E100:F100"/>
    <mergeCell ref="C96:D96"/>
    <mergeCell ref="E96:F96"/>
    <mergeCell ref="E99:F99"/>
    <mergeCell ref="C99:D99"/>
  </mergeCells>
  <pageMargins left="0.7" right="0.7" top="0.75" bottom="0.75" header="0.3" footer="0.3"/>
  <pageSetup paperSize="9" scale="68" orientation="portrait" r:id="rId1"/>
  <rowBreaks count="1" manualBreakCount="1">
    <brk id="59" max="16383" man="1"/>
  </rowBreaks>
  <colBreaks count="1" manualBreakCount="1">
    <brk id="6" max="135" man="1"/>
  </colBreaks>
  <customProperties>
    <customPr name="EpmWorksheetKeyString_GU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/>
  </sheetPr>
  <dimension ref="A1:N85"/>
  <sheetViews>
    <sheetView showGridLines="0" view="pageBreakPreview" zoomScaleNormal="100" zoomScaleSheetLayoutView="100" workbookViewId="0">
      <selection activeCell="C71" sqref="C71:D71"/>
    </sheetView>
  </sheetViews>
  <sheetFormatPr defaultRowHeight="14.5"/>
  <cols>
    <col min="1" max="1" width="4.1796875" customWidth="1"/>
    <col min="2" max="2" width="30" customWidth="1"/>
    <col min="3" max="3" width="8.81640625" customWidth="1"/>
    <col min="4" max="4" width="11" customWidth="1"/>
    <col min="6" max="6" width="10.7265625" customWidth="1"/>
    <col min="8" max="8" width="10.453125" customWidth="1"/>
    <col min="9" max="9" width="10" bestFit="1" customWidth="1"/>
    <col min="12" max="12" width="11" bestFit="1" customWidth="1"/>
  </cols>
  <sheetData>
    <row r="1" spans="1:14" ht="17">
      <c r="A1" s="619" t="s">
        <v>724</v>
      </c>
      <c r="B1" s="619"/>
      <c r="C1" s="619"/>
      <c r="D1" s="619"/>
      <c r="E1" s="619"/>
      <c r="F1" s="619"/>
    </row>
    <row r="2" spans="1:14" ht="15.5">
      <c r="A2" s="54"/>
      <c r="B2" s="54"/>
      <c r="C2" s="54"/>
      <c r="D2" s="54"/>
      <c r="E2" s="54"/>
      <c r="F2" s="54"/>
    </row>
    <row r="3" spans="1:14" ht="15" thickBot="1">
      <c r="A3" s="143" t="s">
        <v>332</v>
      </c>
    </row>
    <row r="4" spans="1:14" ht="15" thickBot="1">
      <c r="A4" s="620" t="s">
        <v>347</v>
      </c>
      <c r="B4" s="620" t="s">
        <v>371</v>
      </c>
      <c r="C4" s="680" t="s">
        <v>617</v>
      </c>
      <c r="D4" s="680"/>
      <c r="E4" s="680" t="s">
        <v>663</v>
      </c>
      <c r="F4" s="680"/>
      <c r="G4" s="680" t="s">
        <v>756</v>
      </c>
      <c r="H4" s="680"/>
    </row>
    <row r="5" spans="1:14" ht="15" thickBot="1">
      <c r="A5" s="620"/>
      <c r="B5" s="620"/>
      <c r="C5" s="219" t="s">
        <v>372</v>
      </c>
      <c r="D5" s="219" t="s">
        <v>373</v>
      </c>
      <c r="E5" s="219" t="s">
        <v>372</v>
      </c>
      <c r="F5" s="219" t="s">
        <v>373</v>
      </c>
      <c r="G5" s="219" t="s">
        <v>372</v>
      </c>
      <c r="H5" s="219" t="s">
        <v>373</v>
      </c>
      <c r="I5" s="21"/>
      <c r="J5" s="21"/>
      <c r="K5" s="21"/>
      <c r="L5" s="22"/>
      <c r="M5" s="22"/>
      <c r="N5" s="22"/>
    </row>
    <row r="6" spans="1:14" ht="15" thickBot="1">
      <c r="A6" s="547">
        <v>1</v>
      </c>
      <c r="B6" s="548" t="s">
        <v>374</v>
      </c>
      <c r="C6" s="220">
        <v>1</v>
      </c>
      <c r="D6" s="221">
        <v>51.25</v>
      </c>
      <c r="E6" s="220">
        <v>1</v>
      </c>
      <c r="F6" s="221">
        <v>103.5</v>
      </c>
      <c r="G6" s="220">
        <v>2</v>
      </c>
      <c r="H6" s="221">
        <v>1040.7830000000001</v>
      </c>
      <c r="J6" s="21"/>
      <c r="K6" s="21"/>
      <c r="L6" s="22"/>
      <c r="M6" s="22"/>
      <c r="N6" s="22"/>
    </row>
    <row r="7" spans="1:14" ht="15" thickBot="1">
      <c r="A7" s="547">
        <v>2</v>
      </c>
      <c r="B7" s="548" t="s">
        <v>13</v>
      </c>
      <c r="C7" s="220">
        <v>2</v>
      </c>
      <c r="D7" s="221">
        <v>524.5</v>
      </c>
      <c r="E7" s="549">
        <v>0</v>
      </c>
      <c r="F7" s="549">
        <v>0</v>
      </c>
      <c r="G7" s="549">
        <v>0</v>
      </c>
      <c r="H7" s="221">
        <v>0</v>
      </c>
      <c r="J7" s="21"/>
      <c r="K7" s="21"/>
      <c r="L7" s="22"/>
      <c r="M7" s="22"/>
      <c r="N7" s="22"/>
    </row>
    <row r="8" spans="1:14" ht="15" thickBot="1">
      <c r="A8" s="547">
        <v>3</v>
      </c>
      <c r="B8" s="551" t="s">
        <v>375</v>
      </c>
      <c r="C8" s="220">
        <v>5</v>
      </c>
      <c r="D8" s="221">
        <v>1332.076642</v>
      </c>
      <c r="E8" s="220">
        <v>2</v>
      </c>
      <c r="F8" s="221">
        <v>120.5</v>
      </c>
      <c r="G8" s="220">
        <v>0</v>
      </c>
      <c r="H8" s="221">
        <v>0</v>
      </c>
      <c r="J8" s="21"/>
      <c r="K8" s="21"/>
      <c r="L8" s="22"/>
      <c r="M8" s="22"/>
      <c r="N8" s="22"/>
    </row>
    <row r="9" spans="1:14" ht="15" thickBot="1">
      <c r="A9" s="547">
        <v>4</v>
      </c>
      <c r="B9" s="548" t="s">
        <v>14</v>
      </c>
      <c r="C9" s="220">
        <v>2</v>
      </c>
      <c r="D9" s="221">
        <v>1304.4716000000001</v>
      </c>
      <c r="E9" s="220">
        <v>1</v>
      </c>
      <c r="F9" s="221">
        <v>44.625</v>
      </c>
      <c r="G9" s="220">
        <v>1</v>
      </c>
      <c r="H9" s="221">
        <v>55</v>
      </c>
      <c r="J9" s="21"/>
      <c r="K9" s="21"/>
      <c r="L9" s="22"/>
      <c r="M9" s="22"/>
      <c r="N9" s="22"/>
    </row>
    <row r="10" spans="1:14" ht="15" thickBot="1">
      <c r="A10" s="547">
        <v>5</v>
      </c>
      <c r="B10" s="548" t="s">
        <v>376</v>
      </c>
      <c r="C10" s="220">
        <v>2</v>
      </c>
      <c r="D10" s="221">
        <v>374.25</v>
      </c>
      <c r="E10" s="220">
        <v>3</v>
      </c>
      <c r="F10" s="221">
        <v>191.49995999999999</v>
      </c>
      <c r="G10" s="220">
        <v>5</v>
      </c>
      <c r="H10" s="221">
        <v>617.49</v>
      </c>
      <c r="J10" s="55"/>
      <c r="L10" s="22"/>
      <c r="M10" s="22"/>
      <c r="N10" s="22"/>
    </row>
    <row r="11" spans="1:14" ht="15" thickBot="1">
      <c r="A11" s="547">
        <v>6</v>
      </c>
      <c r="B11" s="548" t="s">
        <v>377</v>
      </c>
      <c r="C11" s="220">
        <v>5</v>
      </c>
      <c r="D11" s="221">
        <v>827.73353999999995</v>
      </c>
      <c r="E11" s="220">
        <v>7</v>
      </c>
      <c r="F11" s="221">
        <v>758.36900000000003</v>
      </c>
      <c r="G11" s="220">
        <v>5</v>
      </c>
      <c r="H11" s="221">
        <v>533.48</v>
      </c>
      <c r="J11" s="56"/>
      <c r="L11" s="22"/>
      <c r="M11" s="22"/>
      <c r="N11" s="22"/>
    </row>
    <row r="12" spans="1:14" ht="29.5" thickBot="1">
      <c r="A12" s="550">
        <v>7</v>
      </c>
      <c r="B12" s="551" t="s">
        <v>378</v>
      </c>
      <c r="C12" s="222">
        <v>2</v>
      </c>
      <c r="D12" s="223">
        <v>328.73194999999998</v>
      </c>
      <c r="E12" s="220">
        <v>3</v>
      </c>
      <c r="F12" s="223">
        <v>376.66437500000001</v>
      </c>
      <c r="G12" s="220">
        <v>3</v>
      </c>
      <c r="H12" s="221">
        <v>260.43</v>
      </c>
      <c r="J12" s="56"/>
      <c r="L12" s="22"/>
      <c r="M12" s="22"/>
      <c r="N12" s="22"/>
    </row>
    <row r="13" spans="1:14" ht="15" thickBot="1">
      <c r="A13" s="547">
        <v>8</v>
      </c>
      <c r="B13" s="548" t="s">
        <v>15</v>
      </c>
      <c r="C13" s="220">
        <v>3</v>
      </c>
      <c r="D13" s="221">
        <v>435.07510731999997</v>
      </c>
      <c r="E13" s="222">
        <v>1</v>
      </c>
      <c r="F13" s="223">
        <v>206</v>
      </c>
      <c r="G13" s="222">
        <v>1</v>
      </c>
      <c r="H13" s="221">
        <v>189.49</v>
      </c>
      <c r="J13" s="56"/>
      <c r="L13" s="22"/>
      <c r="M13" s="22"/>
      <c r="N13" s="22"/>
    </row>
    <row r="14" spans="1:14" ht="20.25" customHeight="1" thickBot="1">
      <c r="A14" s="547">
        <v>9</v>
      </c>
      <c r="B14" s="551" t="s">
        <v>379</v>
      </c>
      <c r="C14" s="220">
        <v>8</v>
      </c>
      <c r="D14" s="221">
        <v>1022.030741</v>
      </c>
      <c r="E14" s="220">
        <v>8</v>
      </c>
      <c r="F14" s="221">
        <v>1308.654374</v>
      </c>
      <c r="G14" s="220">
        <v>5</v>
      </c>
      <c r="H14" s="221">
        <v>264.97584599999999</v>
      </c>
    </row>
    <row r="15" spans="1:14" ht="15" thickBot="1">
      <c r="A15" s="610" t="s">
        <v>352</v>
      </c>
      <c r="B15" s="610"/>
      <c r="C15" s="224">
        <v>30</v>
      </c>
      <c r="D15" s="120">
        <v>6200.1195803199998</v>
      </c>
      <c r="E15" s="224">
        <v>26</v>
      </c>
      <c r="F15" s="225">
        <v>3109.8127089999998</v>
      </c>
      <c r="G15" s="224">
        <v>22</v>
      </c>
      <c r="H15" s="225">
        <v>2961.6488459999996</v>
      </c>
    </row>
    <row r="16" spans="1:14" hidden="1">
      <c r="A16" s="60"/>
      <c r="B16" s="57"/>
      <c r="C16" s="58"/>
      <c r="D16" s="58"/>
      <c r="E16" s="59"/>
      <c r="F16" s="59"/>
    </row>
    <row r="17" spans="1:12">
      <c r="A17" s="60"/>
      <c r="B17" s="57"/>
      <c r="C17" s="58"/>
      <c r="D17" s="58"/>
      <c r="E17" s="59"/>
      <c r="F17" s="59"/>
    </row>
    <row r="18" spans="1:12" ht="15" thickBot="1">
      <c r="A18" s="143" t="s">
        <v>1054</v>
      </c>
      <c r="B18" s="143"/>
      <c r="C18" s="720"/>
      <c r="D18" s="720"/>
      <c r="E18" s="721"/>
      <c r="F18" s="721"/>
    </row>
    <row r="19" spans="1:12" ht="15" thickBot="1">
      <c r="A19" s="620" t="s">
        <v>347</v>
      </c>
      <c r="B19" s="620" t="s">
        <v>371</v>
      </c>
      <c r="C19" s="680" t="s">
        <v>617</v>
      </c>
      <c r="D19" s="680"/>
      <c r="E19" s="680" t="s">
        <v>663</v>
      </c>
      <c r="F19" s="680"/>
      <c r="G19" s="680" t="s">
        <v>756</v>
      </c>
      <c r="H19" s="680"/>
    </row>
    <row r="20" spans="1:12" ht="15" thickBot="1">
      <c r="A20" s="620"/>
      <c r="B20" s="620"/>
      <c r="C20" s="219" t="s">
        <v>372</v>
      </c>
      <c r="D20" s="219" t="s">
        <v>373</v>
      </c>
      <c r="E20" s="219" t="s">
        <v>372</v>
      </c>
      <c r="F20" s="219" t="s">
        <v>373</v>
      </c>
      <c r="G20" s="219" t="s">
        <v>372</v>
      </c>
      <c r="H20" s="219" t="s">
        <v>373</v>
      </c>
    </row>
    <row r="21" spans="1:12" ht="15" thickBot="1">
      <c r="A21" s="547">
        <v>1</v>
      </c>
      <c r="B21" s="548" t="s">
        <v>374</v>
      </c>
      <c r="C21" s="220">
        <v>0</v>
      </c>
      <c r="D21" s="221">
        <v>0</v>
      </c>
      <c r="E21" s="220">
        <v>0</v>
      </c>
      <c r="F21" s="221">
        <v>0</v>
      </c>
      <c r="G21" s="220">
        <v>0</v>
      </c>
      <c r="H21" s="221">
        <v>0</v>
      </c>
    </row>
    <row r="22" spans="1:12" ht="15" thickBot="1">
      <c r="A22" s="547">
        <v>2</v>
      </c>
      <c r="B22" s="548" t="s">
        <v>13</v>
      </c>
      <c r="C22" s="220">
        <v>0</v>
      </c>
      <c r="D22" s="221">
        <v>0</v>
      </c>
      <c r="E22" s="220">
        <v>1</v>
      </c>
      <c r="F22" s="221">
        <v>1310.6973015000001</v>
      </c>
      <c r="G22" s="549">
        <v>1</v>
      </c>
      <c r="H22" s="221">
        <v>1875</v>
      </c>
    </row>
    <row r="23" spans="1:12" ht="15" thickBot="1">
      <c r="A23" s="547">
        <v>3</v>
      </c>
      <c r="B23" s="551" t="s">
        <v>375</v>
      </c>
      <c r="C23" s="220">
        <v>0</v>
      </c>
      <c r="D23" s="221">
        <v>0</v>
      </c>
      <c r="E23" s="220">
        <v>0</v>
      </c>
      <c r="F23" s="549">
        <v>0</v>
      </c>
      <c r="G23" s="220">
        <v>0</v>
      </c>
      <c r="H23" s="549">
        <v>0</v>
      </c>
    </row>
    <row r="24" spans="1:12" ht="15" thickBot="1">
      <c r="A24" s="547">
        <v>4</v>
      </c>
      <c r="B24" s="548" t="s">
        <v>14</v>
      </c>
      <c r="C24" s="220">
        <v>1</v>
      </c>
      <c r="D24" s="221">
        <v>577.90425710399995</v>
      </c>
      <c r="E24" s="220">
        <v>0</v>
      </c>
      <c r="F24" s="549">
        <v>0</v>
      </c>
      <c r="G24" s="220">
        <v>1</v>
      </c>
      <c r="H24" s="549">
        <v>675.95694485000001</v>
      </c>
    </row>
    <row r="25" spans="1:12" ht="15" thickBot="1">
      <c r="A25" s="547">
        <v>5</v>
      </c>
      <c r="B25" s="548" t="s">
        <v>376</v>
      </c>
      <c r="C25" s="220">
        <v>0</v>
      </c>
      <c r="D25" s="221">
        <v>0</v>
      </c>
      <c r="E25" s="220">
        <v>0</v>
      </c>
      <c r="F25" s="221">
        <v>0</v>
      </c>
      <c r="G25" s="220">
        <v>0</v>
      </c>
      <c r="H25" s="221">
        <v>0</v>
      </c>
    </row>
    <row r="26" spans="1:12" ht="15" thickBot="1">
      <c r="A26" s="547">
        <v>6</v>
      </c>
      <c r="B26" s="548" t="s">
        <v>377</v>
      </c>
      <c r="C26" s="220">
        <v>0</v>
      </c>
      <c r="D26" s="221">
        <v>0</v>
      </c>
      <c r="E26" s="220">
        <v>1</v>
      </c>
      <c r="F26" s="221">
        <v>956.83716623999999</v>
      </c>
      <c r="G26" s="220">
        <v>1</v>
      </c>
      <c r="H26" s="221">
        <v>1499.9919199999999</v>
      </c>
      <c r="I26" s="61"/>
      <c r="J26" s="61"/>
      <c r="K26" s="62"/>
      <c r="L26" s="62"/>
    </row>
    <row r="27" spans="1:12" ht="29.5" thickBot="1">
      <c r="A27" s="550">
        <v>7</v>
      </c>
      <c r="B27" s="551" t="s">
        <v>378</v>
      </c>
      <c r="C27" s="222">
        <v>0</v>
      </c>
      <c r="D27" s="223">
        <v>0</v>
      </c>
      <c r="E27" s="222">
        <v>0</v>
      </c>
      <c r="F27" s="226">
        <v>0</v>
      </c>
      <c r="G27" s="220">
        <v>1</v>
      </c>
      <c r="H27" s="226">
        <v>1394.02029844</v>
      </c>
      <c r="I27" s="61"/>
      <c r="J27" s="61"/>
      <c r="K27" s="62"/>
      <c r="L27" s="62"/>
    </row>
    <row r="28" spans="1:12" ht="15" thickBot="1">
      <c r="A28" s="547">
        <v>8</v>
      </c>
      <c r="B28" s="548" t="s">
        <v>15</v>
      </c>
      <c r="C28" s="220">
        <v>5</v>
      </c>
      <c r="D28" s="221">
        <v>2304.3475049389999</v>
      </c>
      <c r="E28" s="220">
        <v>1</v>
      </c>
      <c r="F28" s="221">
        <v>6572.9707384200001</v>
      </c>
      <c r="G28" s="222">
        <v>5</v>
      </c>
      <c r="H28" s="221">
        <v>5979.8040361060002</v>
      </c>
      <c r="I28" s="61"/>
      <c r="J28" s="61"/>
      <c r="K28" s="62"/>
      <c r="L28" s="62"/>
    </row>
    <row r="29" spans="1:12" ht="21" customHeight="1" thickBot="1">
      <c r="A29" s="547">
        <v>9</v>
      </c>
      <c r="B29" s="551" t="s">
        <v>379</v>
      </c>
      <c r="C29" s="220">
        <v>3</v>
      </c>
      <c r="D29" s="221">
        <v>634.44307890000005</v>
      </c>
      <c r="E29" s="220">
        <v>0</v>
      </c>
      <c r="F29" s="221">
        <v>0</v>
      </c>
      <c r="G29" s="220">
        <v>0</v>
      </c>
      <c r="H29" s="221">
        <v>0</v>
      </c>
      <c r="I29" s="61"/>
      <c r="J29" s="61"/>
      <c r="K29" s="62"/>
      <c r="L29" s="62"/>
    </row>
    <row r="30" spans="1:12" ht="15" thickBot="1">
      <c r="A30" s="610" t="s">
        <v>352</v>
      </c>
      <c r="B30" s="610"/>
      <c r="C30" s="224">
        <v>9</v>
      </c>
      <c r="D30" s="120">
        <v>3516.6948409429997</v>
      </c>
      <c r="E30" s="224">
        <v>3</v>
      </c>
      <c r="F30" s="120">
        <v>8840.5052061599999</v>
      </c>
      <c r="G30" s="224">
        <v>9</v>
      </c>
      <c r="H30" s="120">
        <v>11424.773199396001</v>
      </c>
      <c r="I30" s="61"/>
      <c r="J30" s="61"/>
      <c r="K30" s="62"/>
      <c r="L30" s="62"/>
    </row>
    <row r="31" spans="1:12" hidden="1">
      <c r="A31" s="60"/>
      <c r="B31" s="63"/>
      <c r="C31" s="64"/>
      <c r="D31" s="64"/>
      <c r="E31" s="64"/>
      <c r="F31" s="64"/>
      <c r="I31" s="61"/>
      <c r="J31" s="61"/>
      <c r="K31" s="62"/>
      <c r="L31" s="62"/>
    </row>
    <row r="32" spans="1:12">
      <c r="A32" s="60"/>
      <c r="B32" s="63"/>
      <c r="C32" s="64"/>
      <c r="D32" s="64"/>
      <c r="E32" s="64"/>
      <c r="F32" s="64"/>
      <c r="I32" s="61"/>
      <c r="J32" s="61"/>
      <c r="K32" s="62"/>
      <c r="L32" s="62"/>
    </row>
    <row r="33" spans="1:12" ht="15" thickBot="1">
      <c r="A33" s="143" t="s">
        <v>725</v>
      </c>
      <c r="B33" s="26"/>
      <c r="I33" s="61"/>
      <c r="J33" s="61"/>
      <c r="K33" s="62"/>
      <c r="L33" s="62"/>
    </row>
    <row r="34" spans="1:12" ht="15" thickBot="1">
      <c r="A34" s="620" t="s">
        <v>347</v>
      </c>
      <c r="B34" s="620" t="s">
        <v>371</v>
      </c>
      <c r="C34" s="680" t="s">
        <v>617</v>
      </c>
      <c r="D34" s="680"/>
      <c r="E34" s="680" t="s">
        <v>663</v>
      </c>
      <c r="F34" s="680"/>
      <c r="G34" s="680" t="s">
        <v>756</v>
      </c>
      <c r="H34" s="680"/>
      <c r="I34" s="61"/>
      <c r="J34" s="61"/>
      <c r="K34" s="61"/>
      <c r="L34" s="61"/>
    </row>
    <row r="35" spans="1:12" ht="15" thickBot="1">
      <c r="A35" s="620"/>
      <c r="B35" s="620"/>
      <c r="C35" s="219" t="s">
        <v>372</v>
      </c>
      <c r="D35" s="219" t="s">
        <v>373</v>
      </c>
      <c r="E35" s="219" t="s">
        <v>372</v>
      </c>
      <c r="F35" s="219" t="s">
        <v>373</v>
      </c>
      <c r="G35" s="219" t="s">
        <v>372</v>
      </c>
      <c r="H35" s="219" t="s">
        <v>373</v>
      </c>
      <c r="I35" s="61"/>
      <c r="J35" s="61"/>
      <c r="K35" s="61"/>
      <c r="L35" s="61"/>
    </row>
    <row r="36" spans="1:12" ht="15" thickBot="1">
      <c r="A36" s="547">
        <v>1</v>
      </c>
      <c r="B36" s="548" t="s">
        <v>374</v>
      </c>
      <c r="C36" s="220">
        <v>0</v>
      </c>
      <c r="D36" s="221">
        <v>0</v>
      </c>
      <c r="E36" s="220">
        <v>0</v>
      </c>
      <c r="F36" s="221">
        <v>0</v>
      </c>
      <c r="G36" s="220">
        <v>0</v>
      </c>
      <c r="H36" s="221">
        <v>0</v>
      </c>
      <c r="J36" s="61"/>
      <c r="K36" s="61"/>
      <c r="L36" s="61"/>
    </row>
    <row r="37" spans="1:12" ht="15" thickBot="1">
      <c r="A37" s="547">
        <v>2</v>
      </c>
      <c r="B37" s="548" t="s">
        <v>13</v>
      </c>
      <c r="C37" s="220">
        <v>0</v>
      </c>
      <c r="D37" s="221">
        <v>0</v>
      </c>
      <c r="E37" s="220">
        <v>0</v>
      </c>
      <c r="F37" s="221">
        <v>0</v>
      </c>
      <c r="G37" s="549">
        <v>0</v>
      </c>
      <c r="H37" s="221">
        <v>0</v>
      </c>
    </row>
    <row r="38" spans="1:12" ht="15" thickBot="1">
      <c r="A38" s="547">
        <v>3</v>
      </c>
      <c r="B38" s="548" t="s">
        <v>375</v>
      </c>
      <c r="C38" s="220">
        <v>0</v>
      </c>
      <c r="D38" s="221">
        <v>0</v>
      </c>
      <c r="E38" s="220">
        <v>0</v>
      </c>
      <c r="F38" s="221">
        <v>0</v>
      </c>
      <c r="G38" s="220">
        <v>2</v>
      </c>
      <c r="H38" s="221">
        <v>750</v>
      </c>
    </row>
    <row r="39" spans="1:12" ht="15" thickBot="1">
      <c r="A39" s="547">
        <v>4</v>
      </c>
      <c r="B39" s="548" t="s">
        <v>14</v>
      </c>
      <c r="C39" s="220">
        <v>1</v>
      </c>
      <c r="D39" s="221">
        <v>500</v>
      </c>
      <c r="E39" s="220">
        <v>0</v>
      </c>
      <c r="F39" s="221">
        <v>0</v>
      </c>
      <c r="G39" s="220">
        <v>0</v>
      </c>
      <c r="H39" s="221">
        <v>0</v>
      </c>
    </row>
    <row r="40" spans="1:12" ht="15" thickBot="1">
      <c r="A40" s="547">
        <v>5</v>
      </c>
      <c r="B40" s="548" t="s">
        <v>376</v>
      </c>
      <c r="C40" s="220">
        <v>0</v>
      </c>
      <c r="D40" s="221">
        <v>0</v>
      </c>
      <c r="E40" s="220">
        <v>0</v>
      </c>
      <c r="F40" s="221">
        <v>0</v>
      </c>
      <c r="G40" s="220">
        <v>1</v>
      </c>
      <c r="H40" s="221">
        <v>300</v>
      </c>
    </row>
    <row r="41" spans="1:12" ht="15" thickBot="1">
      <c r="A41" s="547">
        <v>6</v>
      </c>
      <c r="B41" s="548" t="s">
        <v>377</v>
      </c>
      <c r="C41" s="220">
        <v>0</v>
      </c>
      <c r="D41" s="221">
        <v>0</v>
      </c>
      <c r="E41" s="220">
        <v>0</v>
      </c>
      <c r="F41" s="221">
        <v>0</v>
      </c>
      <c r="G41" s="220">
        <v>0</v>
      </c>
      <c r="H41" s="221">
        <v>0</v>
      </c>
    </row>
    <row r="42" spans="1:12" ht="27" customHeight="1" thickBot="1">
      <c r="A42" s="550">
        <v>7</v>
      </c>
      <c r="B42" s="551" t="s">
        <v>378</v>
      </c>
      <c r="C42" s="222">
        <v>1</v>
      </c>
      <c r="D42" s="223">
        <v>2000</v>
      </c>
      <c r="E42" s="222">
        <v>0</v>
      </c>
      <c r="F42" s="223">
        <v>0</v>
      </c>
      <c r="G42" s="220">
        <v>1</v>
      </c>
      <c r="H42" s="221">
        <v>700</v>
      </c>
    </row>
    <row r="43" spans="1:12" ht="15" thickBot="1">
      <c r="A43" s="547">
        <v>8</v>
      </c>
      <c r="B43" s="548" t="s">
        <v>15</v>
      </c>
      <c r="C43" s="220">
        <v>2</v>
      </c>
      <c r="D43" s="221">
        <v>2300</v>
      </c>
      <c r="E43" s="220">
        <v>0</v>
      </c>
      <c r="F43" s="221">
        <v>0</v>
      </c>
      <c r="G43" s="222">
        <v>3</v>
      </c>
      <c r="H43" s="221">
        <v>1817.1</v>
      </c>
    </row>
    <row r="44" spans="1:12" ht="15" thickBot="1">
      <c r="A44" s="547">
        <v>9</v>
      </c>
      <c r="B44" s="548" t="s">
        <v>379</v>
      </c>
      <c r="C44" s="220">
        <v>0</v>
      </c>
      <c r="D44" s="221">
        <v>0</v>
      </c>
      <c r="E44" s="220">
        <v>0</v>
      </c>
      <c r="F44" s="221">
        <v>0</v>
      </c>
      <c r="G44" s="220">
        <v>0</v>
      </c>
      <c r="H44" s="221">
        <v>0</v>
      </c>
    </row>
    <row r="45" spans="1:12" ht="15" thickBot="1">
      <c r="A45" s="610" t="s">
        <v>352</v>
      </c>
      <c r="B45" s="610"/>
      <c r="C45" s="224">
        <v>4</v>
      </c>
      <c r="D45" s="120">
        <v>4800</v>
      </c>
      <c r="E45" s="224">
        <v>0</v>
      </c>
      <c r="F45" s="120">
        <v>0</v>
      </c>
      <c r="G45" s="224">
        <v>7</v>
      </c>
      <c r="H45" s="225">
        <v>3567.1</v>
      </c>
    </row>
    <row r="46" spans="1:12">
      <c r="H46" s="718"/>
      <c r="I46" s="718"/>
      <c r="J46" s="719"/>
      <c r="K46" s="719"/>
    </row>
    <row r="47" spans="1:12">
      <c r="A47" s="164" t="s">
        <v>334</v>
      </c>
      <c r="H47" s="86"/>
      <c r="I47" s="86"/>
      <c r="J47" s="87"/>
      <c r="K47" s="87"/>
    </row>
    <row r="48" spans="1:12">
      <c r="A48" s="169" t="s">
        <v>1052</v>
      </c>
      <c r="H48" s="86"/>
      <c r="I48" s="86"/>
      <c r="J48" s="87"/>
      <c r="K48" s="87"/>
    </row>
    <row r="49" spans="1:11">
      <c r="A49" s="7"/>
      <c r="H49" s="86"/>
      <c r="I49" s="86"/>
      <c r="J49" s="87"/>
      <c r="K49" s="87"/>
    </row>
    <row r="50" spans="1:11">
      <c r="A50" s="7"/>
      <c r="H50" s="86"/>
      <c r="I50" s="86"/>
      <c r="J50" s="87"/>
      <c r="K50" s="87"/>
    </row>
    <row r="51" spans="1:11">
      <c r="A51" s="7"/>
      <c r="H51" s="86"/>
      <c r="I51" s="86"/>
      <c r="J51" s="87"/>
      <c r="K51" s="87"/>
    </row>
    <row r="52" spans="1:11">
      <c r="A52" s="7"/>
      <c r="H52" s="86"/>
      <c r="I52" s="86"/>
      <c r="J52" s="87"/>
      <c r="K52" s="87"/>
    </row>
    <row r="53" spans="1:11" ht="17">
      <c r="A53" s="619" t="s">
        <v>724</v>
      </c>
      <c r="B53" s="619"/>
      <c r="C53" s="619"/>
      <c r="D53" s="619"/>
      <c r="E53" s="619"/>
      <c r="F53" s="619"/>
    </row>
    <row r="54" spans="1:11">
      <c r="A54" s="60"/>
      <c r="E54" s="22"/>
      <c r="F54" s="22"/>
      <c r="H54" s="65"/>
      <c r="I54" s="65"/>
      <c r="J54" s="66"/>
      <c r="K54" s="66"/>
    </row>
    <row r="55" spans="1:11" ht="15" thickBot="1">
      <c r="A55" s="143" t="s">
        <v>380</v>
      </c>
      <c r="B55" s="26"/>
      <c r="H55" s="65"/>
      <c r="I55" s="65"/>
      <c r="J55" s="66"/>
      <c r="K55" s="66"/>
    </row>
    <row r="56" spans="1:11" ht="15" thickBot="1">
      <c r="A56" s="620" t="s">
        <v>347</v>
      </c>
      <c r="B56" s="620" t="s">
        <v>371</v>
      </c>
      <c r="C56" s="680" t="s">
        <v>617</v>
      </c>
      <c r="D56" s="680"/>
      <c r="E56" s="680" t="s">
        <v>663</v>
      </c>
      <c r="F56" s="680"/>
      <c r="G56" s="680" t="s">
        <v>756</v>
      </c>
      <c r="H56" s="680"/>
      <c r="I56" s="65"/>
      <c r="J56" s="66"/>
      <c r="K56" s="66"/>
    </row>
    <row r="57" spans="1:11" ht="15" thickBot="1">
      <c r="A57" s="620"/>
      <c r="B57" s="620"/>
      <c r="C57" s="219" t="s">
        <v>372</v>
      </c>
      <c r="D57" s="219" t="s">
        <v>373</v>
      </c>
      <c r="E57" s="219" t="s">
        <v>372</v>
      </c>
      <c r="F57" s="219" t="s">
        <v>373</v>
      </c>
      <c r="G57" s="219" t="s">
        <v>372</v>
      </c>
      <c r="H57" s="219" t="s">
        <v>373</v>
      </c>
      <c r="I57" s="65"/>
      <c r="J57" s="66"/>
      <c r="K57" s="66"/>
    </row>
    <row r="58" spans="1:11" ht="15" thickBot="1">
      <c r="A58" s="547">
        <v>1</v>
      </c>
      <c r="B58" s="548" t="s">
        <v>922</v>
      </c>
      <c r="C58" s="220">
        <v>0</v>
      </c>
      <c r="D58" s="221">
        <v>0</v>
      </c>
      <c r="E58" s="220">
        <v>3</v>
      </c>
      <c r="F58" s="221">
        <v>1375</v>
      </c>
      <c r="G58" s="220">
        <v>1</v>
      </c>
      <c r="H58" s="221">
        <v>451</v>
      </c>
      <c r="I58" s="65"/>
      <c r="J58" s="66"/>
      <c r="K58" s="66"/>
    </row>
    <row r="59" spans="1:11" ht="15" thickBot="1">
      <c r="A59" s="547">
        <v>2</v>
      </c>
      <c r="B59" s="548" t="s">
        <v>13</v>
      </c>
      <c r="C59" s="220">
        <v>0</v>
      </c>
      <c r="D59" s="221">
        <v>0</v>
      </c>
      <c r="E59" s="220">
        <v>0</v>
      </c>
      <c r="F59" s="552">
        <v>0</v>
      </c>
      <c r="G59" s="220">
        <v>2</v>
      </c>
      <c r="H59" s="221">
        <v>2100</v>
      </c>
      <c r="I59" s="65"/>
      <c r="J59" s="66"/>
      <c r="K59" s="66"/>
    </row>
    <row r="60" spans="1:11" ht="15" thickBot="1">
      <c r="A60" s="547">
        <v>3</v>
      </c>
      <c r="B60" s="548" t="s">
        <v>375</v>
      </c>
      <c r="C60" s="220">
        <v>1</v>
      </c>
      <c r="D60" s="221">
        <v>750</v>
      </c>
      <c r="E60" s="220">
        <v>1</v>
      </c>
      <c r="F60" s="227">
        <v>1391.075</v>
      </c>
      <c r="G60" s="220">
        <v>4</v>
      </c>
      <c r="H60" s="221">
        <v>3466.51</v>
      </c>
      <c r="I60" s="65"/>
      <c r="J60" s="66"/>
      <c r="K60" s="66"/>
    </row>
    <row r="61" spans="1:11" ht="15" thickBot="1">
      <c r="A61" s="547">
        <v>4</v>
      </c>
      <c r="B61" s="548" t="s">
        <v>14</v>
      </c>
      <c r="C61" s="220">
        <v>0</v>
      </c>
      <c r="D61" s="221">
        <v>0</v>
      </c>
      <c r="E61" s="220">
        <v>0</v>
      </c>
      <c r="F61" s="552">
        <v>0</v>
      </c>
      <c r="G61" s="220">
        <v>0</v>
      </c>
      <c r="H61" s="221">
        <v>0</v>
      </c>
      <c r="I61" s="65"/>
      <c r="J61" s="66"/>
      <c r="K61" s="66"/>
    </row>
    <row r="62" spans="1:11" ht="15" thickBot="1">
      <c r="A62" s="547">
        <v>5</v>
      </c>
      <c r="B62" s="548" t="s">
        <v>376</v>
      </c>
      <c r="C62" s="220">
        <v>1</v>
      </c>
      <c r="D62" s="221">
        <v>600</v>
      </c>
      <c r="E62" s="220">
        <v>0</v>
      </c>
      <c r="F62" s="552">
        <v>0</v>
      </c>
      <c r="G62" s="220">
        <v>1</v>
      </c>
      <c r="H62" s="221">
        <v>500</v>
      </c>
    </row>
    <row r="63" spans="1:11" ht="15" thickBot="1">
      <c r="A63" s="547">
        <v>6</v>
      </c>
      <c r="B63" s="548" t="s">
        <v>377</v>
      </c>
      <c r="C63" s="220">
        <v>0</v>
      </c>
      <c r="D63" s="221">
        <v>0</v>
      </c>
      <c r="E63" s="220">
        <v>0</v>
      </c>
      <c r="F63" s="221">
        <v>0</v>
      </c>
      <c r="G63" s="220">
        <v>1</v>
      </c>
      <c r="H63" s="221">
        <v>600</v>
      </c>
    </row>
    <row r="64" spans="1:11" ht="27" customHeight="1" thickBot="1">
      <c r="A64" s="550">
        <v>7</v>
      </c>
      <c r="B64" s="551" t="s">
        <v>378</v>
      </c>
      <c r="C64" s="222">
        <v>0</v>
      </c>
      <c r="D64" s="223">
        <v>0</v>
      </c>
      <c r="E64" s="222">
        <v>2</v>
      </c>
      <c r="F64" s="239">
        <v>1754</v>
      </c>
      <c r="G64" s="220">
        <v>8</v>
      </c>
      <c r="H64" s="221">
        <v>6863</v>
      </c>
    </row>
    <row r="65" spans="1:8" ht="15" thickBot="1">
      <c r="A65" s="547">
        <v>8</v>
      </c>
      <c r="B65" s="548" t="s">
        <v>15</v>
      </c>
      <c r="C65" s="220">
        <v>7</v>
      </c>
      <c r="D65" s="221">
        <v>11906</v>
      </c>
      <c r="E65" s="220">
        <v>10</v>
      </c>
      <c r="F65" s="221">
        <v>4543.05</v>
      </c>
      <c r="G65" s="220">
        <v>8</v>
      </c>
      <c r="H65" s="221">
        <v>5556.3</v>
      </c>
    </row>
    <row r="66" spans="1:8" ht="15" thickBot="1">
      <c r="A66" s="547">
        <v>9</v>
      </c>
      <c r="B66" s="548" t="s">
        <v>379</v>
      </c>
      <c r="C66" s="220">
        <v>0</v>
      </c>
      <c r="D66" s="221">
        <v>0</v>
      </c>
      <c r="E66" s="220">
        <v>0</v>
      </c>
      <c r="F66" s="221">
        <v>0</v>
      </c>
      <c r="G66" s="220">
        <v>4</v>
      </c>
      <c r="H66" s="221">
        <v>1900</v>
      </c>
    </row>
    <row r="67" spans="1:8" ht="15" thickBot="1">
      <c r="A67" s="610" t="s">
        <v>352</v>
      </c>
      <c r="B67" s="610"/>
      <c r="C67" s="224">
        <v>9</v>
      </c>
      <c r="D67" s="120">
        <v>13256</v>
      </c>
      <c r="E67" s="224">
        <v>16</v>
      </c>
      <c r="F67" s="225">
        <v>9063.125</v>
      </c>
      <c r="G67" s="224">
        <v>29</v>
      </c>
      <c r="H67" s="225">
        <v>21436.81</v>
      </c>
    </row>
    <row r="68" spans="1:8">
      <c r="A68" s="60"/>
      <c r="F68" s="96"/>
    </row>
    <row r="69" spans="1:8">
      <c r="A69" s="60"/>
      <c r="E69" s="22"/>
      <c r="F69" s="22"/>
    </row>
    <row r="70" spans="1:8" ht="15" thickBot="1">
      <c r="A70" s="143" t="s">
        <v>381</v>
      </c>
      <c r="B70" s="26"/>
    </row>
    <row r="71" spans="1:8" ht="15" thickBot="1">
      <c r="A71" s="620" t="s">
        <v>347</v>
      </c>
      <c r="B71" s="620" t="s">
        <v>371</v>
      </c>
      <c r="C71" s="680" t="s">
        <v>617</v>
      </c>
      <c r="D71" s="680"/>
      <c r="E71" s="680" t="s">
        <v>663</v>
      </c>
      <c r="F71" s="680"/>
      <c r="G71" s="680" t="s">
        <v>756</v>
      </c>
      <c r="H71" s="680"/>
    </row>
    <row r="72" spans="1:8" ht="15" thickBot="1">
      <c r="A72" s="620"/>
      <c r="B72" s="620"/>
      <c r="C72" s="219" t="s">
        <v>372</v>
      </c>
      <c r="D72" s="219" t="s">
        <v>373</v>
      </c>
      <c r="E72" s="219" t="s">
        <v>372</v>
      </c>
      <c r="F72" s="219" t="s">
        <v>373</v>
      </c>
      <c r="G72" s="219" t="s">
        <v>372</v>
      </c>
      <c r="H72" s="219" t="s">
        <v>373</v>
      </c>
    </row>
    <row r="73" spans="1:8" ht="15" thickBot="1">
      <c r="A73" s="547">
        <v>1</v>
      </c>
      <c r="B73" s="548" t="s">
        <v>922</v>
      </c>
      <c r="C73" s="220">
        <v>0</v>
      </c>
      <c r="D73" s="221">
        <v>0</v>
      </c>
      <c r="E73" s="220">
        <v>1</v>
      </c>
      <c r="F73" s="221">
        <v>500</v>
      </c>
      <c r="G73" s="220">
        <v>1</v>
      </c>
      <c r="H73" s="221">
        <v>1400</v>
      </c>
    </row>
    <row r="74" spans="1:8" ht="15" thickBot="1">
      <c r="A74" s="547">
        <v>2</v>
      </c>
      <c r="B74" s="548" t="s">
        <v>13</v>
      </c>
      <c r="C74" s="220">
        <v>3</v>
      </c>
      <c r="D74" s="221">
        <v>1800</v>
      </c>
      <c r="E74" s="220">
        <v>2</v>
      </c>
      <c r="F74" s="221">
        <v>2069.65</v>
      </c>
      <c r="G74" s="220">
        <v>3</v>
      </c>
      <c r="H74" s="221">
        <v>1450</v>
      </c>
    </row>
    <row r="75" spans="1:8" ht="15" thickBot="1">
      <c r="A75" s="547">
        <v>3</v>
      </c>
      <c r="B75" s="548" t="s">
        <v>375</v>
      </c>
      <c r="C75" s="220">
        <v>1</v>
      </c>
      <c r="D75" s="221">
        <v>1500</v>
      </c>
      <c r="E75" s="220">
        <v>2</v>
      </c>
      <c r="F75" s="221">
        <v>1500</v>
      </c>
      <c r="G75" s="220">
        <v>6</v>
      </c>
      <c r="H75" s="221">
        <v>6629.32</v>
      </c>
    </row>
    <row r="76" spans="1:8" ht="15" thickBot="1">
      <c r="A76" s="547">
        <v>4</v>
      </c>
      <c r="B76" s="548" t="s">
        <v>14</v>
      </c>
      <c r="C76" s="220">
        <v>0</v>
      </c>
      <c r="D76" s="221">
        <v>0</v>
      </c>
      <c r="E76" s="228">
        <v>0</v>
      </c>
      <c r="F76" s="226">
        <v>0</v>
      </c>
      <c r="G76" s="220">
        <v>0</v>
      </c>
      <c r="H76" s="221">
        <v>0</v>
      </c>
    </row>
    <row r="77" spans="1:8" ht="15" thickBot="1">
      <c r="A77" s="547">
        <v>5</v>
      </c>
      <c r="B77" s="548" t="s">
        <v>376</v>
      </c>
      <c r="C77" s="220">
        <v>0</v>
      </c>
      <c r="D77" s="221">
        <v>0</v>
      </c>
      <c r="E77" s="220">
        <v>1</v>
      </c>
      <c r="F77" s="221">
        <v>400</v>
      </c>
      <c r="G77" s="220">
        <v>0</v>
      </c>
      <c r="H77" s="221">
        <v>0</v>
      </c>
    </row>
    <row r="78" spans="1:8" ht="15" thickBot="1">
      <c r="A78" s="547">
        <v>6</v>
      </c>
      <c r="B78" s="548" t="s">
        <v>377</v>
      </c>
      <c r="C78" s="220">
        <v>2</v>
      </c>
      <c r="D78" s="221">
        <v>1234.5</v>
      </c>
      <c r="E78" s="220">
        <v>1</v>
      </c>
      <c r="F78" s="221">
        <v>225</v>
      </c>
      <c r="G78" s="220">
        <v>0</v>
      </c>
      <c r="H78" s="221">
        <v>0</v>
      </c>
    </row>
    <row r="79" spans="1:8" ht="27.75" customHeight="1" thickBot="1">
      <c r="A79" s="550">
        <v>7</v>
      </c>
      <c r="B79" s="551" t="s">
        <v>378</v>
      </c>
      <c r="C79" s="222">
        <v>6</v>
      </c>
      <c r="D79" s="223">
        <v>10295.02</v>
      </c>
      <c r="E79" s="220">
        <v>4</v>
      </c>
      <c r="F79" s="223">
        <v>8165.0649999999996</v>
      </c>
      <c r="G79" s="220">
        <v>4</v>
      </c>
      <c r="H79" s="221">
        <v>4000</v>
      </c>
    </row>
    <row r="80" spans="1:8" ht="15" thickBot="1">
      <c r="A80" s="547">
        <v>8</v>
      </c>
      <c r="B80" s="548" t="s">
        <v>15</v>
      </c>
      <c r="C80" s="220">
        <v>21</v>
      </c>
      <c r="D80" s="221">
        <v>27488.799999999999</v>
      </c>
      <c r="E80" s="222">
        <v>9</v>
      </c>
      <c r="F80" s="223">
        <v>9043.0499999999993</v>
      </c>
      <c r="G80" s="220">
        <v>19</v>
      </c>
      <c r="H80" s="221">
        <v>22685.329999999998</v>
      </c>
    </row>
    <row r="81" spans="1:8" ht="15" thickBot="1">
      <c r="A81" s="547">
        <v>9</v>
      </c>
      <c r="B81" s="548" t="s">
        <v>379</v>
      </c>
      <c r="C81" s="220">
        <v>1</v>
      </c>
      <c r="D81" s="221">
        <v>500</v>
      </c>
      <c r="E81" s="220">
        <v>0</v>
      </c>
      <c r="F81" s="221">
        <v>0</v>
      </c>
      <c r="G81" s="220">
        <v>0</v>
      </c>
      <c r="H81" s="221">
        <v>0</v>
      </c>
    </row>
    <row r="82" spans="1:8" ht="15" thickBot="1">
      <c r="A82" s="610" t="s">
        <v>352</v>
      </c>
      <c r="B82" s="610"/>
      <c r="C82" s="224">
        <v>34</v>
      </c>
      <c r="D82" s="120">
        <v>42818.32</v>
      </c>
      <c r="E82" s="224">
        <v>20</v>
      </c>
      <c r="F82" s="120">
        <v>21902.764999999999</v>
      </c>
      <c r="G82" s="224">
        <v>33</v>
      </c>
      <c r="H82" s="225">
        <v>36164.649999999994</v>
      </c>
    </row>
    <row r="84" spans="1:8">
      <c r="A84" s="164" t="s">
        <v>334</v>
      </c>
    </row>
    <row r="85" spans="1:8">
      <c r="A85" s="169" t="s">
        <v>1052</v>
      </c>
    </row>
  </sheetData>
  <mergeCells count="36">
    <mergeCell ref="A15:B15"/>
    <mergeCell ref="C18:D18"/>
    <mergeCell ref="E18:F18"/>
    <mergeCell ref="E19:F19"/>
    <mergeCell ref="A1:F1"/>
    <mergeCell ref="A4:A5"/>
    <mergeCell ref="B4:B5"/>
    <mergeCell ref="C4:D4"/>
    <mergeCell ref="E4:F4"/>
    <mergeCell ref="C34:D34"/>
    <mergeCell ref="E34:F34"/>
    <mergeCell ref="A19:A20"/>
    <mergeCell ref="B19:B20"/>
    <mergeCell ref="C19:D19"/>
    <mergeCell ref="A30:B30"/>
    <mergeCell ref="A34:A35"/>
    <mergeCell ref="B34:B35"/>
    <mergeCell ref="A45:B45"/>
    <mergeCell ref="H46:I46"/>
    <mergeCell ref="J46:K46"/>
    <mergeCell ref="A53:F53"/>
    <mergeCell ref="A56:A57"/>
    <mergeCell ref="B56:B57"/>
    <mergeCell ref="C56:D56"/>
    <mergeCell ref="E56:F56"/>
    <mergeCell ref="E71:F71"/>
    <mergeCell ref="A82:B82"/>
    <mergeCell ref="A67:B67"/>
    <mergeCell ref="A71:A72"/>
    <mergeCell ref="B71:B72"/>
    <mergeCell ref="C71:D71"/>
    <mergeCell ref="G4:H4"/>
    <mergeCell ref="G19:H19"/>
    <mergeCell ref="G34:H34"/>
    <mergeCell ref="G56:H56"/>
    <mergeCell ref="G71:H71"/>
  </mergeCells>
  <pageMargins left="0.7" right="0.7" top="0.75" bottom="0.75" header="0.3" footer="0.3"/>
  <pageSetup paperSize="9" scale="69" orientation="portrait" r:id="rId1"/>
  <rowBreaks count="1" manualBreakCount="1">
    <brk id="49" max="11" man="1"/>
  </rowBreaks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/>
  </sheetPr>
  <dimension ref="A1:G45"/>
  <sheetViews>
    <sheetView showGridLines="0" view="pageBreakPreview" topLeftCell="A25" zoomScale="90" zoomScaleNormal="100" zoomScaleSheetLayoutView="90" workbookViewId="0">
      <selection activeCell="E38" sqref="E38"/>
    </sheetView>
  </sheetViews>
  <sheetFormatPr defaultRowHeight="14.5"/>
  <cols>
    <col min="1" max="1" width="5.1796875" customWidth="1"/>
    <col min="2" max="2" width="32.1796875" customWidth="1"/>
    <col min="3" max="3" width="16.26953125" customWidth="1"/>
    <col min="4" max="4" width="13.7265625" customWidth="1"/>
    <col min="5" max="5" width="15.7265625" customWidth="1"/>
    <col min="6" max="6" width="12" customWidth="1"/>
    <col min="7" max="7" width="13.1796875" customWidth="1"/>
  </cols>
  <sheetData>
    <row r="1" spans="1:7" ht="17">
      <c r="A1" s="593" t="s">
        <v>726</v>
      </c>
      <c r="B1" s="593"/>
      <c r="C1" s="593"/>
      <c r="D1" s="593"/>
      <c r="E1" s="593"/>
      <c r="F1" s="593"/>
      <c r="G1" s="593"/>
    </row>
    <row r="2" spans="1:7">
      <c r="A2" s="67"/>
    </row>
    <row r="3" spans="1:7" ht="8.25" customHeight="1">
      <c r="A3" s="265"/>
      <c r="B3" s="266"/>
      <c r="C3" s="267"/>
      <c r="D3" s="268"/>
      <c r="E3" s="268"/>
      <c r="F3" s="268"/>
      <c r="G3" s="268"/>
    </row>
    <row r="4" spans="1:7" ht="8.25" customHeight="1"/>
    <row r="5" spans="1:7" s="42" customFormat="1" ht="15" thickBot="1">
      <c r="A5" s="229" t="s">
        <v>622</v>
      </c>
      <c r="B5" s="97"/>
      <c r="C5" s="97"/>
      <c r="D5" s="97"/>
      <c r="E5" s="98"/>
      <c r="F5" s="98"/>
      <c r="G5" s="98"/>
    </row>
    <row r="6" spans="1:7" ht="24.5" thickBot="1">
      <c r="A6" s="141" t="s">
        <v>347</v>
      </c>
      <c r="B6" s="141" t="s">
        <v>382</v>
      </c>
      <c r="C6" s="141" t="s">
        <v>383</v>
      </c>
      <c r="D6" s="141" t="s">
        <v>384</v>
      </c>
      <c r="E6" s="141" t="s">
        <v>385</v>
      </c>
      <c r="F6" s="148" t="s">
        <v>386</v>
      </c>
      <c r="G6" s="141" t="s">
        <v>387</v>
      </c>
    </row>
    <row r="7" spans="1:7" ht="15" thickBot="1">
      <c r="A7" s="547">
        <v>1</v>
      </c>
      <c r="B7" s="548" t="s">
        <v>374</v>
      </c>
      <c r="C7" s="553">
        <v>0</v>
      </c>
      <c r="D7" s="553">
        <v>0</v>
      </c>
      <c r="E7" s="553">
        <v>46.256</v>
      </c>
      <c r="F7" s="553">
        <v>0</v>
      </c>
      <c r="G7" s="553">
        <v>0</v>
      </c>
    </row>
    <row r="8" spans="1:7" ht="15" thickBot="1">
      <c r="A8" s="547">
        <v>2</v>
      </c>
      <c r="B8" s="548" t="s">
        <v>13</v>
      </c>
      <c r="C8" s="553">
        <v>707.61569625000004</v>
      </c>
      <c r="D8" s="553">
        <v>0</v>
      </c>
      <c r="E8" s="553">
        <v>448.80113036</v>
      </c>
      <c r="F8" s="553">
        <v>986.32117674999995</v>
      </c>
      <c r="G8" s="553">
        <v>152.34454664</v>
      </c>
    </row>
    <row r="9" spans="1:7" ht="15" thickBot="1">
      <c r="A9" s="547">
        <v>3</v>
      </c>
      <c r="B9" s="548" t="s">
        <v>375</v>
      </c>
      <c r="C9" s="553">
        <v>27.346509999999999</v>
      </c>
      <c r="D9" s="553">
        <v>3.4413900947999996</v>
      </c>
      <c r="E9" s="553">
        <v>1077.5686703620092</v>
      </c>
      <c r="F9" s="553">
        <v>2266.5664060284653</v>
      </c>
      <c r="G9" s="553">
        <v>61.425147225000003</v>
      </c>
    </row>
    <row r="10" spans="1:7" ht="15" thickBot="1">
      <c r="A10" s="547">
        <v>4</v>
      </c>
      <c r="B10" s="548" t="s">
        <v>14</v>
      </c>
      <c r="C10" s="553">
        <v>751.32251027618383</v>
      </c>
      <c r="D10" s="553">
        <v>574.96045905065284</v>
      </c>
      <c r="E10" s="553">
        <v>683.46994603800647</v>
      </c>
      <c r="F10" s="553">
        <v>239.58581597042402</v>
      </c>
      <c r="G10" s="553">
        <v>34.57224875</v>
      </c>
    </row>
    <row r="11" spans="1:7" ht="15" thickBot="1">
      <c r="A11" s="547">
        <v>5</v>
      </c>
      <c r="B11" s="548" t="s">
        <v>376</v>
      </c>
      <c r="C11" s="553">
        <v>0</v>
      </c>
      <c r="D11" s="553">
        <v>290.70042749999999</v>
      </c>
      <c r="E11" s="553">
        <v>401.82900000000001</v>
      </c>
      <c r="F11" s="553">
        <v>262.5</v>
      </c>
      <c r="G11" s="553">
        <v>0</v>
      </c>
    </row>
    <row r="12" spans="1:7" ht="15" thickBot="1">
      <c r="A12" s="547">
        <v>6</v>
      </c>
      <c r="B12" s="548" t="s">
        <v>377</v>
      </c>
      <c r="C12" s="553">
        <v>0</v>
      </c>
      <c r="D12" s="553">
        <v>419.25473414187439</v>
      </c>
      <c r="E12" s="553">
        <v>932.29197358898568</v>
      </c>
      <c r="F12" s="553">
        <v>594.05531157150006</v>
      </c>
      <c r="G12" s="553">
        <v>83.678745931199998</v>
      </c>
    </row>
    <row r="13" spans="1:7" ht="29.5" thickBot="1">
      <c r="A13" s="554">
        <v>7</v>
      </c>
      <c r="B13" s="551" t="s">
        <v>378</v>
      </c>
      <c r="C13" s="555">
        <v>7851.56370077475</v>
      </c>
      <c r="D13" s="555">
        <v>151.82007447025001</v>
      </c>
      <c r="E13" s="555">
        <v>6.4935808000000002</v>
      </c>
      <c r="F13" s="555">
        <v>4570.7454269999998</v>
      </c>
      <c r="G13" s="555">
        <v>0</v>
      </c>
    </row>
    <row r="14" spans="1:7" ht="15" thickBot="1">
      <c r="A14" s="547">
        <v>8</v>
      </c>
      <c r="B14" s="548" t="s">
        <v>15</v>
      </c>
      <c r="C14" s="553">
        <v>1200.6674085751397</v>
      </c>
      <c r="D14" s="553">
        <v>0</v>
      </c>
      <c r="E14" s="553">
        <v>41576.325330363485</v>
      </c>
      <c r="F14" s="553">
        <v>1208.768135</v>
      </c>
      <c r="G14" s="553">
        <v>205.44264902342999</v>
      </c>
    </row>
    <row r="15" spans="1:7" ht="15" thickBot="1">
      <c r="A15" s="547">
        <v>9</v>
      </c>
      <c r="B15" s="548" t="s">
        <v>379</v>
      </c>
      <c r="C15" s="553">
        <v>353.05782179475</v>
      </c>
      <c r="D15" s="553">
        <v>248.6268135</v>
      </c>
      <c r="E15" s="553">
        <v>895.38364495152211</v>
      </c>
      <c r="F15" s="553">
        <v>331.31350400000002</v>
      </c>
      <c r="G15" s="553">
        <v>272.914577491138</v>
      </c>
    </row>
    <row r="16" spans="1:7" ht="15" thickBot="1">
      <c r="A16" s="722" t="s">
        <v>212</v>
      </c>
      <c r="B16" s="722"/>
      <c r="C16" s="181">
        <v>10891.573647670824</v>
      </c>
      <c r="D16" s="181">
        <v>1688.8038987575771</v>
      </c>
      <c r="E16" s="181">
        <v>46068.41927646401</v>
      </c>
      <c r="F16" s="181">
        <v>10459.855776320388</v>
      </c>
      <c r="G16" s="181">
        <v>810.37791506076803</v>
      </c>
    </row>
    <row r="17" spans="1:7" ht="8.25" customHeight="1">
      <c r="A17" s="99"/>
      <c r="B17" s="99"/>
      <c r="C17" s="100"/>
      <c r="D17" s="100"/>
      <c r="E17" s="100"/>
      <c r="F17" s="100"/>
      <c r="G17" s="100"/>
    </row>
    <row r="18" spans="1:7" s="42" customFormat="1" ht="15" thickBot="1">
      <c r="A18" s="229" t="s">
        <v>680</v>
      </c>
      <c r="B18" s="97"/>
      <c r="C18" s="97"/>
      <c r="D18" s="97"/>
      <c r="E18" s="98"/>
      <c r="F18" s="98"/>
      <c r="G18" s="98"/>
    </row>
    <row r="19" spans="1:7" ht="24.75" customHeight="1" thickBot="1">
      <c r="A19" s="141" t="s">
        <v>347</v>
      </c>
      <c r="B19" s="141" t="s">
        <v>382</v>
      </c>
      <c r="C19" s="141" t="s">
        <v>383</v>
      </c>
      <c r="D19" s="141" t="s">
        <v>384</v>
      </c>
      <c r="E19" s="141" t="s">
        <v>385</v>
      </c>
      <c r="F19" s="148" t="s">
        <v>386</v>
      </c>
      <c r="G19" s="141" t="s">
        <v>387</v>
      </c>
    </row>
    <row r="20" spans="1:7" ht="15" thickBot="1">
      <c r="A20" s="547">
        <v>1</v>
      </c>
      <c r="B20" s="548" t="s">
        <v>374</v>
      </c>
      <c r="C20" s="553">
        <v>806.19399199999998</v>
      </c>
      <c r="D20" s="553">
        <v>0</v>
      </c>
      <c r="E20" s="553">
        <v>758.72553800000003</v>
      </c>
      <c r="F20" s="553">
        <v>384.1422</v>
      </c>
      <c r="G20" s="553">
        <v>0</v>
      </c>
    </row>
    <row r="21" spans="1:7" ht="15" thickBot="1">
      <c r="A21" s="547">
        <v>2</v>
      </c>
      <c r="B21" s="548" t="s">
        <v>13</v>
      </c>
      <c r="C21" s="553">
        <v>0</v>
      </c>
      <c r="D21" s="553">
        <v>0</v>
      </c>
      <c r="E21" s="553">
        <v>260.17693495202053</v>
      </c>
      <c r="F21" s="553">
        <v>2620.6731831159054</v>
      </c>
      <c r="G21" s="553">
        <v>480.90920516277441</v>
      </c>
    </row>
    <row r="22" spans="1:7" ht="15" thickBot="1">
      <c r="A22" s="547">
        <v>3</v>
      </c>
      <c r="B22" s="548" t="s">
        <v>375</v>
      </c>
      <c r="C22" s="553">
        <v>62.454813459</v>
      </c>
      <c r="D22" s="553">
        <v>0</v>
      </c>
      <c r="E22" s="553">
        <v>2093.9807255410001</v>
      </c>
      <c r="F22" s="553">
        <v>829.47020099999997</v>
      </c>
      <c r="G22" s="553">
        <v>0</v>
      </c>
    </row>
    <row r="23" spans="1:7" ht="15" thickBot="1">
      <c r="A23" s="547">
        <v>4</v>
      </c>
      <c r="B23" s="548" t="s">
        <v>14</v>
      </c>
      <c r="C23" s="553">
        <v>0</v>
      </c>
      <c r="D23" s="553">
        <v>0</v>
      </c>
      <c r="E23" s="553">
        <v>40.738162500000001</v>
      </c>
      <c r="F23" s="553">
        <v>0</v>
      </c>
      <c r="G23" s="553">
        <v>0</v>
      </c>
    </row>
    <row r="24" spans="1:7" ht="15" thickBot="1">
      <c r="A24" s="547">
        <v>5</v>
      </c>
      <c r="B24" s="548" t="s">
        <v>376</v>
      </c>
      <c r="C24" s="553">
        <v>28.601040000000001</v>
      </c>
      <c r="D24" s="553">
        <v>66.399720000000002</v>
      </c>
      <c r="E24" s="553">
        <v>467.29539564146523</v>
      </c>
      <c r="F24" s="553">
        <v>0</v>
      </c>
      <c r="G24" s="553">
        <v>7.5974576025347993</v>
      </c>
    </row>
    <row r="25" spans="1:7" ht="15" thickBot="1">
      <c r="A25" s="547">
        <v>6</v>
      </c>
      <c r="B25" s="548" t="s">
        <v>377</v>
      </c>
      <c r="C25" s="553">
        <v>282.61775</v>
      </c>
      <c r="D25" s="553">
        <v>288.75820368000001</v>
      </c>
      <c r="E25" s="553">
        <v>533.53612705565445</v>
      </c>
      <c r="F25" s="553">
        <v>801.31877899999995</v>
      </c>
      <c r="G25" s="553">
        <v>0</v>
      </c>
    </row>
    <row r="26" spans="1:7" ht="29.5" thickBot="1">
      <c r="A26" s="554">
        <v>7</v>
      </c>
      <c r="B26" s="551" t="s">
        <v>378</v>
      </c>
      <c r="C26" s="555">
        <v>4939.8317572818496</v>
      </c>
      <c r="D26" s="555">
        <v>0</v>
      </c>
      <c r="E26" s="555">
        <v>2256.5278581624998</v>
      </c>
      <c r="F26" s="555">
        <v>2483.8726047056498</v>
      </c>
      <c r="G26" s="555">
        <v>0</v>
      </c>
    </row>
    <row r="27" spans="1:7" ht="15" thickBot="1">
      <c r="A27" s="547">
        <v>8</v>
      </c>
      <c r="B27" s="548" t="s">
        <v>15</v>
      </c>
      <c r="C27" s="553">
        <v>828.28292446128603</v>
      </c>
      <c r="D27" s="553">
        <v>201.571</v>
      </c>
      <c r="E27" s="553">
        <v>18656.577956110792</v>
      </c>
      <c r="F27" s="553">
        <v>542.0711</v>
      </c>
      <c r="G27" s="553">
        <v>0</v>
      </c>
    </row>
    <row r="28" spans="1:7" ht="15" thickBot="1">
      <c r="A28" s="547">
        <v>9</v>
      </c>
      <c r="B28" s="548" t="s">
        <v>379</v>
      </c>
      <c r="C28" s="553">
        <v>59.455849572440002</v>
      </c>
      <c r="D28" s="553">
        <v>1090.9454184680001</v>
      </c>
      <c r="E28" s="553">
        <v>113.14788918276001</v>
      </c>
      <c r="F28" s="553">
        <v>3.8713381660000001</v>
      </c>
      <c r="G28" s="553">
        <v>0</v>
      </c>
    </row>
    <row r="29" spans="1:7" ht="15" thickBot="1">
      <c r="A29" s="722" t="s">
        <v>212</v>
      </c>
      <c r="B29" s="722"/>
      <c r="C29" s="181">
        <v>7007.4381267745757</v>
      </c>
      <c r="D29" s="181">
        <v>1647.6743421480001</v>
      </c>
      <c r="E29" s="181">
        <v>25180.706587146196</v>
      </c>
      <c r="F29" s="181">
        <v>7665.4194059875545</v>
      </c>
      <c r="G29" s="181">
        <v>488.50666276530922</v>
      </c>
    </row>
    <row r="31" spans="1:7" ht="15" thickBot="1">
      <c r="A31" s="229" t="s">
        <v>920</v>
      </c>
      <c r="B31" s="97"/>
      <c r="C31" s="97"/>
      <c r="D31" s="97"/>
      <c r="E31" s="98"/>
      <c r="F31" s="98"/>
      <c r="G31" s="98"/>
    </row>
    <row r="32" spans="1:7" ht="24.5" thickBot="1">
      <c r="A32" s="308" t="s">
        <v>347</v>
      </c>
      <c r="B32" s="308" t="s">
        <v>382</v>
      </c>
      <c r="C32" s="308" t="s">
        <v>383</v>
      </c>
      <c r="D32" s="308" t="s">
        <v>384</v>
      </c>
      <c r="E32" s="308" t="s">
        <v>385</v>
      </c>
      <c r="F32" s="148" t="s">
        <v>386</v>
      </c>
      <c r="G32" s="308" t="s">
        <v>387</v>
      </c>
    </row>
    <row r="33" spans="1:7" ht="15" thickBot="1">
      <c r="A33" s="547">
        <v>1</v>
      </c>
      <c r="B33" s="548" t="s">
        <v>922</v>
      </c>
      <c r="C33" s="553">
        <v>584.02512000000002</v>
      </c>
      <c r="D33" s="553">
        <v>117.335995</v>
      </c>
      <c r="E33" s="553">
        <v>440.075361875</v>
      </c>
      <c r="F33" s="553">
        <v>1728.0788055282242</v>
      </c>
      <c r="G33" s="553">
        <v>0</v>
      </c>
    </row>
    <row r="34" spans="1:7" ht="15" thickBot="1">
      <c r="A34" s="547">
        <v>2</v>
      </c>
      <c r="B34" s="548" t="s">
        <v>13</v>
      </c>
      <c r="C34" s="553">
        <v>348.14499999999998</v>
      </c>
      <c r="D34" s="553">
        <v>145.19</v>
      </c>
      <c r="E34" s="553">
        <v>2627.4160000000002</v>
      </c>
      <c r="F34" s="553">
        <v>2263.172</v>
      </c>
      <c r="G34" s="553">
        <v>0</v>
      </c>
    </row>
    <row r="35" spans="1:7" ht="15" thickBot="1">
      <c r="A35" s="547">
        <v>3</v>
      </c>
      <c r="B35" s="548" t="s">
        <v>375</v>
      </c>
      <c r="C35" s="553">
        <v>0</v>
      </c>
      <c r="D35" s="553">
        <v>0</v>
      </c>
      <c r="E35" s="553">
        <v>3749.1301189834003</v>
      </c>
      <c r="F35" s="553">
        <v>7030.4570756751</v>
      </c>
      <c r="G35" s="553">
        <v>0</v>
      </c>
    </row>
    <row r="36" spans="1:7" ht="15" thickBot="1">
      <c r="A36" s="547">
        <v>4</v>
      </c>
      <c r="B36" s="548" t="s">
        <v>14</v>
      </c>
      <c r="C36" s="553">
        <v>0</v>
      </c>
      <c r="D36" s="553">
        <v>604.9300929129414</v>
      </c>
      <c r="E36" s="553">
        <v>67.214454768104616</v>
      </c>
      <c r="F36" s="553">
        <v>0</v>
      </c>
      <c r="G36" s="553">
        <v>50.409700000000001</v>
      </c>
    </row>
    <row r="37" spans="1:7" ht="15" thickBot="1">
      <c r="A37" s="547">
        <v>5</v>
      </c>
      <c r="B37" s="548" t="s">
        <v>376</v>
      </c>
      <c r="C37" s="553">
        <v>317.3942328</v>
      </c>
      <c r="D37" s="553">
        <v>0</v>
      </c>
      <c r="E37" s="553">
        <v>292.31589863168</v>
      </c>
      <c r="F37" s="553">
        <v>0</v>
      </c>
      <c r="G37" s="553">
        <v>755.47409767112003</v>
      </c>
    </row>
    <row r="38" spans="1:7" ht="15" thickBot="1">
      <c r="A38" s="547">
        <v>6</v>
      </c>
      <c r="B38" s="548" t="s">
        <v>377</v>
      </c>
      <c r="C38" s="553">
        <v>437.00096660000003</v>
      </c>
      <c r="D38" s="553">
        <v>406.60296060120004</v>
      </c>
      <c r="E38" s="553">
        <v>71.612825087624998</v>
      </c>
      <c r="F38" s="553">
        <v>1686.5662482698749</v>
      </c>
      <c r="G38" s="553">
        <v>0</v>
      </c>
    </row>
    <row r="39" spans="1:7" ht="29.5" thickBot="1">
      <c r="A39" s="554">
        <v>7</v>
      </c>
      <c r="B39" s="551" t="s">
        <v>378</v>
      </c>
      <c r="C39" s="553">
        <v>1946.3869134503811</v>
      </c>
      <c r="D39" s="553">
        <v>277.91467473759525</v>
      </c>
      <c r="E39" s="553">
        <v>3171.4160495890401</v>
      </c>
      <c r="F39" s="553">
        <v>3244.9199199999998</v>
      </c>
      <c r="G39" s="553">
        <v>3751.7430613561601</v>
      </c>
    </row>
    <row r="40" spans="1:7" ht="15" thickBot="1">
      <c r="A40" s="547">
        <v>8</v>
      </c>
      <c r="B40" s="548" t="s">
        <v>15</v>
      </c>
      <c r="C40" s="553">
        <v>728.5915</v>
      </c>
      <c r="D40" s="553">
        <v>1499.4013987755</v>
      </c>
      <c r="E40" s="553">
        <v>32797.73871929368</v>
      </c>
      <c r="F40" s="553">
        <v>1025</v>
      </c>
      <c r="G40" s="553">
        <v>62.508188399999995</v>
      </c>
    </row>
    <row r="41" spans="1:7" ht="15" thickBot="1">
      <c r="A41" s="547">
        <v>9</v>
      </c>
      <c r="B41" s="548" t="s">
        <v>379</v>
      </c>
      <c r="C41" s="553">
        <v>280.03944118464</v>
      </c>
      <c r="D41" s="553">
        <v>23.200856000000002</v>
      </c>
      <c r="E41" s="553">
        <v>1399.75648718766</v>
      </c>
      <c r="F41" s="553">
        <v>400.12698599999999</v>
      </c>
      <c r="G41" s="553">
        <v>0</v>
      </c>
    </row>
    <row r="42" spans="1:7" ht="15" thickBot="1">
      <c r="A42" s="722" t="s">
        <v>212</v>
      </c>
      <c r="B42" s="722"/>
      <c r="C42" s="181">
        <v>4641.5831740350213</v>
      </c>
      <c r="D42" s="181">
        <v>3074.5759780272369</v>
      </c>
      <c r="E42" s="181">
        <v>44616.675915416192</v>
      </c>
      <c r="F42" s="181">
        <v>17378.3210354732</v>
      </c>
      <c r="G42" s="181">
        <v>4620.1350474272804</v>
      </c>
    </row>
    <row r="44" spans="1:7">
      <c r="A44" s="132" t="s">
        <v>334</v>
      </c>
    </row>
    <row r="45" spans="1:7">
      <c r="A45" s="132" t="s">
        <v>1052</v>
      </c>
    </row>
  </sheetData>
  <mergeCells count="4">
    <mergeCell ref="A42:B42"/>
    <mergeCell ref="A1:G1"/>
    <mergeCell ref="A16:B16"/>
    <mergeCell ref="A29:B29"/>
  </mergeCells>
  <pageMargins left="0.7" right="0.7" top="0.75" bottom="0.75" header="0.3" footer="0.3"/>
  <pageSetup paperSize="9" scale="78" orientation="portrait" r:id="rId1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/>
  </sheetPr>
  <dimension ref="A1:M203"/>
  <sheetViews>
    <sheetView showGridLines="0" view="pageBreakPreview" topLeftCell="A178" zoomScaleNormal="100" zoomScaleSheetLayoutView="100" workbookViewId="0">
      <selection activeCell="H151" sqref="H151:I151"/>
    </sheetView>
  </sheetViews>
  <sheetFormatPr defaultColWidth="9.1796875" defaultRowHeight="14.5"/>
  <cols>
    <col min="1" max="1" width="4.81640625" style="88" customWidth="1"/>
    <col min="2" max="2" width="7.54296875" style="88" customWidth="1"/>
    <col min="3" max="3" width="17.54296875" style="88" customWidth="1"/>
    <col min="4" max="4" width="9.1796875" style="88" customWidth="1"/>
    <col min="5" max="5" width="4.26953125" style="88" customWidth="1"/>
    <col min="6" max="6" width="7.26953125" style="88" hidden="1" customWidth="1"/>
    <col min="7" max="7" width="5.1796875" style="91" customWidth="1"/>
    <col min="8" max="8" width="7.1796875" style="88" customWidth="1"/>
    <col min="9" max="9" width="18.54296875" style="88" customWidth="1"/>
    <col min="10" max="10" width="12.54296875" style="88" customWidth="1"/>
    <col min="11" max="16384" width="9.1796875" style="88"/>
  </cols>
  <sheetData>
    <row r="1" spans="1:13" ht="20">
      <c r="A1" s="560" t="s">
        <v>512</v>
      </c>
      <c r="B1" s="560"/>
      <c r="C1" s="560"/>
      <c r="D1" s="560"/>
      <c r="E1" s="560"/>
      <c r="F1" s="560"/>
      <c r="G1" s="560"/>
      <c r="H1" s="560"/>
      <c r="I1" s="560"/>
      <c r="J1" s="560"/>
    </row>
    <row r="2" spans="1:13">
      <c r="D2" s="422"/>
    </row>
    <row r="3" spans="1:13" ht="17.5" thickBot="1">
      <c r="A3" s="269" t="s">
        <v>513</v>
      </c>
      <c r="B3" s="270"/>
      <c r="C3" s="270"/>
      <c r="D3" s="423"/>
      <c r="E3" s="270"/>
      <c r="F3" s="270"/>
      <c r="G3" s="269" t="s">
        <v>953</v>
      </c>
      <c r="H3" s="270"/>
    </row>
    <row r="4" spans="1:13" ht="15" thickBot="1">
      <c r="A4" s="322" t="s">
        <v>347</v>
      </c>
      <c r="B4" s="322" t="s">
        <v>389</v>
      </c>
      <c r="C4" s="322" t="s">
        <v>390</v>
      </c>
      <c r="D4" s="424" t="s">
        <v>513</v>
      </c>
      <c r="G4" s="322" t="s">
        <v>347</v>
      </c>
      <c r="H4" s="322" t="s">
        <v>389</v>
      </c>
      <c r="I4" s="322" t="s">
        <v>390</v>
      </c>
      <c r="J4" s="324" t="s">
        <v>563</v>
      </c>
    </row>
    <row r="5" spans="1:13" ht="15.75" customHeight="1" thickBot="1">
      <c r="A5" s="240">
        <v>1</v>
      </c>
      <c r="B5" s="723" t="s">
        <v>406</v>
      </c>
      <c r="C5" s="723"/>
      <c r="D5" s="110">
        <v>1</v>
      </c>
      <c r="G5" s="240">
        <v>1</v>
      </c>
      <c r="H5" s="723" t="s">
        <v>420</v>
      </c>
      <c r="I5" s="723"/>
      <c r="J5" s="110">
        <v>24</v>
      </c>
    </row>
    <row r="6" spans="1:13" ht="15" thickBot="1">
      <c r="A6" s="724"/>
      <c r="B6" s="725"/>
      <c r="C6" s="241" t="s">
        <v>408</v>
      </c>
      <c r="D6" s="113">
        <v>1</v>
      </c>
      <c r="G6" s="726"/>
      <c r="H6" s="727"/>
      <c r="I6" s="241" t="s">
        <v>514</v>
      </c>
      <c r="J6" s="113">
        <v>3</v>
      </c>
    </row>
    <row r="7" spans="1:13" ht="15" thickBot="1">
      <c r="A7" s="240">
        <v>2</v>
      </c>
      <c r="B7" s="723" t="s">
        <v>420</v>
      </c>
      <c r="C7" s="723"/>
      <c r="D7" s="110">
        <v>87</v>
      </c>
      <c r="G7" s="726"/>
      <c r="H7" s="727"/>
      <c r="I7" s="241" t="s">
        <v>426</v>
      </c>
      <c r="J7" s="113">
        <v>21</v>
      </c>
    </row>
    <row r="8" spans="1:13" ht="15.75" customHeight="1" thickBot="1">
      <c r="A8" s="726"/>
      <c r="B8" s="727"/>
      <c r="C8" s="241" t="s">
        <v>422</v>
      </c>
      <c r="D8" s="113">
        <v>1</v>
      </c>
      <c r="G8" s="240">
        <v>2</v>
      </c>
      <c r="H8" s="723" t="s">
        <v>431</v>
      </c>
      <c r="I8" s="723"/>
      <c r="J8" s="110">
        <v>1</v>
      </c>
      <c r="L8" s="89"/>
    </row>
    <row r="9" spans="1:13" ht="15" thickBot="1">
      <c r="A9" s="726"/>
      <c r="B9" s="727"/>
      <c r="C9" s="241" t="s">
        <v>424</v>
      </c>
      <c r="D9" s="113">
        <v>49</v>
      </c>
      <c r="G9" s="724"/>
      <c r="H9" s="725"/>
      <c r="I9" s="241" t="s">
        <v>435</v>
      </c>
      <c r="J9" s="113">
        <v>1</v>
      </c>
      <c r="M9" s="90"/>
    </row>
    <row r="10" spans="1:13" ht="15.75" customHeight="1" thickBot="1">
      <c r="A10" s="726"/>
      <c r="B10" s="727"/>
      <c r="C10" s="241" t="s">
        <v>426</v>
      </c>
      <c r="D10" s="113">
        <v>37</v>
      </c>
      <c r="G10" s="240">
        <v>3</v>
      </c>
      <c r="H10" s="723" t="s">
        <v>516</v>
      </c>
      <c r="I10" s="723"/>
      <c r="J10" s="110">
        <v>31</v>
      </c>
      <c r="M10" s="90"/>
    </row>
    <row r="11" spans="1:13" ht="15.75" customHeight="1" thickBot="1">
      <c r="A11" s="240">
        <v>3</v>
      </c>
      <c r="B11" s="240" t="s">
        <v>515</v>
      </c>
      <c r="C11" s="240"/>
      <c r="D11" s="240">
        <v>10</v>
      </c>
      <c r="G11" s="726"/>
      <c r="H11" s="727"/>
      <c r="I11" s="241" t="s">
        <v>438</v>
      </c>
      <c r="J11" s="113">
        <v>2</v>
      </c>
      <c r="L11" s="89"/>
    </row>
    <row r="12" spans="1:13" ht="15" thickBot="1">
      <c r="A12" s="728"/>
      <c r="B12" s="729"/>
      <c r="C12" s="241" t="s">
        <v>936</v>
      </c>
      <c r="D12" s="113">
        <v>2</v>
      </c>
      <c r="G12" s="726"/>
      <c r="H12" s="727"/>
      <c r="I12" s="241" t="s">
        <v>440</v>
      </c>
      <c r="J12" s="113">
        <v>3</v>
      </c>
      <c r="M12" s="90"/>
    </row>
    <row r="13" spans="1:13" ht="15.75" customHeight="1" thickBot="1">
      <c r="A13" s="730"/>
      <c r="B13" s="731"/>
      <c r="C13" s="241" t="s">
        <v>433</v>
      </c>
      <c r="D13" s="113">
        <v>5</v>
      </c>
      <c r="G13" s="726"/>
      <c r="H13" s="727"/>
      <c r="I13" s="241" t="s">
        <v>517</v>
      </c>
      <c r="J13" s="113">
        <v>15</v>
      </c>
      <c r="L13" s="89"/>
    </row>
    <row r="14" spans="1:13" ht="15" thickBot="1">
      <c r="A14" s="732"/>
      <c r="B14" s="733"/>
      <c r="C14" s="241" t="s">
        <v>435</v>
      </c>
      <c r="D14" s="113">
        <v>3</v>
      </c>
      <c r="G14" s="726"/>
      <c r="H14" s="727"/>
      <c r="I14" s="241" t="s">
        <v>444</v>
      </c>
      <c r="J14" s="113">
        <v>8</v>
      </c>
      <c r="M14" s="90"/>
    </row>
    <row r="15" spans="1:13" ht="15" thickBot="1">
      <c r="A15" s="240">
        <v>4</v>
      </c>
      <c r="B15" s="723" t="s">
        <v>516</v>
      </c>
      <c r="C15" s="723"/>
      <c r="D15" s="110">
        <v>373</v>
      </c>
      <c r="G15" s="726"/>
      <c r="H15" s="727"/>
      <c r="I15" s="241" t="s">
        <v>518</v>
      </c>
      <c r="J15" s="113">
        <v>2</v>
      </c>
      <c r="L15" s="89"/>
    </row>
    <row r="16" spans="1:13" ht="15.75" customHeight="1" thickBot="1">
      <c r="A16" s="726"/>
      <c r="B16" s="727"/>
      <c r="C16" s="241" t="s">
        <v>438</v>
      </c>
      <c r="D16" s="113">
        <v>111</v>
      </c>
      <c r="G16" s="240">
        <v>4</v>
      </c>
      <c r="H16" s="723" t="s">
        <v>460</v>
      </c>
      <c r="I16" s="723"/>
      <c r="J16" s="110">
        <v>53</v>
      </c>
      <c r="M16" s="90"/>
    </row>
    <row r="17" spans="1:13" ht="15" thickBot="1">
      <c r="A17" s="726"/>
      <c r="B17" s="727"/>
      <c r="C17" s="241" t="s">
        <v>440</v>
      </c>
      <c r="D17" s="113">
        <v>50</v>
      </c>
      <c r="G17" s="726"/>
      <c r="H17" s="727"/>
      <c r="I17" s="241" t="s">
        <v>464</v>
      </c>
      <c r="J17" s="113">
        <v>15</v>
      </c>
      <c r="L17" s="89"/>
    </row>
    <row r="18" spans="1:13" ht="15" thickBot="1">
      <c r="A18" s="726"/>
      <c r="B18" s="727"/>
      <c r="C18" s="241" t="s">
        <v>442</v>
      </c>
      <c r="D18" s="113">
        <v>83</v>
      </c>
      <c r="G18" s="726"/>
      <c r="H18" s="727"/>
      <c r="I18" s="241" t="s">
        <v>466</v>
      </c>
      <c r="J18" s="113">
        <v>18</v>
      </c>
      <c r="M18" s="90"/>
    </row>
    <row r="19" spans="1:13" ht="15.75" customHeight="1" thickBot="1">
      <c r="A19" s="726"/>
      <c r="B19" s="727"/>
      <c r="C19" s="241" t="s">
        <v>444</v>
      </c>
      <c r="D19" s="113">
        <v>83</v>
      </c>
      <c r="G19" s="726"/>
      <c r="H19" s="727"/>
      <c r="I19" s="241" t="s">
        <v>519</v>
      </c>
      <c r="J19" s="113">
        <v>2</v>
      </c>
      <c r="L19" s="89"/>
    </row>
    <row r="20" spans="1:13" ht="15" thickBot="1">
      <c r="A20" s="726"/>
      <c r="B20" s="727"/>
      <c r="C20" s="241" t="s">
        <v>446</v>
      </c>
      <c r="D20" s="113">
        <v>46</v>
      </c>
      <c r="G20" s="726"/>
      <c r="H20" s="727"/>
      <c r="I20" s="241" t="s">
        <v>520</v>
      </c>
      <c r="J20" s="113">
        <v>1</v>
      </c>
      <c r="M20" s="90"/>
    </row>
    <row r="21" spans="1:13" ht="15" thickBot="1">
      <c r="A21" s="240">
        <v>5</v>
      </c>
      <c r="B21" s="723" t="s">
        <v>460</v>
      </c>
      <c r="C21" s="723"/>
      <c r="D21" s="110">
        <v>128</v>
      </c>
      <c r="G21" s="726"/>
      <c r="H21" s="727"/>
      <c r="I21" s="241" t="s">
        <v>521</v>
      </c>
      <c r="J21" s="113">
        <v>1</v>
      </c>
      <c r="L21" s="89"/>
    </row>
    <row r="22" spans="1:13" ht="15" thickBot="1">
      <c r="A22" s="726"/>
      <c r="B22" s="727"/>
      <c r="C22" s="241" t="s">
        <v>462</v>
      </c>
      <c r="D22" s="113">
        <v>21</v>
      </c>
      <c r="G22" s="726"/>
      <c r="H22" s="727"/>
      <c r="I22" s="241" t="s">
        <v>522</v>
      </c>
      <c r="J22" s="113">
        <v>1</v>
      </c>
      <c r="M22" s="90"/>
    </row>
    <row r="23" spans="1:13" ht="15" thickBot="1">
      <c r="A23" s="425"/>
      <c r="B23" s="426"/>
      <c r="C23" s="241" t="s">
        <v>954</v>
      </c>
      <c r="D23" s="113">
        <v>1</v>
      </c>
      <c r="G23" s="726"/>
      <c r="H23" s="727"/>
      <c r="I23" s="241" t="s">
        <v>523</v>
      </c>
      <c r="J23" s="113">
        <v>1</v>
      </c>
      <c r="L23" s="89"/>
    </row>
    <row r="24" spans="1:13" ht="15" thickBot="1">
      <c r="A24" s="425"/>
      <c r="B24" s="426"/>
      <c r="C24" s="241" t="s">
        <v>648</v>
      </c>
      <c r="D24" s="113">
        <v>1</v>
      </c>
      <c r="G24" s="726"/>
      <c r="H24" s="727"/>
      <c r="I24" s="241" t="s">
        <v>524</v>
      </c>
      <c r="J24" s="113">
        <v>13</v>
      </c>
      <c r="M24" s="90"/>
    </row>
    <row r="25" spans="1:13" ht="15" thickBot="1">
      <c r="A25" s="726"/>
      <c r="B25" s="727"/>
      <c r="C25" s="241" t="s">
        <v>464</v>
      </c>
      <c r="D25" s="113">
        <v>59</v>
      </c>
      <c r="G25" s="726"/>
      <c r="H25" s="727"/>
      <c r="I25" s="241" t="s">
        <v>525</v>
      </c>
      <c r="J25" s="113">
        <v>1</v>
      </c>
      <c r="L25" s="89"/>
    </row>
    <row r="26" spans="1:13" ht="15" thickBot="1">
      <c r="A26" s="726"/>
      <c r="B26" s="727"/>
      <c r="C26" s="241" t="s">
        <v>466</v>
      </c>
      <c r="D26" s="113">
        <v>16</v>
      </c>
      <c r="G26" s="240">
        <v>5</v>
      </c>
      <c r="H26" s="723" t="s">
        <v>405</v>
      </c>
      <c r="I26" s="723"/>
      <c r="J26" s="110">
        <v>4</v>
      </c>
      <c r="M26" s="90"/>
    </row>
    <row r="27" spans="1:13" ht="15.75" customHeight="1" thickBot="1">
      <c r="A27" s="726"/>
      <c r="B27" s="727"/>
      <c r="C27" s="241" t="s">
        <v>658</v>
      </c>
      <c r="D27" s="113">
        <v>2</v>
      </c>
      <c r="G27" s="726"/>
      <c r="H27" s="727"/>
      <c r="I27" s="241" t="s">
        <v>415</v>
      </c>
      <c r="J27" s="113">
        <v>1</v>
      </c>
      <c r="M27" s="90"/>
    </row>
    <row r="28" spans="1:13" ht="15" thickBot="1">
      <c r="A28" s="726"/>
      <c r="B28" s="727"/>
      <c r="C28" s="241" t="s">
        <v>470</v>
      </c>
      <c r="D28" s="113">
        <v>3</v>
      </c>
      <c r="G28" s="726"/>
      <c r="H28" s="727"/>
      <c r="I28" s="241" t="s">
        <v>423</v>
      </c>
      <c r="J28" s="113">
        <v>3</v>
      </c>
      <c r="M28" s="90"/>
    </row>
    <row r="29" spans="1:13" ht="15" thickBot="1">
      <c r="A29" s="726"/>
      <c r="B29" s="727"/>
      <c r="C29" s="241" t="s">
        <v>474</v>
      </c>
      <c r="D29" s="113">
        <v>24</v>
      </c>
      <c r="G29" s="240">
        <v>6</v>
      </c>
      <c r="H29" s="723" t="s">
        <v>451</v>
      </c>
      <c r="I29" s="723"/>
      <c r="J29" s="110">
        <v>1</v>
      </c>
      <c r="M29" s="90"/>
    </row>
    <row r="30" spans="1:13" ht="15" thickBot="1">
      <c r="A30" s="726"/>
      <c r="B30" s="727"/>
      <c r="C30" s="241" t="s">
        <v>397</v>
      </c>
      <c r="D30" s="113">
        <v>1</v>
      </c>
      <c r="G30" s="724"/>
      <c r="H30" s="725"/>
      <c r="I30" s="241" t="s">
        <v>451</v>
      </c>
      <c r="J30" s="113">
        <v>1</v>
      </c>
      <c r="M30" s="90"/>
    </row>
    <row r="31" spans="1:13" ht="15.75" customHeight="1" thickBot="1">
      <c r="A31" s="240">
        <v>6</v>
      </c>
      <c r="B31" s="723" t="s">
        <v>405</v>
      </c>
      <c r="C31" s="723"/>
      <c r="D31" s="110">
        <v>15</v>
      </c>
      <c r="G31" s="734" t="s">
        <v>212</v>
      </c>
      <c r="H31" s="734"/>
      <c r="I31" s="734"/>
      <c r="J31" s="114">
        <v>114</v>
      </c>
      <c r="M31" s="90"/>
    </row>
    <row r="32" spans="1:13" ht="15" thickBot="1">
      <c r="A32" s="726"/>
      <c r="B32" s="727"/>
      <c r="C32" s="241" t="s">
        <v>933</v>
      </c>
      <c r="D32" s="427">
        <v>1</v>
      </c>
      <c r="G32" s="426"/>
      <c r="H32" s="428"/>
      <c r="I32" s="428"/>
      <c r="J32" s="429"/>
      <c r="M32" s="90"/>
    </row>
    <row r="33" spans="1:13" ht="15" thickBot="1">
      <c r="A33" s="726"/>
      <c r="B33" s="727"/>
      <c r="C33" s="241" t="s">
        <v>415</v>
      </c>
      <c r="D33" s="113">
        <v>1</v>
      </c>
      <c r="M33" s="90"/>
    </row>
    <row r="34" spans="1:13" ht="17.5" thickBot="1">
      <c r="A34" s="726"/>
      <c r="B34" s="727"/>
      <c r="C34" s="241" t="s">
        <v>427</v>
      </c>
      <c r="D34" s="113">
        <v>1</v>
      </c>
      <c r="G34" s="269" t="s">
        <v>570</v>
      </c>
      <c r="M34" s="90"/>
    </row>
    <row r="35" spans="1:13" ht="44" thickBot="1">
      <c r="A35" s="726"/>
      <c r="B35" s="727"/>
      <c r="C35" s="241" t="s">
        <v>423</v>
      </c>
      <c r="D35" s="113">
        <v>12</v>
      </c>
      <c r="G35" s="338" t="s">
        <v>347</v>
      </c>
      <c r="H35" s="338" t="s">
        <v>389</v>
      </c>
      <c r="I35" s="338" t="s">
        <v>390</v>
      </c>
      <c r="J35" s="325" t="s">
        <v>570</v>
      </c>
      <c r="M35" s="90"/>
    </row>
    <row r="36" spans="1:13" ht="15" thickBot="1">
      <c r="A36" s="240">
        <v>7</v>
      </c>
      <c r="B36" s="723" t="s">
        <v>432</v>
      </c>
      <c r="C36" s="723"/>
      <c r="D36" s="110">
        <v>62</v>
      </c>
      <c r="G36" s="339"/>
      <c r="H36" s="339"/>
      <c r="I36" s="339"/>
      <c r="J36" s="326"/>
      <c r="M36" s="90"/>
    </row>
    <row r="37" spans="1:13" ht="15" customHeight="1" thickBot="1">
      <c r="A37" s="726"/>
      <c r="B37" s="727"/>
      <c r="C37" s="241" t="s">
        <v>439</v>
      </c>
      <c r="D37" s="113">
        <v>1</v>
      </c>
      <c r="G37" s="339"/>
      <c r="H37" s="339"/>
      <c r="I37" s="339"/>
      <c r="J37" s="326"/>
      <c r="M37" s="90"/>
    </row>
    <row r="38" spans="1:13" ht="15" thickBot="1">
      <c r="A38" s="425"/>
      <c r="B38" s="426"/>
      <c r="C38" s="241" t="s">
        <v>955</v>
      </c>
      <c r="D38" s="113">
        <v>1</v>
      </c>
      <c r="G38" s="240">
        <v>1</v>
      </c>
      <c r="H38" s="723" t="s">
        <v>516</v>
      </c>
      <c r="I38" s="723"/>
      <c r="J38" s="110">
        <v>3</v>
      </c>
      <c r="M38" s="90"/>
    </row>
    <row r="39" spans="1:13" ht="15.75" customHeight="1" thickBot="1">
      <c r="A39" s="726"/>
      <c r="B39" s="727"/>
      <c r="C39" s="241" t="s">
        <v>447</v>
      </c>
      <c r="D39" s="113">
        <v>6</v>
      </c>
      <c r="G39" s="430"/>
      <c r="H39" s="431"/>
      <c r="I39" s="241" t="s">
        <v>442</v>
      </c>
      <c r="J39" s="113">
        <v>2</v>
      </c>
      <c r="M39" s="90"/>
    </row>
    <row r="40" spans="1:13" ht="15.75" customHeight="1" thickBot="1">
      <c r="A40" s="726"/>
      <c r="B40" s="727"/>
      <c r="C40" s="241" t="s">
        <v>659</v>
      </c>
      <c r="D40" s="113">
        <v>2</v>
      </c>
      <c r="G40" s="432"/>
      <c r="H40" s="433"/>
      <c r="I40" s="241" t="s">
        <v>440</v>
      </c>
      <c r="J40" s="241">
        <v>1</v>
      </c>
      <c r="M40" s="90"/>
    </row>
    <row r="41" spans="1:13" ht="15.75" customHeight="1" thickBot="1">
      <c r="A41" s="726"/>
      <c r="B41" s="727"/>
      <c r="C41" s="241" t="s">
        <v>454</v>
      </c>
      <c r="D41" s="113">
        <v>8</v>
      </c>
      <c r="G41" s="337" t="s">
        <v>212</v>
      </c>
      <c r="H41" s="337"/>
      <c r="I41" s="337"/>
      <c r="J41" s="114">
        <v>3</v>
      </c>
      <c r="M41" s="90"/>
    </row>
    <row r="42" spans="1:13" ht="15" thickBot="1">
      <c r="A42" s="726"/>
      <c r="B42" s="727"/>
      <c r="C42" s="241" t="s">
        <v>457</v>
      </c>
      <c r="D42" s="113">
        <v>44</v>
      </c>
      <c r="M42" s="90"/>
    </row>
    <row r="43" spans="1:13" ht="15.75" customHeight="1" thickBot="1">
      <c r="A43" s="240">
        <v>8</v>
      </c>
      <c r="B43" s="723" t="s">
        <v>459</v>
      </c>
      <c r="C43" s="723"/>
      <c r="D43" s="110">
        <v>1</v>
      </c>
      <c r="M43" s="90"/>
    </row>
    <row r="44" spans="1:13" ht="15" thickBot="1">
      <c r="A44" s="724"/>
      <c r="B44" s="725"/>
      <c r="C44" s="241" t="s">
        <v>461</v>
      </c>
      <c r="D44" s="113">
        <v>1</v>
      </c>
      <c r="M44" s="90"/>
    </row>
    <row r="45" spans="1:13" ht="15.75" customHeight="1" thickBot="1">
      <c r="A45" s="240">
        <v>9</v>
      </c>
      <c r="B45" s="723" t="s">
        <v>558</v>
      </c>
      <c r="C45" s="723"/>
      <c r="D45" s="110">
        <v>1</v>
      </c>
      <c r="M45" s="90"/>
    </row>
    <row r="46" spans="1:13" ht="15" thickBot="1">
      <c r="A46" s="432"/>
      <c r="B46" s="434"/>
      <c r="C46" s="241" t="s">
        <v>477</v>
      </c>
      <c r="D46" s="113">
        <v>1</v>
      </c>
      <c r="M46" s="90"/>
    </row>
    <row r="47" spans="1:13" ht="15.75" customHeight="1" thickBot="1">
      <c r="A47" s="240">
        <v>10</v>
      </c>
      <c r="B47" s="723" t="s">
        <v>956</v>
      </c>
      <c r="C47" s="723"/>
      <c r="D47" s="110">
        <v>1</v>
      </c>
      <c r="M47" s="90"/>
    </row>
    <row r="48" spans="1:13" ht="15" thickBot="1">
      <c r="A48" s="432"/>
      <c r="B48" s="434"/>
      <c r="C48" s="241" t="s">
        <v>957</v>
      </c>
      <c r="D48" s="113">
        <v>1</v>
      </c>
      <c r="M48" s="90"/>
    </row>
    <row r="49" spans="1:13" ht="15.75" customHeight="1" thickBot="1">
      <c r="A49" s="240">
        <v>11</v>
      </c>
      <c r="B49" s="723" t="s">
        <v>480</v>
      </c>
      <c r="C49" s="723"/>
      <c r="D49" s="110">
        <v>3</v>
      </c>
      <c r="M49" s="90"/>
    </row>
    <row r="50" spans="1:13" ht="15" thickBot="1">
      <c r="A50" s="724"/>
      <c r="B50" s="725"/>
      <c r="C50" s="241" t="s">
        <v>481</v>
      </c>
      <c r="D50" s="113">
        <v>3</v>
      </c>
      <c r="M50" s="90"/>
    </row>
    <row r="51" spans="1:13" ht="15" thickBot="1">
      <c r="A51" s="240">
        <v>12</v>
      </c>
      <c r="B51" s="723" t="s">
        <v>482</v>
      </c>
      <c r="C51" s="723"/>
      <c r="D51" s="110">
        <v>1</v>
      </c>
      <c r="M51" s="90"/>
    </row>
    <row r="52" spans="1:13" ht="15" thickBot="1">
      <c r="A52" s="724"/>
      <c r="B52" s="725"/>
      <c r="C52" s="241" t="s">
        <v>483</v>
      </c>
      <c r="D52" s="113">
        <v>1</v>
      </c>
      <c r="M52" s="90"/>
    </row>
    <row r="53" spans="1:13" ht="15" thickBot="1">
      <c r="A53" s="240">
        <v>13</v>
      </c>
      <c r="B53" s="723" t="s">
        <v>547</v>
      </c>
      <c r="C53" s="723"/>
      <c r="D53" s="110">
        <v>1</v>
      </c>
      <c r="G53" s="88"/>
      <c r="M53" s="90"/>
    </row>
    <row r="54" spans="1:13" ht="15" thickBot="1">
      <c r="A54" s="724"/>
      <c r="B54" s="725"/>
      <c r="C54" s="241" t="s">
        <v>494</v>
      </c>
      <c r="D54" s="113">
        <v>1</v>
      </c>
      <c r="G54" s="88"/>
      <c r="M54" s="90"/>
    </row>
    <row r="55" spans="1:13" ht="15" thickBot="1">
      <c r="A55" s="240">
        <v>14</v>
      </c>
      <c r="B55" s="723" t="s">
        <v>502</v>
      </c>
      <c r="C55" s="723"/>
      <c r="D55" s="110">
        <v>3</v>
      </c>
      <c r="G55" s="88"/>
      <c r="M55" s="90"/>
    </row>
    <row r="56" spans="1:13" ht="15" thickBot="1">
      <c r="A56" s="724"/>
      <c r="B56" s="725"/>
      <c r="C56" s="241" t="s">
        <v>504</v>
      </c>
      <c r="D56" s="113">
        <v>3</v>
      </c>
      <c r="G56" s="88"/>
      <c r="M56" s="90"/>
    </row>
    <row r="57" spans="1:13" ht="15" thickBot="1">
      <c r="A57" s="240">
        <v>15</v>
      </c>
      <c r="B57" s="723" t="s">
        <v>505</v>
      </c>
      <c r="C57" s="723"/>
      <c r="D57" s="110">
        <v>2</v>
      </c>
      <c r="G57" s="88"/>
      <c r="M57" s="90"/>
    </row>
    <row r="58" spans="1:13" ht="15" thickBot="1">
      <c r="A58" s="724"/>
      <c r="B58" s="725"/>
      <c r="C58" s="241" t="s">
        <v>506</v>
      </c>
      <c r="D58" s="113">
        <v>2</v>
      </c>
      <c r="G58" s="88"/>
      <c r="M58" s="90"/>
    </row>
    <row r="59" spans="1:13" ht="15" thickBot="1">
      <c r="A59" s="240">
        <v>16</v>
      </c>
      <c r="B59" s="240" t="s">
        <v>958</v>
      </c>
      <c r="C59" s="240"/>
      <c r="D59" s="435">
        <v>11</v>
      </c>
      <c r="G59" s="88"/>
      <c r="M59" s="90"/>
    </row>
    <row r="60" spans="1:13" ht="15" thickBot="1">
      <c r="A60" s="724"/>
      <c r="B60" s="725"/>
      <c r="C60" s="241" t="s">
        <v>508</v>
      </c>
      <c r="D60" s="113">
        <v>11</v>
      </c>
      <c r="G60" s="88"/>
      <c r="M60" s="90"/>
    </row>
    <row r="61" spans="1:13" ht="15" thickBot="1">
      <c r="A61" s="734" t="s">
        <v>212</v>
      </c>
      <c r="B61" s="734"/>
      <c r="C61" s="734"/>
      <c r="D61" s="436">
        <v>700</v>
      </c>
      <c r="G61" s="88"/>
      <c r="L61" s="89"/>
    </row>
    <row r="62" spans="1:13">
      <c r="D62" s="422"/>
      <c r="G62" s="88"/>
      <c r="M62" s="90"/>
    </row>
    <row r="63" spans="1:13" ht="31.5" customHeight="1">
      <c r="D63" s="422"/>
      <c r="G63" s="88"/>
      <c r="M63" s="90"/>
    </row>
    <row r="64" spans="1:13" ht="15.75" customHeight="1">
      <c r="D64" s="422"/>
      <c r="G64" s="88"/>
      <c r="M64" s="90"/>
    </row>
    <row r="65" spans="1:13">
      <c r="D65" s="422"/>
      <c r="G65" s="88"/>
      <c r="M65" s="90"/>
    </row>
    <row r="66" spans="1:13" ht="15.75" customHeight="1">
      <c r="D66" s="422"/>
      <c r="G66" s="88"/>
      <c r="L66" s="89"/>
    </row>
    <row r="67" spans="1:13" ht="15.75" customHeight="1">
      <c r="D67" s="422"/>
      <c r="G67" s="88"/>
      <c r="M67" s="90"/>
    </row>
    <row r="68" spans="1:13">
      <c r="D68" s="422"/>
      <c r="G68" s="88"/>
      <c r="M68" s="90"/>
    </row>
    <row r="69" spans="1:13">
      <c r="D69" s="422"/>
      <c r="G69" s="88"/>
      <c r="M69" s="90"/>
    </row>
    <row r="70" spans="1:13" ht="20">
      <c r="A70" s="560" t="s">
        <v>512</v>
      </c>
      <c r="B70" s="560"/>
      <c r="C70" s="560"/>
      <c r="D70" s="560"/>
      <c r="E70" s="560"/>
      <c r="F70" s="560"/>
      <c r="G70" s="560"/>
      <c r="H70" s="560"/>
      <c r="I70" s="560"/>
      <c r="J70" s="560"/>
      <c r="M70" s="90"/>
    </row>
    <row r="71" spans="1:13" ht="15.75" customHeight="1">
      <c r="D71" s="422"/>
      <c r="M71" s="90"/>
    </row>
    <row r="72" spans="1:13" ht="15.75" customHeight="1" thickBot="1">
      <c r="A72" s="269" t="s">
        <v>527</v>
      </c>
      <c r="D72" s="422"/>
      <c r="G72" s="269" t="s">
        <v>526</v>
      </c>
      <c r="H72" s="92"/>
      <c r="I72" s="92"/>
      <c r="M72" s="90"/>
    </row>
    <row r="73" spans="1:13" ht="29.5" thickBot="1">
      <c r="A73" s="322" t="s">
        <v>347</v>
      </c>
      <c r="B73" s="322" t="s">
        <v>389</v>
      </c>
      <c r="C73" s="322" t="s">
        <v>390</v>
      </c>
      <c r="D73" s="437" t="s">
        <v>527</v>
      </c>
      <c r="G73" s="322" t="s">
        <v>347</v>
      </c>
      <c r="H73" s="322" t="s">
        <v>389</v>
      </c>
      <c r="I73" s="322" t="s">
        <v>390</v>
      </c>
      <c r="J73" s="324" t="s">
        <v>526</v>
      </c>
      <c r="L73" s="89"/>
    </row>
    <row r="74" spans="1:13" ht="15" thickBot="1">
      <c r="A74" s="240">
        <v>1</v>
      </c>
      <c r="B74" s="723" t="s">
        <v>420</v>
      </c>
      <c r="C74" s="723"/>
      <c r="D74" s="110">
        <v>1</v>
      </c>
      <c r="G74" s="240">
        <v>1</v>
      </c>
      <c r="H74" s="723" t="s">
        <v>420</v>
      </c>
      <c r="I74" s="723"/>
      <c r="J74" s="110">
        <v>2</v>
      </c>
      <c r="M74" s="90"/>
    </row>
    <row r="75" spans="1:13" ht="15.75" customHeight="1" thickBot="1">
      <c r="A75" s="743"/>
      <c r="B75" s="744"/>
      <c r="C75" s="241" t="s">
        <v>426</v>
      </c>
      <c r="D75" s="113">
        <v>1</v>
      </c>
      <c r="G75" s="726"/>
      <c r="H75" s="727"/>
      <c r="I75" s="241" t="s">
        <v>424</v>
      </c>
      <c r="J75" s="113">
        <v>1</v>
      </c>
      <c r="M75" s="90"/>
    </row>
    <row r="76" spans="1:13" ht="19.5" customHeight="1" thickBot="1">
      <c r="A76" s="240">
        <v>2</v>
      </c>
      <c r="B76" s="723" t="s">
        <v>436</v>
      </c>
      <c r="C76" s="723"/>
      <c r="D76" s="110">
        <v>390</v>
      </c>
      <c r="G76" s="724"/>
      <c r="H76" s="725"/>
      <c r="I76" s="241" t="s">
        <v>426</v>
      </c>
      <c r="J76" s="113">
        <v>1</v>
      </c>
      <c r="L76" s="89"/>
    </row>
    <row r="77" spans="1:13" ht="15.75" customHeight="1" thickBot="1">
      <c r="A77" s="726"/>
      <c r="B77" s="727"/>
      <c r="C77" s="241" t="s">
        <v>438</v>
      </c>
      <c r="D77" s="113">
        <v>15</v>
      </c>
      <c r="G77" s="240">
        <v>2</v>
      </c>
      <c r="H77" s="723" t="s">
        <v>516</v>
      </c>
      <c r="I77" s="723"/>
      <c r="J77" s="110">
        <v>20</v>
      </c>
      <c r="M77" s="90"/>
    </row>
    <row r="78" spans="1:13" ht="15" thickBot="1">
      <c r="A78" s="726"/>
      <c r="B78" s="727"/>
      <c r="C78" s="241" t="s">
        <v>440</v>
      </c>
      <c r="D78" s="113">
        <v>68</v>
      </c>
      <c r="G78" s="740"/>
      <c r="H78" s="741"/>
      <c r="I78" s="241" t="s">
        <v>438</v>
      </c>
      <c r="J78" s="113">
        <v>1</v>
      </c>
      <c r="M78" s="90"/>
    </row>
    <row r="79" spans="1:13" ht="15.75" customHeight="1" thickBot="1">
      <c r="A79" s="726"/>
      <c r="B79" s="727"/>
      <c r="C79" s="241" t="s">
        <v>442</v>
      </c>
      <c r="D79" s="113">
        <v>295</v>
      </c>
      <c r="G79" s="726"/>
      <c r="H79" s="745"/>
      <c r="I79" s="241" t="s">
        <v>440</v>
      </c>
      <c r="J79" s="113">
        <v>6</v>
      </c>
      <c r="L79" s="89"/>
    </row>
    <row r="80" spans="1:13" ht="15" thickBot="1">
      <c r="A80" s="726"/>
      <c r="B80" s="727"/>
      <c r="C80" s="241" t="s">
        <v>444</v>
      </c>
      <c r="D80" s="113">
        <v>8</v>
      </c>
      <c r="G80" s="726"/>
      <c r="H80" s="745"/>
      <c r="I80" s="241" t="s">
        <v>442</v>
      </c>
      <c r="J80" s="113">
        <v>11</v>
      </c>
      <c r="M80" s="90"/>
    </row>
    <row r="81" spans="1:13" ht="15" thickBot="1">
      <c r="A81" s="724"/>
      <c r="B81" s="725"/>
      <c r="C81" s="241" t="s">
        <v>446</v>
      </c>
      <c r="D81" s="113">
        <v>4</v>
      </c>
      <c r="G81" s="724"/>
      <c r="H81" s="742"/>
      <c r="I81" s="241" t="s">
        <v>446</v>
      </c>
      <c r="J81" s="113">
        <v>2</v>
      </c>
      <c r="M81" s="90"/>
    </row>
    <row r="82" spans="1:13" ht="15" thickBot="1">
      <c r="A82" s="240">
        <v>3</v>
      </c>
      <c r="B82" s="723" t="s">
        <v>432</v>
      </c>
      <c r="C82" s="723"/>
      <c r="D82" s="110">
        <v>8</v>
      </c>
      <c r="G82" s="240">
        <v>3</v>
      </c>
      <c r="H82" s="723" t="s">
        <v>432</v>
      </c>
      <c r="I82" s="723"/>
      <c r="J82" s="110">
        <v>1</v>
      </c>
      <c r="L82" s="89"/>
    </row>
    <row r="83" spans="1:13" ht="15" thickBot="1">
      <c r="A83" s="726"/>
      <c r="B83" s="727"/>
      <c r="C83" s="241" t="s">
        <v>457</v>
      </c>
      <c r="D83" s="113">
        <v>7</v>
      </c>
      <c r="G83" s="438"/>
      <c r="H83" s="439"/>
      <c r="I83" s="241" t="s">
        <v>457</v>
      </c>
      <c r="J83" s="113">
        <v>1</v>
      </c>
      <c r="M83" s="90"/>
    </row>
    <row r="84" spans="1:13" ht="15" thickBot="1">
      <c r="A84" s="724"/>
      <c r="B84" s="725"/>
      <c r="C84" s="241" t="s">
        <v>445</v>
      </c>
      <c r="D84" s="113">
        <v>1</v>
      </c>
      <c r="G84" s="337" t="s">
        <v>212</v>
      </c>
      <c r="H84" s="337"/>
      <c r="I84" s="337"/>
      <c r="J84" s="114">
        <v>23</v>
      </c>
      <c r="M84" s="90"/>
    </row>
    <row r="85" spans="1:13" ht="15" thickBot="1">
      <c r="A85" s="240">
        <v>4</v>
      </c>
      <c r="B85" s="723" t="s">
        <v>459</v>
      </c>
      <c r="C85" s="723"/>
      <c r="D85" s="110">
        <v>2</v>
      </c>
      <c r="L85" s="89"/>
    </row>
    <row r="86" spans="1:13" ht="17.5" thickBot="1">
      <c r="A86" s="743"/>
      <c r="B86" s="744"/>
      <c r="C86" s="241" t="s">
        <v>461</v>
      </c>
      <c r="D86" s="113">
        <v>2</v>
      </c>
      <c r="G86" s="269" t="s">
        <v>528</v>
      </c>
      <c r="M86" s="90"/>
    </row>
    <row r="87" spans="1:13" ht="15.75" customHeight="1" thickBot="1">
      <c r="A87" s="240">
        <v>5</v>
      </c>
      <c r="B87" s="723" t="s">
        <v>507</v>
      </c>
      <c r="C87" s="723"/>
      <c r="D87" s="110">
        <v>1</v>
      </c>
      <c r="G87" s="322" t="s">
        <v>347</v>
      </c>
      <c r="H87" s="322" t="s">
        <v>389</v>
      </c>
      <c r="I87" s="322" t="s">
        <v>390</v>
      </c>
      <c r="J87" s="324" t="s">
        <v>528</v>
      </c>
      <c r="L87" s="89"/>
    </row>
    <row r="88" spans="1:13" ht="15" thickBot="1">
      <c r="A88" s="743"/>
      <c r="B88" s="744"/>
      <c r="C88" s="241" t="s">
        <v>508</v>
      </c>
      <c r="D88" s="113">
        <v>1</v>
      </c>
      <c r="G88" s="240">
        <v>1</v>
      </c>
      <c r="H88" s="735" t="s">
        <v>420</v>
      </c>
      <c r="I88" s="736"/>
      <c r="J88" s="110">
        <v>2</v>
      </c>
      <c r="M88" s="90"/>
    </row>
    <row r="89" spans="1:13" ht="15" thickBot="1">
      <c r="A89" s="240">
        <v>6</v>
      </c>
      <c r="B89" s="723" t="s">
        <v>460</v>
      </c>
      <c r="C89" s="723"/>
      <c r="D89" s="110">
        <v>2</v>
      </c>
      <c r="G89" s="726"/>
      <c r="H89" s="727"/>
      <c r="I89" s="241" t="s">
        <v>424</v>
      </c>
      <c r="J89" s="113">
        <v>1</v>
      </c>
      <c r="L89" s="89"/>
    </row>
    <row r="90" spans="1:13" ht="15.75" customHeight="1" thickBot="1">
      <c r="A90" s="743"/>
      <c r="B90" s="744"/>
      <c r="C90" s="241" t="s">
        <v>462</v>
      </c>
      <c r="D90" s="113">
        <v>2</v>
      </c>
      <c r="G90" s="724"/>
      <c r="H90" s="725"/>
      <c r="I90" s="241" t="s">
        <v>426</v>
      </c>
      <c r="J90" s="113">
        <v>1</v>
      </c>
      <c r="M90" s="90"/>
    </row>
    <row r="91" spans="1:13" ht="15" thickBot="1">
      <c r="A91" s="734" t="s">
        <v>212</v>
      </c>
      <c r="B91" s="734"/>
      <c r="C91" s="734"/>
      <c r="D91" s="436">
        <v>404</v>
      </c>
      <c r="G91" s="240">
        <v>2</v>
      </c>
      <c r="H91" s="735" t="s">
        <v>516</v>
      </c>
      <c r="I91" s="736"/>
      <c r="J91" s="110">
        <v>11</v>
      </c>
      <c r="L91" s="89"/>
    </row>
    <row r="92" spans="1:13" ht="15" thickBot="1">
      <c r="D92" s="422"/>
      <c r="G92" s="430"/>
      <c r="H92" s="440"/>
      <c r="I92" s="241" t="s">
        <v>438</v>
      </c>
      <c r="J92" s="113">
        <v>1</v>
      </c>
      <c r="M92" s="90"/>
    </row>
    <row r="93" spans="1:13" ht="15.75" customHeight="1" thickBot="1">
      <c r="D93" s="422"/>
      <c r="G93" s="425"/>
      <c r="H93" s="426"/>
      <c r="I93" s="241" t="s">
        <v>440</v>
      </c>
      <c r="J93" s="113">
        <v>4</v>
      </c>
      <c r="K93" s="152"/>
      <c r="L93" s="89"/>
    </row>
    <row r="94" spans="1:13" ht="15" thickBot="1">
      <c r="D94" s="422"/>
      <c r="G94" s="425"/>
      <c r="H94" s="426"/>
      <c r="I94" s="241" t="s">
        <v>442</v>
      </c>
      <c r="J94" s="113">
        <v>5</v>
      </c>
      <c r="K94" s="152"/>
      <c r="M94" s="90"/>
    </row>
    <row r="95" spans="1:13" ht="15" thickBot="1">
      <c r="A95" s="93"/>
      <c r="B95" s="93"/>
      <c r="C95" s="93"/>
      <c r="D95" s="441"/>
      <c r="E95" s="93"/>
      <c r="F95" s="93"/>
      <c r="G95" s="432"/>
      <c r="H95" s="434"/>
      <c r="I95" s="241" t="s">
        <v>444</v>
      </c>
      <c r="J95" s="113">
        <v>1</v>
      </c>
      <c r="K95" s="152"/>
      <c r="M95" s="90"/>
    </row>
    <row r="96" spans="1:13" ht="15.75" customHeight="1" thickBot="1">
      <c r="A96" s="269" t="s">
        <v>529</v>
      </c>
      <c r="D96" s="422"/>
      <c r="G96" s="442" t="s">
        <v>212</v>
      </c>
      <c r="H96" s="443"/>
      <c r="I96" s="444"/>
      <c r="J96" s="114">
        <v>13</v>
      </c>
      <c r="K96" s="152"/>
      <c r="L96" s="89"/>
    </row>
    <row r="97" spans="1:13" ht="15" thickBot="1">
      <c r="A97" s="322" t="s">
        <v>347</v>
      </c>
      <c r="B97" s="322" t="s">
        <v>389</v>
      </c>
      <c r="C97" s="322" t="s">
        <v>390</v>
      </c>
      <c r="D97" s="424" t="s">
        <v>529</v>
      </c>
      <c r="E97" s="94"/>
      <c r="F97" s="94"/>
      <c r="G97" s="88"/>
      <c r="K97" s="152"/>
      <c r="M97" s="90"/>
    </row>
    <row r="98" spans="1:13" ht="17.5" thickBot="1">
      <c r="A98" s="240">
        <v>1</v>
      </c>
      <c r="B98" s="723" t="s">
        <v>420</v>
      </c>
      <c r="C98" s="723"/>
      <c r="D98" s="110">
        <v>5</v>
      </c>
      <c r="G98" s="269" t="s">
        <v>530</v>
      </c>
      <c r="K98" s="152"/>
      <c r="L98" s="89"/>
    </row>
    <row r="99" spans="1:13" ht="15.75" customHeight="1" thickBot="1">
      <c r="A99" s="445"/>
      <c r="B99" s="446"/>
      <c r="C99" s="112" t="s">
        <v>426</v>
      </c>
      <c r="D99" s="113">
        <v>5</v>
      </c>
      <c r="G99" s="322" t="s">
        <v>347</v>
      </c>
      <c r="H99" s="322" t="s">
        <v>389</v>
      </c>
      <c r="I99" s="322" t="s">
        <v>390</v>
      </c>
      <c r="J99" s="324" t="s">
        <v>530</v>
      </c>
      <c r="K99" s="152"/>
      <c r="M99" s="90"/>
    </row>
    <row r="100" spans="1:13" ht="15" thickBot="1">
      <c r="A100" s="240">
        <v>2</v>
      </c>
      <c r="B100" s="723" t="s">
        <v>436</v>
      </c>
      <c r="C100" s="723"/>
      <c r="D100" s="110">
        <v>228</v>
      </c>
      <c r="G100" s="240">
        <v>1</v>
      </c>
      <c r="H100" s="735" t="s">
        <v>406</v>
      </c>
      <c r="I100" s="736"/>
      <c r="J100" s="110">
        <v>1</v>
      </c>
      <c r="K100" s="152"/>
      <c r="M100" s="90"/>
    </row>
    <row r="101" spans="1:13" ht="15.75" customHeight="1" thickBot="1">
      <c r="A101" s="430"/>
      <c r="B101" s="431"/>
      <c r="C101" s="112" t="s">
        <v>438</v>
      </c>
      <c r="D101" s="113">
        <v>11</v>
      </c>
      <c r="G101" s="430"/>
      <c r="H101" s="431"/>
      <c r="I101" s="241" t="s">
        <v>408</v>
      </c>
      <c r="J101" s="113">
        <v>1</v>
      </c>
      <c r="K101" s="152"/>
      <c r="M101" s="90"/>
    </row>
    <row r="102" spans="1:13" ht="15" thickBot="1">
      <c r="A102" s="425"/>
      <c r="B102" s="447"/>
      <c r="C102" s="112" t="s">
        <v>440</v>
      </c>
      <c r="D102" s="113">
        <v>60</v>
      </c>
      <c r="G102" s="240">
        <v>2</v>
      </c>
      <c r="H102" s="735" t="s">
        <v>420</v>
      </c>
      <c r="I102" s="736"/>
      <c r="J102" s="110">
        <v>28</v>
      </c>
      <c r="K102" s="152"/>
      <c r="L102" s="89"/>
    </row>
    <row r="103" spans="1:13" ht="15" thickBot="1">
      <c r="A103" s="425"/>
      <c r="B103" s="447"/>
      <c r="C103" s="112" t="s">
        <v>442</v>
      </c>
      <c r="D103" s="113">
        <v>134</v>
      </c>
      <c r="G103" s="430"/>
      <c r="H103" s="431"/>
      <c r="I103" s="241" t="s">
        <v>422</v>
      </c>
      <c r="J103" s="113">
        <v>1</v>
      </c>
      <c r="K103" s="152"/>
      <c r="M103" s="90"/>
    </row>
    <row r="104" spans="1:13" ht="15" thickBot="1">
      <c r="A104" s="425"/>
      <c r="B104" s="447"/>
      <c r="C104" s="112" t="s">
        <v>444</v>
      </c>
      <c r="D104" s="113">
        <v>23</v>
      </c>
      <c r="G104" s="425"/>
      <c r="H104" s="447"/>
      <c r="I104" s="241" t="s">
        <v>424</v>
      </c>
      <c r="J104" s="113">
        <v>18</v>
      </c>
      <c r="K104" s="152"/>
      <c r="M104" s="90"/>
    </row>
    <row r="105" spans="1:13" ht="15" thickBot="1">
      <c r="A105" s="240">
        <v>3</v>
      </c>
      <c r="B105" s="723" t="s">
        <v>460</v>
      </c>
      <c r="C105" s="723"/>
      <c r="D105" s="110">
        <v>2</v>
      </c>
      <c r="G105" s="432"/>
      <c r="H105" s="433"/>
      <c r="I105" s="241" t="s">
        <v>426</v>
      </c>
      <c r="J105" s="113">
        <v>9</v>
      </c>
      <c r="K105" s="152"/>
      <c r="L105" s="89"/>
    </row>
    <row r="106" spans="1:13" ht="15.75" customHeight="1" thickBot="1">
      <c r="A106" s="430"/>
      <c r="B106" s="440"/>
      <c r="C106" s="241" t="s">
        <v>661</v>
      </c>
      <c r="D106" s="113">
        <v>2</v>
      </c>
      <c r="G106" s="240">
        <v>2</v>
      </c>
      <c r="H106" s="448" t="s">
        <v>660</v>
      </c>
      <c r="I106" s="449"/>
      <c r="J106" s="110">
        <v>1</v>
      </c>
      <c r="K106" s="152"/>
      <c r="M106" s="90"/>
    </row>
    <row r="107" spans="1:13" ht="15" thickBot="1">
      <c r="A107" s="240">
        <v>4</v>
      </c>
      <c r="B107" s="723" t="s">
        <v>405</v>
      </c>
      <c r="C107" s="723"/>
      <c r="D107" s="110">
        <v>2</v>
      </c>
      <c r="G107" s="438"/>
      <c r="H107" s="450"/>
      <c r="I107" s="241" t="s">
        <v>435</v>
      </c>
      <c r="J107" s="113">
        <v>1</v>
      </c>
      <c r="K107" s="152"/>
      <c r="M107" s="90"/>
    </row>
    <row r="108" spans="1:13" ht="15.75" customHeight="1" thickBot="1">
      <c r="A108" s="430"/>
      <c r="B108" s="440"/>
      <c r="C108" s="241" t="s">
        <v>959</v>
      </c>
      <c r="D108" s="113">
        <v>2</v>
      </c>
      <c r="G108" s="240">
        <v>3</v>
      </c>
      <c r="H108" s="735" t="s">
        <v>436</v>
      </c>
      <c r="I108" s="736"/>
      <c r="J108" s="110">
        <v>159</v>
      </c>
      <c r="K108" s="152"/>
      <c r="M108" s="90"/>
    </row>
    <row r="109" spans="1:13" ht="15.75" customHeight="1" thickBot="1">
      <c r="A109" s="240">
        <v>6</v>
      </c>
      <c r="B109" s="723" t="s">
        <v>432</v>
      </c>
      <c r="C109" s="723"/>
      <c r="D109" s="110">
        <v>5</v>
      </c>
      <c r="G109" s="430"/>
      <c r="H109" s="431"/>
      <c r="I109" s="241" t="s">
        <v>438</v>
      </c>
      <c r="J109" s="113">
        <v>21</v>
      </c>
      <c r="K109" s="152"/>
      <c r="L109" s="89"/>
    </row>
    <row r="110" spans="1:13" ht="15" thickBot="1">
      <c r="A110" s="430"/>
      <c r="B110" s="440"/>
      <c r="C110" s="241" t="s">
        <v>457</v>
      </c>
      <c r="D110" s="113">
        <v>2</v>
      </c>
      <c r="G110" s="425"/>
      <c r="H110" s="447"/>
      <c r="I110" s="241" t="s">
        <v>440</v>
      </c>
      <c r="J110" s="113">
        <v>31</v>
      </c>
      <c r="K110" s="152"/>
      <c r="M110" s="90"/>
    </row>
    <row r="111" spans="1:13" ht="15" thickBot="1">
      <c r="A111" s="425"/>
      <c r="B111" s="426"/>
      <c r="C111" s="241" t="s">
        <v>454</v>
      </c>
      <c r="D111" s="113">
        <v>3</v>
      </c>
      <c r="G111" s="425"/>
      <c r="H111" s="447"/>
      <c r="I111" s="241" t="s">
        <v>442</v>
      </c>
      <c r="J111" s="113">
        <v>73</v>
      </c>
      <c r="K111" s="152"/>
      <c r="L111" s="89"/>
    </row>
    <row r="112" spans="1:13" ht="15" thickBot="1">
      <c r="A112" s="240">
        <v>7</v>
      </c>
      <c r="B112" s="723" t="s">
        <v>960</v>
      </c>
      <c r="C112" s="723"/>
      <c r="D112" s="110">
        <v>4</v>
      </c>
      <c r="G112" s="425"/>
      <c r="H112" s="447"/>
      <c r="I112" s="241" t="s">
        <v>444</v>
      </c>
      <c r="J112" s="113">
        <v>13</v>
      </c>
      <c r="K112" s="152"/>
      <c r="M112" s="90"/>
    </row>
    <row r="113" spans="1:13" ht="15.75" customHeight="1" thickBot="1">
      <c r="A113" s="737" t="s">
        <v>212</v>
      </c>
      <c r="B113" s="737"/>
      <c r="C113" s="738"/>
      <c r="D113" s="110">
        <v>246</v>
      </c>
      <c r="G113" s="432"/>
      <c r="H113" s="433"/>
      <c r="I113" s="241" t="s">
        <v>446</v>
      </c>
      <c r="J113" s="113">
        <v>21</v>
      </c>
      <c r="K113" s="152"/>
      <c r="L113" s="89"/>
    </row>
    <row r="114" spans="1:13" ht="15" thickBot="1">
      <c r="A114" s="451" t="s">
        <v>961</v>
      </c>
      <c r="B114" s="452"/>
      <c r="C114" s="452"/>
      <c r="D114" s="453"/>
      <c r="G114" s="240">
        <v>4</v>
      </c>
      <c r="H114" s="735" t="s">
        <v>460</v>
      </c>
      <c r="I114" s="736"/>
      <c r="J114" s="110">
        <v>30</v>
      </c>
      <c r="K114" s="152"/>
      <c r="M114" s="90"/>
    </row>
    <row r="115" spans="1:13" ht="15.75" customHeight="1" thickBot="1">
      <c r="B115" s="426"/>
      <c r="C115" s="89"/>
      <c r="D115" s="422"/>
      <c r="G115" s="430"/>
      <c r="H115" s="431"/>
      <c r="I115" s="241" t="s">
        <v>462</v>
      </c>
      <c r="J115" s="113">
        <v>7</v>
      </c>
      <c r="K115" s="152"/>
      <c r="L115" s="89"/>
    </row>
    <row r="116" spans="1:13" ht="15" thickBot="1">
      <c r="A116" s="426"/>
      <c r="B116" s="739"/>
      <c r="C116" s="739"/>
      <c r="D116" s="429"/>
      <c r="G116" s="425"/>
      <c r="H116" s="447"/>
      <c r="I116" s="241" t="s">
        <v>464</v>
      </c>
      <c r="J116" s="113">
        <v>6</v>
      </c>
      <c r="K116" s="152"/>
      <c r="M116" s="90"/>
    </row>
    <row r="117" spans="1:13" ht="15.75" customHeight="1" thickBot="1">
      <c r="A117" s="426"/>
      <c r="B117" s="426"/>
      <c r="C117" s="89"/>
      <c r="D117" s="422"/>
      <c r="G117" s="425"/>
      <c r="H117" s="447"/>
      <c r="I117" s="241" t="s">
        <v>466</v>
      </c>
      <c r="J117" s="113">
        <v>8</v>
      </c>
      <c r="K117" s="152"/>
      <c r="L117" s="89"/>
    </row>
    <row r="118" spans="1:13" ht="15" thickBot="1">
      <c r="A118" s="426"/>
      <c r="B118" s="739"/>
      <c r="C118" s="739"/>
      <c r="D118" s="429"/>
      <c r="G118" s="425"/>
      <c r="I118" s="241" t="s">
        <v>962</v>
      </c>
      <c r="J118" s="88">
        <v>1</v>
      </c>
      <c r="K118" s="152"/>
      <c r="M118" s="90"/>
    </row>
    <row r="119" spans="1:13" ht="15.75" customHeight="1" thickBot="1">
      <c r="A119" s="426"/>
      <c r="B119" s="426"/>
      <c r="C119" s="89"/>
      <c r="D119" s="422"/>
      <c r="G119" s="425"/>
      <c r="H119" s="447"/>
      <c r="I119" s="241" t="s">
        <v>470</v>
      </c>
      <c r="J119" s="113">
        <v>1</v>
      </c>
      <c r="K119" s="152"/>
      <c r="M119" s="90"/>
    </row>
    <row r="120" spans="1:13" ht="15" thickBot="1">
      <c r="A120" s="426"/>
      <c r="B120" s="739"/>
      <c r="C120" s="739"/>
      <c r="D120" s="429"/>
      <c r="G120" s="425"/>
      <c r="H120" s="447"/>
      <c r="I120" s="241" t="s">
        <v>474</v>
      </c>
      <c r="J120" s="113">
        <v>6</v>
      </c>
      <c r="K120" s="152"/>
      <c r="L120" s="89"/>
    </row>
    <row r="121" spans="1:13" ht="15" thickBot="1">
      <c r="A121" s="426"/>
      <c r="B121" s="426"/>
      <c r="C121" s="89"/>
      <c r="D121" s="422"/>
      <c r="G121" s="425"/>
      <c r="H121" s="433"/>
      <c r="I121" s="241" t="s">
        <v>397</v>
      </c>
      <c r="J121" s="113">
        <v>1</v>
      </c>
      <c r="K121" s="152"/>
      <c r="M121" s="90"/>
    </row>
    <row r="122" spans="1:13" ht="15" thickBot="1">
      <c r="A122" s="426"/>
      <c r="B122" s="426"/>
      <c r="C122" s="89"/>
      <c r="D122" s="422"/>
      <c r="G122" s="240">
        <v>5</v>
      </c>
      <c r="H122" s="735" t="s">
        <v>405</v>
      </c>
      <c r="I122" s="736"/>
      <c r="J122" s="110">
        <v>4</v>
      </c>
      <c r="M122" s="90"/>
    </row>
    <row r="123" spans="1:13" ht="15" thickBot="1">
      <c r="A123" s="426"/>
      <c r="B123" s="739"/>
      <c r="C123" s="739"/>
      <c r="D123" s="429"/>
      <c r="G123" s="740"/>
      <c r="H123" s="741"/>
      <c r="I123" s="241" t="s">
        <v>423</v>
      </c>
      <c r="J123" s="113">
        <v>3</v>
      </c>
      <c r="M123" s="90"/>
    </row>
    <row r="124" spans="1:13" ht="15" thickBot="1">
      <c r="A124" s="426"/>
      <c r="B124" s="426"/>
      <c r="C124" s="89"/>
      <c r="D124" s="422"/>
      <c r="G124" s="724"/>
      <c r="H124" s="742"/>
      <c r="I124" s="241" t="s">
        <v>427</v>
      </c>
      <c r="J124" s="113">
        <v>1</v>
      </c>
      <c r="M124" s="90"/>
    </row>
    <row r="125" spans="1:13" ht="15" thickBot="1">
      <c r="D125" s="422"/>
      <c r="G125" s="240">
        <v>6</v>
      </c>
      <c r="H125" s="735" t="s">
        <v>432</v>
      </c>
      <c r="I125" s="736"/>
      <c r="J125" s="110">
        <v>21</v>
      </c>
      <c r="M125" s="90"/>
    </row>
    <row r="126" spans="1:13" ht="15" thickBot="1">
      <c r="D126" s="422"/>
      <c r="G126" s="430"/>
      <c r="H126" s="431"/>
      <c r="I126" s="241" t="s">
        <v>439</v>
      </c>
      <c r="J126" s="113">
        <v>1</v>
      </c>
      <c r="L126" s="89"/>
    </row>
    <row r="127" spans="1:13" ht="15" thickBot="1">
      <c r="D127" s="422"/>
      <c r="G127" s="425"/>
      <c r="H127" s="447"/>
      <c r="I127" s="241" t="s">
        <v>454</v>
      </c>
      <c r="J127" s="113">
        <v>2</v>
      </c>
      <c r="L127" s="90"/>
    </row>
    <row r="128" spans="1:13" ht="15" thickBot="1">
      <c r="D128" s="422"/>
      <c r="G128" s="432"/>
      <c r="H128" s="433"/>
      <c r="I128" s="241" t="s">
        <v>457</v>
      </c>
      <c r="J128" s="113">
        <v>18</v>
      </c>
    </row>
    <row r="129" spans="1:10" ht="15" thickBot="1">
      <c r="D129" s="422"/>
      <c r="G129" s="240">
        <v>7</v>
      </c>
      <c r="H129" s="735" t="s">
        <v>465</v>
      </c>
      <c r="I129" s="736"/>
      <c r="J129" s="110">
        <v>1</v>
      </c>
    </row>
    <row r="130" spans="1:10" ht="15" thickBot="1">
      <c r="D130" s="422"/>
      <c r="G130" s="438"/>
      <c r="H130" s="450"/>
      <c r="I130" s="241" t="s">
        <v>467</v>
      </c>
      <c r="J130" s="113">
        <v>1</v>
      </c>
    </row>
    <row r="131" spans="1:10" ht="15.75" customHeight="1" thickBot="1">
      <c r="D131" s="422"/>
      <c r="G131" s="240">
        <v>8</v>
      </c>
      <c r="H131" s="735" t="s">
        <v>480</v>
      </c>
      <c r="I131" s="736"/>
      <c r="J131" s="110">
        <v>2</v>
      </c>
    </row>
    <row r="132" spans="1:10" ht="15" thickBot="1">
      <c r="D132" s="422"/>
      <c r="G132" s="438"/>
      <c r="H132" s="450"/>
      <c r="I132" s="241" t="s">
        <v>481</v>
      </c>
      <c r="J132" s="113">
        <v>2</v>
      </c>
    </row>
    <row r="133" spans="1:10" ht="15.75" customHeight="1" thickBot="1">
      <c r="D133" s="422"/>
      <c r="G133" s="240">
        <v>9</v>
      </c>
      <c r="H133" s="735" t="s">
        <v>547</v>
      </c>
      <c r="I133" s="736"/>
      <c r="J133" s="110">
        <v>2</v>
      </c>
    </row>
    <row r="134" spans="1:10" ht="15" thickBot="1">
      <c r="D134" s="422"/>
      <c r="G134" s="438"/>
      <c r="H134" s="450"/>
      <c r="I134" s="241" t="s">
        <v>494</v>
      </c>
      <c r="J134" s="113">
        <v>2</v>
      </c>
    </row>
    <row r="135" spans="1:10" ht="15.75" customHeight="1" thickBot="1">
      <c r="D135" s="422"/>
      <c r="G135" s="240">
        <v>10</v>
      </c>
      <c r="H135" s="735" t="s">
        <v>507</v>
      </c>
      <c r="I135" s="736"/>
      <c r="J135" s="110">
        <v>4</v>
      </c>
    </row>
    <row r="136" spans="1:10" ht="15" thickBot="1">
      <c r="D136" s="422"/>
      <c r="G136" s="438"/>
      <c r="H136" s="450"/>
      <c r="I136" s="88" t="s">
        <v>652</v>
      </c>
      <c r="J136" s="113">
        <v>1</v>
      </c>
    </row>
    <row r="137" spans="1:10" ht="15.75" customHeight="1" thickBot="1">
      <c r="D137" s="422"/>
      <c r="G137" s="438"/>
      <c r="H137" s="450"/>
      <c r="I137" s="241" t="s">
        <v>508</v>
      </c>
      <c r="J137" s="88">
        <v>3</v>
      </c>
    </row>
    <row r="138" spans="1:10" ht="15" thickBot="1">
      <c r="D138" s="422"/>
      <c r="G138" s="442" t="s">
        <v>212</v>
      </c>
      <c r="H138" s="443"/>
      <c r="I138" s="444"/>
      <c r="J138" s="114">
        <v>253</v>
      </c>
    </row>
    <row r="139" spans="1:10" ht="15.75" customHeight="1">
      <c r="D139" s="422"/>
      <c r="G139" s="93"/>
      <c r="H139" s="93"/>
      <c r="I139" s="93"/>
      <c r="J139" s="454"/>
    </row>
    <row r="140" spans="1:10" ht="20">
      <c r="A140" s="560" t="s">
        <v>512</v>
      </c>
      <c r="B140" s="560"/>
      <c r="C140" s="560"/>
      <c r="D140" s="560"/>
      <c r="E140" s="560"/>
      <c r="F140" s="560"/>
      <c r="G140" s="560"/>
      <c r="H140" s="560"/>
      <c r="I140" s="560"/>
      <c r="J140" s="560"/>
    </row>
    <row r="141" spans="1:10" ht="15.75" customHeight="1">
      <c r="D141" s="422"/>
    </row>
    <row r="142" spans="1:10" ht="15.75" customHeight="1" thickBot="1">
      <c r="A142" s="261" t="s">
        <v>535</v>
      </c>
      <c r="D142" s="422"/>
    </row>
    <row r="143" spans="1:10" ht="23.25" customHeight="1" thickBot="1">
      <c r="A143" s="322" t="s">
        <v>347</v>
      </c>
      <c r="B143" s="322" t="s">
        <v>389</v>
      </c>
      <c r="C143" s="322" t="s">
        <v>390</v>
      </c>
      <c r="D143" s="111" t="s">
        <v>535</v>
      </c>
      <c r="E143" s="94"/>
      <c r="F143" s="94"/>
      <c r="G143" s="322" t="s">
        <v>347</v>
      </c>
      <c r="H143" s="322" t="s">
        <v>389</v>
      </c>
      <c r="I143" s="322" t="s">
        <v>390</v>
      </c>
      <c r="J143" s="111" t="s">
        <v>535</v>
      </c>
    </row>
    <row r="144" spans="1:10" ht="15" thickBot="1">
      <c r="A144" s="240">
        <v>1</v>
      </c>
      <c r="B144" s="723" t="s">
        <v>393</v>
      </c>
      <c r="C144" s="723"/>
      <c r="D144" s="110">
        <v>7</v>
      </c>
      <c r="G144" s="240">
        <v>17</v>
      </c>
      <c r="H144" s="723" t="s">
        <v>478</v>
      </c>
      <c r="I144" s="723"/>
      <c r="J144" s="110">
        <v>2</v>
      </c>
    </row>
    <row r="145" spans="1:10" ht="15.75" customHeight="1" thickBot="1">
      <c r="A145" s="726"/>
      <c r="B145" s="727"/>
      <c r="C145" s="241" t="s">
        <v>398</v>
      </c>
      <c r="D145" s="113">
        <v>5</v>
      </c>
      <c r="G145" s="724"/>
      <c r="H145" s="725"/>
      <c r="I145" s="241" t="s">
        <v>479</v>
      </c>
      <c r="J145" s="113">
        <v>2</v>
      </c>
    </row>
    <row r="146" spans="1:10" ht="15" thickBot="1">
      <c r="A146" s="724"/>
      <c r="B146" s="725"/>
      <c r="C146" s="241" t="s">
        <v>404</v>
      </c>
      <c r="D146" s="113">
        <v>2</v>
      </c>
      <c r="G146" s="240">
        <v>18</v>
      </c>
      <c r="H146" s="723" t="s">
        <v>480</v>
      </c>
      <c r="I146" s="723"/>
      <c r="J146" s="110">
        <v>5</v>
      </c>
    </row>
    <row r="147" spans="1:10" ht="15.75" customHeight="1" thickBot="1">
      <c r="A147" s="240">
        <v>2</v>
      </c>
      <c r="B147" s="723" t="s">
        <v>406</v>
      </c>
      <c r="C147" s="723"/>
      <c r="D147" s="110">
        <v>6</v>
      </c>
      <c r="G147" s="724"/>
      <c r="H147" s="725"/>
      <c r="I147" s="241" t="s">
        <v>481</v>
      </c>
      <c r="J147" s="113">
        <v>5</v>
      </c>
    </row>
    <row r="148" spans="1:10" ht="15" thickBot="1">
      <c r="A148" s="726"/>
      <c r="B148" s="727"/>
      <c r="C148" s="241" t="s">
        <v>412</v>
      </c>
      <c r="D148" s="113">
        <v>5</v>
      </c>
      <c r="G148" s="240">
        <v>19</v>
      </c>
      <c r="H148" s="723" t="s">
        <v>482</v>
      </c>
      <c r="I148" s="723"/>
      <c r="J148" s="110">
        <v>7</v>
      </c>
    </row>
    <row r="149" spans="1:10" ht="15" thickBot="1">
      <c r="A149" s="724"/>
      <c r="B149" s="725"/>
      <c r="C149" s="241" t="s">
        <v>536</v>
      </c>
      <c r="D149" s="113">
        <v>1</v>
      </c>
      <c r="G149" s="724"/>
      <c r="H149" s="725"/>
      <c r="I149" s="241" t="s">
        <v>483</v>
      </c>
      <c r="J149" s="113">
        <v>4</v>
      </c>
    </row>
    <row r="150" spans="1:10" ht="15" thickBot="1">
      <c r="A150" s="240">
        <v>3</v>
      </c>
      <c r="B150" s="723" t="s">
        <v>414</v>
      </c>
      <c r="C150" s="723"/>
      <c r="D150" s="110">
        <v>1</v>
      </c>
      <c r="I150" s="88" t="s">
        <v>555</v>
      </c>
      <c r="J150" s="88">
        <v>3</v>
      </c>
    </row>
    <row r="151" spans="1:10" ht="15.75" customHeight="1" thickBot="1">
      <c r="A151" s="724"/>
      <c r="B151" s="725"/>
      <c r="C151" s="241" t="s">
        <v>418</v>
      </c>
      <c r="D151" s="113">
        <v>1</v>
      </c>
      <c r="G151" s="240">
        <v>20</v>
      </c>
      <c r="H151" s="723" t="s">
        <v>537</v>
      </c>
      <c r="I151" s="723"/>
      <c r="J151" s="110">
        <v>3</v>
      </c>
    </row>
    <row r="152" spans="1:10" ht="15" thickBot="1">
      <c r="A152" s="240">
        <v>4</v>
      </c>
      <c r="B152" s="723" t="s">
        <v>420</v>
      </c>
      <c r="C152" s="723"/>
      <c r="D152" s="110">
        <v>8</v>
      </c>
      <c r="G152" s="432"/>
      <c r="H152" s="434"/>
      <c r="I152" s="241" t="s">
        <v>538</v>
      </c>
      <c r="J152" s="113">
        <v>3</v>
      </c>
    </row>
    <row r="153" spans="1:10" ht="15" thickBot="1">
      <c r="A153" s="740"/>
      <c r="B153" s="741"/>
      <c r="C153" s="241" t="s">
        <v>424</v>
      </c>
      <c r="D153" s="455">
        <v>3</v>
      </c>
      <c r="G153" s="240">
        <v>21</v>
      </c>
      <c r="H153" s="746" t="s">
        <v>539</v>
      </c>
      <c r="I153" s="747"/>
      <c r="J153" s="110">
        <v>4</v>
      </c>
    </row>
    <row r="154" spans="1:10" ht="15" thickBot="1">
      <c r="A154" s="726"/>
      <c r="B154" s="745"/>
      <c r="C154" s="241" t="s">
        <v>422</v>
      </c>
      <c r="D154" s="455">
        <v>4</v>
      </c>
      <c r="G154" s="425"/>
      <c r="H154" s="426"/>
      <c r="I154" s="241" t="s">
        <v>540</v>
      </c>
      <c r="J154" s="113">
        <v>2</v>
      </c>
    </row>
    <row r="155" spans="1:10" ht="15.75" customHeight="1" thickBot="1">
      <c r="A155" s="724"/>
      <c r="B155" s="742"/>
      <c r="C155" s="241" t="s">
        <v>541</v>
      </c>
      <c r="D155" s="113">
        <v>1</v>
      </c>
      <c r="G155" s="432"/>
      <c r="H155" s="434"/>
      <c r="I155" s="241" t="s">
        <v>486</v>
      </c>
      <c r="J155" s="113">
        <v>2</v>
      </c>
    </row>
    <row r="156" spans="1:10" ht="15" thickBot="1">
      <c r="A156" s="240">
        <v>5</v>
      </c>
      <c r="B156" s="723" t="s">
        <v>428</v>
      </c>
      <c r="C156" s="723"/>
      <c r="D156" s="110">
        <v>2</v>
      </c>
      <c r="G156" s="240">
        <v>22</v>
      </c>
      <c r="H156" s="723" t="s">
        <v>542</v>
      </c>
      <c r="I156" s="723"/>
      <c r="J156" s="110">
        <v>3</v>
      </c>
    </row>
    <row r="157" spans="1:10" ht="15.75" customHeight="1" thickBot="1">
      <c r="A157" s="724"/>
      <c r="B157" s="725"/>
      <c r="C157" s="241" t="s">
        <v>428</v>
      </c>
      <c r="D157" s="113">
        <v>2</v>
      </c>
      <c r="G157" s="432"/>
      <c r="H157" s="434"/>
      <c r="I157" s="241" t="s">
        <v>487</v>
      </c>
      <c r="J157" s="113">
        <v>3</v>
      </c>
    </row>
    <row r="158" spans="1:10" ht="15.75" customHeight="1" thickBot="1">
      <c r="A158" s="240">
        <v>6</v>
      </c>
      <c r="B158" s="723" t="s">
        <v>531</v>
      </c>
      <c r="C158" s="723"/>
      <c r="D158" s="110">
        <v>3</v>
      </c>
      <c r="G158" s="240">
        <v>23</v>
      </c>
      <c r="H158" s="336" t="s">
        <v>488</v>
      </c>
      <c r="I158" s="336"/>
      <c r="J158" s="110">
        <v>4</v>
      </c>
    </row>
    <row r="159" spans="1:10" ht="15.75" customHeight="1" thickBot="1">
      <c r="A159" s="724"/>
      <c r="B159" s="725"/>
      <c r="C159" s="241" t="s">
        <v>435</v>
      </c>
      <c r="D159" s="113">
        <v>3</v>
      </c>
      <c r="G159" s="425"/>
      <c r="H159" s="426"/>
      <c r="I159" s="241" t="s">
        <v>543</v>
      </c>
      <c r="J159" s="113">
        <v>1</v>
      </c>
    </row>
    <row r="160" spans="1:10" ht="15" thickBot="1">
      <c r="A160" s="240">
        <v>7</v>
      </c>
      <c r="B160" s="723" t="s">
        <v>436</v>
      </c>
      <c r="C160" s="723"/>
      <c r="D160" s="110">
        <v>59</v>
      </c>
      <c r="G160" s="425"/>
      <c r="H160" s="426"/>
      <c r="I160" s="241" t="s">
        <v>489</v>
      </c>
      <c r="J160" s="113">
        <v>3</v>
      </c>
    </row>
    <row r="161" spans="1:10" ht="15.75" customHeight="1" thickBot="1">
      <c r="A161" s="724"/>
      <c r="B161" s="725"/>
      <c r="C161" s="241" t="s">
        <v>544</v>
      </c>
      <c r="D161" s="113">
        <v>59</v>
      </c>
      <c r="G161" s="240">
        <v>23</v>
      </c>
      <c r="H161" s="723" t="s">
        <v>490</v>
      </c>
      <c r="I161" s="723"/>
      <c r="J161" s="110">
        <v>1</v>
      </c>
    </row>
    <row r="162" spans="1:10" ht="15" thickBot="1">
      <c r="A162" s="240">
        <v>8</v>
      </c>
      <c r="B162" s="723" t="s">
        <v>448</v>
      </c>
      <c r="C162" s="723"/>
      <c r="D162" s="110">
        <v>5</v>
      </c>
      <c r="I162" s="88" t="s">
        <v>491</v>
      </c>
      <c r="J162" s="88">
        <v>1</v>
      </c>
    </row>
    <row r="163" spans="1:10" ht="15.75" customHeight="1" thickBot="1">
      <c r="A163" s="724"/>
      <c r="B163" s="725"/>
      <c r="C163" s="241" t="s">
        <v>448</v>
      </c>
      <c r="D163" s="113">
        <v>5</v>
      </c>
      <c r="G163" s="240">
        <v>24</v>
      </c>
      <c r="H163" s="723" t="s">
        <v>492</v>
      </c>
      <c r="I163" s="723"/>
      <c r="J163" s="110">
        <v>7</v>
      </c>
    </row>
    <row r="164" spans="1:10" ht="15.75" customHeight="1" thickBot="1">
      <c r="A164" s="240">
        <v>9</v>
      </c>
      <c r="B164" s="723" t="s">
        <v>451</v>
      </c>
      <c r="C164" s="723"/>
      <c r="D164" s="110">
        <v>1</v>
      </c>
      <c r="G164" s="425"/>
      <c r="H164" s="426"/>
      <c r="I164" s="241" t="s">
        <v>545</v>
      </c>
      <c r="J164" s="113">
        <v>2</v>
      </c>
    </row>
    <row r="165" spans="1:10" ht="15" thickBot="1">
      <c r="A165" s="724"/>
      <c r="B165" s="725"/>
      <c r="C165" s="241" t="s">
        <v>451</v>
      </c>
      <c r="D165" s="113">
        <v>1</v>
      </c>
      <c r="G165" s="432"/>
      <c r="H165" s="434"/>
      <c r="I165" s="241" t="s">
        <v>546</v>
      </c>
      <c r="J165" s="113">
        <v>5</v>
      </c>
    </row>
    <row r="166" spans="1:10" ht="15.75" customHeight="1" thickBot="1">
      <c r="A166" s="240">
        <v>10</v>
      </c>
      <c r="B166" s="723" t="s">
        <v>460</v>
      </c>
      <c r="C166" s="723"/>
      <c r="D166" s="110">
        <v>15</v>
      </c>
      <c r="G166" s="240">
        <v>25</v>
      </c>
      <c r="H166" s="723" t="s">
        <v>547</v>
      </c>
      <c r="I166" s="723"/>
      <c r="J166" s="110">
        <v>8</v>
      </c>
    </row>
    <row r="167" spans="1:10" ht="15" thickBot="1">
      <c r="A167" s="726"/>
      <c r="B167" s="727"/>
      <c r="C167" s="241" t="s">
        <v>462</v>
      </c>
      <c r="D167" s="113">
        <v>4</v>
      </c>
      <c r="G167" s="425"/>
      <c r="H167" s="426"/>
      <c r="I167" s="241" t="s">
        <v>494</v>
      </c>
      <c r="J167" s="113">
        <v>5</v>
      </c>
    </row>
    <row r="168" spans="1:10" ht="15" thickBot="1">
      <c r="A168" s="726"/>
      <c r="B168" s="727"/>
      <c r="C168" s="241" t="s">
        <v>464</v>
      </c>
      <c r="D168" s="113">
        <v>3</v>
      </c>
      <c r="G168" s="425"/>
      <c r="H168" s="426"/>
      <c r="I168" s="241" t="s">
        <v>548</v>
      </c>
      <c r="J168" s="113">
        <v>1</v>
      </c>
    </row>
    <row r="169" spans="1:10" ht="15" thickBot="1">
      <c r="A169" s="726"/>
      <c r="B169" s="727"/>
      <c r="C169" s="241" t="s">
        <v>466</v>
      </c>
      <c r="D169" s="113">
        <v>1</v>
      </c>
      <c r="G169" s="432"/>
      <c r="H169" s="434"/>
      <c r="I169" s="241" t="s">
        <v>549</v>
      </c>
      <c r="J169" s="113">
        <v>2</v>
      </c>
    </row>
    <row r="170" spans="1:10" ht="15" thickBot="1">
      <c r="A170" s="726"/>
      <c r="B170" s="727"/>
      <c r="C170" s="241" t="s">
        <v>472</v>
      </c>
      <c r="D170" s="113">
        <v>2</v>
      </c>
      <c r="G170" s="240">
        <v>26</v>
      </c>
      <c r="H170" s="723" t="s">
        <v>495</v>
      </c>
      <c r="I170" s="723"/>
      <c r="J170" s="110">
        <v>2</v>
      </c>
    </row>
    <row r="171" spans="1:10" ht="15.75" customHeight="1" thickBot="1">
      <c r="A171" s="726"/>
      <c r="B171" s="727"/>
      <c r="C171" s="241" t="s">
        <v>550</v>
      </c>
      <c r="D171" s="113">
        <v>2</v>
      </c>
      <c r="G171" s="432"/>
      <c r="H171" s="434"/>
      <c r="I171" s="241" t="s">
        <v>496</v>
      </c>
      <c r="J171" s="113">
        <v>2</v>
      </c>
    </row>
    <row r="172" spans="1:10" ht="15.75" customHeight="1" thickBot="1">
      <c r="A172" s="724"/>
      <c r="B172" s="725"/>
      <c r="C172" s="241" t="s">
        <v>403</v>
      </c>
      <c r="D172" s="113">
        <v>3</v>
      </c>
      <c r="G172" s="240">
        <v>27</v>
      </c>
      <c r="H172" s="723" t="s">
        <v>497</v>
      </c>
      <c r="I172" s="723"/>
      <c r="J172" s="110">
        <v>1</v>
      </c>
    </row>
    <row r="173" spans="1:10" ht="15" thickBot="1">
      <c r="A173" s="240">
        <v>11</v>
      </c>
      <c r="B173" s="723" t="s">
        <v>405</v>
      </c>
      <c r="C173" s="723"/>
      <c r="D173" s="110">
        <v>17</v>
      </c>
      <c r="G173" s="432"/>
      <c r="H173" s="434"/>
      <c r="I173" s="241" t="s">
        <v>498</v>
      </c>
      <c r="J173" s="113">
        <v>1</v>
      </c>
    </row>
    <row r="174" spans="1:10" ht="15.75" customHeight="1" thickBot="1">
      <c r="A174" s="726"/>
      <c r="B174" s="727"/>
      <c r="C174" s="241" t="s">
        <v>419</v>
      </c>
      <c r="D174" s="113">
        <v>1</v>
      </c>
      <c r="G174" s="240">
        <v>28</v>
      </c>
      <c r="H174" s="723" t="s">
        <v>499</v>
      </c>
      <c r="I174" s="723"/>
      <c r="J174" s="110">
        <v>6</v>
      </c>
    </row>
    <row r="175" spans="1:10" ht="15" thickBot="1">
      <c r="A175" s="726"/>
      <c r="B175" s="727"/>
      <c r="C175" s="241" t="s">
        <v>551</v>
      </c>
      <c r="D175" s="113">
        <v>5</v>
      </c>
      <c r="G175" s="432"/>
      <c r="H175" s="434"/>
      <c r="I175" s="241" t="s">
        <v>501</v>
      </c>
      <c r="J175" s="113">
        <v>6</v>
      </c>
    </row>
    <row r="176" spans="1:10" ht="15" thickBot="1">
      <c r="A176" s="726"/>
      <c r="B176" s="727"/>
      <c r="C176" s="241" t="s">
        <v>423</v>
      </c>
      <c r="D176" s="113">
        <v>7</v>
      </c>
      <c r="G176" s="240">
        <v>29</v>
      </c>
      <c r="H176" s="723" t="s">
        <v>623</v>
      </c>
      <c r="I176" s="723"/>
      <c r="J176" s="110">
        <v>2</v>
      </c>
    </row>
    <row r="177" spans="1:10" ht="15.75" customHeight="1" thickBot="1">
      <c r="A177" s="726"/>
      <c r="B177" s="727"/>
      <c r="C177" s="241" t="s">
        <v>427</v>
      </c>
      <c r="D177" s="113">
        <v>2</v>
      </c>
      <c r="G177" s="432"/>
      <c r="H177" s="434"/>
      <c r="I177" s="241" t="s">
        <v>504</v>
      </c>
      <c r="J177" s="113">
        <v>2</v>
      </c>
    </row>
    <row r="178" spans="1:10" ht="15" thickBot="1">
      <c r="A178" s="724"/>
      <c r="B178" s="725"/>
      <c r="C178" s="241" t="s">
        <v>429</v>
      </c>
      <c r="D178" s="113">
        <v>2</v>
      </c>
      <c r="G178" s="240">
        <v>30</v>
      </c>
      <c r="H178" s="723" t="s">
        <v>505</v>
      </c>
      <c r="I178" s="723"/>
      <c r="J178" s="110">
        <v>5</v>
      </c>
    </row>
    <row r="179" spans="1:10" ht="15" thickBot="1">
      <c r="A179" s="240">
        <v>12</v>
      </c>
      <c r="B179" s="723" t="s">
        <v>432</v>
      </c>
      <c r="C179" s="723"/>
      <c r="D179" s="110">
        <v>23</v>
      </c>
      <c r="G179" s="425"/>
      <c r="H179" s="426"/>
      <c r="I179" s="241" t="s">
        <v>552</v>
      </c>
      <c r="J179" s="113">
        <v>2</v>
      </c>
    </row>
    <row r="180" spans="1:10" ht="15.75" customHeight="1" thickBot="1">
      <c r="A180" s="726"/>
      <c r="B180" s="727"/>
      <c r="C180" s="241" t="s">
        <v>441</v>
      </c>
      <c r="D180" s="113">
        <v>5</v>
      </c>
      <c r="G180" s="432"/>
      <c r="H180" s="434"/>
      <c r="I180" s="241" t="s">
        <v>506</v>
      </c>
      <c r="J180" s="113">
        <v>3</v>
      </c>
    </row>
    <row r="181" spans="1:10" ht="15" thickBot="1">
      <c r="A181" s="726"/>
      <c r="B181" s="727"/>
      <c r="C181" s="241" t="s">
        <v>553</v>
      </c>
      <c r="D181" s="113">
        <v>2</v>
      </c>
      <c r="G181" s="240">
        <v>31</v>
      </c>
      <c r="H181" s="723" t="s">
        <v>507</v>
      </c>
      <c r="I181" s="723"/>
      <c r="J181" s="110">
        <v>15</v>
      </c>
    </row>
    <row r="182" spans="1:10" ht="15" thickBot="1">
      <c r="A182" s="726"/>
      <c r="B182" s="727"/>
      <c r="C182" s="241" t="s">
        <v>447</v>
      </c>
      <c r="D182" s="113">
        <v>2</v>
      </c>
      <c r="G182" s="425"/>
      <c r="H182" s="426"/>
      <c r="I182" s="241" t="s">
        <v>554</v>
      </c>
      <c r="J182" s="113">
        <v>2</v>
      </c>
    </row>
    <row r="183" spans="1:10" ht="15" thickBot="1">
      <c r="A183" s="726"/>
      <c r="B183" s="727"/>
      <c r="C183" s="241" t="s">
        <v>450</v>
      </c>
      <c r="D183" s="113">
        <v>1</v>
      </c>
      <c r="G183" s="425"/>
      <c r="H183" s="426"/>
      <c r="I183" s="241" t="s">
        <v>508</v>
      </c>
      <c r="J183" s="113">
        <v>9</v>
      </c>
    </row>
    <row r="184" spans="1:10" ht="15" thickBot="1">
      <c r="A184" s="726"/>
      <c r="B184" s="727"/>
      <c r="C184" s="241" t="s">
        <v>454</v>
      </c>
      <c r="D184" s="113">
        <v>4</v>
      </c>
      <c r="G184" s="425"/>
      <c r="H184" s="426"/>
      <c r="I184" s="241" t="s">
        <v>509</v>
      </c>
      <c r="J184" s="113">
        <v>2</v>
      </c>
    </row>
    <row r="185" spans="1:10" ht="15" thickBot="1">
      <c r="A185" s="724"/>
      <c r="B185" s="725"/>
      <c r="C185" s="241" t="s">
        <v>457</v>
      </c>
      <c r="D185" s="113">
        <v>9</v>
      </c>
      <c r="G185" s="425"/>
      <c r="H185" s="426"/>
      <c r="I185" s="241" t="s">
        <v>556</v>
      </c>
      <c r="J185" s="113">
        <v>2</v>
      </c>
    </row>
    <row r="186" spans="1:10" ht="15" thickBot="1">
      <c r="A186" s="240">
        <v>13</v>
      </c>
      <c r="B186" s="723" t="s">
        <v>459</v>
      </c>
      <c r="C186" s="723"/>
      <c r="D186" s="110">
        <v>8</v>
      </c>
      <c r="G186" s="748" t="s">
        <v>212</v>
      </c>
      <c r="H186" s="737"/>
      <c r="I186" s="738"/>
      <c r="J186" s="436">
        <v>245</v>
      </c>
    </row>
    <row r="187" spans="1:10" ht="15" thickBot="1">
      <c r="A187" s="726"/>
      <c r="B187" s="727"/>
      <c r="C187" s="241" t="s">
        <v>461</v>
      </c>
      <c r="D187" s="113">
        <v>6</v>
      </c>
    </row>
    <row r="188" spans="1:10" ht="15" thickBot="1">
      <c r="A188" s="724"/>
      <c r="B188" s="725"/>
      <c r="C188" s="241" t="s">
        <v>463</v>
      </c>
      <c r="D188" s="113">
        <v>2</v>
      </c>
    </row>
    <row r="189" spans="1:10" ht="15" thickBot="1">
      <c r="A189" s="240">
        <v>14</v>
      </c>
      <c r="B189" s="723" t="s">
        <v>465</v>
      </c>
      <c r="C189" s="723"/>
      <c r="D189" s="110">
        <v>5</v>
      </c>
      <c r="G189" s="456"/>
      <c r="H189" s="457"/>
      <c r="I189" s="457"/>
      <c r="J189" s="458"/>
    </row>
    <row r="190" spans="1:10" ht="15" thickBot="1">
      <c r="A190" s="726"/>
      <c r="B190" s="727"/>
      <c r="C190" s="241" t="s">
        <v>557</v>
      </c>
      <c r="D190" s="113">
        <v>2</v>
      </c>
      <c r="G190" s="426"/>
      <c r="H190" s="426"/>
      <c r="I190" s="89"/>
      <c r="J190" s="422"/>
    </row>
    <row r="191" spans="1:10" ht="15" thickBot="1">
      <c r="A191" s="724"/>
      <c r="B191" s="725"/>
      <c r="C191" s="241" t="s">
        <v>467</v>
      </c>
      <c r="D191" s="113">
        <v>3</v>
      </c>
      <c r="G191" s="426"/>
      <c r="H191" s="426"/>
      <c r="I191" s="89"/>
      <c r="J191" s="422"/>
    </row>
    <row r="192" spans="1:10" ht="15" thickBot="1">
      <c r="A192" s="240">
        <v>15</v>
      </c>
      <c r="B192" s="723" t="s">
        <v>471</v>
      </c>
      <c r="C192" s="723"/>
      <c r="D192" s="110">
        <v>3</v>
      </c>
    </row>
    <row r="193" spans="1:4" ht="15" thickBot="1">
      <c r="A193" s="726"/>
      <c r="B193" s="727"/>
      <c r="C193" s="241" t="s">
        <v>473</v>
      </c>
      <c r="D193" s="113">
        <v>1</v>
      </c>
    </row>
    <row r="194" spans="1:4" ht="15" thickBot="1">
      <c r="A194" s="724"/>
      <c r="B194" s="725"/>
      <c r="C194" s="241" t="s">
        <v>963</v>
      </c>
      <c r="D194" s="113">
        <v>2</v>
      </c>
    </row>
    <row r="195" spans="1:4" ht="15" thickBot="1">
      <c r="A195" s="240">
        <v>16</v>
      </c>
      <c r="B195" s="723" t="s">
        <v>558</v>
      </c>
      <c r="C195" s="723"/>
      <c r="D195" s="110">
        <v>7</v>
      </c>
    </row>
    <row r="196" spans="1:4" ht="15" thickBot="1">
      <c r="A196" s="726"/>
      <c r="B196" s="727"/>
      <c r="C196" s="241" t="s">
        <v>475</v>
      </c>
      <c r="D196" s="113">
        <v>1</v>
      </c>
    </row>
    <row r="197" spans="1:4" ht="15" thickBot="1">
      <c r="A197" s="726"/>
      <c r="B197" s="727"/>
      <c r="C197" s="241" t="s">
        <v>559</v>
      </c>
      <c r="D197" s="113">
        <v>1</v>
      </c>
    </row>
    <row r="198" spans="1:4" ht="15" thickBot="1">
      <c r="A198" s="724"/>
      <c r="B198" s="725"/>
      <c r="C198" s="241" t="s">
        <v>477</v>
      </c>
      <c r="D198" s="113">
        <v>5</v>
      </c>
    </row>
    <row r="199" spans="1:4">
      <c r="D199" s="422"/>
    </row>
    <row r="200" spans="1:4">
      <c r="D200" s="422"/>
    </row>
    <row r="201" spans="1:4">
      <c r="D201" s="422"/>
    </row>
    <row r="202" spans="1:4">
      <c r="D202" s="422"/>
    </row>
    <row r="203" spans="1:4">
      <c r="D203" s="422"/>
    </row>
  </sheetData>
  <mergeCells count="173">
    <mergeCell ref="A187:B188"/>
    <mergeCell ref="B189:C189"/>
    <mergeCell ref="A190:B191"/>
    <mergeCell ref="B192:C192"/>
    <mergeCell ref="A193:B194"/>
    <mergeCell ref="B195:C195"/>
    <mergeCell ref="A196:B198"/>
    <mergeCell ref="B173:C173"/>
    <mergeCell ref="A174:B178"/>
    <mergeCell ref="H174:I174"/>
    <mergeCell ref="H176:I176"/>
    <mergeCell ref="H178:I178"/>
    <mergeCell ref="B179:C179"/>
    <mergeCell ref="A180:B185"/>
    <mergeCell ref="H181:I181"/>
    <mergeCell ref="B186:C186"/>
    <mergeCell ref="G186:I186"/>
    <mergeCell ref="H156:I156"/>
    <mergeCell ref="A157:B157"/>
    <mergeCell ref="A159:B159"/>
    <mergeCell ref="B160:C160"/>
    <mergeCell ref="A161:B161"/>
    <mergeCell ref="B162:C162"/>
    <mergeCell ref="A163:B163"/>
    <mergeCell ref="A165:B165"/>
    <mergeCell ref="B166:C166"/>
    <mergeCell ref="B164:C164"/>
    <mergeCell ref="H161:I161"/>
    <mergeCell ref="H163:I163"/>
    <mergeCell ref="H166:I166"/>
    <mergeCell ref="H172:I172"/>
    <mergeCell ref="A167:B172"/>
    <mergeCell ref="H170:I170"/>
    <mergeCell ref="H129:I129"/>
    <mergeCell ref="A140:J140"/>
    <mergeCell ref="B144:C144"/>
    <mergeCell ref="A145:B146"/>
    <mergeCell ref="G145:H145"/>
    <mergeCell ref="H146:I146"/>
    <mergeCell ref="G147:H147"/>
    <mergeCell ref="A148:B149"/>
    <mergeCell ref="G149:H149"/>
    <mergeCell ref="H144:I144"/>
    <mergeCell ref="B74:C74"/>
    <mergeCell ref="H74:I74"/>
    <mergeCell ref="A75:B75"/>
    <mergeCell ref="G75:H76"/>
    <mergeCell ref="B76:C76"/>
    <mergeCell ref="A77:B81"/>
    <mergeCell ref="G78:H81"/>
    <mergeCell ref="B82:C82"/>
    <mergeCell ref="H82:I82"/>
    <mergeCell ref="B53:C53"/>
    <mergeCell ref="A54:B54"/>
    <mergeCell ref="B55:C55"/>
    <mergeCell ref="A56:B56"/>
    <mergeCell ref="B57:C57"/>
    <mergeCell ref="A58:B58"/>
    <mergeCell ref="A60:B60"/>
    <mergeCell ref="A61:C61"/>
    <mergeCell ref="A70:J70"/>
    <mergeCell ref="A27:B27"/>
    <mergeCell ref="G27:H27"/>
    <mergeCell ref="H29:I29"/>
    <mergeCell ref="G30:H30"/>
    <mergeCell ref="G25:H25"/>
    <mergeCell ref="G28:H28"/>
    <mergeCell ref="A28:B28"/>
    <mergeCell ref="A29:B29"/>
    <mergeCell ref="G15:H15"/>
    <mergeCell ref="G17:H17"/>
    <mergeCell ref="G18:H18"/>
    <mergeCell ref="G19:H19"/>
    <mergeCell ref="G20:H20"/>
    <mergeCell ref="G21:H21"/>
    <mergeCell ref="G22:H22"/>
    <mergeCell ref="G23:H23"/>
    <mergeCell ref="G24:H24"/>
    <mergeCell ref="A20:B20"/>
    <mergeCell ref="A22:B22"/>
    <mergeCell ref="A25:B25"/>
    <mergeCell ref="A26:B26"/>
    <mergeCell ref="A19:B19"/>
    <mergeCell ref="B21:C21"/>
    <mergeCell ref="H26:I26"/>
    <mergeCell ref="B158:C158"/>
    <mergeCell ref="B147:C147"/>
    <mergeCell ref="H148:I148"/>
    <mergeCell ref="H151:I151"/>
    <mergeCell ref="B150:C150"/>
    <mergeCell ref="A151:B151"/>
    <mergeCell ref="B152:C152"/>
    <mergeCell ref="A153:B155"/>
    <mergeCell ref="B156:C156"/>
    <mergeCell ref="H153:I153"/>
    <mergeCell ref="B87:C87"/>
    <mergeCell ref="A83:B84"/>
    <mergeCell ref="B85:C85"/>
    <mergeCell ref="A86:B86"/>
    <mergeCell ref="A88:B88"/>
    <mergeCell ref="B89:C89"/>
    <mergeCell ref="A90:B90"/>
    <mergeCell ref="A91:C91"/>
    <mergeCell ref="B98:C98"/>
    <mergeCell ref="B100:C100"/>
    <mergeCell ref="B105:C105"/>
    <mergeCell ref="H91:I91"/>
    <mergeCell ref="H77:I77"/>
    <mergeCell ref="H88:I88"/>
    <mergeCell ref="G89:H90"/>
    <mergeCell ref="H133:I133"/>
    <mergeCell ref="H135:I135"/>
    <mergeCell ref="H131:I131"/>
    <mergeCell ref="A113:C113"/>
    <mergeCell ref="H114:I114"/>
    <mergeCell ref="B116:C116"/>
    <mergeCell ref="B118:C118"/>
    <mergeCell ref="B120:C120"/>
    <mergeCell ref="H122:I122"/>
    <mergeCell ref="B123:C123"/>
    <mergeCell ref="G123:H124"/>
    <mergeCell ref="H125:I125"/>
    <mergeCell ref="H100:I100"/>
    <mergeCell ref="H102:I102"/>
    <mergeCell ref="B107:C107"/>
    <mergeCell ref="H108:I108"/>
    <mergeCell ref="B109:C109"/>
    <mergeCell ref="B112:C112"/>
    <mergeCell ref="H38:I38"/>
    <mergeCell ref="A39:B39"/>
    <mergeCell ref="A41:B41"/>
    <mergeCell ref="B51:C51"/>
    <mergeCell ref="A52:B52"/>
    <mergeCell ref="B31:C31"/>
    <mergeCell ref="A30:B30"/>
    <mergeCell ref="A32:B32"/>
    <mergeCell ref="A33:B33"/>
    <mergeCell ref="A34:B34"/>
    <mergeCell ref="A35:B35"/>
    <mergeCell ref="G31:I31"/>
    <mergeCell ref="B36:C36"/>
    <mergeCell ref="B43:C43"/>
    <mergeCell ref="B45:C45"/>
    <mergeCell ref="B47:C47"/>
    <mergeCell ref="A50:B50"/>
    <mergeCell ref="A44:B44"/>
    <mergeCell ref="A42:B42"/>
    <mergeCell ref="A40:B40"/>
    <mergeCell ref="B49:C49"/>
    <mergeCell ref="A37:B37"/>
    <mergeCell ref="G11:H11"/>
    <mergeCell ref="H8:I8"/>
    <mergeCell ref="H10:I10"/>
    <mergeCell ref="H16:I16"/>
    <mergeCell ref="A10:B10"/>
    <mergeCell ref="A16:B16"/>
    <mergeCell ref="A17:B17"/>
    <mergeCell ref="A18:B18"/>
    <mergeCell ref="G12:H12"/>
    <mergeCell ref="G13:H13"/>
    <mergeCell ref="G14:H14"/>
    <mergeCell ref="A12:B14"/>
    <mergeCell ref="B15:C15"/>
    <mergeCell ref="A1:J1"/>
    <mergeCell ref="B5:C5"/>
    <mergeCell ref="H5:I5"/>
    <mergeCell ref="B7:C7"/>
    <mergeCell ref="A6:B6"/>
    <mergeCell ref="G9:H9"/>
    <mergeCell ref="A8:B8"/>
    <mergeCell ref="A9:B9"/>
    <mergeCell ref="G6:H6"/>
    <mergeCell ref="G7:H7"/>
  </mergeCells>
  <pageMargins left="0.7" right="0.7" top="0.75" bottom="0.75" header="0.3" footer="0.3"/>
  <pageSetup paperSize="9" scale="73" orientation="portrait" r:id="rId1"/>
  <rowBreaks count="3" manualBreakCount="3">
    <brk id="58" max="9" man="1"/>
    <brk id="125" max="16383" man="1"/>
    <brk id="184" max="16383" man="1"/>
  </rowBreaks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theme="2"/>
  </sheetPr>
  <dimension ref="A1:R51"/>
  <sheetViews>
    <sheetView view="pageBreakPreview" zoomScale="120" zoomScaleNormal="100" zoomScaleSheetLayoutView="120" workbookViewId="0"/>
  </sheetViews>
  <sheetFormatPr defaultRowHeight="14.5"/>
  <sheetData>
    <row r="1" spans="1:18">
      <c r="J1" s="95"/>
      <c r="K1" s="95"/>
      <c r="L1" s="95"/>
      <c r="M1" s="95"/>
      <c r="N1" s="95"/>
      <c r="O1" s="95"/>
      <c r="P1" s="95"/>
      <c r="Q1" s="95"/>
      <c r="R1" s="95"/>
    </row>
    <row r="2" spans="1:18">
      <c r="A2" s="1"/>
      <c r="J2" s="95"/>
      <c r="K2" s="95"/>
      <c r="L2" s="95"/>
      <c r="M2" s="95"/>
      <c r="N2" s="95"/>
      <c r="O2" s="95"/>
      <c r="P2" s="95"/>
      <c r="Q2" s="95"/>
      <c r="R2" s="95"/>
    </row>
    <row r="3" spans="1:18">
      <c r="J3" s="95"/>
      <c r="K3" s="95"/>
      <c r="L3" s="95"/>
      <c r="M3" s="95"/>
      <c r="N3" s="95"/>
      <c r="O3" s="95"/>
      <c r="P3" s="95"/>
      <c r="Q3" s="95"/>
      <c r="R3" s="95"/>
    </row>
    <row r="4" spans="1:18">
      <c r="J4" s="95"/>
      <c r="K4" s="95"/>
      <c r="L4" s="95"/>
      <c r="M4" s="95"/>
      <c r="N4" s="95"/>
      <c r="O4" s="95"/>
      <c r="P4" s="95"/>
      <c r="Q4" s="95"/>
      <c r="R4" s="95"/>
    </row>
    <row r="5" spans="1:18" ht="15" customHeight="1">
      <c r="A5" s="558"/>
      <c r="B5" s="558"/>
      <c r="C5" s="558"/>
      <c r="D5" s="558"/>
      <c r="E5" s="558"/>
      <c r="F5" s="558"/>
      <c r="G5" s="558"/>
      <c r="H5" s="558"/>
      <c r="I5" s="558"/>
      <c r="J5" s="95"/>
      <c r="K5" s="95"/>
      <c r="L5" s="95"/>
      <c r="M5" s="95"/>
      <c r="N5" s="95"/>
      <c r="O5" s="95"/>
      <c r="P5" s="95"/>
      <c r="Q5" s="95"/>
      <c r="R5" s="95"/>
    </row>
    <row r="6" spans="1:18">
      <c r="A6" s="558"/>
      <c r="B6" s="558"/>
      <c r="C6" s="558"/>
      <c r="D6" s="558"/>
      <c r="E6" s="558"/>
      <c r="F6" s="558"/>
      <c r="G6" s="558"/>
      <c r="H6" s="558"/>
      <c r="I6" s="558"/>
      <c r="J6" s="95"/>
      <c r="K6" s="95"/>
      <c r="L6" s="95"/>
      <c r="M6" s="95"/>
      <c r="N6" s="95"/>
      <c r="O6" s="95"/>
      <c r="P6" s="95"/>
      <c r="Q6" s="95"/>
      <c r="R6" s="95"/>
    </row>
    <row r="7" spans="1:18">
      <c r="A7" s="558"/>
      <c r="B7" s="558"/>
      <c r="C7" s="558"/>
      <c r="D7" s="558"/>
      <c r="E7" s="558"/>
      <c r="F7" s="558"/>
      <c r="G7" s="558"/>
      <c r="H7" s="558"/>
      <c r="I7" s="558"/>
      <c r="J7" s="95"/>
      <c r="K7" s="95"/>
      <c r="L7" s="95"/>
      <c r="M7" s="95"/>
      <c r="N7" s="95"/>
      <c r="O7" s="95"/>
      <c r="P7" s="95"/>
      <c r="Q7" s="95"/>
      <c r="R7" s="95"/>
    </row>
    <row r="8" spans="1:18">
      <c r="A8" s="558"/>
      <c r="B8" s="558"/>
      <c r="C8" s="558"/>
      <c r="D8" s="558"/>
      <c r="E8" s="558"/>
      <c r="F8" s="558"/>
      <c r="G8" s="558"/>
      <c r="H8" s="558"/>
      <c r="I8" s="558"/>
      <c r="J8" s="95"/>
      <c r="K8" s="95"/>
      <c r="L8" s="95"/>
      <c r="M8" s="95"/>
      <c r="N8" s="95"/>
      <c r="O8" s="95"/>
      <c r="P8" s="95"/>
      <c r="Q8" s="95"/>
      <c r="R8" s="95"/>
    </row>
    <row r="9" spans="1:18">
      <c r="A9" s="558"/>
      <c r="B9" s="558"/>
      <c r="C9" s="558"/>
      <c r="D9" s="558"/>
      <c r="E9" s="558"/>
      <c r="F9" s="558"/>
      <c r="G9" s="558"/>
      <c r="H9" s="558"/>
      <c r="I9" s="558"/>
      <c r="J9" s="95"/>
      <c r="K9" s="95"/>
      <c r="L9" s="95"/>
      <c r="M9" s="95"/>
      <c r="N9" s="95"/>
      <c r="O9" s="95"/>
      <c r="P9" s="95"/>
      <c r="Q9" s="95"/>
      <c r="R9" s="95"/>
    </row>
    <row r="10" spans="1:18">
      <c r="A10" s="558"/>
      <c r="B10" s="558"/>
      <c r="C10" s="558"/>
      <c r="D10" s="558"/>
      <c r="E10" s="558"/>
      <c r="F10" s="558"/>
      <c r="G10" s="558"/>
      <c r="H10" s="558"/>
      <c r="I10" s="558"/>
      <c r="J10" s="95"/>
      <c r="K10" s="95"/>
      <c r="L10" s="95"/>
      <c r="M10" s="95"/>
      <c r="N10" s="95"/>
      <c r="O10" s="95"/>
      <c r="P10" s="95"/>
      <c r="Q10" s="95"/>
      <c r="R10" s="95"/>
    </row>
    <row r="11" spans="1:18">
      <c r="A11" s="558"/>
      <c r="B11" s="558"/>
      <c r="C11" s="558"/>
      <c r="D11" s="558"/>
      <c r="E11" s="558"/>
      <c r="F11" s="558"/>
      <c r="G11" s="558"/>
      <c r="H11" s="558"/>
      <c r="I11" s="558"/>
      <c r="J11" s="95"/>
      <c r="K11" s="95"/>
      <c r="L11" s="95"/>
      <c r="M11" s="95"/>
      <c r="N11" s="95"/>
      <c r="O11" s="95"/>
      <c r="P11" s="95"/>
      <c r="Q11" s="95"/>
      <c r="R11" s="95"/>
    </row>
    <row r="12" spans="1:18">
      <c r="A12" s="558"/>
      <c r="B12" s="558"/>
      <c r="C12" s="558"/>
      <c r="D12" s="558"/>
      <c r="E12" s="558"/>
      <c r="F12" s="558"/>
      <c r="G12" s="558"/>
      <c r="H12" s="558"/>
      <c r="I12" s="558"/>
      <c r="J12" s="95"/>
      <c r="K12" s="95"/>
      <c r="L12" s="95"/>
      <c r="M12" s="95"/>
      <c r="N12" s="95"/>
      <c r="O12" s="95"/>
      <c r="P12" s="95"/>
      <c r="Q12" s="95"/>
      <c r="R12" s="95"/>
    </row>
    <row r="13" spans="1:18">
      <c r="A13" s="558"/>
      <c r="B13" s="558"/>
      <c r="C13" s="558"/>
      <c r="D13" s="558"/>
      <c r="E13" s="558"/>
      <c r="F13" s="558"/>
      <c r="G13" s="558"/>
      <c r="H13" s="558"/>
      <c r="I13" s="558"/>
      <c r="J13" s="95"/>
      <c r="K13" s="95"/>
      <c r="L13" s="95"/>
      <c r="M13" s="95"/>
      <c r="N13" s="95"/>
      <c r="O13" s="95"/>
      <c r="P13" s="95"/>
      <c r="Q13" s="95"/>
      <c r="R13" s="95"/>
    </row>
    <row r="14" spans="1:18">
      <c r="A14" s="558"/>
      <c r="B14" s="558"/>
      <c r="C14" s="558"/>
      <c r="D14" s="558"/>
      <c r="E14" s="558"/>
      <c r="F14" s="558"/>
      <c r="G14" s="558"/>
      <c r="H14" s="558"/>
      <c r="I14" s="558"/>
      <c r="J14" s="95"/>
      <c r="K14" s="95"/>
      <c r="L14" s="95"/>
      <c r="M14" s="95"/>
      <c r="N14" s="95"/>
      <c r="O14" s="95"/>
      <c r="P14" s="95"/>
      <c r="Q14" s="95"/>
      <c r="R14" s="95"/>
    </row>
    <row r="15" spans="1:18">
      <c r="A15" s="558"/>
      <c r="B15" s="558"/>
      <c r="C15" s="558"/>
      <c r="D15" s="558"/>
      <c r="E15" s="558"/>
      <c r="F15" s="558"/>
      <c r="G15" s="558"/>
      <c r="H15" s="558"/>
      <c r="I15" s="558"/>
      <c r="J15" s="95"/>
      <c r="K15" s="95"/>
      <c r="L15" s="95"/>
      <c r="M15" s="95"/>
      <c r="N15" s="95"/>
      <c r="O15" s="95"/>
      <c r="P15" s="95"/>
      <c r="Q15" s="95"/>
      <c r="R15" s="95"/>
    </row>
    <row r="16" spans="1:18">
      <c r="A16" s="558"/>
      <c r="B16" s="558"/>
      <c r="C16" s="558"/>
      <c r="D16" s="558"/>
      <c r="E16" s="558"/>
      <c r="F16" s="558"/>
      <c r="G16" s="558"/>
      <c r="H16" s="558"/>
      <c r="I16" s="558"/>
      <c r="J16" s="95"/>
      <c r="K16" s="95"/>
      <c r="L16" s="95"/>
      <c r="M16" s="95"/>
      <c r="N16" s="95"/>
      <c r="O16" s="95"/>
      <c r="P16" s="95"/>
      <c r="Q16" s="95"/>
      <c r="R16" s="95"/>
    </row>
    <row r="17" spans="1:18">
      <c r="A17" s="558"/>
      <c r="B17" s="558"/>
      <c r="C17" s="558"/>
      <c r="D17" s="558"/>
      <c r="E17" s="558"/>
      <c r="F17" s="558"/>
      <c r="G17" s="558"/>
      <c r="H17" s="558"/>
      <c r="I17" s="558"/>
      <c r="J17" s="95"/>
      <c r="K17" s="95"/>
      <c r="L17" s="95"/>
      <c r="M17" s="95"/>
      <c r="N17" s="95"/>
      <c r="O17" s="95"/>
      <c r="P17" s="95"/>
      <c r="Q17" s="95"/>
      <c r="R17" s="95"/>
    </row>
    <row r="18" spans="1:18">
      <c r="A18" s="558"/>
      <c r="B18" s="558"/>
      <c r="C18" s="558"/>
      <c r="D18" s="558"/>
      <c r="E18" s="558"/>
      <c r="F18" s="558"/>
      <c r="G18" s="558"/>
      <c r="H18" s="558"/>
      <c r="I18" s="558"/>
      <c r="J18" s="95"/>
      <c r="K18" s="95"/>
      <c r="L18" s="95"/>
      <c r="M18" s="95"/>
      <c r="N18" s="95"/>
      <c r="O18" s="95"/>
      <c r="P18" s="95"/>
      <c r="Q18" s="95"/>
      <c r="R18" s="95"/>
    </row>
    <row r="19" spans="1:18">
      <c r="A19" s="558"/>
      <c r="B19" s="558"/>
      <c r="C19" s="558"/>
      <c r="D19" s="558"/>
      <c r="E19" s="558"/>
      <c r="F19" s="558"/>
      <c r="G19" s="558"/>
      <c r="H19" s="558"/>
      <c r="I19" s="558"/>
      <c r="J19" s="95"/>
      <c r="K19" s="95"/>
      <c r="L19" s="95"/>
      <c r="M19" s="95"/>
      <c r="N19" s="95"/>
      <c r="O19" s="95"/>
      <c r="P19" s="95"/>
      <c r="Q19" s="95"/>
      <c r="R19" s="95"/>
    </row>
    <row r="20" spans="1:18">
      <c r="A20" s="558"/>
      <c r="B20" s="558"/>
      <c r="C20" s="558"/>
      <c r="D20" s="558"/>
      <c r="E20" s="558"/>
      <c r="F20" s="558"/>
      <c r="G20" s="558"/>
      <c r="H20" s="558"/>
      <c r="I20" s="558"/>
      <c r="J20" s="95"/>
      <c r="K20" s="95"/>
      <c r="L20" s="95"/>
      <c r="M20" s="95"/>
      <c r="N20" s="95"/>
      <c r="O20" s="95"/>
      <c r="P20" s="95"/>
      <c r="Q20" s="95"/>
      <c r="R20" s="95"/>
    </row>
    <row r="21" spans="1:18">
      <c r="A21" s="558"/>
      <c r="B21" s="558"/>
      <c r="C21" s="558"/>
      <c r="D21" s="558"/>
      <c r="E21" s="558"/>
      <c r="F21" s="558"/>
      <c r="G21" s="558"/>
      <c r="H21" s="558"/>
      <c r="I21" s="558"/>
      <c r="J21" s="95"/>
      <c r="K21" s="95"/>
      <c r="L21" s="95"/>
      <c r="M21" s="95"/>
      <c r="N21" s="95"/>
      <c r="O21" s="95"/>
      <c r="P21" s="95"/>
      <c r="Q21" s="95"/>
      <c r="R21" s="95"/>
    </row>
    <row r="22" spans="1:18">
      <c r="A22" s="558"/>
      <c r="B22" s="558"/>
      <c r="C22" s="558"/>
      <c r="D22" s="558"/>
      <c r="E22" s="558"/>
      <c r="F22" s="558"/>
      <c r="G22" s="558"/>
      <c r="H22" s="558"/>
      <c r="I22" s="558"/>
      <c r="J22" s="95"/>
      <c r="K22" s="95"/>
      <c r="L22" s="95"/>
      <c r="M22" s="95"/>
      <c r="N22" s="95"/>
      <c r="O22" s="95"/>
      <c r="P22" s="95"/>
      <c r="Q22" s="95"/>
      <c r="R22" s="95"/>
    </row>
    <row r="23" spans="1:18">
      <c r="A23" s="558"/>
      <c r="B23" s="558"/>
      <c r="C23" s="558"/>
      <c r="D23" s="558"/>
      <c r="E23" s="558"/>
      <c r="F23" s="558"/>
      <c r="G23" s="558"/>
      <c r="H23" s="558"/>
      <c r="I23" s="558"/>
      <c r="J23" s="95"/>
      <c r="K23" s="95"/>
      <c r="L23" s="95"/>
      <c r="M23" s="95"/>
      <c r="N23" s="95"/>
      <c r="O23" s="95"/>
      <c r="P23" s="95"/>
      <c r="Q23" s="95"/>
      <c r="R23" s="95"/>
    </row>
    <row r="24" spans="1:18">
      <c r="A24" s="558"/>
      <c r="B24" s="558"/>
      <c r="C24" s="558"/>
      <c r="D24" s="558"/>
      <c r="E24" s="558"/>
      <c r="F24" s="558"/>
      <c r="G24" s="558"/>
      <c r="H24" s="558"/>
      <c r="I24" s="558"/>
      <c r="J24" s="95"/>
      <c r="K24" s="95"/>
      <c r="L24" s="95"/>
      <c r="M24" s="95"/>
      <c r="N24" s="95"/>
      <c r="O24" s="95"/>
      <c r="P24" s="95"/>
      <c r="Q24" s="95"/>
      <c r="R24" s="95"/>
    </row>
    <row r="25" spans="1:18">
      <c r="A25" s="558"/>
      <c r="B25" s="558"/>
      <c r="C25" s="558"/>
      <c r="D25" s="558"/>
      <c r="E25" s="558"/>
      <c r="F25" s="558"/>
      <c r="G25" s="558"/>
      <c r="H25" s="558"/>
      <c r="I25" s="558"/>
      <c r="J25" s="95"/>
      <c r="K25" s="95"/>
      <c r="L25" s="95"/>
      <c r="M25" s="95"/>
      <c r="N25" s="95"/>
      <c r="O25" s="95"/>
      <c r="P25" s="95"/>
      <c r="Q25" s="95"/>
      <c r="R25" s="95"/>
    </row>
    <row r="26" spans="1:18">
      <c r="A26" s="558"/>
      <c r="B26" s="558"/>
      <c r="C26" s="558"/>
      <c r="D26" s="558"/>
      <c r="E26" s="558"/>
      <c r="F26" s="558"/>
      <c r="G26" s="558"/>
      <c r="H26" s="558"/>
      <c r="I26" s="558"/>
      <c r="J26" s="95"/>
      <c r="K26" s="95"/>
      <c r="L26" s="95"/>
      <c r="M26" s="95"/>
      <c r="N26" s="95"/>
      <c r="O26" s="95"/>
      <c r="P26" s="95"/>
      <c r="Q26" s="95"/>
      <c r="R26" s="95"/>
    </row>
    <row r="27" spans="1:18">
      <c r="A27" s="558"/>
      <c r="B27" s="558"/>
      <c r="C27" s="558"/>
      <c r="D27" s="558"/>
      <c r="E27" s="558"/>
      <c r="F27" s="558"/>
      <c r="G27" s="558"/>
      <c r="H27" s="558"/>
      <c r="I27" s="558"/>
      <c r="J27" s="95"/>
      <c r="K27" s="95"/>
      <c r="L27" s="95"/>
      <c r="M27" s="95"/>
      <c r="N27" s="95"/>
      <c r="O27" s="95"/>
      <c r="P27" s="95"/>
      <c r="Q27" s="95"/>
      <c r="R27" s="95"/>
    </row>
    <row r="28" spans="1:18">
      <c r="A28" s="558"/>
      <c r="B28" s="558"/>
      <c r="C28" s="558"/>
      <c r="D28" s="558"/>
      <c r="E28" s="558"/>
      <c r="F28" s="558"/>
      <c r="G28" s="558"/>
      <c r="H28" s="558"/>
      <c r="I28" s="558"/>
      <c r="J28" s="95"/>
      <c r="K28" s="95"/>
      <c r="L28" s="95"/>
      <c r="M28" s="95"/>
      <c r="N28" s="95"/>
      <c r="O28" s="95"/>
      <c r="P28" s="95"/>
      <c r="Q28" s="95"/>
      <c r="R28" s="95"/>
    </row>
    <row r="29" spans="1:18">
      <c r="A29" s="558"/>
      <c r="B29" s="558"/>
      <c r="C29" s="558"/>
      <c r="D29" s="558"/>
      <c r="E29" s="558"/>
      <c r="F29" s="558"/>
      <c r="G29" s="558"/>
      <c r="H29" s="558"/>
      <c r="I29" s="558"/>
      <c r="J29" s="95"/>
      <c r="K29" s="95"/>
      <c r="L29" s="95"/>
      <c r="M29" s="95"/>
      <c r="N29" s="95"/>
      <c r="O29" s="95"/>
      <c r="P29" s="95"/>
      <c r="Q29" s="95"/>
      <c r="R29" s="95"/>
    </row>
    <row r="30" spans="1:18">
      <c r="A30" s="558"/>
      <c r="B30" s="558"/>
      <c r="C30" s="558"/>
      <c r="D30" s="558"/>
      <c r="E30" s="558"/>
      <c r="F30" s="558"/>
      <c r="G30" s="558"/>
      <c r="H30" s="558"/>
      <c r="I30" s="558"/>
    </row>
    <row r="31" spans="1:18">
      <c r="A31" s="558"/>
      <c r="B31" s="558"/>
      <c r="C31" s="558"/>
      <c r="D31" s="558"/>
      <c r="E31" s="558"/>
      <c r="F31" s="558"/>
      <c r="G31" s="558"/>
      <c r="H31" s="558"/>
      <c r="I31" s="558"/>
    </row>
    <row r="32" spans="1:18">
      <c r="A32" s="558"/>
      <c r="B32" s="558"/>
      <c r="C32" s="558"/>
      <c r="D32" s="558"/>
      <c r="E32" s="558"/>
      <c r="F32" s="558"/>
      <c r="G32" s="558"/>
      <c r="H32" s="558"/>
      <c r="I32" s="558"/>
    </row>
    <row r="33" spans="1:9">
      <c r="A33" s="558"/>
      <c r="B33" s="558"/>
      <c r="C33" s="558"/>
      <c r="D33" s="558"/>
      <c r="E33" s="558"/>
      <c r="F33" s="558"/>
      <c r="G33" s="558"/>
      <c r="H33" s="558"/>
      <c r="I33" s="558"/>
    </row>
    <row r="34" spans="1:9">
      <c r="A34" s="558"/>
      <c r="B34" s="558"/>
      <c r="C34" s="558"/>
      <c r="D34" s="558"/>
      <c r="E34" s="558"/>
      <c r="F34" s="558"/>
      <c r="G34" s="558"/>
      <c r="H34" s="558"/>
      <c r="I34" s="558"/>
    </row>
    <row r="35" spans="1:9">
      <c r="A35" s="558"/>
      <c r="B35" s="558"/>
      <c r="C35" s="558"/>
      <c r="D35" s="558"/>
      <c r="E35" s="558"/>
      <c r="F35" s="558"/>
      <c r="G35" s="558"/>
      <c r="H35" s="558"/>
      <c r="I35" s="558"/>
    </row>
    <row r="36" spans="1:9">
      <c r="A36" s="558"/>
      <c r="B36" s="558"/>
      <c r="C36" s="558"/>
      <c r="D36" s="558"/>
      <c r="E36" s="558"/>
      <c r="F36" s="558"/>
      <c r="G36" s="558"/>
      <c r="H36" s="558"/>
      <c r="I36" s="558"/>
    </row>
    <row r="37" spans="1:9">
      <c r="A37" s="102"/>
      <c r="B37" s="102"/>
      <c r="C37" s="102"/>
      <c r="D37" s="102"/>
      <c r="E37" s="102"/>
      <c r="F37" s="102"/>
      <c r="G37" s="102"/>
      <c r="H37" s="102"/>
      <c r="I37" s="102"/>
    </row>
    <row r="38" spans="1:9">
      <c r="A38" s="102"/>
      <c r="B38" s="102"/>
      <c r="C38" s="102"/>
      <c r="D38" s="102"/>
      <c r="E38" s="102"/>
      <c r="F38" s="102"/>
      <c r="G38" s="102"/>
      <c r="H38" s="102"/>
      <c r="I38" s="102"/>
    </row>
    <row r="39" spans="1:9">
      <c r="A39" s="102"/>
      <c r="B39" s="102"/>
      <c r="C39" s="102"/>
      <c r="D39" s="102"/>
      <c r="E39" s="102"/>
      <c r="F39" s="102"/>
      <c r="G39" s="102"/>
      <c r="H39" s="102"/>
      <c r="I39" s="102"/>
    </row>
    <row r="40" spans="1:9">
      <c r="A40" s="102"/>
      <c r="B40" s="102"/>
      <c r="C40" s="102"/>
      <c r="D40" s="102"/>
      <c r="E40" s="102"/>
      <c r="F40" s="102"/>
      <c r="G40" s="102"/>
      <c r="H40" s="102"/>
      <c r="I40" s="102"/>
    </row>
    <row r="41" spans="1:9">
      <c r="A41" s="102"/>
      <c r="B41" s="102"/>
      <c r="C41" s="102"/>
      <c r="D41" s="102"/>
      <c r="E41" s="102"/>
      <c r="F41" s="102"/>
      <c r="G41" s="102"/>
      <c r="H41" s="102"/>
      <c r="I41" s="102"/>
    </row>
    <row r="42" spans="1:9">
      <c r="A42" s="102"/>
      <c r="B42" s="102"/>
      <c r="C42" s="102"/>
      <c r="D42" s="102"/>
      <c r="E42" s="102"/>
      <c r="F42" s="102"/>
      <c r="G42" s="102"/>
      <c r="H42" s="102"/>
      <c r="I42" s="102"/>
    </row>
    <row r="43" spans="1:9">
      <c r="A43" s="102"/>
      <c r="B43" s="102"/>
      <c r="C43" s="102"/>
      <c r="D43" s="102"/>
      <c r="E43" s="102"/>
      <c r="F43" s="102"/>
      <c r="G43" s="102"/>
      <c r="H43" s="102"/>
      <c r="I43" s="102"/>
    </row>
    <row r="44" spans="1:9">
      <c r="A44" s="102"/>
      <c r="B44" s="102"/>
      <c r="C44" s="102"/>
      <c r="D44" s="102"/>
      <c r="E44" s="102"/>
      <c r="F44" s="102"/>
      <c r="G44" s="102"/>
      <c r="H44" s="102"/>
      <c r="I44" s="102"/>
    </row>
    <row r="45" spans="1:9">
      <c r="A45" s="102"/>
      <c r="B45" s="102"/>
      <c r="C45" s="102"/>
      <c r="D45" s="102"/>
      <c r="E45" s="102"/>
      <c r="F45" s="102"/>
      <c r="G45" s="102"/>
      <c r="H45" s="102"/>
      <c r="I45" s="102"/>
    </row>
    <row r="46" spans="1:9">
      <c r="A46" s="102"/>
      <c r="B46" s="102"/>
      <c r="C46" s="102"/>
      <c r="D46" s="102"/>
      <c r="E46" s="102"/>
      <c r="F46" s="102"/>
      <c r="G46" s="102"/>
      <c r="H46" s="102"/>
      <c r="I46" s="102"/>
    </row>
    <row r="47" spans="1:9">
      <c r="A47" s="102"/>
      <c r="B47" s="102"/>
      <c r="C47" s="102"/>
      <c r="D47" s="102"/>
      <c r="E47" s="102"/>
      <c r="F47" s="102"/>
      <c r="G47" s="102"/>
      <c r="H47" s="102"/>
      <c r="I47" s="102"/>
    </row>
    <row r="48" spans="1:9">
      <c r="A48" s="102"/>
      <c r="B48" s="102"/>
      <c r="C48" s="102"/>
      <c r="D48" s="102"/>
      <c r="E48" s="102"/>
      <c r="F48" s="102"/>
      <c r="G48" s="102"/>
      <c r="H48" s="102"/>
      <c r="I48" s="102"/>
    </row>
    <row r="49" spans="1:9">
      <c r="A49" s="102"/>
      <c r="B49" s="102"/>
      <c r="C49" s="102"/>
      <c r="D49" s="102"/>
      <c r="E49" s="102"/>
      <c r="F49" s="102"/>
      <c r="G49" s="102"/>
      <c r="H49" s="102"/>
      <c r="I49" s="102"/>
    </row>
    <row r="50" spans="1:9">
      <c r="A50" s="102"/>
      <c r="B50" s="102"/>
      <c r="C50" s="102"/>
      <c r="D50" s="102"/>
      <c r="E50" s="102"/>
      <c r="F50" s="102"/>
      <c r="G50" s="102"/>
      <c r="H50" s="102"/>
      <c r="I50" s="102"/>
    </row>
    <row r="51" spans="1:9">
      <c r="A51" s="102"/>
      <c r="B51" s="102"/>
      <c r="C51" s="102"/>
      <c r="D51" s="102"/>
      <c r="E51" s="102"/>
      <c r="F51" s="102"/>
      <c r="G51" s="102"/>
      <c r="H51" s="102"/>
      <c r="I51" s="102"/>
    </row>
  </sheetData>
  <mergeCells count="1">
    <mergeCell ref="A5:I3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theme="0"/>
  </sheetPr>
  <dimension ref="A1:Q91"/>
  <sheetViews>
    <sheetView showGridLines="0" view="pageBreakPreview" topLeftCell="A56" zoomScaleNormal="100" zoomScaleSheetLayoutView="100" workbookViewId="0">
      <selection activeCell="N14" sqref="N14"/>
    </sheetView>
  </sheetViews>
  <sheetFormatPr defaultRowHeight="14.5"/>
  <cols>
    <col min="1" max="1" width="5.453125" customWidth="1"/>
    <col min="2" max="2" width="6.7265625" customWidth="1"/>
    <col min="3" max="3" width="11.1796875" customWidth="1"/>
    <col min="4" max="4" width="7.7265625" customWidth="1"/>
    <col min="5" max="5" width="6.54296875" customWidth="1"/>
    <col min="6" max="6" width="9.1796875" customWidth="1"/>
    <col min="7" max="7" width="7.54296875" customWidth="1"/>
    <col min="8" max="8" width="7.7265625" customWidth="1"/>
    <col min="9" max="9" width="4.81640625" customWidth="1"/>
    <col min="10" max="10" width="5.54296875" customWidth="1"/>
    <col min="11" max="11" width="6.1796875" customWidth="1"/>
    <col min="12" max="12" width="10.453125" customWidth="1"/>
  </cols>
  <sheetData>
    <row r="1" spans="1:12" ht="20">
      <c r="A1" s="560" t="s">
        <v>560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3" spans="1:12" ht="17.5" thickBot="1">
      <c r="A3" s="261" t="s">
        <v>561</v>
      </c>
    </row>
    <row r="4" spans="1:12" ht="15.75" customHeight="1" thickBot="1">
      <c r="A4" s="752" t="s">
        <v>0</v>
      </c>
      <c r="B4" s="752"/>
      <c r="C4" s="769" t="s">
        <v>534</v>
      </c>
      <c r="D4" s="769" t="s">
        <v>513</v>
      </c>
      <c r="E4" s="769" t="s">
        <v>529</v>
      </c>
      <c r="F4" s="769" t="s">
        <v>527</v>
      </c>
      <c r="G4" s="769" t="s">
        <v>530</v>
      </c>
      <c r="H4" s="769" t="s">
        <v>528</v>
      </c>
      <c r="I4" s="769" t="s">
        <v>562</v>
      </c>
      <c r="J4" s="769" t="s">
        <v>533</v>
      </c>
      <c r="K4" s="769" t="s">
        <v>563</v>
      </c>
      <c r="L4" s="769" t="s">
        <v>535</v>
      </c>
    </row>
    <row r="5" spans="1:12" ht="12.75" customHeight="1" thickBot="1">
      <c r="A5" s="752"/>
      <c r="B5" s="752"/>
      <c r="C5" s="769"/>
      <c r="D5" s="769"/>
      <c r="E5" s="769"/>
      <c r="F5" s="769"/>
      <c r="G5" s="769"/>
      <c r="H5" s="769"/>
      <c r="I5" s="769"/>
      <c r="J5" s="769"/>
      <c r="K5" s="769"/>
      <c r="L5" s="769"/>
    </row>
    <row r="6" spans="1:12" ht="15" thickBot="1">
      <c r="A6" s="753" t="s">
        <v>606</v>
      </c>
      <c r="B6" s="753"/>
      <c r="C6" s="103">
        <v>3</v>
      </c>
      <c r="D6" s="103">
        <v>678</v>
      </c>
      <c r="E6" s="541" t="s">
        <v>624</v>
      </c>
      <c r="F6" s="541" t="s">
        <v>626</v>
      </c>
      <c r="G6" s="541" t="s">
        <v>625</v>
      </c>
      <c r="H6" s="103">
        <v>13</v>
      </c>
      <c r="I6" s="103">
        <v>23</v>
      </c>
      <c r="J6" s="103">
        <v>10</v>
      </c>
      <c r="K6" s="103">
        <v>114</v>
      </c>
      <c r="L6" s="103">
        <v>245</v>
      </c>
    </row>
    <row r="7" spans="1:12" ht="15" thickBot="1">
      <c r="A7" s="751" t="s">
        <v>635</v>
      </c>
      <c r="B7" s="751"/>
      <c r="C7" s="103">
        <v>3</v>
      </c>
      <c r="D7" s="103">
        <v>682</v>
      </c>
      <c r="E7" s="541">
        <v>243</v>
      </c>
      <c r="F7" s="103">
        <v>245</v>
      </c>
      <c r="G7" s="103">
        <v>399</v>
      </c>
      <c r="H7" s="103">
        <v>13</v>
      </c>
      <c r="I7" s="103">
        <v>23</v>
      </c>
      <c r="J7" s="103">
        <v>10</v>
      </c>
      <c r="K7" s="103">
        <v>113</v>
      </c>
      <c r="L7" s="103">
        <v>245</v>
      </c>
    </row>
    <row r="8" spans="1:12" ht="15" thickBot="1">
      <c r="A8" s="751" t="s">
        <v>744</v>
      </c>
      <c r="B8" s="751"/>
      <c r="C8" s="103">
        <v>3</v>
      </c>
      <c r="D8" s="103">
        <v>701</v>
      </c>
      <c r="E8" s="103">
        <v>246</v>
      </c>
      <c r="F8" s="103">
        <v>404</v>
      </c>
      <c r="G8" s="103">
        <v>250</v>
      </c>
      <c r="H8" s="103">
        <v>13</v>
      </c>
      <c r="I8" s="103">
        <v>23</v>
      </c>
      <c r="J8" s="103">
        <v>10</v>
      </c>
      <c r="K8" s="103">
        <v>114</v>
      </c>
      <c r="L8" s="103">
        <v>245</v>
      </c>
    </row>
    <row r="9" spans="1:12" ht="15" thickBot="1">
      <c r="A9" s="750" t="s">
        <v>745</v>
      </c>
      <c r="B9" s="750"/>
      <c r="C9" s="556">
        <v>3</v>
      </c>
      <c r="D9" s="105">
        <v>683</v>
      </c>
      <c r="E9" s="106">
        <v>244</v>
      </c>
      <c r="F9" s="105">
        <v>402</v>
      </c>
      <c r="G9" s="105">
        <v>255</v>
      </c>
      <c r="H9" s="556">
        <v>13</v>
      </c>
      <c r="I9" s="556">
        <v>23</v>
      </c>
      <c r="J9" s="556">
        <v>10</v>
      </c>
      <c r="K9" s="105">
        <v>113</v>
      </c>
      <c r="L9" s="105">
        <v>245</v>
      </c>
    </row>
    <row r="10" spans="1:12" ht="15" thickBot="1">
      <c r="A10" s="750" t="s">
        <v>746</v>
      </c>
      <c r="B10" s="750"/>
      <c r="C10" s="556">
        <v>3</v>
      </c>
      <c r="D10" s="105">
        <v>687</v>
      </c>
      <c r="E10" s="106">
        <v>245</v>
      </c>
      <c r="F10" s="105">
        <v>403</v>
      </c>
      <c r="G10" s="105">
        <v>249</v>
      </c>
      <c r="H10" s="556">
        <v>13</v>
      </c>
      <c r="I10" s="556">
        <v>23</v>
      </c>
      <c r="J10" s="556">
        <v>10</v>
      </c>
      <c r="K10" s="105">
        <v>113</v>
      </c>
      <c r="L10" s="105">
        <v>245</v>
      </c>
    </row>
    <row r="11" spans="1:12" ht="15" thickBot="1">
      <c r="A11" s="750" t="s">
        <v>747</v>
      </c>
      <c r="B11" s="750"/>
      <c r="C11" s="556">
        <v>3</v>
      </c>
      <c r="D11" s="105">
        <v>691</v>
      </c>
      <c r="E11" s="106">
        <v>246</v>
      </c>
      <c r="F11" s="105">
        <v>400</v>
      </c>
      <c r="G11" s="105">
        <v>250</v>
      </c>
      <c r="H11" s="556">
        <v>13</v>
      </c>
      <c r="I11" s="556">
        <v>23</v>
      </c>
      <c r="J11" s="556">
        <v>10</v>
      </c>
      <c r="K11" s="105">
        <v>114</v>
      </c>
      <c r="L11" s="105">
        <v>245</v>
      </c>
    </row>
    <row r="12" spans="1:12" ht="15" thickBot="1">
      <c r="A12" s="750" t="s">
        <v>748</v>
      </c>
      <c r="B12" s="750"/>
      <c r="C12" s="556">
        <v>3</v>
      </c>
      <c r="D12" s="105">
        <v>694</v>
      </c>
      <c r="E12" s="106">
        <v>245</v>
      </c>
      <c r="F12" s="105">
        <v>402</v>
      </c>
      <c r="G12" s="105">
        <v>251</v>
      </c>
      <c r="H12" s="556">
        <v>13</v>
      </c>
      <c r="I12" s="556">
        <v>23</v>
      </c>
      <c r="J12" s="556">
        <v>10</v>
      </c>
      <c r="K12" s="105">
        <v>114</v>
      </c>
      <c r="L12" s="105">
        <v>245</v>
      </c>
    </row>
    <row r="13" spans="1:12" ht="15" thickBot="1">
      <c r="A13" s="750" t="s">
        <v>749</v>
      </c>
      <c r="B13" s="750"/>
      <c r="C13" s="556">
        <v>3</v>
      </c>
      <c r="D13" s="105">
        <v>699</v>
      </c>
      <c r="E13" s="106">
        <v>245</v>
      </c>
      <c r="F13" s="105">
        <v>403</v>
      </c>
      <c r="G13" s="105">
        <v>251</v>
      </c>
      <c r="H13" s="556">
        <v>13</v>
      </c>
      <c r="I13" s="556">
        <v>23</v>
      </c>
      <c r="J13" s="556">
        <v>10</v>
      </c>
      <c r="K13" s="105">
        <v>114</v>
      </c>
      <c r="L13" s="105">
        <v>245</v>
      </c>
    </row>
    <row r="14" spans="1:12" ht="15" thickBot="1">
      <c r="A14" s="750" t="s">
        <v>750</v>
      </c>
      <c r="B14" s="750"/>
      <c r="C14" s="556">
        <v>3</v>
      </c>
      <c r="D14" s="105">
        <v>701</v>
      </c>
      <c r="E14" s="106">
        <v>246</v>
      </c>
      <c r="F14" s="105">
        <v>404</v>
      </c>
      <c r="G14" s="105">
        <v>250</v>
      </c>
      <c r="H14" s="556">
        <v>13</v>
      </c>
      <c r="I14" s="556">
        <v>23</v>
      </c>
      <c r="J14" s="556">
        <v>10</v>
      </c>
      <c r="K14" s="105">
        <v>114</v>
      </c>
      <c r="L14" s="105">
        <v>245</v>
      </c>
    </row>
    <row r="15" spans="1:12">
      <c r="A15" s="132" t="s">
        <v>627</v>
      </c>
    </row>
    <row r="16" spans="1:12" ht="5.25" customHeight="1"/>
    <row r="17" spans="1:12" ht="17.5" thickBot="1">
      <c r="A17" s="261" t="s">
        <v>597</v>
      </c>
    </row>
    <row r="18" spans="1:12" ht="15.75" customHeight="1" thickBot="1">
      <c r="A18" s="752" t="s">
        <v>0</v>
      </c>
      <c r="B18" s="752"/>
      <c r="C18" s="752" t="s">
        <v>263</v>
      </c>
      <c r="D18" s="752"/>
      <c r="E18" s="752"/>
      <c r="F18" s="769" t="s">
        <v>1007</v>
      </c>
      <c r="G18" s="769"/>
      <c r="H18" s="769"/>
      <c r="I18" s="769"/>
      <c r="J18" s="769"/>
      <c r="K18" s="769"/>
      <c r="L18" s="769"/>
    </row>
    <row r="19" spans="1:12" ht="39.5" thickBot="1">
      <c r="A19" s="752"/>
      <c r="B19" s="752"/>
      <c r="C19" s="459" t="s">
        <v>564</v>
      </c>
      <c r="D19" s="459" t="s">
        <v>565</v>
      </c>
      <c r="E19" s="459" t="s">
        <v>212</v>
      </c>
      <c r="F19" s="459" t="s">
        <v>628</v>
      </c>
      <c r="G19" s="459" t="s">
        <v>629</v>
      </c>
      <c r="H19" s="459" t="s">
        <v>598</v>
      </c>
      <c r="I19" s="769" t="s">
        <v>599</v>
      </c>
      <c r="J19" s="769"/>
      <c r="K19" s="769" t="s">
        <v>600</v>
      </c>
      <c r="L19" s="769"/>
    </row>
    <row r="20" spans="1:12" ht="15" customHeight="1" thickBot="1">
      <c r="A20" s="753" t="s">
        <v>606</v>
      </c>
      <c r="B20" s="753"/>
      <c r="C20" s="103">
        <v>105</v>
      </c>
      <c r="D20" s="103">
        <v>19</v>
      </c>
      <c r="E20" s="460">
        <v>124</v>
      </c>
      <c r="F20" s="544">
        <v>33</v>
      </c>
      <c r="G20" s="544">
        <v>4</v>
      </c>
      <c r="H20" s="542">
        <v>0</v>
      </c>
      <c r="I20" s="772">
        <v>3</v>
      </c>
      <c r="J20" s="772"/>
      <c r="K20" s="773">
        <v>0</v>
      </c>
      <c r="L20" s="773"/>
    </row>
    <row r="21" spans="1:12" ht="15" customHeight="1" thickBot="1">
      <c r="A21" s="751" t="s">
        <v>635</v>
      </c>
      <c r="B21" s="751"/>
      <c r="C21" s="103">
        <v>103</v>
      </c>
      <c r="D21" s="103">
        <v>20</v>
      </c>
      <c r="E21" s="460">
        <v>123</v>
      </c>
      <c r="F21" s="544">
        <v>33</v>
      </c>
      <c r="G21" s="544">
        <v>4</v>
      </c>
      <c r="H21" s="542">
        <v>82</v>
      </c>
      <c r="I21" s="772">
        <v>3</v>
      </c>
      <c r="J21" s="772"/>
      <c r="K21" s="774">
        <v>1</v>
      </c>
      <c r="L21" s="775"/>
    </row>
    <row r="22" spans="1:12" ht="15" customHeight="1" thickBot="1">
      <c r="A22" s="751" t="s">
        <v>744</v>
      </c>
      <c r="B22" s="751"/>
      <c r="C22" s="103">
        <v>98</v>
      </c>
      <c r="D22" s="103">
        <v>25</v>
      </c>
      <c r="E22" s="103">
        <v>123</v>
      </c>
      <c r="F22" s="103">
        <v>33</v>
      </c>
      <c r="G22" s="103">
        <v>4</v>
      </c>
      <c r="H22" s="461">
        <v>82</v>
      </c>
      <c r="I22" s="772">
        <v>3</v>
      </c>
      <c r="J22" s="772"/>
      <c r="K22" s="774">
        <v>1</v>
      </c>
      <c r="L22" s="775"/>
    </row>
    <row r="23" spans="1:12" ht="15" thickBot="1">
      <c r="A23" s="750" t="s">
        <v>745</v>
      </c>
      <c r="B23" s="750"/>
      <c r="C23" s="105">
        <v>103</v>
      </c>
      <c r="D23" s="105">
        <v>20</v>
      </c>
      <c r="E23" s="462">
        <v>123</v>
      </c>
      <c r="F23" s="543">
        <v>33</v>
      </c>
      <c r="G23" s="543">
        <v>4</v>
      </c>
      <c r="H23" s="341">
        <v>82</v>
      </c>
      <c r="I23" s="770">
        <v>3</v>
      </c>
      <c r="J23" s="770"/>
      <c r="K23" s="776">
        <v>1</v>
      </c>
      <c r="L23" s="777"/>
    </row>
    <row r="24" spans="1:12" ht="15" thickBot="1">
      <c r="A24" s="750" t="s">
        <v>746</v>
      </c>
      <c r="B24" s="750"/>
      <c r="C24" s="105">
        <v>103</v>
      </c>
      <c r="D24" s="105">
        <v>20</v>
      </c>
      <c r="E24" s="462">
        <v>123</v>
      </c>
      <c r="F24" s="543">
        <v>33</v>
      </c>
      <c r="G24" s="543">
        <v>4</v>
      </c>
      <c r="H24" s="341">
        <v>82</v>
      </c>
      <c r="I24" s="770">
        <v>3</v>
      </c>
      <c r="J24" s="770"/>
      <c r="K24" s="776">
        <v>1</v>
      </c>
      <c r="L24" s="777"/>
    </row>
    <row r="25" spans="1:12" ht="15" thickBot="1">
      <c r="A25" s="750" t="s">
        <v>747</v>
      </c>
      <c r="B25" s="750"/>
      <c r="C25" s="105">
        <v>103</v>
      </c>
      <c r="D25" s="105">
        <v>20</v>
      </c>
      <c r="E25" s="462">
        <v>123</v>
      </c>
      <c r="F25" s="543">
        <v>33</v>
      </c>
      <c r="G25" s="543">
        <v>4</v>
      </c>
      <c r="H25" s="341">
        <v>82</v>
      </c>
      <c r="I25" s="770">
        <v>3</v>
      </c>
      <c r="J25" s="770"/>
      <c r="K25" s="776">
        <v>1</v>
      </c>
      <c r="L25" s="777"/>
    </row>
    <row r="26" spans="1:12" ht="15" thickBot="1">
      <c r="A26" s="750" t="s">
        <v>748</v>
      </c>
      <c r="B26" s="750"/>
      <c r="C26" s="105">
        <v>103</v>
      </c>
      <c r="D26" s="105">
        <v>20</v>
      </c>
      <c r="E26" s="462">
        <v>123</v>
      </c>
      <c r="F26" s="543">
        <v>33</v>
      </c>
      <c r="G26" s="543">
        <v>4</v>
      </c>
      <c r="H26" s="341">
        <v>82</v>
      </c>
      <c r="I26" s="770">
        <v>3</v>
      </c>
      <c r="J26" s="770"/>
      <c r="K26" s="776">
        <v>1</v>
      </c>
      <c r="L26" s="777"/>
    </row>
    <row r="27" spans="1:12" ht="15" thickBot="1">
      <c r="A27" s="750" t="s">
        <v>749</v>
      </c>
      <c r="B27" s="750"/>
      <c r="C27" s="105">
        <v>98</v>
      </c>
      <c r="D27" s="105">
        <v>25</v>
      </c>
      <c r="E27" s="462">
        <v>123</v>
      </c>
      <c r="F27" s="543">
        <v>33</v>
      </c>
      <c r="G27" s="543">
        <v>4</v>
      </c>
      <c r="H27" s="341">
        <v>82</v>
      </c>
      <c r="I27" s="770">
        <v>3</v>
      </c>
      <c r="J27" s="770"/>
      <c r="K27" s="776">
        <v>1</v>
      </c>
      <c r="L27" s="777"/>
    </row>
    <row r="28" spans="1:12" ht="15" thickBot="1">
      <c r="A28" s="750" t="s">
        <v>750</v>
      </c>
      <c r="B28" s="750"/>
      <c r="C28" s="105">
        <v>98</v>
      </c>
      <c r="D28" s="105">
        <v>25</v>
      </c>
      <c r="E28" s="462">
        <v>123</v>
      </c>
      <c r="F28" s="543">
        <v>33</v>
      </c>
      <c r="G28" s="543">
        <v>4</v>
      </c>
      <c r="H28" s="341">
        <v>82</v>
      </c>
      <c r="I28" s="770">
        <v>3</v>
      </c>
      <c r="J28" s="770"/>
      <c r="K28" s="776">
        <v>1</v>
      </c>
      <c r="L28" s="777"/>
    </row>
    <row r="29" spans="1:12">
      <c r="A29" s="132" t="s">
        <v>630</v>
      </c>
      <c r="B29" s="132"/>
    </row>
    <row r="30" spans="1:12">
      <c r="A30" s="132" t="s">
        <v>631</v>
      </c>
      <c r="B30" s="132"/>
    </row>
    <row r="31" spans="1:12" ht="5.25" customHeight="1">
      <c r="A31" s="5"/>
    </row>
    <row r="32" spans="1:12" ht="17.25" customHeight="1" thickBot="1">
      <c r="A32" s="261" t="s">
        <v>601</v>
      </c>
    </row>
    <row r="33" spans="1:12" ht="15.75" customHeight="1" thickBot="1">
      <c r="A33" s="752" t="s">
        <v>0</v>
      </c>
      <c r="B33" s="752"/>
      <c r="C33" s="617" t="s">
        <v>595</v>
      </c>
      <c r="D33" s="620" t="s">
        <v>596</v>
      </c>
      <c r="E33" s="620"/>
      <c r="F33" s="620"/>
      <c r="G33" s="620"/>
      <c r="H33" s="620" t="s">
        <v>289</v>
      </c>
      <c r="I33" s="620"/>
    </row>
    <row r="34" spans="1:12" ht="15.75" customHeight="1" thickBot="1">
      <c r="A34" s="752"/>
      <c r="B34" s="752"/>
      <c r="C34" s="617"/>
      <c r="D34" s="620" t="s">
        <v>287</v>
      </c>
      <c r="E34" s="620"/>
      <c r="F34" s="620" t="s">
        <v>288</v>
      </c>
      <c r="G34" s="620"/>
      <c r="H34" s="620"/>
      <c r="I34" s="620"/>
    </row>
    <row r="35" spans="1:12" ht="15" thickBot="1">
      <c r="A35" s="753" t="s">
        <v>606</v>
      </c>
      <c r="B35" s="753"/>
      <c r="C35" s="107">
        <v>98</v>
      </c>
      <c r="D35" s="638">
        <v>5</v>
      </c>
      <c r="E35" s="638"/>
      <c r="F35" s="638">
        <v>23</v>
      </c>
      <c r="G35" s="638"/>
      <c r="H35" s="638">
        <v>64</v>
      </c>
      <c r="I35" s="638"/>
    </row>
    <row r="36" spans="1:12" ht="15" thickBot="1">
      <c r="A36" s="751" t="s">
        <v>635</v>
      </c>
      <c r="B36" s="751"/>
      <c r="C36" s="107">
        <v>97</v>
      </c>
      <c r="D36" s="638">
        <v>5</v>
      </c>
      <c r="E36" s="638"/>
      <c r="F36" s="638">
        <v>25</v>
      </c>
      <c r="G36" s="638"/>
      <c r="H36" s="638">
        <v>64</v>
      </c>
      <c r="I36" s="638"/>
    </row>
    <row r="37" spans="1:12" ht="15" thickBot="1">
      <c r="A37" s="751" t="s">
        <v>744</v>
      </c>
      <c r="B37" s="751"/>
      <c r="C37" s="107">
        <v>97</v>
      </c>
      <c r="D37" s="638">
        <v>5</v>
      </c>
      <c r="E37" s="638"/>
      <c r="F37" s="638">
        <v>25</v>
      </c>
      <c r="G37" s="638"/>
      <c r="H37" s="638">
        <v>67</v>
      </c>
      <c r="I37" s="638"/>
    </row>
    <row r="38" spans="1:12" ht="15" thickBot="1">
      <c r="A38" s="749" t="s">
        <v>745</v>
      </c>
      <c r="B38" s="749"/>
      <c r="C38" s="108">
        <v>97</v>
      </c>
      <c r="D38" s="686">
        <v>5</v>
      </c>
      <c r="E38" s="686"/>
      <c r="F38" s="686">
        <v>25</v>
      </c>
      <c r="G38" s="686"/>
      <c r="H38" s="686">
        <v>64</v>
      </c>
      <c r="I38" s="686"/>
    </row>
    <row r="39" spans="1:12" ht="15" thickBot="1">
      <c r="A39" s="749" t="s">
        <v>746</v>
      </c>
      <c r="B39" s="749"/>
      <c r="C39" s="108">
        <v>97</v>
      </c>
      <c r="D39" s="686">
        <v>5</v>
      </c>
      <c r="E39" s="686"/>
      <c r="F39" s="686">
        <v>25</v>
      </c>
      <c r="G39" s="686"/>
      <c r="H39" s="686">
        <v>64</v>
      </c>
      <c r="I39" s="686"/>
    </row>
    <row r="40" spans="1:12" ht="15" thickBot="1">
      <c r="A40" s="749" t="s">
        <v>747</v>
      </c>
      <c r="B40" s="749"/>
      <c r="C40" s="108">
        <v>97</v>
      </c>
      <c r="D40" s="686">
        <v>5</v>
      </c>
      <c r="E40" s="686"/>
      <c r="F40" s="686">
        <v>25</v>
      </c>
      <c r="G40" s="686"/>
      <c r="H40" s="686">
        <v>64</v>
      </c>
      <c r="I40" s="686"/>
    </row>
    <row r="41" spans="1:12" ht="15" thickBot="1">
      <c r="A41" s="749" t="s">
        <v>748</v>
      </c>
      <c r="B41" s="749"/>
      <c r="C41" s="108">
        <v>97</v>
      </c>
      <c r="D41" s="686">
        <v>5</v>
      </c>
      <c r="E41" s="686"/>
      <c r="F41" s="686">
        <v>25</v>
      </c>
      <c r="G41" s="686"/>
      <c r="H41" s="686">
        <v>64</v>
      </c>
      <c r="I41" s="686"/>
    </row>
    <row r="42" spans="1:12" ht="15" thickBot="1">
      <c r="A42" s="749" t="s">
        <v>749</v>
      </c>
      <c r="B42" s="749"/>
      <c r="C42" s="108">
        <v>97</v>
      </c>
      <c r="D42" s="686">
        <v>5</v>
      </c>
      <c r="E42" s="686"/>
      <c r="F42" s="686">
        <v>25</v>
      </c>
      <c r="G42" s="686"/>
      <c r="H42" s="686">
        <v>64</v>
      </c>
      <c r="I42" s="686"/>
    </row>
    <row r="43" spans="1:12" ht="15" thickBot="1">
      <c r="A43" s="749" t="s">
        <v>750</v>
      </c>
      <c r="B43" s="749"/>
      <c r="C43" s="108">
        <v>97</v>
      </c>
      <c r="D43" s="686">
        <v>5</v>
      </c>
      <c r="E43" s="686"/>
      <c r="F43" s="686">
        <v>25</v>
      </c>
      <c r="G43" s="686"/>
      <c r="H43" s="686">
        <v>67</v>
      </c>
      <c r="I43" s="686"/>
    </row>
    <row r="44" spans="1:12">
      <c r="A44" s="6"/>
      <c r="K44" s="74"/>
      <c r="L44" s="74"/>
    </row>
    <row r="48" spans="1:12" ht="20">
      <c r="A48" s="560" t="s">
        <v>560</v>
      </c>
      <c r="B48" s="560"/>
      <c r="C48" s="560"/>
      <c r="D48" s="560"/>
      <c r="E48" s="560"/>
      <c r="F48" s="560"/>
      <c r="G48" s="560"/>
      <c r="H48" s="560"/>
      <c r="I48" s="560"/>
      <c r="J48" s="560"/>
      <c r="K48" s="560"/>
      <c r="L48" s="560"/>
    </row>
    <row r="51" spans="1:17" ht="17.5" thickBot="1">
      <c r="A51" s="261" t="s">
        <v>743</v>
      </c>
    </row>
    <row r="52" spans="1:17" ht="21" customHeight="1" thickBot="1">
      <c r="A52" s="769" t="s">
        <v>0</v>
      </c>
      <c r="B52" s="769"/>
      <c r="C52" s="620" t="s">
        <v>1008</v>
      </c>
      <c r="D52" s="620"/>
      <c r="E52" s="620"/>
      <c r="F52" s="620"/>
      <c r="G52" s="620"/>
      <c r="H52" s="620"/>
      <c r="I52" s="620"/>
      <c r="J52" s="620"/>
      <c r="K52" s="617" t="s">
        <v>285</v>
      </c>
      <c r="L52" s="617"/>
    </row>
    <row r="53" spans="1:17" ht="29.25" customHeight="1" thickBot="1">
      <c r="A53" s="769"/>
      <c r="B53" s="769"/>
      <c r="C53" s="459" t="s">
        <v>602</v>
      </c>
      <c r="D53" s="769" t="s">
        <v>603</v>
      </c>
      <c r="E53" s="769"/>
      <c r="F53" s="769" t="s">
        <v>604</v>
      </c>
      <c r="G53" s="769"/>
      <c r="H53" s="459" t="s">
        <v>605</v>
      </c>
      <c r="I53" s="620" t="s">
        <v>286</v>
      </c>
      <c r="J53" s="620"/>
      <c r="K53" s="617"/>
      <c r="L53" s="617"/>
    </row>
    <row r="54" spans="1:17" ht="15" thickBot="1">
      <c r="A54" s="753" t="s">
        <v>606</v>
      </c>
      <c r="B54" s="753"/>
      <c r="C54" s="109">
        <v>10447</v>
      </c>
      <c r="D54" s="768">
        <v>2238</v>
      </c>
      <c r="E54" s="768"/>
      <c r="F54" s="768">
        <v>96</v>
      </c>
      <c r="G54" s="768"/>
      <c r="H54" s="104">
        <v>2266</v>
      </c>
      <c r="I54" s="767">
        <v>2468</v>
      </c>
      <c r="J54" s="767"/>
      <c r="K54" s="768">
        <v>23110</v>
      </c>
      <c r="L54" s="768"/>
    </row>
    <row r="55" spans="1:17" ht="15" thickBot="1">
      <c r="A55" s="751" t="s">
        <v>635</v>
      </c>
      <c r="B55" s="751"/>
      <c r="C55" s="335">
        <v>10708</v>
      </c>
      <c r="D55" s="766">
        <v>7701</v>
      </c>
      <c r="E55" s="766"/>
      <c r="F55" s="766">
        <v>104</v>
      </c>
      <c r="G55" s="766"/>
      <c r="H55" s="104">
        <v>2315</v>
      </c>
      <c r="I55" s="767">
        <v>2757</v>
      </c>
      <c r="J55" s="767"/>
      <c r="K55" s="768">
        <v>23914</v>
      </c>
      <c r="L55" s="768"/>
    </row>
    <row r="56" spans="1:17" ht="15" thickBot="1">
      <c r="A56" s="751" t="s">
        <v>744</v>
      </c>
      <c r="B56" s="751"/>
      <c r="C56" s="335">
        <v>10957</v>
      </c>
      <c r="D56" s="766">
        <v>10209</v>
      </c>
      <c r="E56" s="766"/>
      <c r="F56" s="766">
        <v>128</v>
      </c>
      <c r="G56" s="766"/>
      <c r="H56" s="104">
        <v>2345</v>
      </c>
      <c r="I56" s="767">
        <v>2901</v>
      </c>
      <c r="J56" s="767"/>
      <c r="K56" s="768">
        <v>24351</v>
      </c>
      <c r="L56" s="768"/>
      <c r="N56" s="101"/>
      <c r="O56" s="101"/>
      <c r="P56" s="20"/>
      <c r="Q56" s="20"/>
    </row>
    <row r="57" spans="1:17" ht="15" thickBot="1">
      <c r="A57" s="749" t="s">
        <v>745</v>
      </c>
      <c r="B57" s="749"/>
      <c r="C57" s="349">
        <v>10735</v>
      </c>
      <c r="D57" s="763">
        <v>7972</v>
      </c>
      <c r="E57" s="763"/>
      <c r="F57" s="763">
        <v>105</v>
      </c>
      <c r="G57" s="763"/>
      <c r="H57" s="463">
        <v>2317</v>
      </c>
      <c r="I57" s="764">
        <v>2785</v>
      </c>
      <c r="J57" s="764"/>
      <c r="K57" s="764">
        <v>24014</v>
      </c>
      <c r="L57" s="764"/>
    </row>
    <row r="58" spans="1:17" ht="15" thickBot="1">
      <c r="A58" s="749" t="s">
        <v>746</v>
      </c>
      <c r="B58" s="749"/>
      <c r="C58" s="349">
        <v>10790</v>
      </c>
      <c r="D58" s="763">
        <v>8368</v>
      </c>
      <c r="E58" s="763"/>
      <c r="F58" s="763">
        <v>106</v>
      </c>
      <c r="G58" s="763"/>
      <c r="H58" s="463">
        <v>2317</v>
      </c>
      <c r="I58" s="764">
        <v>2782</v>
      </c>
      <c r="J58" s="764"/>
      <c r="K58" s="764">
        <v>24178</v>
      </c>
      <c r="L58" s="764"/>
    </row>
    <row r="59" spans="1:17" ht="15" thickBot="1">
      <c r="A59" s="749" t="s">
        <v>747</v>
      </c>
      <c r="B59" s="749"/>
      <c r="C59" s="349">
        <v>10793</v>
      </c>
      <c r="D59" s="763">
        <v>8396</v>
      </c>
      <c r="E59" s="763"/>
      <c r="F59" s="763">
        <v>107</v>
      </c>
      <c r="G59" s="763"/>
      <c r="H59" s="463">
        <v>2329</v>
      </c>
      <c r="I59" s="764">
        <v>2822</v>
      </c>
      <c r="J59" s="764"/>
      <c r="K59" s="764">
        <v>24278</v>
      </c>
      <c r="L59" s="764"/>
    </row>
    <row r="60" spans="1:17" ht="15" thickBot="1">
      <c r="A60" s="749" t="s">
        <v>748</v>
      </c>
      <c r="B60" s="749"/>
      <c r="C60" s="349">
        <v>10877</v>
      </c>
      <c r="D60" s="763">
        <v>9032</v>
      </c>
      <c r="E60" s="763"/>
      <c r="F60" s="763">
        <v>112</v>
      </c>
      <c r="G60" s="763"/>
      <c r="H60" s="463">
        <v>2329</v>
      </c>
      <c r="I60" s="764">
        <v>2836</v>
      </c>
      <c r="J60" s="764"/>
      <c r="K60" s="764">
        <v>24300</v>
      </c>
      <c r="L60" s="764"/>
    </row>
    <row r="61" spans="1:17" ht="15" thickBot="1">
      <c r="A61" s="749" t="s">
        <v>749</v>
      </c>
      <c r="B61" s="749"/>
      <c r="C61" s="349">
        <v>10905</v>
      </c>
      <c r="D61" s="763">
        <v>9373</v>
      </c>
      <c r="E61" s="763"/>
      <c r="F61" s="763">
        <v>114</v>
      </c>
      <c r="G61" s="763"/>
      <c r="H61" s="463">
        <v>2338</v>
      </c>
      <c r="I61" s="764">
        <v>2874</v>
      </c>
      <c r="J61" s="764"/>
      <c r="K61" s="764">
        <v>24338</v>
      </c>
      <c r="L61" s="764"/>
    </row>
    <row r="62" spans="1:17" ht="15" thickBot="1">
      <c r="A62" s="749" t="s">
        <v>750</v>
      </c>
      <c r="B62" s="749"/>
      <c r="C62" s="349">
        <v>10957</v>
      </c>
      <c r="D62" s="763">
        <v>10209</v>
      </c>
      <c r="E62" s="763"/>
      <c r="F62" s="763">
        <v>128</v>
      </c>
      <c r="G62" s="763"/>
      <c r="H62" s="463">
        <v>2345</v>
      </c>
      <c r="I62" s="764">
        <v>2901</v>
      </c>
      <c r="J62" s="764"/>
      <c r="K62" s="764">
        <v>24351</v>
      </c>
      <c r="L62" s="764"/>
    </row>
    <row r="63" spans="1:17">
      <c r="A63" s="464"/>
      <c r="B63" s="465"/>
      <c r="C63" s="466"/>
      <c r="D63" s="466"/>
      <c r="E63" s="466"/>
      <c r="F63" s="466"/>
    </row>
    <row r="64" spans="1:17" ht="15" hidden="1" customHeight="1">
      <c r="A64" s="6"/>
      <c r="B64" s="465"/>
      <c r="C64" s="466"/>
      <c r="D64" s="466"/>
      <c r="E64" s="466"/>
      <c r="F64" s="466"/>
    </row>
    <row r="65" spans="1:13" ht="17">
      <c r="A65" s="464"/>
      <c r="B65" s="465"/>
      <c r="C65" s="466"/>
      <c r="D65" s="466"/>
      <c r="E65" s="466"/>
      <c r="F65" s="466"/>
      <c r="G65" s="261"/>
    </row>
    <row r="66" spans="1:13" ht="17.5" thickBot="1">
      <c r="A66" s="261" t="s">
        <v>566</v>
      </c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</row>
    <row r="67" spans="1:13" ht="15.75" hidden="1" customHeight="1" thickBot="1"/>
    <row r="68" spans="1:13" ht="18.75" customHeight="1" thickBot="1">
      <c r="A68" s="765" t="s">
        <v>567</v>
      </c>
      <c r="B68" s="765"/>
      <c r="C68" s="765"/>
      <c r="D68" s="765"/>
      <c r="E68" s="765"/>
      <c r="F68" s="765" t="s">
        <v>568</v>
      </c>
      <c r="G68" s="765"/>
      <c r="H68" s="765"/>
      <c r="I68" s="765"/>
      <c r="J68" s="765"/>
      <c r="K68" s="765"/>
      <c r="L68" s="765"/>
    </row>
    <row r="69" spans="1:13" ht="20.25" customHeight="1" thickBot="1">
      <c r="A69" s="765"/>
      <c r="B69" s="765"/>
      <c r="C69" s="765"/>
      <c r="D69" s="765"/>
      <c r="E69" s="765"/>
      <c r="F69" s="765" t="s">
        <v>606</v>
      </c>
      <c r="G69" s="765"/>
      <c r="H69" s="765" t="s">
        <v>635</v>
      </c>
      <c r="I69" s="765"/>
      <c r="J69" s="765"/>
      <c r="K69" s="765" t="s">
        <v>744</v>
      </c>
      <c r="L69" s="765"/>
    </row>
    <row r="70" spans="1:13" ht="25" customHeight="1" thickBot="1">
      <c r="A70" s="754" t="s">
        <v>1006</v>
      </c>
      <c r="B70" s="754"/>
      <c r="C70" s="754"/>
      <c r="D70" s="754"/>
      <c r="E70" s="754"/>
      <c r="F70" s="760">
        <v>57.89</v>
      </c>
      <c r="G70" s="760"/>
      <c r="H70" s="759" t="s">
        <v>964</v>
      </c>
      <c r="I70" s="759"/>
      <c r="J70" s="759"/>
      <c r="K70" s="757" t="s">
        <v>965</v>
      </c>
      <c r="L70" s="757"/>
    </row>
    <row r="71" spans="1:13" ht="25" customHeight="1" thickBot="1">
      <c r="A71" s="762" t="s">
        <v>569</v>
      </c>
      <c r="B71" s="762"/>
      <c r="C71" s="762"/>
      <c r="D71" s="762"/>
      <c r="E71" s="762"/>
      <c r="F71" s="755">
        <v>8.66</v>
      </c>
      <c r="G71" s="755"/>
      <c r="H71" s="756">
        <v>8.4600000000000009</v>
      </c>
      <c r="I71" s="756"/>
      <c r="J71" s="756"/>
      <c r="K71" s="761" t="s">
        <v>966</v>
      </c>
      <c r="L71" s="761"/>
    </row>
    <row r="72" spans="1:13" ht="25" customHeight="1" thickBot="1">
      <c r="A72" s="754" t="s">
        <v>532</v>
      </c>
      <c r="B72" s="754"/>
      <c r="C72" s="754"/>
      <c r="D72" s="754"/>
      <c r="E72" s="754"/>
      <c r="F72" s="758">
        <v>0.42</v>
      </c>
      <c r="G72" s="758"/>
      <c r="H72" s="760">
        <v>0</v>
      </c>
      <c r="I72" s="760"/>
      <c r="J72" s="760"/>
      <c r="K72" s="761" t="s">
        <v>657</v>
      </c>
      <c r="L72" s="761"/>
    </row>
    <row r="73" spans="1:13" ht="25" customHeight="1" thickBot="1">
      <c r="A73" s="754" t="s">
        <v>570</v>
      </c>
      <c r="B73" s="754"/>
      <c r="C73" s="754"/>
      <c r="D73" s="754"/>
      <c r="E73" s="754"/>
      <c r="F73" s="758">
        <v>0.34</v>
      </c>
      <c r="G73" s="758"/>
      <c r="H73" s="760">
        <v>0</v>
      </c>
      <c r="I73" s="760"/>
      <c r="J73" s="760"/>
      <c r="K73" s="761" t="s">
        <v>657</v>
      </c>
      <c r="L73" s="761"/>
    </row>
    <row r="74" spans="1:13" ht="25" customHeight="1" thickBot="1">
      <c r="A74" s="754" t="s">
        <v>571</v>
      </c>
      <c r="B74" s="754"/>
      <c r="C74" s="754"/>
      <c r="D74" s="754"/>
      <c r="E74" s="754"/>
      <c r="F74" s="758">
        <v>2.94</v>
      </c>
      <c r="G74" s="758"/>
      <c r="H74" s="759">
        <v>3.19</v>
      </c>
      <c r="I74" s="759"/>
      <c r="J74" s="759"/>
      <c r="K74" s="757">
        <v>3.63</v>
      </c>
      <c r="L74" s="757"/>
    </row>
    <row r="75" spans="1:13" ht="25" customHeight="1" thickBot="1">
      <c r="A75" s="754" t="s">
        <v>572</v>
      </c>
      <c r="B75" s="754"/>
      <c r="C75" s="754"/>
      <c r="D75" s="754"/>
      <c r="E75" s="754"/>
      <c r="F75" s="758">
        <v>1.58</v>
      </c>
      <c r="G75" s="758"/>
      <c r="H75" s="759">
        <v>1.57</v>
      </c>
      <c r="I75" s="759"/>
      <c r="J75" s="759"/>
      <c r="K75" s="757">
        <v>1.78</v>
      </c>
      <c r="L75" s="757"/>
    </row>
    <row r="76" spans="1:13" ht="30" customHeight="1" thickBot="1">
      <c r="A76" s="754" t="s">
        <v>573</v>
      </c>
      <c r="B76" s="754"/>
      <c r="C76" s="754"/>
      <c r="D76" s="754"/>
      <c r="E76" s="754"/>
      <c r="F76" s="758">
        <v>2.29</v>
      </c>
      <c r="G76" s="758"/>
      <c r="H76" s="759">
        <v>2.42</v>
      </c>
      <c r="I76" s="759"/>
      <c r="J76" s="759"/>
      <c r="K76" s="757">
        <v>2.58</v>
      </c>
      <c r="L76" s="757"/>
    </row>
    <row r="77" spans="1:13" ht="25" customHeight="1" thickBot="1">
      <c r="A77" s="754" t="s">
        <v>574</v>
      </c>
      <c r="B77" s="754"/>
      <c r="C77" s="754"/>
      <c r="D77" s="754"/>
      <c r="E77" s="754"/>
      <c r="F77" s="755">
        <v>0.02</v>
      </c>
      <c r="G77" s="755"/>
      <c r="H77" s="756">
        <v>0.02</v>
      </c>
      <c r="I77" s="756"/>
      <c r="J77" s="756"/>
      <c r="K77" s="757">
        <v>0.02</v>
      </c>
      <c r="L77" s="757"/>
    </row>
    <row r="78" spans="1:13" ht="30" customHeight="1" thickBot="1">
      <c r="A78" s="754" t="s">
        <v>682</v>
      </c>
      <c r="B78" s="754"/>
      <c r="C78" s="754"/>
      <c r="D78" s="754"/>
      <c r="E78" s="754"/>
      <c r="F78" s="755">
        <v>0.21</v>
      </c>
      <c r="G78" s="755"/>
      <c r="H78" s="756" t="s">
        <v>967</v>
      </c>
      <c r="I78" s="756"/>
      <c r="J78" s="756"/>
      <c r="K78" s="757">
        <v>0.21</v>
      </c>
      <c r="L78" s="757"/>
    </row>
    <row r="79" spans="1:13">
      <c r="A79" s="467" t="s">
        <v>968</v>
      </c>
      <c r="B79" s="468"/>
      <c r="C79" s="468"/>
      <c r="D79" s="468"/>
      <c r="E79" s="468"/>
      <c r="F79" s="469"/>
      <c r="G79" s="469"/>
      <c r="H79" s="469"/>
      <c r="I79" s="469"/>
      <c r="J79" s="469"/>
      <c r="K79" s="470"/>
      <c r="L79" s="470"/>
      <c r="M79" s="23"/>
    </row>
    <row r="80" spans="1:13">
      <c r="A80" s="771" t="s">
        <v>969</v>
      </c>
      <c r="B80" s="771"/>
      <c r="C80" s="771"/>
      <c r="D80" s="771"/>
      <c r="E80" s="771"/>
      <c r="F80" s="771"/>
      <c r="G80" s="771"/>
      <c r="H80" s="771"/>
      <c r="I80" s="771"/>
      <c r="J80" s="771"/>
      <c r="K80" s="771"/>
      <c r="L80" s="771"/>
      <c r="M80" s="23"/>
    </row>
    <row r="81" spans="1:13">
      <c r="A81" s="467" t="s">
        <v>970</v>
      </c>
      <c r="B81" s="471"/>
      <c r="C81" s="471"/>
      <c r="D81" s="471"/>
      <c r="E81" s="472"/>
      <c r="F81" s="472"/>
      <c r="G81" s="472"/>
      <c r="H81" s="472"/>
      <c r="I81" s="472"/>
      <c r="J81" s="472"/>
      <c r="K81" s="472"/>
      <c r="L81" s="472"/>
      <c r="M81" s="23"/>
    </row>
    <row r="82" spans="1:13">
      <c r="A82" s="771" t="s">
        <v>971</v>
      </c>
      <c r="B82" s="771"/>
      <c r="C82" s="771"/>
      <c r="D82" s="771"/>
      <c r="E82" s="771"/>
      <c r="F82" s="771"/>
      <c r="G82" s="771"/>
      <c r="H82" s="771"/>
      <c r="I82" s="771"/>
      <c r="J82" s="771"/>
      <c r="K82" s="771"/>
      <c r="L82" s="771"/>
      <c r="M82" s="771"/>
    </row>
    <row r="83" spans="1:13" ht="18" customHeight="1">
      <c r="A83" s="771" t="s">
        <v>972</v>
      </c>
      <c r="B83" s="771"/>
      <c r="C83" s="771"/>
      <c r="D83" s="771"/>
      <c r="E83" s="771"/>
      <c r="F83" s="771"/>
      <c r="G83" s="771"/>
      <c r="H83" s="771"/>
      <c r="I83" s="771"/>
      <c r="J83" s="771"/>
      <c r="K83" s="771"/>
      <c r="L83" s="771"/>
      <c r="M83" s="771"/>
    </row>
    <row r="84" spans="1:13" ht="30" customHeight="1">
      <c r="A84" s="70"/>
      <c r="B84" s="70"/>
      <c r="C84" s="70"/>
      <c r="D84" s="70"/>
      <c r="E84" s="70"/>
      <c r="F84" s="71"/>
      <c r="G84" s="71"/>
      <c r="H84" s="71"/>
      <c r="I84" s="71"/>
      <c r="J84" s="71"/>
      <c r="K84" s="72"/>
      <c r="L84" s="72"/>
    </row>
    <row r="85" spans="1:13" ht="30" customHeight="1">
      <c r="A85" s="70"/>
      <c r="B85" s="70"/>
      <c r="C85" s="70"/>
      <c r="D85" s="70"/>
      <c r="E85" s="70"/>
      <c r="F85" s="71"/>
      <c r="G85" s="71"/>
      <c r="H85" s="71"/>
      <c r="I85" s="71"/>
      <c r="J85" s="71"/>
      <c r="K85" s="72"/>
      <c r="L85" s="72"/>
    </row>
    <row r="86" spans="1:13" ht="30" customHeight="1">
      <c r="A86" s="70"/>
      <c r="B86" s="70"/>
      <c r="C86" s="70"/>
      <c r="D86" s="70"/>
      <c r="E86" s="70"/>
      <c r="F86" s="71"/>
      <c r="G86" s="71"/>
      <c r="H86" s="71"/>
      <c r="I86" s="71"/>
      <c r="J86" s="71"/>
      <c r="K86" s="72"/>
      <c r="L86" s="72"/>
    </row>
    <row r="87" spans="1:13" ht="30" customHeight="1">
      <c r="A87" s="70"/>
      <c r="B87" s="70"/>
      <c r="C87" s="70"/>
      <c r="D87" s="70"/>
      <c r="E87" s="70"/>
      <c r="F87" s="71"/>
      <c r="G87" s="71"/>
      <c r="H87" s="71"/>
      <c r="I87" s="71"/>
      <c r="J87" s="71"/>
      <c r="K87" s="72"/>
      <c r="L87" s="72"/>
    </row>
    <row r="88" spans="1:13" ht="30" customHeight="1">
      <c r="A88" s="70"/>
      <c r="B88" s="70"/>
      <c r="C88" s="70"/>
      <c r="D88" s="70"/>
      <c r="E88" s="70"/>
      <c r="F88" s="71"/>
      <c r="G88" s="71"/>
      <c r="H88" s="71"/>
      <c r="I88" s="71"/>
      <c r="J88" s="71"/>
      <c r="K88" s="72"/>
      <c r="L88" s="72"/>
    </row>
    <row r="89" spans="1:13" ht="30" customHeight="1">
      <c r="A89" s="70"/>
      <c r="B89" s="70"/>
      <c r="C89" s="70"/>
      <c r="D89" s="70"/>
      <c r="E89" s="70"/>
      <c r="F89" s="71"/>
      <c r="G89" s="71"/>
      <c r="H89" s="71"/>
      <c r="I89" s="71"/>
      <c r="J89" s="71"/>
      <c r="K89" s="72"/>
      <c r="L89" s="72"/>
    </row>
    <row r="90" spans="1:13" ht="30" customHeight="1">
      <c r="A90" s="70"/>
      <c r="B90" s="70"/>
      <c r="C90" s="70"/>
      <c r="D90" s="70"/>
      <c r="E90" s="70"/>
      <c r="F90" s="71"/>
      <c r="G90" s="71"/>
      <c r="H90" s="71"/>
      <c r="I90" s="71"/>
      <c r="J90" s="71"/>
      <c r="K90" s="72"/>
      <c r="L90" s="72"/>
    </row>
    <row r="91" spans="1:13" ht="30" customHeight="1">
      <c r="A91" s="70"/>
      <c r="B91" s="70"/>
      <c r="C91" s="70"/>
      <c r="D91" s="70"/>
      <c r="E91" s="70"/>
      <c r="F91" s="71"/>
      <c r="G91" s="71"/>
      <c r="H91" s="71"/>
      <c r="I91" s="71"/>
      <c r="J91" s="71"/>
      <c r="K91" s="72"/>
      <c r="L91" s="72"/>
    </row>
  </sheetData>
  <mergeCells count="191">
    <mergeCell ref="A80:L80"/>
    <mergeCell ref="A82:M82"/>
    <mergeCell ref="A83:M83"/>
    <mergeCell ref="I20:J20"/>
    <mergeCell ref="K20:L20"/>
    <mergeCell ref="I21:J21"/>
    <mergeCell ref="K21:L21"/>
    <mergeCell ref="D35:E35"/>
    <mergeCell ref="F35:G35"/>
    <mergeCell ref="A23:B23"/>
    <mergeCell ref="A24:B24"/>
    <mergeCell ref="A25:B25"/>
    <mergeCell ref="K25:L25"/>
    <mergeCell ref="K26:L26"/>
    <mergeCell ref="K27:L27"/>
    <mergeCell ref="K28:L28"/>
    <mergeCell ref="K22:L22"/>
    <mergeCell ref="I22:J22"/>
    <mergeCell ref="K23:L23"/>
    <mergeCell ref="K24:L24"/>
    <mergeCell ref="A22:B22"/>
    <mergeCell ref="A21:B21"/>
    <mergeCell ref="D34:E34"/>
    <mergeCell ref="F34:G34"/>
    <mergeCell ref="A6:B6"/>
    <mergeCell ref="A20:B20"/>
    <mergeCell ref="A14:B14"/>
    <mergeCell ref="A8:B8"/>
    <mergeCell ref="A18:B19"/>
    <mergeCell ref="C18:E18"/>
    <mergeCell ref="F18:L18"/>
    <mergeCell ref="I19:J19"/>
    <mergeCell ref="K19:L19"/>
    <mergeCell ref="A9:B9"/>
    <mergeCell ref="A10:B10"/>
    <mergeCell ref="A11:B11"/>
    <mergeCell ref="A12:B12"/>
    <mergeCell ref="A13:B13"/>
    <mergeCell ref="D37:E37"/>
    <mergeCell ref="F37:G37"/>
    <mergeCell ref="H37:I37"/>
    <mergeCell ref="A37:B37"/>
    <mergeCell ref="A1:L1"/>
    <mergeCell ref="A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I28:J28"/>
    <mergeCell ref="C33:C34"/>
    <mergeCell ref="I25:J25"/>
    <mergeCell ref="I26:J26"/>
    <mergeCell ref="I27:J27"/>
    <mergeCell ref="I23:J23"/>
    <mergeCell ref="I24:J24"/>
    <mergeCell ref="A7:B7"/>
    <mergeCell ref="D38:E38"/>
    <mergeCell ref="F38:G38"/>
    <mergeCell ref="H38:I38"/>
    <mergeCell ref="D33:G33"/>
    <mergeCell ref="D43:E43"/>
    <mergeCell ref="F43:G43"/>
    <mergeCell ref="H43:I43"/>
    <mergeCell ref="D41:E41"/>
    <mergeCell ref="F41:G41"/>
    <mergeCell ref="H41:I41"/>
    <mergeCell ref="D42:E42"/>
    <mergeCell ref="F42:G42"/>
    <mergeCell ref="H42:I42"/>
    <mergeCell ref="D39:E39"/>
    <mergeCell ref="F39:G39"/>
    <mergeCell ref="H39:I39"/>
    <mergeCell ref="D40:E40"/>
    <mergeCell ref="F40:G40"/>
    <mergeCell ref="H40:I40"/>
    <mergeCell ref="D36:E36"/>
    <mergeCell ref="F36:G36"/>
    <mergeCell ref="H36:I36"/>
    <mergeCell ref="H35:I35"/>
    <mergeCell ref="H33:I34"/>
    <mergeCell ref="D55:E55"/>
    <mergeCell ref="F55:G55"/>
    <mergeCell ref="I55:J55"/>
    <mergeCell ref="K55:L55"/>
    <mergeCell ref="D56:E56"/>
    <mergeCell ref="F56:G56"/>
    <mergeCell ref="I56:J56"/>
    <mergeCell ref="K56:L56"/>
    <mergeCell ref="A48:L48"/>
    <mergeCell ref="A52:B53"/>
    <mergeCell ref="C52:J52"/>
    <mergeCell ref="K52:L53"/>
    <mergeCell ref="D53:E53"/>
    <mergeCell ref="F53:G53"/>
    <mergeCell ref="I53:J53"/>
    <mergeCell ref="D54:E54"/>
    <mergeCell ref="F54:G54"/>
    <mergeCell ref="I54:J54"/>
    <mergeCell ref="K54:L54"/>
    <mergeCell ref="A54:B54"/>
    <mergeCell ref="D57:E57"/>
    <mergeCell ref="F57:G57"/>
    <mergeCell ref="I57:J57"/>
    <mergeCell ref="K57:L57"/>
    <mergeCell ref="A57:B57"/>
    <mergeCell ref="D60:E60"/>
    <mergeCell ref="F60:G60"/>
    <mergeCell ref="I60:J60"/>
    <mergeCell ref="K60:L60"/>
    <mergeCell ref="A58:B58"/>
    <mergeCell ref="A59:B59"/>
    <mergeCell ref="A60:B60"/>
    <mergeCell ref="D61:E61"/>
    <mergeCell ref="F61:G61"/>
    <mergeCell ref="I61:J61"/>
    <mergeCell ref="K61:L61"/>
    <mergeCell ref="D58:E58"/>
    <mergeCell ref="F58:G58"/>
    <mergeCell ref="I58:J58"/>
    <mergeCell ref="K58:L58"/>
    <mergeCell ref="D59:E59"/>
    <mergeCell ref="F59:G59"/>
    <mergeCell ref="I59:J59"/>
    <mergeCell ref="K59:L59"/>
    <mergeCell ref="A70:E70"/>
    <mergeCell ref="F70:G70"/>
    <mergeCell ref="H70:J70"/>
    <mergeCell ref="K70:L70"/>
    <mergeCell ref="A71:E71"/>
    <mergeCell ref="F71:G71"/>
    <mergeCell ref="H71:J71"/>
    <mergeCell ref="K71:L71"/>
    <mergeCell ref="D62:E62"/>
    <mergeCell ref="F62:G62"/>
    <mergeCell ref="I62:J62"/>
    <mergeCell ref="K62:L62"/>
    <mergeCell ref="A68:E69"/>
    <mergeCell ref="F68:L68"/>
    <mergeCell ref="F69:G69"/>
    <mergeCell ref="H69:J69"/>
    <mergeCell ref="K69:L69"/>
    <mergeCell ref="A74:E74"/>
    <mergeCell ref="F74:G74"/>
    <mergeCell ref="H74:J74"/>
    <mergeCell ref="K74:L74"/>
    <mergeCell ref="A75:E75"/>
    <mergeCell ref="F75:G75"/>
    <mergeCell ref="H75:J75"/>
    <mergeCell ref="K75:L75"/>
    <mergeCell ref="A72:E72"/>
    <mergeCell ref="F72:G72"/>
    <mergeCell ref="H72:J72"/>
    <mergeCell ref="K72:L72"/>
    <mergeCell ref="A73:E73"/>
    <mergeCell ref="F73:G73"/>
    <mergeCell ref="H73:J73"/>
    <mergeCell ref="K73:L73"/>
    <mergeCell ref="A78:E78"/>
    <mergeCell ref="F78:G78"/>
    <mergeCell ref="H78:J78"/>
    <mergeCell ref="K78:L78"/>
    <mergeCell ref="A76:E76"/>
    <mergeCell ref="F76:G76"/>
    <mergeCell ref="H76:J76"/>
    <mergeCell ref="K76:L76"/>
    <mergeCell ref="A77:E77"/>
    <mergeCell ref="F77:G77"/>
    <mergeCell ref="H77:J77"/>
    <mergeCell ref="K77:L77"/>
    <mergeCell ref="A61:B61"/>
    <mergeCell ref="A62:B62"/>
    <mergeCell ref="A26:B26"/>
    <mergeCell ref="A27:B27"/>
    <mergeCell ref="A28:B28"/>
    <mergeCell ref="A38:B38"/>
    <mergeCell ref="A39:B39"/>
    <mergeCell ref="A40:B40"/>
    <mergeCell ref="A41:B41"/>
    <mergeCell ref="A42:B42"/>
    <mergeCell ref="A43:B43"/>
    <mergeCell ref="A56:B56"/>
    <mergeCell ref="A36:B36"/>
    <mergeCell ref="A55:B55"/>
    <mergeCell ref="A33:B34"/>
    <mergeCell ref="A35:B35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"/>
  <sheetViews>
    <sheetView view="pageBreakPreview" zoomScaleNormal="100" zoomScaleSheetLayoutView="100" workbookViewId="0">
      <selection activeCell="L13" sqref="L13"/>
    </sheetView>
  </sheetViews>
  <sheetFormatPr defaultRowHeight="14.5"/>
  <sheetData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/>
  <dimension ref="A1"/>
  <sheetViews>
    <sheetView view="pageBreakPreview" zoomScaleNormal="100" zoomScaleSheetLayoutView="100" workbookViewId="0">
      <selection activeCell="L17" sqref="L17"/>
    </sheetView>
  </sheetViews>
  <sheetFormatPr defaultRowHeight="14.5"/>
  <sheetData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view="pageBreakPreview" topLeftCell="A4" zoomScale="120" zoomScaleNormal="100" zoomScaleSheetLayoutView="120" workbookViewId="0">
      <selection activeCell="G50" sqref="G50"/>
    </sheetView>
  </sheetViews>
  <sheetFormatPr defaultRowHeight="14.5"/>
  <sheetData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I111"/>
  <sheetViews>
    <sheetView tabSelected="1" view="pageBreakPreview" zoomScaleNormal="100" zoomScaleSheetLayoutView="100" workbookViewId="0">
      <selection activeCell="I5" sqref="I5"/>
    </sheetView>
  </sheetViews>
  <sheetFormatPr defaultRowHeight="14.5"/>
  <cols>
    <col min="9" max="9" width="8.7265625" style="778"/>
  </cols>
  <sheetData>
    <row r="1" spans="1:9" ht="22.5">
      <c r="A1" s="245" t="s">
        <v>727</v>
      </c>
    </row>
    <row r="2" spans="1:9">
      <c r="A2" s="246"/>
    </row>
    <row r="3" spans="1:9">
      <c r="A3" s="247" t="s">
        <v>728</v>
      </c>
      <c r="I3" s="779" t="s">
        <v>729</v>
      </c>
    </row>
    <row r="4" spans="1:9">
      <c r="A4" s="557" t="s">
        <v>681</v>
      </c>
      <c r="I4" s="779" t="s">
        <v>730</v>
      </c>
    </row>
    <row r="5" spans="1:9">
      <c r="A5" s="247" t="s">
        <v>684</v>
      </c>
      <c r="I5" s="779">
        <v>1</v>
      </c>
    </row>
    <row r="6" spans="1:9">
      <c r="A6" s="248" t="s">
        <v>290</v>
      </c>
      <c r="I6" s="780">
        <v>1</v>
      </c>
    </row>
    <row r="7" spans="1:9">
      <c r="A7" s="248" t="s">
        <v>294</v>
      </c>
      <c r="I7" s="780">
        <v>1</v>
      </c>
    </row>
    <row r="8" spans="1:9">
      <c r="A8" s="248" t="s">
        <v>295</v>
      </c>
      <c r="I8" s="780">
        <v>2</v>
      </c>
    </row>
    <row r="9" spans="1:9">
      <c r="A9" s="248" t="s">
        <v>296</v>
      </c>
      <c r="I9" s="780">
        <v>2</v>
      </c>
    </row>
    <row r="10" spans="1:9">
      <c r="A10" s="248" t="s">
        <v>297</v>
      </c>
      <c r="I10" s="780">
        <v>2</v>
      </c>
    </row>
    <row r="11" spans="1:9">
      <c r="A11" s="248" t="s">
        <v>298</v>
      </c>
      <c r="I11" s="780">
        <v>3</v>
      </c>
    </row>
    <row r="12" spans="1:9">
      <c r="A12" s="248" t="s">
        <v>299</v>
      </c>
      <c r="I12" s="780">
        <v>3</v>
      </c>
    </row>
    <row r="13" spans="1:9">
      <c r="A13" s="248" t="s">
        <v>1021</v>
      </c>
      <c r="I13" s="780">
        <v>3</v>
      </c>
    </row>
    <row r="14" spans="1:9">
      <c r="A14" s="248" t="s">
        <v>1022</v>
      </c>
      <c r="I14" s="780">
        <v>4</v>
      </c>
    </row>
    <row r="15" spans="1:9">
      <c r="A15" s="248" t="s">
        <v>301</v>
      </c>
      <c r="I15" s="780">
        <v>4</v>
      </c>
    </row>
    <row r="16" spans="1:9">
      <c r="A16" s="248" t="s">
        <v>302</v>
      </c>
      <c r="I16" s="780">
        <v>4</v>
      </c>
    </row>
    <row r="17" spans="1:9">
      <c r="A17" s="248" t="s">
        <v>303</v>
      </c>
      <c r="I17" s="780">
        <v>5</v>
      </c>
    </row>
    <row r="18" spans="1:9">
      <c r="A18" s="248" t="s">
        <v>304</v>
      </c>
      <c r="I18" s="780">
        <v>5</v>
      </c>
    </row>
    <row r="19" spans="1:9">
      <c r="A19" s="248" t="s">
        <v>305</v>
      </c>
      <c r="I19" s="780">
        <v>5</v>
      </c>
    </row>
    <row r="20" spans="1:9">
      <c r="A20" s="248" t="s">
        <v>1015</v>
      </c>
      <c r="I20" s="780">
        <v>6</v>
      </c>
    </row>
    <row r="21" spans="1:9">
      <c r="A21" s="248" t="s">
        <v>306</v>
      </c>
      <c r="I21" s="780">
        <v>6</v>
      </c>
    </row>
    <row r="22" spans="1:9">
      <c r="A22" s="248" t="s">
        <v>307</v>
      </c>
      <c r="I22" s="780">
        <v>6</v>
      </c>
    </row>
    <row r="23" spans="1:9">
      <c r="A23" s="248" t="s">
        <v>308</v>
      </c>
      <c r="I23" s="780">
        <v>7</v>
      </c>
    </row>
    <row r="24" spans="1:9">
      <c r="A24" s="247" t="s">
        <v>309</v>
      </c>
      <c r="I24" s="779">
        <v>8</v>
      </c>
    </row>
    <row r="25" spans="1:9">
      <c r="A25" s="248" t="s">
        <v>310</v>
      </c>
      <c r="I25" s="780">
        <v>8</v>
      </c>
    </row>
    <row r="26" spans="1:9">
      <c r="A26" s="248" t="s">
        <v>1016</v>
      </c>
      <c r="I26" s="780">
        <v>8</v>
      </c>
    </row>
    <row r="27" spans="1:9">
      <c r="A27" s="248" t="s">
        <v>1017</v>
      </c>
      <c r="I27" s="780">
        <v>8</v>
      </c>
    </row>
    <row r="28" spans="1:9">
      <c r="A28" s="248" t="s">
        <v>313</v>
      </c>
      <c r="I28" s="780">
        <v>9</v>
      </c>
    </row>
    <row r="29" spans="1:9">
      <c r="A29" s="248" t="s">
        <v>314</v>
      </c>
      <c r="I29" s="780">
        <v>9</v>
      </c>
    </row>
    <row r="30" spans="1:9">
      <c r="A30" s="248" t="s">
        <v>613</v>
      </c>
      <c r="I30" s="780">
        <v>9</v>
      </c>
    </row>
    <row r="31" spans="1:9">
      <c r="A31" s="248" t="s">
        <v>316</v>
      </c>
      <c r="I31" s="780">
        <v>10</v>
      </c>
    </row>
    <row r="32" spans="1:9">
      <c r="A32" s="248" t="s">
        <v>318</v>
      </c>
      <c r="I32" s="780">
        <v>10</v>
      </c>
    </row>
    <row r="33" spans="1:9">
      <c r="A33" s="248" t="s">
        <v>319</v>
      </c>
      <c r="I33" s="780">
        <v>10</v>
      </c>
    </row>
    <row r="34" spans="1:9">
      <c r="A34" s="248" t="s">
        <v>320</v>
      </c>
      <c r="I34" s="780">
        <v>11</v>
      </c>
    </row>
    <row r="35" spans="1:9">
      <c r="A35" s="248" t="s">
        <v>322</v>
      </c>
      <c r="I35" s="780">
        <v>11</v>
      </c>
    </row>
    <row r="36" spans="1:9">
      <c r="A36" s="248" t="s">
        <v>1018</v>
      </c>
      <c r="I36" s="780">
        <v>11</v>
      </c>
    </row>
    <row r="37" spans="1:9">
      <c r="A37" s="248" t="s">
        <v>324</v>
      </c>
      <c r="I37" s="780">
        <v>12</v>
      </c>
    </row>
    <row r="38" spans="1:9">
      <c r="A38" s="248" t="s">
        <v>325</v>
      </c>
      <c r="I38" s="780">
        <v>12</v>
      </c>
    </row>
    <row r="39" spans="1:9">
      <c r="A39" s="248" t="s">
        <v>326</v>
      </c>
      <c r="I39" s="780">
        <v>12</v>
      </c>
    </row>
    <row r="40" spans="1:9">
      <c r="A40" s="247" t="s">
        <v>685</v>
      </c>
      <c r="I40" s="779">
        <v>13</v>
      </c>
    </row>
    <row r="41" spans="1:9">
      <c r="A41" s="248" t="s">
        <v>686</v>
      </c>
      <c r="I41" s="780">
        <v>13</v>
      </c>
    </row>
    <row r="42" spans="1:9">
      <c r="A42" s="248" t="s">
        <v>687</v>
      </c>
      <c r="I42" s="780">
        <v>13</v>
      </c>
    </row>
    <row r="43" spans="1:9">
      <c r="A43" s="248" t="s">
        <v>688</v>
      </c>
      <c r="I43" s="780">
        <v>13</v>
      </c>
    </row>
    <row r="44" spans="1:9">
      <c r="A44" s="248" t="s">
        <v>689</v>
      </c>
      <c r="I44" s="780">
        <v>14</v>
      </c>
    </row>
    <row r="45" spans="1:9">
      <c r="A45" s="248" t="s">
        <v>690</v>
      </c>
      <c r="I45" s="780">
        <v>14</v>
      </c>
    </row>
    <row r="46" spans="1:9">
      <c r="A46" s="248" t="s">
        <v>691</v>
      </c>
      <c r="I46" s="780">
        <v>14</v>
      </c>
    </row>
    <row r="47" spans="1:9">
      <c r="A47" s="248" t="s">
        <v>692</v>
      </c>
      <c r="I47" s="780">
        <v>15</v>
      </c>
    </row>
    <row r="48" spans="1:9">
      <c r="A48" s="248" t="s">
        <v>694</v>
      </c>
      <c r="I48" s="780">
        <v>15</v>
      </c>
    </row>
    <row r="49" spans="1:9">
      <c r="A49" s="248" t="s">
        <v>693</v>
      </c>
      <c r="I49" s="780">
        <v>15</v>
      </c>
    </row>
    <row r="50" spans="1:9">
      <c r="A50" s="248" t="s">
        <v>1019</v>
      </c>
      <c r="I50" s="780">
        <v>16</v>
      </c>
    </row>
    <row r="51" spans="1:9">
      <c r="A51" s="247" t="s">
        <v>1024</v>
      </c>
      <c r="I51" s="779">
        <v>17</v>
      </c>
    </row>
    <row r="52" spans="1:9">
      <c r="A52" s="248" t="s">
        <v>34</v>
      </c>
      <c r="I52" s="780">
        <v>17</v>
      </c>
    </row>
    <row r="53" spans="1:9">
      <c r="A53" s="248" t="s">
        <v>1020</v>
      </c>
      <c r="I53" s="780">
        <v>17</v>
      </c>
    </row>
    <row r="54" spans="1:9">
      <c r="A54" s="248" t="s">
        <v>40</v>
      </c>
      <c r="I54" s="780">
        <v>19</v>
      </c>
    </row>
    <row r="55" spans="1:9">
      <c r="A55" s="248" t="s">
        <v>695</v>
      </c>
      <c r="I55" s="780">
        <v>22</v>
      </c>
    </row>
    <row r="56" spans="1:9">
      <c r="A56" s="248" t="s">
        <v>696</v>
      </c>
      <c r="I56" s="780">
        <v>34</v>
      </c>
    </row>
    <row r="57" spans="1:9">
      <c r="A57" s="248" t="s">
        <v>697</v>
      </c>
      <c r="I57" s="780">
        <v>36</v>
      </c>
    </row>
    <row r="58" spans="1:9">
      <c r="A58" s="248" t="s">
        <v>698</v>
      </c>
      <c r="I58" s="780">
        <v>48</v>
      </c>
    </row>
    <row r="59" spans="1:9">
      <c r="A59" s="248" t="s">
        <v>699</v>
      </c>
      <c r="I59" s="780">
        <v>50</v>
      </c>
    </row>
    <row r="60" spans="1:9">
      <c r="A60" s="248" t="s">
        <v>700</v>
      </c>
      <c r="I60" s="780">
        <v>62</v>
      </c>
    </row>
    <row r="61" spans="1:9">
      <c r="A61" s="248" t="s">
        <v>701</v>
      </c>
      <c r="I61" s="780">
        <v>64</v>
      </c>
    </row>
    <row r="62" spans="1:9">
      <c r="A62" s="248" t="s">
        <v>702</v>
      </c>
      <c r="I62" s="780">
        <v>76</v>
      </c>
    </row>
    <row r="63" spans="1:9">
      <c r="A63" s="248" t="s">
        <v>703</v>
      </c>
      <c r="I63" s="780">
        <v>78</v>
      </c>
    </row>
    <row r="64" spans="1:9">
      <c r="A64" s="247"/>
    </row>
    <row r="65" spans="1:9">
      <c r="A65" s="247" t="s">
        <v>731</v>
      </c>
      <c r="I65" s="779">
        <v>88</v>
      </c>
    </row>
    <row r="66" spans="1:9">
      <c r="A66" s="248" t="s">
        <v>732</v>
      </c>
      <c r="I66" s="780">
        <v>88</v>
      </c>
    </row>
    <row r="67" spans="1:9">
      <c r="A67" s="248" t="s">
        <v>705</v>
      </c>
      <c r="I67" s="780">
        <v>89</v>
      </c>
    </row>
    <row r="68" spans="1:9">
      <c r="A68" s="248" t="s">
        <v>706</v>
      </c>
      <c r="I68" s="780">
        <v>89</v>
      </c>
    </row>
    <row r="69" spans="1:9">
      <c r="A69" s="248" t="s">
        <v>707</v>
      </c>
      <c r="I69" s="780">
        <v>90</v>
      </c>
    </row>
    <row r="70" spans="1:9">
      <c r="A70" s="248" t="s">
        <v>708</v>
      </c>
      <c r="I70" s="780">
        <v>102</v>
      </c>
    </row>
    <row r="71" spans="1:9">
      <c r="A71" s="247" t="s">
        <v>711</v>
      </c>
      <c r="I71" s="779">
        <v>114</v>
      </c>
    </row>
    <row r="72" spans="1:9">
      <c r="A72" s="248" t="s">
        <v>709</v>
      </c>
      <c r="I72" s="780">
        <v>114</v>
      </c>
    </row>
    <row r="73" spans="1:9">
      <c r="A73" s="248" t="s">
        <v>710</v>
      </c>
      <c r="I73" s="780">
        <v>126</v>
      </c>
    </row>
    <row r="74" spans="1:9">
      <c r="A74" s="247" t="s">
        <v>712</v>
      </c>
      <c r="I74" s="779">
        <v>143</v>
      </c>
    </row>
    <row r="75" spans="1:9">
      <c r="A75" s="248" t="s">
        <v>1011</v>
      </c>
      <c r="I75" s="780">
        <v>143</v>
      </c>
    </row>
    <row r="76" spans="1:9">
      <c r="A76" s="248" t="s">
        <v>1012</v>
      </c>
      <c r="I76" s="780">
        <v>148</v>
      </c>
    </row>
    <row r="77" spans="1:9">
      <c r="A77" s="248" t="s">
        <v>1010</v>
      </c>
      <c r="I77" s="780">
        <v>149</v>
      </c>
    </row>
    <row r="78" spans="1:9">
      <c r="A78" s="247" t="s">
        <v>713</v>
      </c>
      <c r="I78" s="779">
        <v>165</v>
      </c>
    </row>
    <row r="79" spans="1:9">
      <c r="A79" s="248" t="s">
        <v>1023</v>
      </c>
      <c r="I79" s="780">
        <v>165</v>
      </c>
    </row>
    <row r="80" spans="1:9">
      <c r="A80" s="248" t="s">
        <v>715</v>
      </c>
      <c r="I80" s="780">
        <v>166</v>
      </c>
    </row>
    <row r="81" spans="1:9">
      <c r="A81" s="248" t="s">
        <v>716</v>
      </c>
      <c r="I81" s="780">
        <v>168</v>
      </c>
    </row>
    <row r="82" spans="1:9">
      <c r="A82" s="248" t="s">
        <v>717</v>
      </c>
      <c r="I82" s="780">
        <v>171</v>
      </c>
    </row>
    <row r="83" spans="1:9">
      <c r="A83" s="248" t="s">
        <v>718</v>
      </c>
      <c r="I83" s="780">
        <v>175</v>
      </c>
    </row>
    <row r="84" spans="1:9">
      <c r="A84" s="248" t="s">
        <v>719</v>
      </c>
      <c r="I84" s="780">
        <v>180</v>
      </c>
    </row>
    <row r="85" spans="1:9">
      <c r="A85" s="248" t="s">
        <v>733</v>
      </c>
      <c r="I85" s="780">
        <v>184</v>
      </c>
    </row>
    <row r="86" spans="1:9">
      <c r="A86" s="248" t="s">
        <v>720</v>
      </c>
      <c r="I86" s="780">
        <v>188</v>
      </c>
    </row>
    <row r="87" spans="1:9">
      <c r="A87" s="248" t="s">
        <v>721</v>
      </c>
      <c r="I87" s="780">
        <v>192</v>
      </c>
    </row>
    <row r="88" spans="1:9">
      <c r="A88" s="248" t="s">
        <v>722</v>
      </c>
      <c r="I88" s="780">
        <v>196</v>
      </c>
    </row>
    <row r="89" spans="1:9">
      <c r="A89" s="247" t="s">
        <v>388</v>
      </c>
      <c r="I89" s="779">
        <v>204</v>
      </c>
    </row>
    <row r="90" spans="1:9">
      <c r="A90" s="247" t="s">
        <v>327</v>
      </c>
      <c r="I90" s="779">
        <v>206</v>
      </c>
    </row>
    <row r="91" spans="1:9">
      <c r="A91" s="248" t="s">
        <v>734</v>
      </c>
      <c r="I91" s="780">
        <v>206</v>
      </c>
    </row>
    <row r="92" spans="1:9">
      <c r="A92" s="248" t="s">
        <v>335</v>
      </c>
      <c r="I92" s="780">
        <v>206</v>
      </c>
    </row>
    <row r="93" spans="1:9">
      <c r="A93" s="248" t="s">
        <v>723</v>
      </c>
      <c r="I93" s="780">
        <v>206</v>
      </c>
    </row>
    <row r="94" spans="1:9">
      <c r="A94" s="247" t="s">
        <v>345</v>
      </c>
      <c r="I94" s="779">
        <v>207</v>
      </c>
    </row>
    <row r="95" spans="1:9">
      <c r="A95" s="248" t="s">
        <v>346</v>
      </c>
      <c r="I95" s="780">
        <v>207</v>
      </c>
    </row>
    <row r="96" spans="1:9">
      <c r="A96" s="248" t="s">
        <v>356</v>
      </c>
      <c r="I96" s="780">
        <v>207</v>
      </c>
    </row>
    <row r="97" spans="1:9">
      <c r="A97" s="248" t="s">
        <v>735</v>
      </c>
      <c r="I97" s="780">
        <v>208</v>
      </c>
    </row>
    <row r="98" spans="1:9">
      <c r="A98" s="248" t="s">
        <v>366</v>
      </c>
      <c r="I98" s="780">
        <v>208</v>
      </c>
    </row>
    <row r="99" spans="1:9">
      <c r="A99" s="248" t="s">
        <v>618</v>
      </c>
      <c r="I99" s="780">
        <v>208</v>
      </c>
    </row>
    <row r="100" spans="1:9">
      <c r="A100" s="248" t="s">
        <v>736</v>
      </c>
      <c r="I100" s="780">
        <v>209</v>
      </c>
    </row>
    <row r="101" spans="1:9">
      <c r="A101" s="248" t="s">
        <v>724</v>
      </c>
      <c r="I101" s="780">
        <v>210</v>
      </c>
    </row>
    <row r="102" spans="1:9">
      <c r="A102" s="248" t="s">
        <v>726</v>
      </c>
      <c r="I102" s="780">
        <v>212</v>
      </c>
    </row>
    <row r="103" spans="1:9">
      <c r="A103" s="247" t="s">
        <v>737</v>
      </c>
      <c r="I103" s="779">
        <v>213</v>
      </c>
    </row>
    <row r="104" spans="1:9">
      <c r="A104" s="247" t="s">
        <v>560</v>
      </c>
      <c r="I104" s="779">
        <v>216</v>
      </c>
    </row>
    <row r="105" spans="1:9">
      <c r="A105" s="248" t="s">
        <v>738</v>
      </c>
      <c r="I105" s="780">
        <v>216</v>
      </c>
    </row>
    <row r="106" spans="1:9">
      <c r="A106" s="248" t="s">
        <v>1013</v>
      </c>
      <c r="I106" s="780">
        <v>216</v>
      </c>
    </row>
    <row r="107" spans="1:9">
      <c r="A107" s="248" t="s">
        <v>1014</v>
      </c>
      <c r="I107" s="780">
        <v>216</v>
      </c>
    </row>
    <row r="108" spans="1:9">
      <c r="A108" s="248" t="s">
        <v>739</v>
      </c>
      <c r="I108" s="780">
        <v>217</v>
      </c>
    </row>
    <row r="109" spans="1:9">
      <c r="A109" s="248" t="s">
        <v>740</v>
      </c>
      <c r="I109" s="780">
        <v>217</v>
      </c>
    </row>
    <row r="110" spans="1:9">
      <c r="A110" s="247" t="s">
        <v>741</v>
      </c>
    </row>
    <row r="111" spans="1:9">
      <c r="A111" s="247" t="s">
        <v>742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>
    <tabColor theme="0"/>
  </sheetPr>
  <dimension ref="A1:J382"/>
  <sheetViews>
    <sheetView showGridLines="0" view="pageBreakPreview" zoomScale="130" zoomScaleNormal="100" zoomScaleSheetLayoutView="130" workbookViewId="0">
      <selection activeCell="J8" sqref="J8"/>
    </sheetView>
  </sheetViews>
  <sheetFormatPr defaultRowHeight="14.5"/>
  <cols>
    <col min="1" max="1" width="11.81640625" customWidth="1"/>
    <col min="2" max="2" width="11.453125" customWidth="1"/>
    <col min="3" max="3" width="13.54296875" customWidth="1"/>
    <col min="4" max="4" width="9.453125" customWidth="1"/>
    <col min="5" max="5" width="11.7265625" customWidth="1"/>
    <col min="6" max="6" width="10.26953125" customWidth="1"/>
    <col min="7" max="7" width="10.26953125" bestFit="1" customWidth="1"/>
    <col min="9" max="9" width="21.7265625" bestFit="1" customWidth="1"/>
    <col min="10" max="10" width="14.26953125" bestFit="1" customWidth="1"/>
  </cols>
  <sheetData>
    <row r="1" spans="1:8" ht="20">
      <c r="A1" s="563" t="s">
        <v>684</v>
      </c>
      <c r="B1" s="563"/>
      <c r="C1" s="563"/>
      <c r="D1" s="563"/>
      <c r="E1" s="563"/>
      <c r="F1" s="563"/>
      <c r="G1" s="534"/>
      <c r="H1" s="4"/>
    </row>
    <row r="2" spans="1:8" s="42" customFormat="1">
      <c r="A2" s="535"/>
    </row>
    <row r="3" spans="1:8" s="42" customFormat="1"/>
    <row r="4" spans="1:8" s="42" customFormat="1"/>
    <row r="5" spans="1:8" s="42" customFormat="1"/>
    <row r="6" spans="1:8" s="42" customFormat="1"/>
    <row r="7" spans="1:8" s="42" customFormat="1"/>
    <row r="8" spans="1:8" s="42" customFormat="1"/>
    <row r="9" spans="1:8" s="42" customFormat="1"/>
    <row r="10" spans="1:8" s="42" customFormat="1"/>
    <row r="11" spans="1:8" s="42" customFormat="1"/>
    <row r="12" spans="1:8" s="42" customFormat="1"/>
    <row r="13" spans="1:8" s="42" customFormat="1"/>
    <row r="14" spans="1:8" s="42" customFormat="1"/>
    <row r="15" spans="1:8" s="42" customFormat="1"/>
    <row r="16" spans="1:8" s="42" customFormat="1"/>
    <row r="17" spans="1:10" s="42" customFormat="1"/>
    <row r="18" spans="1:10" s="42" customFormat="1"/>
    <row r="19" spans="1:10" ht="17.5" thickBot="1">
      <c r="A19" s="562" t="s">
        <v>290</v>
      </c>
      <c r="B19" s="562"/>
      <c r="C19" s="562"/>
      <c r="D19" s="562"/>
      <c r="E19" s="562"/>
      <c r="F19" s="562"/>
    </row>
    <row r="20" spans="1:10" ht="15.75" customHeight="1" thickBot="1">
      <c r="A20" s="475" t="s">
        <v>0</v>
      </c>
      <c r="B20" s="475" t="s">
        <v>1</v>
      </c>
      <c r="C20" s="475" t="s">
        <v>291</v>
      </c>
      <c r="D20" s="566" t="s">
        <v>292</v>
      </c>
      <c r="E20" s="566"/>
      <c r="F20" s="475" t="s">
        <v>291</v>
      </c>
    </row>
    <row r="21" spans="1:10" ht="15" thickBot="1">
      <c r="A21" s="115" t="s">
        <v>606</v>
      </c>
      <c r="B21" s="116">
        <v>6299.5389999999998</v>
      </c>
      <c r="C21" s="117">
        <v>1.6957144872756465E-2</v>
      </c>
      <c r="D21" s="567">
        <v>7265015.7733884295</v>
      </c>
      <c r="E21" s="568"/>
      <c r="F21" s="117">
        <v>3.4387287689861455E-2</v>
      </c>
      <c r="J21" s="22"/>
    </row>
    <row r="22" spans="1:10" ht="15" thickBot="1">
      <c r="A22" s="115" t="s">
        <v>635</v>
      </c>
      <c r="B22" s="116">
        <v>4905.3919999999998</v>
      </c>
      <c r="C22" s="117">
        <v>-0.22130936882841745</v>
      </c>
      <c r="D22" s="569">
        <v>5677527.5409866301</v>
      </c>
      <c r="E22" s="570"/>
      <c r="F22" s="117">
        <v>-0.21851132632316217</v>
      </c>
      <c r="G22" s="42"/>
      <c r="J22" s="22"/>
    </row>
    <row r="23" spans="1:10" ht="15" thickBot="1">
      <c r="A23" s="115" t="s">
        <v>744</v>
      </c>
      <c r="B23" s="116">
        <v>5979.0730000000003</v>
      </c>
      <c r="C23" s="117">
        <v>-5.0871341537848953E-2</v>
      </c>
      <c r="D23" s="571">
        <v>6968941.2537366496</v>
      </c>
      <c r="E23" s="572"/>
      <c r="F23" s="117">
        <v>-4.0753458614129018E-2</v>
      </c>
      <c r="G23" s="42"/>
      <c r="J23" s="22"/>
    </row>
    <row r="24" spans="1:10" ht="15" thickBot="1">
      <c r="A24" s="340" t="s">
        <v>745</v>
      </c>
      <c r="B24" s="118">
        <v>5149.6270000000004</v>
      </c>
      <c r="C24" s="119">
        <v>-0.18253907150983578</v>
      </c>
      <c r="D24" s="564">
        <v>5967070.16577492</v>
      </c>
      <c r="E24" s="565"/>
      <c r="F24" s="119">
        <v>-0.1786569565847127</v>
      </c>
      <c r="J24" s="22"/>
    </row>
    <row r="25" spans="1:10" ht="15" thickBot="1">
      <c r="A25" s="340" t="s">
        <v>746</v>
      </c>
      <c r="B25" s="118">
        <v>5238.4870000000001</v>
      </c>
      <c r="C25" s="119">
        <v>-0.16843327741918887</v>
      </c>
      <c r="D25" s="564">
        <v>6072730.3483938398</v>
      </c>
      <c r="E25" s="565"/>
      <c r="F25" s="119">
        <v>-0.16411326034031493</v>
      </c>
      <c r="J25" s="22"/>
    </row>
    <row r="26" spans="1:10" ht="15" thickBot="1">
      <c r="A26" s="340" t="s">
        <v>747</v>
      </c>
      <c r="B26" s="118">
        <v>4870.0389999999998</v>
      </c>
      <c r="C26" s="119">
        <v>-0.2269213667857283</v>
      </c>
      <c r="D26" s="564">
        <v>5662490.2334327102</v>
      </c>
      <c r="E26" s="565"/>
      <c r="F26" s="119">
        <v>-0.2205811508112247</v>
      </c>
      <c r="J26" s="22"/>
    </row>
    <row r="27" spans="1:10" ht="15" thickBot="1">
      <c r="A27" s="340" t="s">
        <v>748</v>
      </c>
      <c r="B27" s="118">
        <v>5128.2250000000004</v>
      </c>
      <c r="C27" s="119">
        <v>-0.18593646296975055</v>
      </c>
      <c r="D27" s="564">
        <v>5956714.4449584801</v>
      </c>
      <c r="E27" s="565"/>
      <c r="F27" s="119">
        <v>-0.18008237961742965</v>
      </c>
      <c r="J27" s="22"/>
    </row>
    <row r="28" spans="1:10" ht="15" thickBot="1">
      <c r="A28" s="340" t="s">
        <v>749</v>
      </c>
      <c r="B28" s="118">
        <v>5612.415</v>
      </c>
      <c r="C28" s="119">
        <v>-0.10907528312786059</v>
      </c>
      <c r="D28" s="564">
        <v>6526740.1551468903</v>
      </c>
      <c r="E28" s="565"/>
      <c r="F28" s="119">
        <v>-0.10162064904880513</v>
      </c>
      <c r="J28" s="22"/>
    </row>
    <row r="29" spans="1:10" ht="15" thickBot="1">
      <c r="A29" s="340" t="s">
        <v>750</v>
      </c>
      <c r="B29" s="118">
        <v>5979.0730000000003</v>
      </c>
      <c r="C29" s="119">
        <v>-5.0871341537848953E-2</v>
      </c>
      <c r="D29" s="564">
        <v>6968941.2537366496</v>
      </c>
      <c r="E29" s="565"/>
      <c r="F29" s="119">
        <v>-4.0753458614129018E-2</v>
      </c>
      <c r="J29" s="22"/>
    </row>
    <row r="30" spans="1:10">
      <c r="B30" s="2"/>
      <c r="C30" s="2"/>
      <c r="D30" s="2"/>
      <c r="E30" s="2"/>
      <c r="F30" s="2"/>
      <c r="G30" s="2"/>
      <c r="H30" s="2"/>
    </row>
    <row r="31" spans="1:10">
      <c r="B31" s="2"/>
      <c r="C31" s="2"/>
      <c r="D31" s="2"/>
      <c r="E31" s="2"/>
      <c r="F31" s="2"/>
      <c r="G31" s="2"/>
      <c r="H31" s="2"/>
    </row>
    <row r="32" spans="1:10" ht="17.5" thickBot="1">
      <c r="A32" s="562" t="s">
        <v>294</v>
      </c>
      <c r="B32" s="562"/>
      <c r="C32" s="562"/>
      <c r="D32" s="562"/>
      <c r="E32" s="562"/>
      <c r="F32" s="562"/>
    </row>
    <row r="33" spans="1:9" ht="15.75" customHeight="1" thickBot="1">
      <c r="A33" s="475" t="s">
        <v>0</v>
      </c>
      <c r="B33" s="475" t="s">
        <v>1</v>
      </c>
      <c r="C33" s="475" t="s">
        <v>291</v>
      </c>
      <c r="D33" s="566" t="s">
        <v>292</v>
      </c>
      <c r="E33" s="566"/>
      <c r="F33" s="475" t="s">
        <v>291</v>
      </c>
      <c r="G33" s="2"/>
    </row>
    <row r="34" spans="1:9" ht="15" thickBot="1">
      <c r="A34" s="115" t="s">
        <v>606</v>
      </c>
      <c r="B34" s="116">
        <v>1014.473</v>
      </c>
      <c r="C34" s="117">
        <v>3.2298734548177922E-2</v>
      </c>
      <c r="D34" s="561">
        <v>4759639.3895817501</v>
      </c>
      <c r="E34" s="561"/>
      <c r="F34" s="117">
        <v>6.6826967091341338E-2</v>
      </c>
    </row>
    <row r="35" spans="1:9" ht="15" thickBot="1">
      <c r="A35" s="115" t="s">
        <v>635</v>
      </c>
      <c r="B35" s="116">
        <v>756.19799999999998</v>
      </c>
      <c r="C35" s="117">
        <v>-0.25459031437997853</v>
      </c>
      <c r="D35" s="561">
        <v>3576418.1581270699</v>
      </c>
      <c r="E35" s="561"/>
      <c r="F35" s="117">
        <v>-0.24859472212214273</v>
      </c>
    </row>
    <row r="36" spans="1:9" ht="15" thickBot="1">
      <c r="A36" s="115" t="s">
        <v>744</v>
      </c>
      <c r="B36" s="116">
        <v>934.88699999999994</v>
      </c>
      <c r="C36" s="117">
        <f>(B36-B34)/B34</f>
        <v>-7.8450584687813296E-2</v>
      </c>
      <c r="D36" s="561">
        <v>4260977.3032286298</v>
      </c>
      <c r="E36" s="561">
        <v>4260977.3032286298</v>
      </c>
      <c r="F36" s="117">
        <v>-0.10476887964340928</v>
      </c>
      <c r="G36" s="42"/>
    </row>
    <row r="37" spans="1:9" ht="15" thickBot="1">
      <c r="A37" s="340" t="s">
        <v>745</v>
      </c>
      <c r="B37" s="118">
        <v>803.01400000000001</v>
      </c>
      <c r="C37" s="119">
        <v>-0.20844381795399999</v>
      </c>
      <c r="D37" s="559">
        <v>3798195.7397097698</v>
      </c>
      <c r="E37" s="559"/>
      <c r="F37" s="119">
        <v>-0.20199926322600001</v>
      </c>
      <c r="G37" s="42"/>
      <c r="I37" s="82"/>
    </row>
    <row r="38" spans="1:9" ht="15" thickBot="1">
      <c r="A38" s="340" t="s">
        <v>746</v>
      </c>
      <c r="B38" s="118">
        <v>824.18600000000004</v>
      </c>
      <c r="C38" s="119">
        <v>-0.18756592112100001</v>
      </c>
      <c r="D38" s="559">
        <v>3859258.0070461701</v>
      </c>
      <c r="E38" s="559"/>
      <c r="F38" s="119">
        <v>-0.18917008332400001</v>
      </c>
      <c r="I38" s="82"/>
    </row>
    <row r="39" spans="1:9" ht="15" thickBot="1">
      <c r="A39" s="340" t="s">
        <v>747</v>
      </c>
      <c r="B39" s="118">
        <v>737.154</v>
      </c>
      <c r="C39" s="119">
        <v>-0.27336441688800001</v>
      </c>
      <c r="D39" s="559">
        <v>3456060.8799873199</v>
      </c>
      <c r="E39" s="559"/>
      <c r="F39" s="119">
        <v>-0.27388178035900002</v>
      </c>
      <c r="I39" s="82"/>
    </row>
    <row r="40" spans="1:9" ht="15" thickBot="1">
      <c r="A40" s="340" t="s">
        <v>748</v>
      </c>
      <c r="B40" s="118">
        <v>790.50300000000004</v>
      </c>
      <c r="C40" s="119">
        <v>-0.220775380248</v>
      </c>
      <c r="D40" s="559">
        <v>3669634.7021823102</v>
      </c>
      <c r="E40" s="559"/>
      <c r="F40" s="119">
        <v>-0.22900993136</v>
      </c>
      <c r="I40" s="82"/>
    </row>
    <row r="41" spans="1:9" ht="15" thickBot="1">
      <c r="A41" s="340" t="s">
        <v>749</v>
      </c>
      <c r="B41" s="118">
        <v>883.06100000000004</v>
      </c>
      <c r="C41" s="119">
        <v>-0.12953561958500001</v>
      </c>
      <c r="D41" s="559">
        <v>4043103.37898173</v>
      </c>
      <c r="E41" s="559"/>
      <c r="F41" s="119">
        <v>-0.150544180197</v>
      </c>
      <c r="I41" s="82"/>
    </row>
    <row r="42" spans="1:9" ht="15" thickBot="1">
      <c r="A42" s="340" t="s">
        <v>750</v>
      </c>
      <c r="B42" s="118">
        <v>934.88699999999994</v>
      </c>
      <c r="C42" s="119">
        <v>-7.8444902264200006E-2</v>
      </c>
      <c r="D42" s="559">
        <v>4260977.3032286298</v>
      </c>
      <c r="E42" s="559"/>
      <c r="F42" s="119">
        <v>-0.1047688804</v>
      </c>
      <c r="I42" s="82"/>
    </row>
    <row r="43" spans="1:9">
      <c r="C43" s="479"/>
    </row>
    <row r="44" spans="1:9">
      <c r="A44" s="133" t="s">
        <v>1025</v>
      </c>
    </row>
    <row r="45" spans="1:9">
      <c r="A45" s="133" t="s">
        <v>1026</v>
      </c>
    </row>
    <row r="46" spans="1:9">
      <c r="A46" s="19"/>
    </row>
    <row r="47" spans="1:9">
      <c r="A47" s="19"/>
    </row>
    <row r="48" spans="1:9">
      <c r="A48" s="19"/>
    </row>
    <row r="49" spans="1:10">
      <c r="A49" s="19"/>
    </row>
    <row r="50" spans="1:10">
      <c r="A50" s="19"/>
    </row>
    <row r="51" spans="1:10" ht="20">
      <c r="A51" s="560" t="s">
        <v>684</v>
      </c>
      <c r="B51" s="560"/>
      <c r="C51" s="560"/>
      <c r="D51" s="560"/>
      <c r="E51" s="560"/>
      <c r="F51" s="560"/>
      <c r="G51" s="4"/>
    </row>
    <row r="52" spans="1:10">
      <c r="A52" s="249"/>
      <c r="B52" s="249"/>
      <c r="C52" s="249"/>
      <c r="D52" s="249"/>
      <c r="E52" s="249"/>
      <c r="F52" s="249"/>
      <c r="G52" s="85"/>
    </row>
    <row r="53" spans="1:10" ht="17.5" thickBot="1">
      <c r="A53" s="562" t="s">
        <v>295</v>
      </c>
      <c r="B53" s="562"/>
      <c r="C53" s="562"/>
      <c r="D53" s="562"/>
      <c r="E53" s="562"/>
      <c r="F53" s="562"/>
    </row>
    <row r="54" spans="1:10" ht="15" thickBot="1">
      <c r="A54" s="475" t="s">
        <v>0</v>
      </c>
      <c r="B54" s="476" t="s">
        <v>12</v>
      </c>
      <c r="C54" s="476" t="s">
        <v>2</v>
      </c>
      <c r="D54" s="573" t="s">
        <v>292</v>
      </c>
      <c r="E54" s="573"/>
      <c r="F54" s="476" t="s">
        <v>2</v>
      </c>
    </row>
    <row r="55" spans="1:10" ht="15" thickBot="1">
      <c r="A55" s="115" t="s">
        <v>606</v>
      </c>
      <c r="B55" s="116">
        <v>553.85599999999999</v>
      </c>
      <c r="C55" s="117">
        <v>2.4204509520736179E-2</v>
      </c>
      <c r="D55" s="561">
        <v>4251936.8180145696</v>
      </c>
      <c r="E55" s="561"/>
      <c r="F55" s="117">
        <v>2.4501758840875926E-2</v>
      </c>
    </row>
    <row r="56" spans="1:10" ht="15" thickBot="1">
      <c r="A56" s="115" t="s">
        <v>635</v>
      </c>
      <c r="B56" s="116">
        <v>412.524</v>
      </c>
      <c r="C56" s="117">
        <v>-0.25517824127571065</v>
      </c>
      <c r="D56" s="561">
        <v>3295876.9649375598</v>
      </c>
      <c r="E56" s="561"/>
      <c r="F56" s="117">
        <v>-0.2248527892104096</v>
      </c>
      <c r="J56" s="22"/>
    </row>
    <row r="57" spans="1:10" ht="15" thickBot="1">
      <c r="A57" s="115" t="s">
        <v>744</v>
      </c>
      <c r="B57" s="116">
        <v>502.267</v>
      </c>
      <c r="C57" s="117">
        <v>-9.314514964178415E-2</v>
      </c>
      <c r="D57" s="569">
        <v>3890294.79547949</v>
      </c>
      <c r="E57" s="570"/>
      <c r="F57" s="117">
        <v>-8.5053479864253337E-2</v>
      </c>
      <c r="G57" s="42"/>
      <c r="J57" s="22"/>
    </row>
    <row r="58" spans="1:10" ht="15" thickBot="1">
      <c r="A58" s="340" t="s">
        <v>745</v>
      </c>
      <c r="B58" s="118">
        <v>438.28199999999998</v>
      </c>
      <c r="C58" s="119">
        <v>-0.20867156806101228</v>
      </c>
      <c r="D58" s="564">
        <v>3503449.5626584198</v>
      </c>
      <c r="E58" s="565"/>
      <c r="F58" s="119">
        <v>-0.17603442557870694</v>
      </c>
      <c r="G58" s="42"/>
      <c r="I58" s="82"/>
      <c r="J58" s="22"/>
    </row>
    <row r="59" spans="1:10" ht="15" thickBot="1">
      <c r="A59" s="340" t="s">
        <v>746</v>
      </c>
      <c r="B59" s="118">
        <v>450.40300000000002</v>
      </c>
      <c r="C59" s="119">
        <v>-0.18678681823434246</v>
      </c>
      <c r="D59" s="564">
        <v>3587595.8463078202</v>
      </c>
      <c r="E59" s="565"/>
      <c r="F59" s="119">
        <v>-0.15624431879892364</v>
      </c>
      <c r="I59" s="82"/>
      <c r="J59" s="22"/>
    </row>
    <row r="60" spans="1:10" ht="15" thickBot="1">
      <c r="A60" s="340" t="s">
        <v>747</v>
      </c>
      <c r="B60" s="118">
        <v>401.31700000000001</v>
      </c>
      <c r="C60" s="119">
        <v>-0.27541274266235266</v>
      </c>
      <c r="D60" s="564">
        <v>3201554.7141689002</v>
      </c>
      <c r="E60" s="565"/>
      <c r="F60" s="119">
        <v>-0.24703615053624961</v>
      </c>
      <c r="I60" s="82"/>
      <c r="J60" s="22"/>
    </row>
    <row r="61" spans="1:10" ht="15" thickBot="1">
      <c r="A61" s="340" t="s">
        <v>748</v>
      </c>
      <c r="B61" s="118">
        <v>428.714</v>
      </c>
      <c r="C61" s="119">
        <v>-0.22594681650103998</v>
      </c>
      <c r="D61" s="559">
        <v>3386983.4090247601</v>
      </c>
      <c r="E61" s="559"/>
      <c r="F61" s="119">
        <v>-0.20342574361057819</v>
      </c>
      <c r="I61" s="82"/>
      <c r="J61" s="22"/>
    </row>
    <row r="62" spans="1:10" ht="15" thickBot="1">
      <c r="A62" s="340" t="s">
        <v>749</v>
      </c>
      <c r="B62" s="118">
        <v>478.79399999999998</v>
      </c>
      <c r="C62" s="119">
        <v>-0.13552620175641325</v>
      </c>
      <c r="D62" s="559">
        <v>3723547.15830182</v>
      </c>
      <c r="E62" s="559"/>
      <c r="F62" s="119">
        <v>-0.12427034603949728</v>
      </c>
      <c r="I62" s="82"/>
      <c r="J62" s="22"/>
    </row>
    <row r="63" spans="1:10" ht="15" thickBot="1">
      <c r="A63" s="340" t="s">
        <v>750</v>
      </c>
      <c r="B63" s="118">
        <v>502.267</v>
      </c>
      <c r="C63" s="119">
        <v>-9.314514964178415E-2</v>
      </c>
      <c r="D63" s="559">
        <v>3890294.79547949</v>
      </c>
      <c r="E63" s="559"/>
      <c r="F63" s="119">
        <v>-8.5053479864253337E-2</v>
      </c>
      <c r="I63" s="82"/>
      <c r="J63" s="22"/>
    </row>
    <row r="66" spans="1:9" ht="17.5" thickBot="1">
      <c r="A66" s="562" t="s">
        <v>296</v>
      </c>
      <c r="B66" s="562"/>
      <c r="C66" s="562"/>
      <c r="D66" s="562"/>
      <c r="E66" s="562"/>
      <c r="F66" s="562"/>
    </row>
    <row r="67" spans="1:9" ht="15" thickBot="1">
      <c r="A67" s="475" t="s">
        <v>0</v>
      </c>
      <c r="B67" s="476" t="s">
        <v>12</v>
      </c>
      <c r="C67" s="476" t="s">
        <v>2</v>
      </c>
      <c r="D67" s="573" t="s">
        <v>292</v>
      </c>
      <c r="E67" s="573"/>
      <c r="F67" s="476" t="s">
        <v>2</v>
      </c>
    </row>
    <row r="68" spans="1:9" ht="15" thickBot="1">
      <c r="A68" s="115" t="s">
        <v>606</v>
      </c>
      <c r="B68" s="116">
        <v>704.69600000000003</v>
      </c>
      <c r="C68" s="117">
        <v>2.8418485660872551E-2</v>
      </c>
      <c r="D68" s="561">
        <v>2340522.1032663598</v>
      </c>
      <c r="E68" s="561"/>
      <c r="F68" s="117">
        <v>4.5105593324218873E-2</v>
      </c>
    </row>
    <row r="69" spans="1:9" ht="15" thickBot="1">
      <c r="A69" s="115" t="s">
        <v>635</v>
      </c>
      <c r="B69" s="116">
        <v>533.798</v>
      </c>
      <c r="C69" s="117">
        <v>-0.24251308365593111</v>
      </c>
      <c r="D69" s="561">
        <v>1777933.28602676</v>
      </c>
      <c r="E69" s="561"/>
      <c r="F69" s="117">
        <v>-0.24036894009865079</v>
      </c>
    </row>
    <row r="70" spans="1:9" ht="15" thickBot="1">
      <c r="A70" s="115" t="s">
        <v>744</v>
      </c>
      <c r="B70" s="116">
        <v>630.42200000000003</v>
      </c>
      <c r="C70" s="117">
        <v>-0.10539863998092794</v>
      </c>
      <c r="D70" s="569">
        <v>2058772.65171689</v>
      </c>
      <c r="E70" s="570"/>
      <c r="F70" s="117">
        <v>-0.1203788894607186</v>
      </c>
      <c r="G70" s="42"/>
    </row>
    <row r="71" spans="1:9" ht="15" thickBot="1">
      <c r="A71" s="340" t="s">
        <v>745</v>
      </c>
      <c r="B71" s="118">
        <v>555.63400000000001</v>
      </c>
      <c r="C71" s="119">
        <v>-0.21152667249423865</v>
      </c>
      <c r="D71" s="559">
        <v>1852320.4636692</v>
      </c>
      <c r="E71" s="559"/>
      <c r="F71" s="119">
        <v>-0.2085866392442271</v>
      </c>
      <c r="G71" s="42"/>
      <c r="I71" s="82"/>
    </row>
    <row r="72" spans="1:9" ht="15" thickBot="1">
      <c r="A72" s="340" t="s">
        <v>746</v>
      </c>
      <c r="B72" s="118">
        <v>556.66899999999998</v>
      </c>
      <c r="C72" s="119">
        <v>-0.21005795406813724</v>
      </c>
      <c r="D72" s="559">
        <v>1967623.5932275299</v>
      </c>
      <c r="E72" s="559"/>
      <c r="F72" s="119">
        <v>-0.15932278935474453</v>
      </c>
      <c r="I72" s="82"/>
    </row>
    <row r="73" spans="1:9" ht="15" thickBot="1">
      <c r="A73" s="340" t="s">
        <v>747</v>
      </c>
      <c r="B73" s="118">
        <v>518.90099999999995</v>
      </c>
      <c r="C73" s="119">
        <v>-0.26365269563045635</v>
      </c>
      <c r="D73" s="559">
        <v>1834125.79524865</v>
      </c>
      <c r="E73" s="559"/>
      <c r="F73" s="119">
        <v>-0.21636040407864504</v>
      </c>
      <c r="I73" s="82"/>
    </row>
    <row r="74" spans="1:9" ht="15" thickBot="1">
      <c r="A74" s="340" t="s">
        <v>748</v>
      </c>
      <c r="B74" s="118">
        <v>545.66</v>
      </c>
      <c r="C74" s="119">
        <v>-0.22568029334635084</v>
      </c>
      <c r="D74" s="559">
        <v>1928850.2684633499</v>
      </c>
      <c r="E74" s="559"/>
      <c r="F74" s="119">
        <v>-0.1758888900166734</v>
      </c>
      <c r="I74" s="82"/>
    </row>
    <row r="75" spans="1:9" ht="15" thickBot="1">
      <c r="A75" s="340" t="s">
        <v>749</v>
      </c>
      <c r="B75" s="118">
        <v>597.80200000000002</v>
      </c>
      <c r="C75" s="119">
        <v>-0.15168810380646405</v>
      </c>
      <c r="D75" s="559">
        <v>2113168.71529776</v>
      </c>
      <c r="E75" s="559"/>
      <c r="F75" s="119">
        <v>-9.7137893998656313E-2</v>
      </c>
      <c r="I75" s="82"/>
    </row>
    <row r="76" spans="1:9" ht="15" thickBot="1">
      <c r="A76" s="340" t="s">
        <v>750</v>
      </c>
      <c r="B76" s="118">
        <v>630.42200000000003</v>
      </c>
      <c r="C76" s="119">
        <v>-0.10539863998092794</v>
      </c>
      <c r="D76" s="559">
        <v>2058772.65171689</v>
      </c>
      <c r="E76" s="559"/>
      <c r="F76" s="119">
        <v>-0.1203788894607186</v>
      </c>
      <c r="I76" s="82"/>
    </row>
    <row r="79" spans="1:9" ht="17.5" thickBot="1">
      <c r="A79" s="562" t="s">
        <v>297</v>
      </c>
      <c r="B79" s="562"/>
      <c r="C79" s="562"/>
      <c r="D79" s="562"/>
      <c r="E79" s="562"/>
      <c r="F79" s="562"/>
    </row>
    <row r="80" spans="1:9" ht="15" thickBot="1">
      <c r="A80" s="475" t="s">
        <v>0</v>
      </c>
      <c r="B80" s="476" t="s">
        <v>12</v>
      </c>
      <c r="C80" s="476" t="s">
        <v>2</v>
      </c>
      <c r="D80" s="573" t="s">
        <v>292</v>
      </c>
      <c r="E80" s="573"/>
      <c r="F80" s="476" t="s">
        <v>2</v>
      </c>
    </row>
    <row r="81" spans="1:9" ht="15" thickBot="1">
      <c r="A81" s="115" t="s">
        <v>606</v>
      </c>
      <c r="B81" s="120">
        <v>187.727</v>
      </c>
      <c r="C81" s="117">
        <v>2.0266524636137422E-2</v>
      </c>
      <c r="D81" s="561">
        <v>3744816.3166755801</v>
      </c>
      <c r="E81" s="561"/>
      <c r="F81" s="117">
        <v>2.1307513729198754E-2</v>
      </c>
    </row>
    <row r="82" spans="1:9" ht="15" thickBot="1">
      <c r="A82" s="115" t="s">
        <v>635</v>
      </c>
      <c r="B82" s="120">
        <v>144.90799999999999</v>
      </c>
      <c r="C82" s="117">
        <v>-0.22809185679204386</v>
      </c>
      <c r="D82" s="561">
        <v>2905765.8139066799</v>
      </c>
      <c r="E82" s="561"/>
      <c r="F82" s="117">
        <v>-0.22405651754737016</v>
      </c>
    </row>
    <row r="83" spans="1:9" ht="15" thickBot="1">
      <c r="A83" s="115" t="s">
        <v>744</v>
      </c>
      <c r="B83" s="120">
        <v>177.483</v>
      </c>
      <c r="C83" s="117">
        <v>-5.4568602278841083E-2</v>
      </c>
      <c r="D83" s="569">
        <v>3344926.4938454898</v>
      </c>
      <c r="E83" s="570"/>
      <c r="F83" s="117">
        <v>-0.10678489651131624</v>
      </c>
      <c r="G83" s="42"/>
    </row>
    <row r="84" spans="1:9" ht="15" thickBot="1">
      <c r="A84" s="340" t="s">
        <v>745</v>
      </c>
      <c r="B84" s="118">
        <v>150.13</v>
      </c>
      <c r="C84" s="119">
        <v>-0.20027486722741006</v>
      </c>
      <c r="D84" s="559">
        <v>3013152.0199635699</v>
      </c>
      <c r="E84" s="559"/>
      <c r="F84" s="119">
        <v>-0.19538055670552545</v>
      </c>
      <c r="G84" s="42"/>
      <c r="I84" s="82"/>
    </row>
    <row r="85" spans="1:9" ht="15" thickBot="1">
      <c r="A85" s="340" t="s">
        <v>746</v>
      </c>
      <c r="B85" s="118">
        <v>150.755</v>
      </c>
      <c r="C85" s="119">
        <v>-0.19694556456982751</v>
      </c>
      <c r="D85" s="559">
        <v>3056828.4616479399</v>
      </c>
      <c r="E85" s="559"/>
      <c r="F85" s="119">
        <v>-0.18371738340383914</v>
      </c>
      <c r="I85" s="82"/>
    </row>
    <row r="86" spans="1:9" ht="15" thickBot="1">
      <c r="A86" s="340" t="s">
        <v>747</v>
      </c>
      <c r="B86" s="118">
        <v>143.81</v>
      </c>
      <c r="C86" s="119">
        <v>-0.23394077570088481</v>
      </c>
      <c r="D86" s="559">
        <v>2925937.4760153298</v>
      </c>
      <c r="E86" s="559"/>
      <c r="F86" s="119">
        <v>-0.21866996173184833</v>
      </c>
      <c r="I86" s="82"/>
    </row>
    <row r="87" spans="1:9" ht="15" thickBot="1">
      <c r="A87" s="340" t="s">
        <v>748</v>
      </c>
      <c r="B87" s="118">
        <v>150.47</v>
      </c>
      <c r="C87" s="119">
        <v>-0.19846372658168512</v>
      </c>
      <c r="D87" s="559">
        <v>3061605.4031541301</v>
      </c>
      <c r="E87" s="559"/>
      <c r="F87" s="119">
        <v>-0.18244176903393838</v>
      </c>
      <c r="I87" s="82"/>
    </row>
    <row r="88" spans="1:9" ht="15" thickBot="1">
      <c r="A88" s="340" t="s">
        <v>749</v>
      </c>
      <c r="B88" s="118">
        <v>165.11199999999999</v>
      </c>
      <c r="C88" s="119">
        <v>-0.12046748736196716</v>
      </c>
      <c r="D88" s="559">
        <v>3362663.0403549601</v>
      </c>
      <c r="E88" s="559"/>
      <c r="F88" s="119">
        <v>-0.10204860372427356</v>
      </c>
      <c r="I88" s="82"/>
    </row>
    <row r="89" spans="1:9" ht="15" thickBot="1">
      <c r="A89" s="340" t="s">
        <v>750</v>
      </c>
      <c r="B89" s="118">
        <v>177.483</v>
      </c>
      <c r="C89" s="119">
        <v>-5.4568602278841083E-2</v>
      </c>
      <c r="D89" s="559">
        <v>3344926.4938454898</v>
      </c>
      <c r="E89" s="559"/>
      <c r="F89" s="119">
        <v>-0.10678489651131624</v>
      </c>
      <c r="I89" s="82"/>
    </row>
    <row r="90" spans="1:9">
      <c r="A90" s="3"/>
    </row>
    <row r="91" spans="1:9">
      <c r="A91" s="3"/>
    </row>
    <row r="92" spans="1:9">
      <c r="A92" s="133" t="s">
        <v>1025</v>
      </c>
    </row>
    <row r="93" spans="1:9">
      <c r="A93" s="133" t="s">
        <v>1026</v>
      </c>
    </row>
    <row r="94" spans="1:9">
      <c r="A94" s="3"/>
    </row>
    <row r="95" spans="1:9">
      <c r="A95" s="3"/>
    </row>
    <row r="96" spans="1:9">
      <c r="A96" s="3"/>
    </row>
    <row r="97" spans="1:10">
      <c r="A97" s="3"/>
    </row>
    <row r="98" spans="1:10">
      <c r="A98" s="3"/>
    </row>
    <row r="99" spans="1:10">
      <c r="A99" s="3"/>
    </row>
    <row r="100" spans="1:10">
      <c r="A100" s="3"/>
    </row>
    <row r="101" spans="1:10" ht="20">
      <c r="A101" s="560" t="s">
        <v>684</v>
      </c>
      <c r="B101" s="560"/>
      <c r="C101" s="560"/>
      <c r="D101" s="560"/>
      <c r="E101" s="560"/>
      <c r="F101" s="560"/>
      <c r="G101" s="4"/>
    </row>
    <row r="102" spans="1:10">
      <c r="A102" s="3"/>
    </row>
    <row r="103" spans="1:10" ht="17.5" thickBot="1">
      <c r="A103" s="562" t="s">
        <v>298</v>
      </c>
      <c r="B103" s="562"/>
      <c r="C103" s="562"/>
      <c r="D103" s="562"/>
      <c r="E103" s="562"/>
      <c r="F103" s="562"/>
    </row>
    <row r="104" spans="1:10" ht="15" thickBot="1">
      <c r="A104" s="475" t="s">
        <v>0</v>
      </c>
      <c r="B104" s="476" t="s">
        <v>12</v>
      </c>
      <c r="C104" s="476" t="s">
        <v>2</v>
      </c>
      <c r="D104" s="573" t="s">
        <v>292</v>
      </c>
      <c r="E104" s="573"/>
      <c r="F104" s="476" t="s">
        <v>2</v>
      </c>
    </row>
    <row r="105" spans="1:10" ht="15" thickBot="1">
      <c r="A105" s="115" t="s">
        <v>606</v>
      </c>
      <c r="B105" s="120">
        <v>400.56</v>
      </c>
      <c r="C105" s="117">
        <v>5.7757309447355118E-2</v>
      </c>
      <c r="D105" s="569">
        <v>3403487.6342808199</v>
      </c>
      <c r="E105" s="569"/>
      <c r="F105" s="117">
        <v>4.700118597326141E-2</v>
      </c>
      <c r="I105" s="10"/>
      <c r="J105" s="22"/>
    </row>
    <row r="106" spans="1:10" ht="15" thickBot="1">
      <c r="A106" s="115" t="s">
        <v>635</v>
      </c>
      <c r="B106" s="120">
        <v>304.33</v>
      </c>
      <c r="C106" s="117">
        <v>-0.24023866586778514</v>
      </c>
      <c r="D106" s="561">
        <v>2603415.5409579002</v>
      </c>
      <c r="E106" s="561"/>
      <c r="F106" s="117">
        <v>-0.23507418838969291</v>
      </c>
      <c r="I106" s="10"/>
      <c r="J106" s="22"/>
    </row>
    <row r="107" spans="1:10" ht="15" thickBot="1">
      <c r="A107" s="115" t="s">
        <v>744</v>
      </c>
      <c r="B107" s="120">
        <v>369.46100000000001</v>
      </c>
      <c r="C107" s="117">
        <v>-7.7638805672059094E-2</v>
      </c>
      <c r="D107" s="569">
        <v>3212338.6857429701</v>
      </c>
      <c r="E107" s="570"/>
      <c r="F107" s="117">
        <v>-5.616266873208161E-2</v>
      </c>
      <c r="G107" s="42"/>
      <c r="I107" s="10"/>
      <c r="J107" s="22"/>
    </row>
    <row r="108" spans="1:10" ht="15" thickBot="1">
      <c r="A108" s="340" t="s">
        <v>745</v>
      </c>
      <c r="B108" s="118">
        <v>325.33199999999999</v>
      </c>
      <c r="C108" s="119">
        <v>-0.18780707010185743</v>
      </c>
      <c r="D108" s="559">
        <v>2783077.9424907099</v>
      </c>
      <c r="E108" s="559"/>
      <c r="F108" s="119">
        <v>-0.18228645391309223</v>
      </c>
      <c r="G108" s="42"/>
      <c r="I108" s="82"/>
      <c r="J108" s="22"/>
    </row>
    <row r="109" spans="1:10" ht="15" thickBot="1">
      <c r="A109" s="340" t="s">
        <v>746</v>
      </c>
      <c r="B109" s="118">
        <v>333.84300000000002</v>
      </c>
      <c r="C109" s="119">
        <v>-0.16655931695626119</v>
      </c>
      <c r="D109" s="559">
        <v>2855886.41075433</v>
      </c>
      <c r="E109" s="559"/>
      <c r="F109" s="119">
        <v>-0.16089414223542545</v>
      </c>
      <c r="I109" s="82"/>
      <c r="J109" s="22"/>
    </row>
    <row r="110" spans="1:10" ht="15" thickBot="1">
      <c r="A110" s="340" t="s">
        <v>747</v>
      </c>
      <c r="B110" s="118">
        <v>296.89699999999999</v>
      </c>
      <c r="C110" s="119">
        <v>-0.25879518673856605</v>
      </c>
      <c r="D110" s="559">
        <v>2539758.3650862998</v>
      </c>
      <c r="E110" s="559"/>
      <c r="F110" s="119">
        <v>-0.25377770158316793</v>
      </c>
      <c r="I110" s="82"/>
      <c r="J110" s="22"/>
    </row>
    <row r="111" spans="1:10" ht="15" thickBot="1">
      <c r="A111" s="340" t="s">
        <v>748</v>
      </c>
      <c r="B111" s="118">
        <v>317.39999999999998</v>
      </c>
      <c r="C111" s="119">
        <v>-0.20760934691432001</v>
      </c>
      <c r="D111" s="559">
        <v>2715152.0918784798</v>
      </c>
      <c r="E111" s="559"/>
      <c r="F111" s="119">
        <v>-0.20224417314440751</v>
      </c>
      <c r="I111" s="82"/>
      <c r="J111" s="22"/>
    </row>
    <row r="112" spans="1:10" ht="15" thickBot="1">
      <c r="A112" s="340" t="s">
        <v>749</v>
      </c>
      <c r="B112" s="118">
        <v>352.48200000000003</v>
      </c>
      <c r="C112" s="119">
        <v>-0.12002696225284595</v>
      </c>
      <c r="D112" s="559">
        <v>3015255.8213645001</v>
      </c>
      <c r="E112" s="559"/>
      <c r="F112" s="119">
        <v>-0.11406881841025282</v>
      </c>
      <c r="I112" s="82"/>
      <c r="J112" s="22"/>
    </row>
    <row r="113" spans="1:10" ht="15" thickBot="1">
      <c r="A113" s="340" t="s">
        <v>750</v>
      </c>
      <c r="B113" s="118">
        <v>369.46100000000001</v>
      </c>
      <c r="C113" s="119">
        <v>-7.7638805672059094E-2</v>
      </c>
      <c r="D113" s="559">
        <v>3212338.6857429701</v>
      </c>
      <c r="E113" s="559"/>
      <c r="F113" s="119">
        <v>-5.616266873208161E-2</v>
      </c>
      <c r="I113" s="82"/>
      <c r="J113" s="22"/>
    </row>
    <row r="115" spans="1:10">
      <c r="E115" s="43"/>
      <c r="F115" s="43"/>
    </row>
    <row r="116" spans="1:10" ht="17.5" thickBot="1">
      <c r="A116" s="562" t="s">
        <v>299</v>
      </c>
      <c r="B116" s="562"/>
      <c r="C116" s="562"/>
      <c r="D116" s="562"/>
      <c r="E116" s="562"/>
      <c r="F116" s="562"/>
    </row>
    <row r="117" spans="1:10" ht="15" thickBot="1">
      <c r="A117" s="475" t="s">
        <v>0</v>
      </c>
      <c r="B117" s="476" t="s">
        <v>12</v>
      </c>
      <c r="C117" s="476" t="s">
        <v>2</v>
      </c>
      <c r="D117" s="573" t="s">
        <v>292</v>
      </c>
      <c r="E117" s="573"/>
      <c r="F117" s="476" t="s">
        <v>2</v>
      </c>
    </row>
    <row r="118" spans="1:10" ht="15" thickBot="1">
      <c r="A118" s="115" t="s">
        <v>606</v>
      </c>
      <c r="B118" s="120">
        <v>394.64699999999999</v>
      </c>
      <c r="C118" s="117">
        <v>6.3110063951530597E-3</v>
      </c>
      <c r="D118" s="561">
        <v>1768180.57846362</v>
      </c>
      <c r="E118" s="561"/>
      <c r="F118" s="117">
        <v>5.0632709380204491E-2</v>
      </c>
    </row>
    <row r="119" spans="1:10" ht="15" thickBot="1">
      <c r="A119" s="115" t="s">
        <v>635</v>
      </c>
      <c r="B119" s="120">
        <v>279.88499999999999</v>
      </c>
      <c r="C119" s="117">
        <v>-0.29079658530281494</v>
      </c>
      <c r="D119" s="569">
        <v>1203649.6618094901</v>
      </c>
      <c r="E119" s="570"/>
      <c r="F119" s="117">
        <v>-0.31927220756188457</v>
      </c>
    </row>
    <row r="120" spans="1:10" ht="15" thickBot="1">
      <c r="A120" s="115" t="s">
        <v>744</v>
      </c>
      <c r="B120" s="120">
        <v>392.12400000000002</v>
      </c>
      <c r="C120" s="117">
        <v>-6.3930550593314225E-3</v>
      </c>
      <c r="D120" s="569">
        <v>1609201.0683893</v>
      </c>
      <c r="E120" s="570"/>
      <c r="F120" s="117">
        <v>-8.9911354083788211E-2</v>
      </c>
      <c r="G120" s="42"/>
    </row>
    <row r="121" spans="1:10" ht="15" thickBot="1">
      <c r="A121" s="340" t="s">
        <v>745</v>
      </c>
      <c r="B121" s="118">
        <v>290.30200000000002</v>
      </c>
      <c r="C121" s="119">
        <v>-0.26440084429882899</v>
      </c>
      <c r="D121" s="559">
        <v>1262261.64205224</v>
      </c>
      <c r="E121" s="559"/>
      <c r="F121" s="119">
        <v>-0.28612402068739795</v>
      </c>
      <c r="G121" s="42"/>
      <c r="I121" s="82"/>
    </row>
    <row r="122" spans="1:10" ht="15" thickBot="1">
      <c r="A122" s="340" t="s">
        <v>746</v>
      </c>
      <c r="B122" s="118">
        <v>307.90800000000002</v>
      </c>
      <c r="C122" s="119">
        <v>-0.21978882393632784</v>
      </c>
      <c r="D122" s="559">
        <v>1334858.44494927</v>
      </c>
      <c r="E122" s="559"/>
      <c r="F122" s="119">
        <v>-0.24506667406722993</v>
      </c>
      <c r="I122" s="82"/>
    </row>
    <row r="123" spans="1:10" ht="15" thickBot="1">
      <c r="A123" s="340" t="s">
        <v>747</v>
      </c>
      <c r="B123" s="118">
        <v>265.39800000000002</v>
      </c>
      <c r="C123" s="119">
        <v>-0.32750534021543298</v>
      </c>
      <c r="D123" s="559">
        <v>1153557.6105609101</v>
      </c>
      <c r="E123" s="559"/>
      <c r="F123" s="119">
        <v>-0.34760192221812469</v>
      </c>
      <c r="I123" s="82"/>
    </row>
    <row r="124" spans="1:10" ht="15" thickBot="1">
      <c r="A124" s="340" t="s">
        <v>748</v>
      </c>
      <c r="B124" s="118">
        <v>293.048</v>
      </c>
      <c r="C124" s="119">
        <v>-0.25744272729806633</v>
      </c>
      <c r="D124" s="559">
        <v>1268438.39625817</v>
      </c>
      <c r="E124" s="559"/>
      <c r="F124" s="119">
        <v>-0.28263073822453033</v>
      </c>
      <c r="I124" s="82"/>
    </row>
    <row r="125" spans="1:10" ht="15" thickBot="1">
      <c r="A125" s="340" t="s">
        <v>749</v>
      </c>
      <c r="B125" s="118">
        <v>355.42599999999999</v>
      </c>
      <c r="C125" s="119">
        <v>-9.9382486120507707E-2</v>
      </c>
      <c r="D125" s="559">
        <v>1522744.6995007801</v>
      </c>
      <c r="E125" s="559"/>
      <c r="F125" s="119">
        <v>-0.13880702115623297</v>
      </c>
      <c r="I125" s="82"/>
    </row>
    <row r="126" spans="1:10" ht="15" thickBot="1">
      <c r="A126" s="340" t="s">
        <v>750</v>
      </c>
      <c r="B126" s="118">
        <v>392.12400000000002</v>
      </c>
      <c r="C126" s="119">
        <v>-6.3930550593314225E-3</v>
      </c>
      <c r="D126" s="559">
        <v>1609201.0683893</v>
      </c>
      <c r="E126" s="559"/>
      <c r="F126" s="119">
        <v>-8.9911354083788211E-2</v>
      </c>
      <c r="I126" s="82"/>
    </row>
    <row r="127" spans="1:10" s="44" customFormat="1" ht="8">
      <c r="A127" s="83"/>
      <c r="B127" s="83"/>
      <c r="C127" s="83"/>
      <c r="D127" s="83"/>
      <c r="E127" s="83"/>
      <c r="F127" s="83"/>
      <c r="G127" s="83"/>
    </row>
    <row r="128" spans="1:10">
      <c r="A128" s="84"/>
      <c r="B128" s="11"/>
      <c r="C128" s="11"/>
      <c r="D128" s="11"/>
      <c r="E128" s="11"/>
      <c r="F128" s="11"/>
      <c r="G128" s="11"/>
    </row>
    <row r="129" spans="1:10">
      <c r="A129" s="11"/>
      <c r="B129" s="11"/>
      <c r="C129" s="11"/>
      <c r="D129" s="11"/>
      <c r="E129" s="11"/>
      <c r="F129" s="11"/>
      <c r="G129" s="11"/>
    </row>
    <row r="130" spans="1:10" ht="17.5" thickBot="1">
      <c r="A130" s="562" t="s">
        <v>1009</v>
      </c>
      <c r="B130" s="562"/>
      <c r="C130" s="562"/>
      <c r="D130" s="562"/>
      <c r="E130" s="562"/>
      <c r="F130" s="562"/>
    </row>
    <row r="131" spans="1:10" ht="15" thickBot="1">
      <c r="A131" s="475" t="s">
        <v>0</v>
      </c>
      <c r="B131" s="476" t="s">
        <v>12</v>
      </c>
      <c r="C131" s="476" t="s">
        <v>2</v>
      </c>
      <c r="D131" s="573" t="s">
        <v>292</v>
      </c>
      <c r="E131" s="573"/>
      <c r="F131" s="476" t="s">
        <v>2</v>
      </c>
    </row>
    <row r="132" spans="1:10" ht="15" thickBot="1">
      <c r="A132" s="115" t="s">
        <v>606</v>
      </c>
      <c r="B132" s="120">
        <v>260.27300000000002</v>
      </c>
      <c r="C132" s="117">
        <v>2.5092358469015755E-2</v>
      </c>
      <c r="D132" s="561">
        <v>2770181.4016748499</v>
      </c>
      <c r="E132" s="561"/>
      <c r="F132" s="117">
        <v>0.10692977314209511</v>
      </c>
      <c r="J132" s="22"/>
    </row>
    <row r="133" spans="1:10" ht="15" thickBot="1">
      <c r="A133" s="115" t="s">
        <v>635</v>
      </c>
      <c r="B133" s="120">
        <v>202.36</v>
      </c>
      <c r="C133" s="117">
        <v>-0.22250867358504342</v>
      </c>
      <c r="D133" s="561">
        <v>2136755.4945081202</v>
      </c>
      <c r="E133" s="561"/>
      <c r="F133" s="117">
        <v>-0.22865863830569391</v>
      </c>
      <c r="J133" s="22"/>
    </row>
    <row r="134" spans="1:10" ht="15" thickBot="1">
      <c r="A134" s="115" t="s">
        <v>744</v>
      </c>
      <c r="B134" s="120">
        <v>271.85199999999998</v>
      </c>
      <c r="C134" s="117">
        <v>4.44879030863745E-2</v>
      </c>
      <c r="D134" s="569">
        <v>2958983.2235305398</v>
      </c>
      <c r="E134" s="570"/>
      <c r="F134" s="117">
        <v>6.8155039139870185E-2</v>
      </c>
      <c r="G134" s="42"/>
      <c r="J134" s="22"/>
    </row>
    <row r="135" spans="1:10" ht="15" thickBot="1">
      <c r="A135" s="340" t="s">
        <v>745</v>
      </c>
      <c r="B135" s="118">
        <v>212.26300000000001</v>
      </c>
      <c r="C135" s="119">
        <v>-0.18446016298271437</v>
      </c>
      <c r="D135" s="559">
        <v>2245403.0153700798</v>
      </c>
      <c r="E135" s="559"/>
      <c r="F135" s="119">
        <v>-0.18943827504851829</v>
      </c>
      <c r="G135" s="42"/>
      <c r="I135" s="82"/>
      <c r="J135" s="22"/>
    </row>
    <row r="136" spans="1:10" ht="15" thickBot="1">
      <c r="A136" s="340" t="s">
        <v>746</v>
      </c>
      <c r="B136" s="118">
        <v>216.94200000000001</v>
      </c>
      <c r="C136" s="119">
        <v>-0.16648288527815031</v>
      </c>
      <c r="D136" s="559">
        <v>2412050.2047589798</v>
      </c>
      <c r="E136" s="559"/>
      <c r="F136" s="119">
        <v>-0.12928077442847033</v>
      </c>
      <c r="I136" s="82"/>
      <c r="J136" s="22"/>
    </row>
    <row r="137" spans="1:10" ht="15" thickBot="1">
      <c r="A137" s="340" t="s">
        <v>747</v>
      </c>
      <c r="B137" s="118">
        <v>210.149</v>
      </c>
      <c r="C137" s="119">
        <v>-0.19258240386056186</v>
      </c>
      <c r="D137" s="559">
        <v>2345467.4482022799</v>
      </c>
      <c r="E137" s="559"/>
      <c r="F137" s="119">
        <v>-0.15331629662078747</v>
      </c>
      <c r="I137" s="82"/>
      <c r="J137" s="22"/>
    </row>
    <row r="138" spans="1:10" ht="15" thickBot="1">
      <c r="A138" s="340" t="s">
        <v>748</v>
      </c>
      <c r="B138" s="118">
        <v>221.46799999999999</v>
      </c>
      <c r="C138" s="119">
        <v>-0.1490934518755308</v>
      </c>
      <c r="D138" s="559">
        <v>2408594.50950184</v>
      </c>
      <c r="E138" s="559"/>
      <c r="F138" s="119">
        <v>-0.13052823614886547</v>
      </c>
      <c r="I138" s="82"/>
      <c r="J138" s="22"/>
    </row>
    <row r="139" spans="1:10" ht="15" thickBot="1">
      <c r="A139" s="340" t="s">
        <v>749</v>
      </c>
      <c r="B139" s="118">
        <v>243.691</v>
      </c>
      <c r="C139" s="119">
        <v>-6.3710027547997761E-2</v>
      </c>
      <c r="D139" s="564">
        <v>2652663.3551517301</v>
      </c>
      <c r="E139" s="565"/>
      <c r="F139" s="119">
        <v>-4.242250938948202E-2</v>
      </c>
      <c r="I139" s="82"/>
      <c r="J139" s="22"/>
    </row>
    <row r="140" spans="1:10" ht="15" thickBot="1">
      <c r="A140" s="340" t="s">
        <v>750</v>
      </c>
      <c r="B140" s="118">
        <v>271.85199999999998</v>
      </c>
      <c r="C140" s="119">
        <v>4.44879030863745E-2</v>
      </c>
      <c r="D140" s="564">
        <v>2958983.2235305398</v>
      </c>
      <c r="E140" s="565"/>
      <c r="F140" s="119">
        <v>6.8155039139870185E-2</v>
      </c>
      <c r="I140" s="82"/>
      <c r="J140" s="22"/>
    </row>
    <row r="143" spans="1:10">
      <c r="A143" s="133" t="s">
        <v>1025</v>
      </c>
    </row>
    <row r="144" spans="1:10">
      <c r="A144" s="133" t="s">
        <v>1026</v>
      </c>
    </row>
    <row r="151" spans="1:10" ht="20">
      <c r="A151" s="560" t="s">
        <v>684</v>
      </c>
      <c r="B151" s="560"/>
      <c r="C151" s="560"/>
      <c r="D151" s="560"/>
      <c r="E151" s="560"/>
      <c r="F151" s="560"/>
      <c r="G151" s="4"/>
    </row>
    <row r="152" spans="1:10">
      <c r="A152" s="250"/>
      <c r="B152" s="250"/>
      <c r="C152" s="250"/>
      <c r="D152" s="250"/>
      <c r="E152" s="250"/>
      <c r="F152" s="250"/>
    </row>
    <row r="153" spans="1:10" ht="17.5" thickBot="1">
      <c r="A153" s="562" t="s">
        <v>300</v>
      </c>
      <c r="B153" s="562"/>
      <c r="C153" s="562"/>
      <c r="D153" s="562"/>
      <c r="E153" s="562"/>
      <c r="F153" s="562"/>
    </row>
    <row r="154" spans="1:10" ht="15" thickBot="1">
      <c r="A154" s="475" t="s">
        <v>0</v>
      </c>
      <c r="B154" s="476" t="s">
        <v>12</v>
      </c>
      <c r="C154" s="476" t="s">
        <v>2</v>
      </c>
      <c r="D154" s="573" t="s">
        <v>292</v>
      </c>
      <c r="E154" s="573"/>
      <c r="F154" s="476" t="s">
        <v>2</v>
      </c>
    </row>
    <row r="155" spans="1:10" ht="15" thickBot="1">
      <c r="A155" s="115" t="s">
        <v>606</v>
      </c>
      <c r="B155" s="120">
        <v>318.62700000000001</v>
      </c>
      <c r="C155" s="117">
        <v>7.6213508611342934E-2</v>
      </c>
      <c r="D155" s="561">
        <v>988821.35750783095</v>
      </c>
      <c r="E155" s="561"/>
      <c r="F155" s="117">
        <v>0.11204689865980044</v>
      </c>
      <c r="J155" s="22"/>
    </row>
    <row r="156" spans="1:10" ht="15" thickBot="1">
      <c r="A156" s="115" t="s">
        <v>635</v>
      </c>
      <c r="B156" s="120">
        <v>232.87899999999999</v>
      </c>
      <c r="C156" s="117">
        <v>-0.26911718090431763</v>
      </c>
      <c r="D156" s="561">
        <v>779360.34344174305</v>
      </c>
      <c r="E156" s="561"/>
      <c r="F156" s="117">
        <v>-0.21182897444084492</v>
      </c>
      <c r="J156" s="22"/>
    </row>
    <row r="157" spans="1:10" ht="15" thickBot="1">
      <c r="A157" s="115" t="s">
        <v>744</v>
      </c>
      <c r="B157" s="120">
        <v>337.75799999999998</v>
      </c>
      <c r="C157" s="117">
        <v>6.0041992674820313E-2</v>
      </c>
      <c r="D157" s="569">
        <v>1160024.92068105</v>
      </c>
      <c r="E157" s="570"/>
      <c r="F157" s="117">
        <v>0.17313902240614099</v>
      </c>
      <c r="G157" s="42"/>
      <c r="J157" s="22"/>
    </row>
    <row r="158" spans="1:10" ht="15" thickBot="1">
      <c r="A158" s="340" t="s">
        <v>745</v>
      </c>
      <c r="B158" s="118">
        <v>248.44399999999999</v>
      </c>
      <c r="C158" s="119">
        <v>-0.22026695791630974</v>
      </c>
      <c r="D158" s="559">
        <v>831450.79090148106</v>
      </c>
      <c r="E158" s="559"/>
      <c r="F158" s="119">
        <v>-0.15914964357462677</v>
      </c>
      <c r="G158" s="42"/>
      <c r="I158" s="82"/>
      <c r="J158" s="22"/>
    </row>
    <row r="159" spans="1:10" ht="15" thickBot="1">
      <c r="A159" s="340" t="s">
        <v>746</v>
      </c>
      <c r="B159" s="118">
        <v>256.31400000000002</v>
      </c>
      <c r="C159" s="119">
        <v>-0.19556723064900333</v>
      </c>
      <c r="D159" s="559">
        <v>878365.73708132003</v>
      </c>
      <c r="E159" s="559"/>
      <c r="F159" s="119">
        <v>-0.11170432311949348</v>
      </c>
      <c r="I159" s="82"/>
      <c r="J159" s="22"/>
    </row>
    <row r="160" spans="1:10" ht="15" thickBot="1">
      <c r="A160" s="340" t="s">
        <v>747</v>
      </c>
      <c r="B160" s="118">
        <v>234.59899999999999</v>
      </c>
      <c r="C160" s="119">
        <v>-0.2637190194176891</v>
      </c>
      <c r="D160" s="559">
        <v>805531.54561287595</v>
      </c>
      <c r="E160" s="559"/>
      <c r="F160" s="119">
        <v>-0.1853619063780218</v>
      </c>
      <c r="I160" s="82"/>
      <c r="J160" s="22"/>
    </row>
    <row r="161" spans="1:10" ht="15" thickBot="1">
      <c r="A161" s="340" t="s">
        <v>748</v>
      </c>
      <c r="B161" s="118">
        <v>257.411</v>
      </c>
      <c r="C161" s="119">
        <v>-0.19212433346828739</v>
      </c>
      <c r="D161" s="559">
        <v>884004.67289684503</v>
      </c>
      <c r="E161" s="559"/>
      <c r="F161" s="119">
        <v>-0.10600163903736862</v>
      </c>
      <c r="I161" s="82"/>
      <c r="J161" s="22"/>
    </row>
    <row r="162" spans="1:10" ht="15" thickBot="1">
      <c r="A162" s="340" t="s">
        <v>749</v>
      </c>
      <c r="B162" s="118">
        <v>294.25200000000001</v>
      </c>
      <c r="C162" s="119">
        <v>-7.6500108277076331E-2</v>
      </c>
      <c r="D162" s="559">
        <v>1010526.34250187</v>
      </c>
      <c r="E162" s="559"/>
      <c r="F162" s="119">
        <v>2.1950360223552477E-2</v>
      </c>
      <c r="I162" s="82"/>
      <c r="J162" s="22"/>
    </row>
    <row r="163" spans="1:10" ht="15" thickBot="1">
      <c r="A163" s="340" t="s">
        <v>750</v>
      </c>
      <c r="B163" s="118">
        <v>337.75799999999998</v>
      </c>
      <c r="C163" s="119">
        <v>6.0041992674820313E-2</v>
      </c>
      <c r="D163" s="559">
        <v>1160024.92068105</v>
      </c>
      <c r="E163" s="559"/>
      <c r="F163" s="119">
        <v>0.17313902240614099</v>
      </c>
      <c r="I163" s="82"/>
      <c r="J163" s="22"/>
    </row>
    <row r="166" spans="1:10" ht="17.5" thickBot="1">
      <c r="A166" s="562" t="s">
        <v>301</v>
      </c>
      <c r="B166" s="562"/>
      <c r="C166" s="562"/>
      <c r="D166" s="562"/>
      <c r="E166" s="562"/>
      <c r="F166" s="562"/>
    </row>
    <row r="167" spans="1:10" ht="15" thickBot="1">
      <c r="A167" s="475" t="s">
        <v>0</v>
      </c>
      <c r="B167" s="476" t="s">
        <v>12</v>
      </c>
      <c r="C167" s="476" t="s">
        <v>2</v>
      </c>
      <c r="D167" s="573" t="s">
        <v>292</v>
      </c>
      <c r="E167" s="573"/>
      <c r="F167" s="476" t="s">
        <v>2</v>
      </c>
    </row>
    <row r="168" spans="1:10" ht="15" thickBot="1">
      <c r="A168" s="115" t="s">
        <v>606</v>
      </c>
      <c r="B168" s="120">
        <v>1524.4590000000001</v>
      </c>
      <c r="C168" s="117">
        <v>-2.5546143500738878E-2</v>
      </c>
      <c r="D168" s="561">
        <v>93354.632616093993</v>
      </c>
      <c r="E168" s="561"/>
      <c r="F168" s="117">
        <v>-7.1934846182816384E-2</v>
      </c>
      <c r="J168" s="22"/>
    </row>
    <row r="169" spans="1:10" ht="15" thickBot="1">
      <c r="A169" s="115" t="s">
        <v>635</v>
      </c>
      <c r="B169" s="120">
        <v>1027.5229999999999</v>
      </c>
      <c r="C169" s="117">
        <v>-0.32597531320947309</v>
      </c>
      <c r="D169" s="561">
        <v>65087.733014327001</v>
      </c>
      <c r="E169" s="561"/>
      <c r="F169" s="117">
        <v>-0.30279053979045795</v>
      </c>
      <c r="J169" s="22"/>
    </row>
    <row r="170" spans="1:10" ht="15" thickBot="1">
      <c r="A170" s="115" t="s">
        <v>744</v>
      </c>
      <c r="B170" s="120">
        <v>1497.9449999999999</v>
      </c>
      <c r="C170" s="117">
        <v>-1.7392399533211533E-2</v>
      </c>
      <c r="D170" s="569">
        <v>95957.186694930002</v>
      </c>
      <c r="E170" s="570"/>
      <c r="F170" s="117">
        <v>2.7878146010585209E-2</v>
      </c>
      <c r="G170" s="42"/>
      <c r="J170" s="22"/>
    </row>
    <row r="171" spans="1:10" ht="15" thickBot="1">
      <c r="A171" s="340" t="s">
        <v>745</v>
      </c>
      <c r="B171" s="118">
        <v>1156.3240000000001</v>
      </c>
      <c r="C171" s="119">
        <v>-0.24148566803042915</v>
      </c>
      <c r="D171" s="559">
        <v>73882.335820923996</v>
      </c>
      <c r="E171" s="559"/>
      <c r="F171" s="119">
        <v>-0.20858415109667569</v>
      </c>
      <c r="G171" s="42"/>
      <c r="I171" s="82"/>
      <c r="J171" s="22"/>
    </row>
    <row r="172" spans="1:10" ht="15" thickBot="1">
      <c r="A172" s="340" t="s">
        <v>746</v>
      </c>
      <c r="B172" s="118">
        <v>1185.1320000000001</v>
      </c>
      <c r="C172" s="119">
        <v>-0.22258847236954224</v>
      </c>
      <c r="D172" s="559">
        <v>75918.610005658004</v>
      </c>
      <c r="E172" s="559"/>
      <c r="F172" s="119">
        <v>-0.18677190538726499</v>
      </c>
      <c r="I172" s="82"/>
      <c r="J172" s="22"/>
    </row>
    <row r="173" spans="1:10" ht="15" thickBot="1">
      <c r="A173" s="340" t="s">
        <v>747</v>
      </c>
      <c r="B173" s="118">
        <v>1137.4680000000001</v>
      </c>
      <c r="C173" s="119">
        <v>-0.2538546461400405</v>
      </c>
      <c r="D173" s="559">
        <v>72865.295459425004</v>
      </c>
      <c r="E173" s="559"/>
      <c r="F173" s="119">
        <v>-0.21947852594448219</v>
      </c>
      <c r="I173" s="82"/>
      <c r="J173" s="22"/>
    </row>
    <row r="174" spans="1:10" ht="15" thickBot="1">
      <c r="A174" s="340" t="s">
        <v>748</v>
      </c>
      <c r="B174" s="118">
        <v>1199.635</v>
      </c>
      <c r="C174" s="119">
        <v>-0.21307493346820089</v>
      </c>
      <c r="D174" s="559">
        <v>76847.678982747995</v>
      </c>
      <c r="E174" s="559"/>
      <c r="F174" s="119">
        <v>-0.1768198660395163</v>
      </c>
      <c r="I174" s="82"/>
      <c r="J174" s="22"/>
    </row>
    <row r="175" spans="1:10" ht="15" thickBot="1">
      <c r="A175" s="340" t="s">
        <v>749</v>
      </c>
      <c r="B175" s="118">
        <v>1317.058</v>
      </c>
      <c r="C175" s="119">
        <v>-0.13604891964952817</v>
      </c>
      <c r="D175" s="559">
        <v>84369.687951939995</v>
      </c>
      <c r="E175" s="559"/>
      <c r="F175" s="119">
        <v>-9.6245300445915172E-2</v>
      </c>
      <c r="I175" s="82"/>
      <c r="J175" s="22"/>
    </row>
    <row r="176" spans="1:10" ht="15" thickBot="1">
      <c r="A176" s="340" t="s">
        <v>750</v>
      </c>
      <c r="B176" s="118">
        <v>1497.9449999999999</v>
      </c>
      <c r="C176" s="119">
        <v>-1.7392399533211533E-2</v>
      </c>
      <c r="D176" s="559">
        <v>95957.186694930002</v>
      </c>
      <c r="E176" s="559"/>
      <c r="F176" s="119">
        <v>2.7878146010585209E-2</v>
      </c>
      <c r="I176" s="82"/>
      <c r="J176" s="22"/>
    </row>
    <row r="179" spans="1:9" ht="17.5" thickBot="1">
      <c r="A179" s="562" t="s">
        <v>302</v>
      </c>
      <c r="B179" s="562"/>
      <c r="C179" s="562"/>
      <c r="D179" s="562"/>
      <c r="E179" s="562"/>
      <c r="F179" s="562"/>
    </row>
    <row r="180" spans="1:9" ht="15" thickBot="1">
      <c r="A180" s="475" t="s">
        <v>0</v>
      </c>
      <c r="B180" s="476" t="s">
        <v>12</v>
      </c>
      <c r="C180" s="476" t="s">
        <v>2</v>
      </c>
      <c r="D180" s="573" t="s">
        <v>292</v>
      </c>
      <c r="E180" s="573"/>
      <c r="F180" s="476" t="s">
        <v>2</v>
      </c>
    </row>
    <row r="181" spans="1:9" ht="15" thickBot="1">
      <c r="A181" s="115" t="s">
        <v>606</v>
      </c>
      <c r="B181" s="120">
        <v>1548.6220000000001</v>
      </c>
      <c r="C181" s="117">
        <v>-0.12827209953070565</v>
      </c>
      <c r="D181" s="561">
        <v>359980.36521839799</v>
      </c>
      <c r="E181" s="561"/>
      <c r="F181" s="117">
        <v>-3.956813934586538E-2</v>
      </c>
      <c r="I181" s="22"/>
    </row>
    <row r="182" spans="1:9" ht="15" thickBot="1">
      <c r="A182" s="115" t="s">
        <v>635</v>
      </c>
      <c r="B182" s="120">
        <v>1223.952</v>
      </c>
      <c r="C182" s="117">
        <v>-0.20965090254432653</v>
      </c>
      <c r="D182" s="561">
        <v>284836.35010076303</v>
      </c>
      <c r="E182" s="561"/>
      <c r="F182" s="117">
        <v>-0.20874476048727136</v>
      </c>
      <c r="I182" s="22"/>
    </row>
    <row r="183" spans="1:9" ht="15" thickBot="1">
      <c r="A183" s="115" t="s">
        <v>744</v>
      </c>
      <c r="B183" s="120">
        <v>1915.5550000000001</v>
      </c>
      <c r="C183" s="117">
        <v>0.23694161648226617</v>
      </c>
      <c r="D183" s="569">
        <v>445014.34148521401</v>
      </c>
      <c r="E183" s="570"/>
      <c r="F183" s="117">
        <v>0.23621837323051331</v>
      </c>
      <c r="I183" s="22"/>
    </row>
    <row r="184" spans="1:9" ht="15" thickBot="1">
      <c r="A184" s="340" t="s">
        <v>745</v>
      </c>
      <c r="B184" s="118">
        <v>1370.175</v>
      </c>
      <c r="C184" s="119">
        <v>-0.11522953955193721</v>
      </c>
      <c r="D184" s="559">
        <v>316877.06009434402</v>
      </c>
      <c r="E184" s="559"/>
      <c r="F184" s="119">
        <v>-0.11973793375620206</v>
      </c>
      <c r="G184" s="42"/>
      <c r="I184" s="82"/>
    </row>
    <row r="185" spans="1:9" ht="15" thickBot="1">
      <c r="A185" s="340" t="s">
        <v>746</v>
      </c>
      <c r="B185" s="118">
        <v>1398.809</v>
      </c>
      <c r="C185" s="119">
        <v>-9.6739552970318193E-2</v>
      </c>
      <c r="D185" s="559">
        <v>323123.55624509801</v>
      </c>
      <c r="E185" s="559"/>
      <c r="F185" s="119">
        <v>-0.10238560914548539</v>
      </c>
      <c r="G185" s="42"/>
      <c r="I185" s="82"/>
    </row>
    <row r="186" spans="1:9" ht="15" thickBot="1">
      <c r="A186" s="340" t="s">
        <v>747</v>
      </c>
      <c r="B186" s="118">
        <v>1332.0229999999999</v>
      </c>
      <c r="C186" s="119">
        <v>-0.13986563538423202</v>
      </c>
      <c r="D186" s="559">
        <v>309363.05637490301</v>
      </c>
      <c r="E186" s="559"/>
      <c r="F186" s="119">
        <v>-0.14061130476598563</v>
      </c>
      <c r="I186" s="82"/>
    </row>
    <row r="187" spans="1:9" ht="15" thickBot="1">
      <c r="A187" s="340" t="s">
        <v>748</v>
      </c>
      <c r="B187" s="118">
        <v>1418.0219999999999</v>
      </c>
      <c r="C187" s="119">
        <v>-8.4333039308494992E-2</v>
      </c>
      <c r="D187" s="559">
        <v>329345.52707581897</v>
      </c>
      <c r="E187" s="559"/>
      <c r="F187" s="119">
        <v>-8.5101414139610185E-2</v>
      </c>
      <c r="I187" s="82"/>
    </row>
    <row r="188" spans="1:9" ht="15" thickBot="1">
      <c r="A188" s="340" t="s">
        <v>749</v>
      </c>
      <c r="B188" s="118">
        <v>1674.088</v>
      </c>
      <c r="C188" s="119">
        <v>8.1017833919445725E-2</v>
      </c>
      <c r="D188" s="559">
        <v>388897.22441688</v>
      </c>
      <c r="E188" s="559"/>
      <c r="F188" s="119">
        <v>8.0328990112942186E-2</v>
      </c>
      <c r="I188" s="82"/>
    </row>
    <row r="189" spans="1:9" ht="15" thickBot="1">
      <c r="A189" s="340" t="s">
        <v>750</v>
      </c>
      <c r="B189" s="118">
        <v>1915.5550000000001</v>
      </c>
      <c r="C189" s="119">
        <v>0.23694161648226617</v>
      </c>
      <c r="D189" s="559">
        <v>445014.34148521401</v>
      </c>
      <c r="E189" s="559"/>
      <c r="F189" s="119">
        <v>0.23621837323051331</v>
      </c>
      <c r="I189" s="82"/>
    </row>
    <row r="190" spans="1:9">
      <c r="A190" s="3"/>
    </row>
    <row r="191" spans="1:9">
      <c r="A191" s="19"/>
    </row>
    <row r="192" spans="1:9">
      <c r="A192" s="133" t="s">
        <v>1025</v>
      </c>
    </row>
    <row r="193" spans="1:9">
      <c r="A193" s="133" t="s">
        <v>1026</v>
      </c>
    </row>
    <row r="194" spans="1:9">
      <c r="A194" s="3"/>
    </row>
    <row r="195" spans="1:9">
      <c r="A195" s="3"/>
    </row>
    <row r="196" spans="1:9">
      <c r="A196" s="3"/>
    </row>
    <row r="197" spans="1:9">
      <c r="A197" s="3"/>
    </row>
    <row r="198" spans="1:9">
      <c r="A198" s="3"/>
    </row>
    <row r="199" spans="1:9">
      <c r="A199" s="3"/>
    </row>
    <row r="200" spans="1:9">
      <c r="A200" s="3"/>
    </row>
    <row r="201" spans="1:9" ht="20">
      <c r="A201" s="560" t="s">
        <v>684</v>
      </c>
      <c r="B201" s="560"/>
      <c r="C201" s="560"/>
      <c r="D201" s="560"/>
      <c r="E201" s="560"/>
      <c r="F201" s="560"/>
      <c r="G201" s="4"/>
    </row>
    <row r="203" spans="1:9" ht="17.5" thickBot="1">
      <c r="A203" s="562" t="s">
        <v>303</v>
      </c>
      <c r="B203" s="562"/>
      <c r="C203" s="562"/>
      <c r="D203" s="562"/>
      <c r="E203" s="562"/>
      <c r="F203" s="562"/>
    </row>
    <row r="204" spans="1:9" ht="15" thickBot="1">
      <c r="A204" s="475" t="s">
        <v>0</v>
      </c>
      <c r="B204" s="476" t="s">
        <v>12</v>
      </c>
      <c r="C204" s="476" t="s">
        <v>2</v>
      </c>
      <c r="D204" s="573" t="s">
        <v>292</v>
      </c>
      <c r="E204" s="573"/>
      <c r="F204" s="476" t="s">
        <v>2</v>
      </c>
    </row>
    <row r="205" spans="1:9" ht="15" thickBot="1">
      <c r="A205" s="115" t="s">
        <v>606</v>
      </c>
      <c r="B205" s="120">
        <v>978.12699999999995</v>
      </c>
      <c r="C205" s="117">
        <v>0.14436555041164903</v>
      </c>
      <c r="D205" s="561">
        <v>774838.60212195094</v>
      </c>
      <c r="E205" s="561"/>
      <c r="F205" s="117">
        <v>0.16189574383744396</v>
      </c>
    </row>
    <row r="206" spans="1:9" ht="15" thickBot="1">
      <c r="A206" s="115" t="s">
        <v>635</v>
      </c>
      <c r="B206" s="120">
        <v>721.66499999999996</v>
      </c>
      <c r="C206" s="117">
        <v>-0.26219703576324954</v>
      </c>
      <c r="D206" s="561">
        <v>576017.73641673801</v>
      </c>
      <c r="E206" s="561"/>
      <c r="F206" s="117">
        <v>-0.25659649010868557</v>
      </c>
    </row>
    <row r="207" spans="1:9" ht="15" thickBot="1">
      <c r="A207" s="115" t="s">
        <v>744</v>
      </c>
      <c r="B207" s="120">
        <v>920.96799999999996</v>
      </c>
      <c r="C207" s="117">
        <v>-5.8437196805731763E-2</v>
      </c>
      <c r="D207" s="569">
        <v>740626.17913273396</v>
      </c>
      <c r="E207" s="570"/>
      <c r="F207" s="117">
        <v>-4.4154257280837342E-2</v>
      </c>
      <c r="G207" s="42"/>
    </row>
    <row r="208" spans="1:9" ht="15" thickBot="1">
      <c r="A208" s="340" t="s">
        <v>745</v>
      </c>
      <c r="B208" s="118">
        <v>752.07799999999997</v>
      </c>
      <c r="C208" s="119">
        <v>-0.2311039364008968</v>
      </c>
      <c r="D208" s="559">
        <v>604613.91802098497</v>
      </c>
      <c r="E208" s="559"/>
      <c r="F208" s="119">
        <v>-0.21969050539659937</v>
      </c>
      <c r="G208" s="42"/>
      <c r="I208" s="82"/>
    </row>
    <row r="209" spans="1:9" ht="15" thickBot="1">
      <c r="A209" s="340" t="s">
        <v>746</v>
      </c>
      <c r="B209" s="118">
        <v>760.25699999999995</v>
      </c>
      <c r="C209" s="119">
        <v>-0.22274203656580385</v>
      </c>
      <c r="D209" s="559">
        <v>611189.39477726596</v>
      </c>
      <c r="E209" s="559"/>
      <c r="F209" s="119">
        <v>-0.21120425195198061</v>
      </c>
      <c r="I209" s="82"/>
    </row>
    <row r="210" spans="1:9" ht="15" thickBot="1">
      <c r="A210" s="340" t="s">
        <v>747</v>
      </c>
      <c r="B210" s="118">
        <v>709.51099999999997</v>
      </c>
      <c r="C210" s="119">
        <v>-0.27462282505237051</v>
      </c>
      <c r="D210" s="559">
        <v>570393.47321477195</v>
      </c>
      <c r="E210" s="559"/>
      <c r="F210" s="119">
        <v>-0.2638551155650885</v>
      </c>
      <c r="I210" s="82"/>
    </row>
    <row r="211" spans="1:9" ht="15" thickBot="1">
      <c r="A211" s="340" t="s">
        <v>748</v>
      </c>
      <c r="B211" s="118">
        <v>762.31600000000003</v>
      </c>
      <c r="C211" s="119">
        <v>-0.22063699294672362</v>
      </c>
      <c r="D211" s="559">
        <v>612849.66920213902</v>
      </c>
      <c r="E211" s="559"/>
      <c r="F211" s="119">
        <v>-0.20906151613535212</v>
      </c>
      <c r="I211" s="82"/>
    </row>
    <row r="212" spans="1:9" ht="15" thickBot="1">
      <c r="A212" s="340" t="s">
        <v>749</v>
      </c>
      <c r="B212" s="118">
        <v>863.28599999999994</v>
      </c>
      <c r="C212" s="119">
        <v>-0.11740908900377969</v>
      </c>
      <c r="D212" s="559">
        <v>694023.09615169803</v>
      </c>
      <c r="E212" s="559"/>
      <c r="F212" s="119">
        <v>-0.10429979320717098</v>
      </c>
      <c r="I212" s="82"/>
    </row>
    <row r="213" spans="1:9" ht="15" thickBot="1">
      <c r="A213" s="340" t="s">
        <v>750</v>
      </c>
      <c r="B213" s="118">
        <v>920.96799999999996</v>
      </c>
      <c r="C213" s="119">
        <v>-5.8437196805731763E-2</v>
      </c>
      <c r="D213" s="559">
        <v>740626.17913273396</v>
      </c>
      <c r="E213" s="559"/>
      <c r="F213" s="119">
        <v>-4.4154257280837342E-2</v>
      </c>
      <c r="I213" s="82"/>
    </row>
    <row r="215" spans="1:9">
      <c r="A215" s="85"/>
      <c r="B215" s="85"/>
      <c r="D215" s="85"/>
      <c r="E215" s="85"/>
      <c r="F215" s="85"/>
      <c r="G215" s="85"/>
    </row>
    <row r="216" spans="1:9" ht="17.5" thickBot="1">
      <c r="A216" s="562" t="s">
        <v>304</v>
      </c>
      <c r="B216" s="562"/>
      <c r="C216" s="562"/>
      <c r="D216" s="562"/>
      <c r="E216" s="562"/>
      <c r="F216" s="562"/>
    </row>
    <row r="217" spans="1:9" ht="15" thickBot="1">
      <c r="A217" s="475" t="s">
        <v>0</v>
      </c>
      <c r="B217" s="476" t="s">
        <v>12</v>
      </c>
      <c r="C217" s="476" t="s">
        <v>2</v>
      </c>
      <c r="D217" s="573" t="s">
        <v>292</v>
      </c>
      <c r="E217" s="573"/>
      <c r="F217" s="476" t="s">
        <v>2</v>
      </c>
    </row>
    <row r="218" spans="1:9" ht="15" thickBot="1">
      <c r="A218" s="115" t="s">
        <v>606</v>
      </c>
      <c r="B218" s="120">
        <v>1223.8530000000001</v>
      </c>
      <c r="C218" s="117">
        <v>-0.12232614376647631</v>
      </c>
      <c r="D218" s="561">
        <v>371354.16986080701</v>
      </c>
      <c r="E218" s="561"/>
      <c r="F218" s="117">
        <v>-0.10125170082900817</v>
      </c>
      <c r="I218" s="22"/>
    </row>
    <row r="219" spans="1:9" ht="15" thickBot="1">
      <c r="A219" s="115" t="s">
        <v>635</v>
      </c>
      <c r="B219" s="120">
        <v>867.12400000000002</v>
      </c>
      <c r="C219" s="117">
        <v>-0.29148026764652291</v>
      </c>
      <c r="D219" s="561">
        <v>263365.70383487298</v>
      </c>
      <c r="E219" s="561"/>
      <c r="F219" s="117">
        <v>-0.29079642775092807</v>
      </c>
      <c r="I219" s="22"/>
    </row>
    <row r="220" spans="1:9" ht="15" thickBot="1">
      <c r="A220" s="115" t="s">
        <v>744</v>
      </c>
      <c r="B220" s="120">
        <v>1081.0509999999999</v>
      </c>
      <c r="C220" s="117">
        <v>-0.11668231397071391</v>
      </c>
      <c r="D220" s="569">
        <v>329465.419141947</v>
      </c>
      <c r="E220" s="570"/>
      <c r="F220" s="117">
        <v>-0.1128000009655499</v>
      </c>
      <c r="G220" s="42"/>
      <c r="I220" s="22"/>
    </row>
    <row r="221" spans="1:9" ht="15" thickBot="1">
      <c r="A221" s="340" t="s">
        <v>745</v>
      </c>
      <c r="B221" s="118">
        <v>921.73199999999997</v>
      </c>
      <c r="C221" s="119">
        <v>-0.24686052981853218</v>
      </c>
      <c r="D221" s="559">
        <v>279951.15996992198</v>
      </c>
      <c r="E221" s="559"/>
      <c r="F221" s="119">
        <v>-0.24613433026790896</v>
      </c>
      <c r="G221" s="42"/>
      <c r="I221" s="82"/>
    </row>
    <row r="222" spans="1:9" ht="15" thickBot="1">
      <c r="A222" s="340" t="s">
        <v>746</v>
      </c>
      <c r="B222" s="118">
        <v>912.71900000000005</v>
      </c>
      <c r="C222" s="119">
        <v>-0.25422497636562563</v>
      </c>
      <c r="D222" s="559">
        <v>277886.36430596898</v>
      </c>
      <c r="E222" s="559"/>
      <c r="F222" s="119">
        <v>-0.25169450928711035</v>
      </c>
      <c r="I222" s="82"/>
    </row>
    <row r="223" spans="1:9" ht="15" thickBot="1">
      <c r="A223" s="340" t="s">
        <v>747</v>
      </c>
      <c r="B223" s="118">
        <v>820.29700000000003</v>
      </c>
      <c r="C223" s="119">
        <v>-0.3297422157726459</v>
      </c>
      <c r="D223" s="559">
        <v>249996.79222298</v>
      </c>
      <c r="E223" s="559"/>
      <c r="F223" s="119">
        <v>-0.32679686263739771</v>
      </c>
      <c r="I223" s="82"/>
    </row>
    <row r="224" spans="1:9" ht="15" thickBot="1">
      <c r="A224" s="340" t="s">
        <v>748</v>
      </c>
      <c r="B224" s="118">
        <v>958.05600000000004</v>
      </c>
      <c r="C224" s="119">
        <v>-0.21718049471627721</v>
      </c>
      <c r="D224" s="559">
        <v>291980.71688415599</v>
      </c>
      <c r="E224" s="559"/>
      <c r="F224" s="119">
        <v>-0.21374057279712844</v>
      </c>
      <c r="I224" s="82"/>
    </row>
    <row r="225" spans="1:9" ht="15" thickBot="1">
      <c r="A225" s="340" t="s">
        <v>749</v>
      </c>
      <c r="B225" s="118">
        <v>958.27499999999998</v>
      </c>
      <c r="C225" s="119">
        <v>-0.21700155165693924</v>
      </c>
      <c r="D225" s="559">
        <v>292047.63349161501</v>
      </c>
      <c r="E225" s="559"/>
      <c r="F225" s="119">
        <v>-0.21356037660467933</v>
      </c>
      <c r="I225" s="82"/>
    </row>
    <row r="226" spans="1:9" ht="15" thickBot="1">
      <c r="A226" s="340" t="s">
        <v>750</v>
      </c>
      <c r="B226" s="118">
        <v>1081.0509999999999</v>
      </c>
      <c r="C226" s="119">
        <v>-0.11668231397071391</v>
      </c>
      <c r="D226" s="559">
        <v>329465.419141947</v>
      </c>
      <c r="E226" s="559"/>
      <c r="F226" s="119">
        <v>-0.1128000009655499</v>
      </c>
      <c r="I226" s="82"/>
    </row>
    <row r="227" spans="1:9">
      <c r="A227" s="3"/>
    </row>
    <row r="229" spans="1:9" ht="17.5" thickBot="1">
      <c r="A229" s="562" t="s">
        <v>305</v>
      </c>
      <c r="B229" s="562"/>
      <c r="C229" s="562"/>
      <c r="D229" s="562"/>
      <c r="E229" s="562"/>
      <c r="F229" s="562"/>
    </row>
    <row r="230" spans="1:9" ht="15" thickBot="1">
      <c r="A230" s="475" t="s">
        <v>0</v>
      </c>
      <c r="B230" s="476" t="s">
        <v>12</v>
      </c>
      <c r="C230" s="476" t="s">
        <v>2</v>
      </c>
      <c r="D230" s="573" t="s">
        <v>292</v>
      </c>
      <c r="E230" s="573"/>
      <c r="F230" s="476" t="s">
        <v>2</v>
      </c>
    </row>
    <row r="231" spans="1:9" ht="15" thickBot="1">
      <c r="A231" s="115" t="s">
        <v>606</v>
      </c>
      <c r="B231" s="120">
        <v>2052.654</v>
      </c>
      <c r="C231" s="117">
        <v>-0.20108029970960808</v>
      </c>
      <c r="D231" s="561">
        <v>1170944.5146731499</v>
      </c>
      <c r="E231" s="561"/>
      <c r="F231" s="117">
        <v>-0.19565356473947149</v>
      </c>
      <c r="I231" s="22"/>
    </row>
    <row r="232" spans="1:9" ht="15" thickBot="1">
      <c r="A232" s="115" t="s">
        <v>635</v>
      </c>
      <c r="B232" s="120">
        <v>1800.8969999999999</v>
      </c>
      <c r="C232" s="117">
        <v>-0.12264950644385272</v>
      </c>
      <c r="D232" s="561">
        <v>1033212.54522578</v>
      </c>
      <c r="E232" s="561"/>
      <c r="F232" s="117">
        <v>-0.11762467625190214</v>
      </c>
      <c r="I232" s="22"/>
    </row>
    <row r="233" spans="1:9" ht="15" thickBot="1">
      <c r="A233" s="115" t="s">
        <v>744</v>
      </c>
      <c r="B233" s="120">
        <v>1832.1089999999999</v>
      </c>
      <c r="C233" s="117">
        <v>-0.10744382638281955</v>
      </c>
      <c r="D233" s="569">
        <v>1056464.53840359</v>
      </c>
      <c r="E233" s="570"/>
      <c r="F233" s="117">
        <v>-9.7767208296385549E-2</v>
      </c>
      <c r="G233" s="42"/>
      <c r="I233" s="22"/>
    </row>
    <row r="234" spans="1:9" ht="15" thickBot="1">
      <c r="A234" s="340" t="s">
        <v>745</v>
      </c>
      <c r="B234" s="118">
        <v>1886.048</v>
      </c>
      <c r="C234" s="119">
        <v>-8.1166139057045172E-2</v>
      </c>
      <c r="D234" s="559">
        <v>1082012.75458126</v>
      </c>
      <c r="E234" s="559"/>
      <c r="F234" s="119">
        <v>-7.5948739652035288E-2</v>
      </c>
      <c r="G234" s="42"/>
      <c r="I234" s="82"/>
    </row>
    <row r="235" spans="1:9" ht="15" thickBot="1">
      <c r="A235" s="340" t="s">
        <v>746</v>
      </c>
      <c r="B235" s="118">
        <v>1933.1759999999999</v>
      </c>
      <c r="C235" s="119">
        <v>-5.8206594974116468E-2</v>
      </c>
      <c r="D235" s="559">
        <v>1109557.4105245001</v>
      </c>
      <c r="E235" s="559"/>
      <c r="F235" s="119">
        <v>-5.2425288627604233E-2</v>
      </c>
      <c r="I235" s="82"/>
    </row>
    <row r="236" spans="1:9" ht="15" thickBot="1">
      <c r="A236" s="340" t="s">
        <v>747</v>
      </c>
      <c r="B236" s="118">
        <v>1828.954</v>
      </c>
      <c r="C236" s="119">
        <v>-0.10898086087572481</v>
      </c>
      <c r="D236" s="559">
        <v>1052045.73270687</v>
      </c>
      <c r="E236" s="559"/>
      <c r="F236" s="119">
        <v>-0.10154091887049714</v>
      </c>
      <c r="I236" s="82"/>
    </row>
    <row r="237" spans="1:9" ht="15" thickBot="1">
      <c r="A237" s="340" t="s">
        <v>748</v>
      </c>
      <c r="B237" s="118">
        <v>1805.203</v>
      </c>
      <c r="C237" s="119">
        <v>-0.1205517344861823</v>
      </c>
      <c r="D237" s="559">
        <v>1038383.62776101</v>
      </c>
      <c r="E237" s="559"/>
      <c r="F237" s="119">
        <v>-0.11320851265881045</v>
      </c>
      <c r="I237" s="82"/>
    </row>
    <row r="238" spans="1:9" ht="15" thickBot="1">
      <c r="A238" s="340" t="s">
        <v>749</v>
      </c>
      <c r="B238" s="118">
        <v>1839.376</v>
      </c>
      <c r="C238" s="119">
        <v>-0.10390353172039711</v>
      </c>
      <c r="D238" s="559">
        <v>1059187.6798413801</v>
      </c>
      <c r="E238" s="559"/>
      <c r="F238" s="119">
        <v>-9.5441614381672826E-2</v>
      </c>
      <c r="I238" s="82"/>
    </row>
    <row r="239" spans="1:9" ht="15" thickBot="1">
      <c r="A239" s="340" t="s">
        <v>750</v>
      </c>
      <c r="B239" s="118">
        <v>1832.1089999999999</v>
      </c>
      <c r="C239" s="119">
        <v>-0.10744382638281955</v>
      </c>
      <c r="D239" s="559">
        <v>1056464.53840359</v>
      </c>
      <c r="E239" s="559"/>
      <c r="F239" s="119">
        <v>-9.7767208296385549E-2</v>
      </c>
      <c r="I239" s="82"/>
    </row>
    <row r="241" spans="1:7">
      <c r="A241" s="19"/>
    </row>
    <row r="242" spans="1:7">
      <c r="A242" s="133" t="s">
        <v>1025</v>
      </c>
    </row>
    <row r="243" spans="1:7">
      <c r="A243" s="133" t="s">
        <v>1026</v>
      </c>
    </row>
    <row r="244" spans="1:7">
      <c r="A244" s="19"/>
    </row>
    <row r="245" spans="1:7">
      <c r="A245" s="19"/>
    </row>
    <row r="246" spans="1:7">
      <c r="A246" s="19"/>
    </row>
    <row r="247" spans="1:7">
      <c r="A247" s="19"/>
    </row>
    <row r="248" spans="1:7">
      <c r="A248" s="19"/>
    </row>
    <row r="249" spans="1:7">
      <c r="A249" s="19"/>
    </row>
    <row r="250" spans="1:7">
      <c r="A250" s="19"/>
    </row>
    <row r="251" spans="1:7" ht="20">
      <c r="A251" s="560" t="s">
        <v>684</v>
      </c>
      <c r="B251" s="560"/>
      <c r="C251" s="560"/>
      <c r="D251" s="560"/>
      <c r="E251" s="560"/>
      <c r="F251" s="560"/>
      <c r="G251" s="4"/>
    </row>
    <row r="252" spans="1:7">
      <c r="A252" s="19"/>
    </row>
    <row r="253" spans="1:7" ht="17.5" thickBot="1">
      <c r="A253" s="562" t="s">
        <v>1027</v>
      </c>
      <c r="B253" s="562"/>
      <c r="C253" s="562"/>
      <c r="D253" s="562"/>
      <c r="E253" s="562"/>
      <c r="F253" s="562"/>
    </row>
    <row r="254" spans="1:7" ht="15" thickBot="1">
      <c r="A254" s="475" t="s">
        <v>0</v>
      </c>
      <c r="B254" s="476" t="s">
        <v>12</v>
      </c>
      <c r="C254" s="476" t="s">
        <v>2</v>
      </c>
      <c r="D254" s="573" t="s">
        <v>292</v>
      </c>
      <c r="E254" s="573"/>
      <c r="F254" s="476" t="s">
        <v>2</v>
      </c>
    </row>
    <row r="255" spans="1:7" ht="15" thickBot="1">
      <c r="A255" s="115" t="s">
        <v>606</v>
      </c>
      <c r="B255" s="120">
        <v>503.87900000000002</v>
      </c>
      <c r="C255" s="117">
        <v>0.12535287391234434</v>
      </c>
      <c r="D255" s="561">
        <v>471475.413421306</v>
      </c>
      <c r="E255" s="561"/>
      <c r="F255" s="117">
        <v>0.20730394458130999</v>
      </c>
    </row>
    <row r="256" spans="1:7" ht="15" thickBot="1">
      <c r="A256" s="115" t="s">
        <v>635</v>
      </c>
      <c r="B256" s="120">
        <v>322.04000000000002</v>
      </c>
      <c r="C256" s="117">
        <v>-0.36087830610126637</v>
      </c>
      <c r="D256" s="561">
        <v>298133.51655319199</v>
      </c>
      <c r="E256" s="561"/>
      <c r="F256" s="117">
        <v>-0.36765840154896334</v>
      </c>
    </row>
    <row r="257" spans="1:9" ht="15" thickBot="1">
      <c r="A257" s="115" t="s">
        <v>744</v>
      </c>
      <c r="B257" s="120">
        <v>396.892</v>
      </c>
      <c r="C257" s="117">
        <v>-0.21232676892666696</v>
      </c>
      <c r="D257" s="569">
        <v>381843.93794525898</v>
      </c>
      <c r="E257" s="570"/>
      <c r="F257" s="117">
        <v>-0.19010848270035491</v>
      </c>
      <c r="G257" s="42"/>
    </row>
    <row r="258" spans="1:9" ht="15" thickBot="1">
      <c r="A258" s="340" t="s">
        <v>745</v>
      </c>
      <c r="B258" s="118">
        <v>300.49599999999998</v>
      </c>
      <c r="C258" s="119">
        <v>-0.4036346027518512</v>
      </c>
      <c r="D258" s="559">
        <v>285040.87765014701</v>
      </c>
      <c r="E258" s="559"/>
      <c r="F258" s="119">
        <v>-0.39542790666066574</v>
      </c>
      <c r="G258" s="42"/>
      <c r="I258" s="82"/>
    </row>
    <row r="259" spans="1:9" ht="15" thickBot="1">
      <c r="A259" s="340" t="s">
        <v>746</v>
      </c>
      <c r="B259" s="118">
        <v>297.39299999999997</v>
      </c>
      <c r="C259" s="119">
        <v>-0.4097928272462239</v>
      </c>
      <c r="D259" s="559">
        <v>281589.09106144501</v>
      </c>
      <c r="E259" s="559"/>
      <c r="F259" s="119">
        <v>-0.4027491507604456</v>
      </c>
      <c r="I259" s="82"/>
    </row>
    <row r="260" spans="1:9" ht="15" thickBot="1">
      <c r="A260" s="340" t="s">
        <v>747</v>
      </c>
      <c r="B260" s="118">
        <v>340.61700000000002</v>
      </c>
      <c r="C260" s="119">
        <v>-0.32401032787633538</v>
      </c>
      <c r="D260" s="559">
        <v>327497.55643378198</v>
      </c>
      <c r="E260" s="559"/>
      <c r="F260" s="119">
        <v>-0.30537723259572552</v>
      </c>
      <c r="I260" s="82"/>
    </row>
    <row r="261" spans="1:9" ht="15" thickBot="1">
      <c r="A261" s="340" t="s">
        <v>748</v>
      </c>
      <c r="B261" s="118">
        <v>330.97199999999998</v>
      </c>
      <c r="C261" s="119">
        <v>-0.34315182811746475</v>
      </c>
      <c r="D261" s="559">
        <v>318211.73385676497</v>
      </c>
      <c r="E261" s="559"/>
      <c r="F261" s="119">
        <v>-0.32507247504672326</v>
      </c>
      <c r="I261" s="82"/>
    </row>
    <row r="262" spans="1:9" ht="15" thickBot="1">
      <c r="A262" s="340" t="s">
        <v>749</v>
      </c>
      <c r="B262" s="118">
        <v>372.39800000000002</v>
      </c>
      <c r="C262" s="119">
        <v>-0.2609376457443156</v>
      </c>
      <c r="D262" s="559">
        <v>358011.33126006898</v>
      </c>
      <c r="E262" s="559"/>
      <c r="F262" s="119">
        <v>-0.24065747424213313</v>
      </c>
      <c r="I262" s="82"/>
    </row>
    <row r="263" spans="1:9" ht="15" thickBot="1">
      <c r="A263" s="340" t="s">
        <v>750</v>
      </c>
      <c r="B263" s="118">
        <v>396.892</v>
      </c>
      <c r="C263" s="119">
        <v>-0.21232676892666696</v>
      </c>
      <c r="D263" s="559">
        <v>381843.93794525898</v>
      </c>
      <c r="E263" s="559"/>
      <c r="F263" s="119">
        <v>-0.19010848270035491</v>
      </c>
      <c r="I263" s="82"/>
    </row>
    <row r="265" spans="1:9">
      <c r="A265" s="85"/>
      <c r="B265" s="85"/>
      <c r="D265" s="85"/>
      <c r="E265" s="85"/>
      <c r="F265" s="85"/>
      <c r="G265" s="85"/>
    </row>
    <row r="266" spans="1:9" ht="17.5" thickBot="1">
      <c r="A266" s="562" t="s">
        <v>306</v>
      </c>
      <c r="B266" s="562"/>
      <c r="C266" s="562"/>
      <c r="D266" s="562"/>
      <c r="E266" s="562"/>
      <c r="F266" s="562"/>
    </row>
    <row r="267" spans="1:9" ht="15" thickBot="1">
      <c r="A267" s="475" t="s">
        <v>0</v>
      </c>
      <c r="B267" s="476" t="s">
        <v>12</v>
      </c>
      <c r="C267" s="476" t="s">
        <v>2</v>
      </c>
      <c r="D267" s="573" t="s">
        <v>292</v>
      </c>
      <c r="E267" s="573"/>
      <c r="F267" s="476" t="s">
        <v>2</v>
      </c>
    </row>
    <row r="268" spans="1:9" ht="15" thickBot="1">
      <c r="A268" s="115" t="s">
        <v>606</v>
      </c>
      <c r="B268" s="120">
        <v>1137.5440000000001</v>
      </c>
      <c r="C268" s="117">
        <v>6.8828984581270264E-2</v>
      </c>
      <c r="D268" s="561">
        <v>795566.24247735704</v>
      </c>
      <c r="E268" s="561"/>
      <c r="F268" s="117">
        <v>8.3240152131578815E-2</v>
      </c>
      <c r="I268" s="22"/>
    </row>
    <row r="269" spans="1:9" ht="15" thickBot="1">
      <c r="A269" s="115" t="s">
        <v>635</v>
      </c>
      <c r="B269" s="120">
        <v>883.17899999999997</v>
      </c>
      <c r="C269" s="117">
        <v>-0.22360893292918788</v>
      </c>
      <c r="D269" s="561">
        <v>618108.10846309399</v>
      </c>
      <c r="E269" s="561"/>
      <c r="F269" s="117">
        <v>-0.22305890388419009</v>
      </c>
      <c r="I269" s="22"/>
    </row>
    <row r="270" spans="1:9" ht="15" thickBot="1">
      <c r="A270" s="115" t="s">
        <v>744</v>
      </c>
      <c r="B270" s="120">
        <v>1001.019</v>
      </c>
      <c r="C270" s="117">
        <v>-0.12001733559317274</v>
      </c>
      <c r="D270" s="569">
        <v>707129.927929495</v>
      </c>
      <c r="E270" s="570"/>
      <c r="F270" s="117">
        <v>-0.11116147195043795</v>
      </c>
      <c r="G270" s="480"/>
      <c r="I270" s="22"/>
    </row>
    <row r="271" spans="1:9" ht="15" thickBot="1">
      <c r="A271" s="340" t="s">
        <v>745</v>
      </c>
      <c r="B271" s="118">
        <v>904.06200000000001</v>
      </c>
      <c r="C271" s="119">
        <v>-0.20525096172104118</v>
      </c>
      <c r="D271" s="559">
        <v>632729.304067916</v>
      </c>
      <c r="E271" s="559"/>
      <c r="F271" s="119">
        <v>-0.20468055293846332</v>
      </c>
      <c r="G271" s="42"/>
      <c r="I271" s="82"/>
    </row>
    <row r="272" spans="1:9" ht="15" thickBot="1">
      <c r="A272" s="340" t="s">
        <v>746</v>
      </c>
      <c r="B272" s="118">
        <v>856.86699999999996</v>
      </c>
      <c r="C272" s="119">
        <v>-0.24673946678106526</v>
      </c>
      <c r="D272" s="559">
        <v>600067.34789436997</v>
      </c>
      <c r="E272" s="559"/>
      <c r="F272" s="119">
        <v>-0.24573553293841682</v>
      </c>
      <c r="I272" s="82"/>
    </row>
    <row r="273" spans="1:9" ht="15" thickBot="1">
      <c r="A273" s="340" t="s">
        <v>747</v>
      </c>
      <c r="B273" s="118">
        <v>785.94500000000005</v>
      </c>
      <c r="C273" s="119">
        <v>-0.30908606612139838</v>
      </c>
      <c r="D273" s="559">
        <v>553095.61905901402</v>
      </c>
      <c r="E273" s="559"/>
      <c r="F273" s="119">
        <v>-0.30477741572254313</v>
      </c>
      <c r="I273" s="82"/>
    </row>
    <row r="274" spans="1:9" ht="15" thickBot="1">
      <c r="A274" s="340" t="s">
        <v>748</v>
      </c>
      <c r="B274" s="118">
        <v>808.57799999999997</v>
      </c>
      <c r="C274" s="119">
        <v>-0.28918969288220947</v>
      </c>
      <c r="D274" s="559">
        <v>569042.80995805701</v>
      </c>
      <c r="E274" s="559"/>
      <c r="F274" s="119">
        <v>-0.28473233330503867</v>
      </c>
      <c r="I274" s="82"/>
    </row>
    <row r="275" spans="1:9" ht="15" thickBot="1">
      <c r="A275" s="340" t="s">
        <v>749</v>
      </c>
      <c r="B275" s="118">
        <v>945.00800000000004</v>
      </c>
      <c r="C275" s="119">
        <v>-0.16925587054215049</v>
      </c>
      <c r="D275" s="559">
        <v>666881.62731410295</v>
      </c>
      <c r="E275" s="559"/>
      <c r="F275" s="119">
        <v>-0.16175223167154007</v>
      </c>
      <c r="I275" s="82"/>
    </row>
    <row r="276" spans="1:9" ht="15" thickBot="1">
      <c r="A276" s="340" t="s">
        <v>750</v>
      </c>
      <c r="B276" s="118">
        <v>1001.019</v>
      </c>
      <c r="C276" s="119">
        <v>-0.12001733559317274</v>
      </c>
      <c r="D276" s="559">
        <v>707129.927929495</v>
      </c>
      <c r="E276" s="559"/>
      <c r="F276" s="119">
        <v>-0.11116147195043795</v>
      </c>
      <c r="I276" s="82"/>
    </row>
    <row r="279" spans="1:9" ht="17.5" thickBot="1">
      <c r="A279" s="562" t="s">
        <v>307</v>
      </c>
      <c r="B279" s="562"/>
      <c r="C279" s="562"/>
      <c r="D279" s="562"/>
      <c r="E279" s="562"/>
      <c r="F279" s="562"/>
    </row>
    <row r="280" spans="1:9" ht="15" thickBot="1">
      <c r="A280" s="475" t="s">
        <v>0</v>
      </c>
      <c r="B280" s="476" t="s">
        <v>12</v>
      </c>
      <c r="C280" s="476" t="s">
        <v>2</v>
      </c>
      <c r="D280" s="573" t="s">
        <v>292</v>
      </c>
      <c r="E280" s="573"/>
      <c r="F280" s="476" t="s">
        <v>2</v>
      </c>
    </row>
    <row r="281" spans="1:9" ht="15" thickBot="1">
      <c r="A281" s="115" t="s">
        <v>606</v>
      </c>
      <c r="B281" s="120">
        <v>1354.6610000000001</v>
      </c>
      <c r="C281" s="117">
        <v>0.15224595337126912</v>
      </c>
      <c r="D281" s="561">
        <v>2540021.9271766301</v>
      </c>
      <c r="E281" s="561"/>
      <c r="F281" s="117">
        <v>0.1647431474116621</v>
      </c>
    </row>
    <row r="282" spans="1:9" ht="15" thickBot="1">
      <c r="A282" s="115" t="s">
        <v>635</v>
      </c>
      <c r="B282" s="120">
        <v>1059.5930000000001</v>
      </c>
      <c r="C282" s="117">
        <v>-0.21781685602523435</v>
      </c>
      <c r="D282" s="561">
        <v>1992761.24860772</v>
      </c>
      <c r="E282" s="561"/>
      <c r="F282" s="117">
        <v>-0.21545510009719465</v>
      </c>
    </row>
    <row r="283" spans="1:9" ht="15" thickBot="1">
      <c r="A283" s="115" t="s">
        <v>744</v>
      </c>
      <c r="B283" s="120">
        <v>1333.1759999999999</v>
      </c>
      <c r="C283" s="117">
        <v>-1.5860056501220694E-2</v>
      </c>
      <c r="D283" s="569">
        <v>2528669.40548616</v>
      </c>
      <c r="E283" s="570"/>
      <c r="F283" s="117">
        <v>-4.4694581448314896E-3</v>
      </c>
      <c r="G283" s="42"/>
    </row>
    <row r="284" spans="1:9" ht="15" thickBot="1">
      <c r="A284" s="340" t="s">
        <v>745</v>
      </c>
      <c r="B284" s="118">
        <v>1134.9290000000001</v>
      </c>
      <c r="C284" s="119">
        <v>-0.16220441867005839</v>
      </c>
      <c r="D284" s="559">
        <v>2137926.5321251801</v>
      </c>
      <c r="E284" s="559"/>
      <c r="F284" s="119">
        <v>-0.15830390704477126</v>
      </c>
      <c r="G284" s="42"/>
      <c r="I284" s="82"/>
    </row>
    <row r="285" spans="1:9" ht="15" thickBot="1">
      <c r="A285" s="340" t="s">
        <v>746</v>
      </c>
      <c r="B285" s="118">
        <v>1185.068</v>
      </c>
      <c r="C285" s="119">
        <v>-0.12519220675873896</v>
      </c>
      <c r="D285" s="559">
        <v>2233530.9048476098</v>
      </c>
      <c r="E285" s="559"/>
      <c r="F285" s="119">
        <v>-0.12066471515452681</v>
      </c>
      <c r="I285" s="82"/>
    </row>
    <row r="286" spans="1:9" ht="15" thickBot="1">
      <c r="A286" s="340" t="s">
        <v>747</v>
      </c>
      <c r="B286" s="118">
        <v>1039.7629999999999</v>
      </c>
      <c r="C286" s="119">
        <v>-0.23245520466005895</v>
      </c>
      <c r="D286" s="559">
        <v>1964791.9115098999</v>
      </c>
      <c r="E286" s="559"/>
      <c r="F286" s="119">
        <v>-0.22646655507660482</v>
      </c>
      <c r="I286" s="82"/>
    </row>
    <row r="287" spans="1:9" ht="15" thickBot="1">
      <c r="A287" s="340" t="s">
        <v>748</v>
      </c>
      <c r="B287" s="118">
        <v>1139.6510000000001</v>
      </c>
      <c r="C287" s="119">
        <v>-0.15871867574249202</v>
      </c>
      <c r="D287" s="559">
        <v>2147051.2918455601</v>
      </c>
      <c r="E287" s="559"/>
      <c r="F287" s="119">
        <v>-0.15471151297023561</v>
      </c>
      <c r="I287" s="82"/>
    </row>
    <row r="288" spans="1:9" ht="15" thickBot="1">
      <c r="A288" s="340" t="s">
        <v>749</v>
      </c>
      <c r="B288" s="118">
        <v>1259.171</v>
      </c>
      <c r="C288" s="119">
        <v>-7.0489960218829653E-2</v>
      </c>
      <c r="D288" s="559">
        <v>2377835.6546384599</v>
      </c>
      <c r="E288" s="559"/>
      <c r="F288" s="119">
        <v>-6.3852311983168153E-2</v>
      </c>
      <c r="I288" s="82"/>
    </row>
    <row r="289" spans="1:9" ht="15" thickBot="1">
      <c r="A289" s="340" t="s">
        <v>750</v>
      </c>
      <c r="B289" s="118">
        <v>1333.1759999999999</v>
      </c>
      <c r="C289" s="119">
        <v>-1.5860056501220694E-2</v>
      </c>
      <c r="D289" s="559">
        <v>2528669.40548616</v>
      </c>
      <c r="E289" s="559"/>
      <c r="F289" s="119">
        <v>-4.4694581448314896E-3</v>
      </c>
      <c r="I289" s="82"/>
    </row>
    <row r="290" spans="1:9">
      <c r="A290" s="3"/>
    </row>
    <row r="291" spans="1:9">
      <c r="A291" s="19"/>
    </row>
    <row r="292" spans="1:9">
      <c r="A292" s="133" t="s">
        <v>1025</v>
      </c>
    </row>
    <row r="293" spans="1:9">
      <c r="A293" s="133" t="s">
        <v>1026</v>
      </c>
    </row>
    <row r="294" spans="1:9">
      <c r="A294" s="3"/>
    </row>
    <row r="295" spans="1:9">
      <c r="A295" s="3"/>
    </row>
    <row r="296" spans="1:9">
      <c r="A296" s="3"/>
    </row>
    <row r="297" spans="1:9">
      <c r="A297" s="3"/>
    </row>
    <row r="298" spans="1:9">
      <c r="A298" s="3"/>
    </row>
    <row r="299" spans="1:9">
      <c r="A299" s="3"/>
    </row>
    <row r="300" spans="1:9">
      <c r="A300" s="3"/>
    </row>
    <row r="301" spans="1:9" ht="20">
      <c r="A301" s="560" t="s">
        <v>684</v>
      </c>
      <c r="B301" s="560"/>
      <c r="C301" s="560"/>
      <c r="D301" s="560"/>
      <c r="E301" s="560"/>
      <c r="F301" s="560"/>
      <c r="G301" s="4"/>
    </row>
    <row r="302" spans="1:9">
      <c r="A302" s="19"/>
    </row>
    <row r="303" spans="1:9" ht="17.5" thickBot="1">
      <c r="A303" s="562" t="s">
        <v>308</v>
      </c>
      <c r="B303" s="562"/>
      <c r="C303" s="562"/>
      <c r="D303" s="562"/>
      <c r="E303" s="562"/>
      <c r="F303" s="562"/>
    </row>
    <row r="304" spans="1:9" ht="15" thickBot="1">
      <c r="A304" s="475" t="s">
        <v>0</v>
      </c>
      <c r="B304" s="476" t="s">
        <v>12</v>
      </c>
      <c r="C304" s="476" t="s">
        <v>2</v>
      </c>
      <c r="D304" s="573" t="s">
        <v>292</v>
      </c>
      <c r="E304" s="573"/>
      <c r="F304" s="476" t="s">
        <v>2</v>
      </c>
    </row>
    <row r="305" spans="1:9" ht="15" thickBot="1">
      <c r="A305" s="115" t="s">
        <v>606</v>
      </c>
      <c r="B305" s="120">
        <v>769.83199999999999</v>
      </c>
      <c r="C305" s="117">
        <v>-1.7924868889872651E-2</v>
      </c>
      <c r="D305" s="561">
        <v>687479.90582273097</v>
      </c>
      <c r="E305" s="561"/>
      <c r="F305" s="117">
        <v>1.0659492228375088E-2</v>
      </c>
    </row>
    <row r="306" spans="1:9" ht="15" thickBot="1">
      <c r="A306" s="115" t="s">
        <v>635</v>
      </c>
      <c r="B306" s="120">
        <v>606.13599999999997</v>
      </c>
      <c r="C306" s="117">
        <v>-0.21263860166893558</v>
      </c>
      <c r="D306" s="561">
        <v>546004.59877012903</v>
      </c>
      <c r="E306" s="561"/>
      <c r="F306" s="117">
        <v>-0.20578827956184922</v>
      </c>
    </row>
    <row r="307" spans="1:9" ht="15" thickBot="1">
      <c r="A307" s="115" t="s">
        <v>744</v>
      </c>
      <c r="B307" s="120">
        <v>766.37300000000005</v>
      </c>
      <c r="C307" s="117">
        <v>-4.4931881241620855E-3</v>
      </c>
      <c r="D307" s="569">
        <v>683770.31751732202</v>
      </c>
      <c r="E307" s="570"/>
      <c r="F307" s="117">
        <v>-5.3959225193201208E-3</v>
      </c>
      <c r="G307" s="42"/>
    </row>
    <row r="308" spans="1:9" ht="15" thickBot="1">
      <c r="A308" s="340" t="s">
        <v>745</v>
      </c>
      <c r="B308" s="118">
        <v>622.99400000000003</v>
      </c>
      <c r="C308" s="119">
        <v>-0.19074031736794517</v>
      </c>
      <c r="D308" s="559">
        <v>554036.22344424296</v>
      </c>
      <c r="E308" s="559"/>
      <c r="F308" s="119">
        <v>-0.19410557493864689</v>
      </c>
      <c r="G308" s="42"/>
      <c r="I308" s="82"/>
    </row>
    <row r="309" spans="1:9" ht="15" thickBot="1">
      <c r="A309" s="340" t="s">
        <v>746</v>
      </c>
      <c r="B309" s="118">
        <v>628.75099999999998</v>
      </c>
      <c r="C309" s="119">
        <v>-0.18326206237205003</v>
      </c>
      <c r="D309" s="559">
        <v>559867.66873192904</v>
      </c>
      <c r="E309" s="559"/>
      <c r="F309" s="119">
        <v>-0.18562322478077953</v>
      </c>
      <c r="I309" s="82"/>
    </row>
    <row r="310" spans="1:9" ht="15" thickBot="1">
      <c r="A310" s="340" t="s">
        <v>747</v>
      </c>
      <c r="B310" s="118">
        <v>631.20899999999995</v>
      </c>
      <c r="C310" s="119">
        <v>-0.18006915794614936</v>
      </c>
      <c r="D310" s="559">
        <v>562440.79645106301</v>
      </c>
      <c r="E310" s="559"/>
      <c r="F310" s="119">
        <v>-0.18188038415759852</v>
      </c>
      <c r="I310" s="82"/>
    </row>
    <row r="311" spans="1:9" ht="15" thickBot="1">
      <c r="A311" s="340" t="s">
        <v>748</v>
      </c>
      <c r="B311" s="118">
        <v>642.87900000000002</v>
      </c>
      <c r="C311" s="119">
        <v>-0.16491000633904537</v>
      </c>
      <c r="D311" s="559">
        <v>573001.38939222402</v>
      </c>
      <c r="E311" s="559"/>
      <c r="F311" s="119">
        <v>-0.16651907271894231</v>
      </c>
      <c r="I311" s="82"/>
    </row>
    <row r="312" spans="1:9" ht="15" thickBot="1">
      <c r="A312" s="340" t="s">
        <v>749</v>
      </c>
      <c r="B312" s="118">
        <v>681.10900000000004</v>
      </c>
      <c r="C312" s="119">
        <v>-0.11524982074010948</v>
      </c>
      <c r="D312" s="559">
        <v>605486.22008073702</v>
      </c>
      <c r="E312" s="559"/>
      <c r="F312" s="119">
        <v>-0.11926702882154681</v>
      </c>
      <c r="I312" s="82"/>
    </row>
    <row r="313" spans="1:9" ht="15" thickBot="1">
      <c r="A313" s="340" t="s">
        <v>750</v>
      </c>
      <c r="B313" s="118">
        <v>766.37300000000005</v>
      </c>
      <c r="C313" s="119">
        <v>-4.4931881241620855E-3</v>
      </c>
      <c r="D313" s="559">
        <v>683770.31751732202</v>
      </c>
      <c r="E313" s="559"/>
      <c r="F313" s="119">
        <v>-5.3959225193201208E-3</v>
      </c>
      <c r="I313" s="82"/>
    </row>
    <row r="314" spans="1:9">
      <c r="A314" s="15"/>
      <c r="B314" s="45"/>
      <c r="C314" s="46"/>
      <c r="D314" s="47"/>
      <c r="E314" s="47"/>
      <c r="F314" s="46"/>
    </row>
    <row r="315" spans="1:9">
      <c r="A315" s="15"/>
      <c r="B315" s="45"/>
      <c r="C315" s="46"/>
      <c r="D315" s="47"/>
      <c r="E315" s="47"/>
      <c r="F315" s="46"/>
    </row>
    <row r="316" spans="1:9">
      <c r="A316" s="133" t="s">
        <v>1025</v>
      </c>
      <c r="B316" s="45"/>
      <c r="D316" s="47"/>
      <c r="E316" s="47"/>
      <c r="F316" s="46"/>
    </row>
    <row r="317" spans="1:9">
      <c r="A317" s="133" t="s">
        <v>1026</v>
      </c>
      <c r="B317" s="45"/>
      <c r="C317" s="46"/>
      <c r="D317" s="47"/>
      <c r="E317" s="47"/>
      <c r="F317" s="46"/>
    </row>
    <row r="318" spans="1:9">
      <c r="A318" s="15"/>
      <c r="B318" s="45"/>
      <c r="C318" s="46"/>
      <c r="D318" s="47"/>
      <c r="E318" s="47"/>
      <c r="F318" s="46"/>
    </row>
    <row r="319" spans="1:9">
      <c r="A319" s="15"/>
      <c r="B319" s="45"/>
      <c r="C319" s="46"/>
      <c r="D319" s="47"/>
      <c r="E319" s="47"/>
      <c r="F319" s="46"/>
    </row>
    <row r="320" spans="1:9">
      <c r="A320" s="15"/>
      <c r="B320" s="45"/>
      <c r="C320" s="46"/>
      <c r="D320" s="47"/>
      <c r="E320" s="47"/>
      <c r="F320" s="46"/>
    </row>
    <row r="321" spans="1:6">
      <c r="A321" s="15"/>
      <c r="B321" s="45"/>
      <c r="C321" s="46"/>
      <c r="D321" s="47"/>
      <c r="E321" s="47"/>
      <c r="F321" s="46"/>
    </row>
    <row r="322" spans="1:6">
      <c r="A322" s="15"/>
      <c r="B322" s="45"/>
      <c r="C322" s="46"/>
      <c r="D322" s="47"/>
      <c r="E322" s="47"/>
      <c r="F322" s="46"/>
    </row>
    <row r="323" spans="1:6">
      <c r="A323" s="15"/>
      <c r="B323" s="45"/>
      <c r="C323" s="46"/>
      <c r="D323" s="47"/>
      <c r="E323" s="47"/>
      <c r="F323" s="46"/>
    </row>
    <row r="324" spans="1:6">
      <c r="A324" s="15"/>
      <c r="B324" s="45"/>
      <c r="C324" s="46"/>
      <c r="D324" s="47"/>
      <c r="E324" s="47"/>
      <c r="F324" s="46"/>
    </row>
    <row r="325" spans="1:6">
      <c r="A325" s="15"/>
      <c r="B325" s="45"/>
      <c r="C325" s="46"/>
      <c r="D325" s="47"/>
      <c r="E325" s="47"/>
      <c r="F325" s="46"/>
    </row>
    <row r="326" spans="1:6">
      <c r="A326" s="15"/>
      <c r="B326" s="45"/>
      <c r="C326" s="46"/>
      <c r="D326" s="47"/>
      <c r="E326" s="47"/>
      <c r="F326" s="46"/>
    </row>
    <row r="327" spans="1:6">
      <c r="A327" s="15"/>
      <c r="B327" s="45"/>
      <c r="C327" s="46"/>
      <c r="D327" s="47"/>
      <c r="E327" s="47"/>
      <c r="F327" s="46"/>
    </row>
    <row r="328" spans="1:6">
      <c r="A328" s="15"/>
      <c r="B328" s="45"/>
      <c r="C328" s="46"/>
      <c r="D328" s="47"/>
      <c r="E328" s="47"/>
      <c r="F328" s="46"/>
    </row>
    <row r="329" spans="1:6">
      <c r="A329" s="15"/>
      <c r="B329" s="45"/>
      <c r="C329" s="46"/>
      <c r="D329" s="47"/>
      <c r="E329" s="47"/>
      <c r="F329" s="46"/>
    </row>
    <row r="330" spans="1:6">
      <c r="A330" s="15"/>
      <c r="B330" s="45"/>
      <c r="C330" s="46"/>
      <c r="D330" s="47"/>
      <c r="E330" s="47"/>
      <c r="F330" s="46"/>
    </row>
    <row r="331" spans="1:6">
      <c r="A331" s="15"/>
      <c r="B331" s="45"/>
      <c r="C331" s="46"/>
      <c r="D331" s="47"/>
      <c r="E331" s="47"/>
      <c r="F331" s="46"/>
    </row>
    <row r="332" spans="1:6">
      <c r="A332" s="15"/>
      <c r="B332" s="45"/>
      <c r="C332" s="46"/>
      <c r="D332" s="47"/>
      <c r="E332" s="47"/>
      <c r="F332" s="46"/>
    </row>
    <row r="333" spans="1:6">
      <c r="A333" s="15"/>
      <c r="B333" s="45"/>
      <c r="C333" s="46"/>
      <c r="D333" s="47"/>
      <c r="E333" s="47"/>
      <c r="F333" s="46"/>
    </row>
    <row r="334" spans="1:6">
      <c r="A334" s="15"/>
      <c r="B334" s="45"/>
      <c r="C334" s="46"/>
      <c r="D334" s="47"/>
      <c r="E334" s="47"/>
      <c r="F334" s="46"/>
    </row>
    <row r="335" spans="1:6">
      <c r="A335" s="15"/>
      <c r="B335" s="45"/>
      <c r="C335" s="46"/>
      <c r="D335" s="47"/>
      <c r="E335" s="47"/>
      <c r="F335" s="46"/>
    </row>
    <row r="336" spans="1:6">
      <c r="A336" s="15"/>
      <c r="B336" s="45"/>
      <c r="C336" s="46"/>
      <c r="D336" s="47"/>
      <c r="E336" s="47"/>
      <c r="F336" s="46"/>
    </row>
    <row r="337" spans="1:7">
      <c r="A337" s="15"/>
      <c r="B337" s="45"/>
      <c r="C337" s="46"/>
      <c r="D337" s="47"/>
      <c r="E337" s="47"/>
      <c r="F337" s="46"/>
    </row>
    <row r="338" spans="1:7">
      <c r="A338" s="15"/>
      <c r="B338" s="45"/>
      <c r="C338" s="46"/>
      <c r="D338" s="47"/>
      <c r="E338" s="47"/>
      <c r="F338" s="46"/>
    </row>
    <row r="339" spans="1:7">
      <c r="A339" s="15"/>
      <c r="B339" s="45"/>
      <c r="C339" s="46"/>
      <c r="D339" s="47"/>
      <c r="E339" s="47"/>
      <c r="F339" s="46"/>
    </row>
    <row r="340" spans="1:7">
      <c r="A340" s="15"/>
      <c r="B340" s="45"/>
      <c r="C340" s="46"/>
      <c r="D340" s="47"/>
      <c r="E340" s="47"/>
      <c r="F340" s="46"/>
    </row>
    <row r="341" spans="1:7">
      <c r="A341" s="15"/>
      <c r="B341" s="45"/>
      <c r="C341" s="46"/>
      <c r="D341" s="47"/>
      <c r="E341" s="47"/>
      <c r="F341" s="46"/>
    </row>
    <row r="342" spans="1:7">
      <c r="A342" s="15"/>
      <c r="B342" s="45"/>
      <c r="C342" s="46"/>
      <c r="D342" s="47"/>
      <c r="E342" s="47"/>
      <c r="F342" s="46"/>
    </row>
    <row r="343" spans="1:7">
      <c r="A343" s="15"/>
      <c r="B343" s="45"/>
      <c r="C343" s="46"/>
      <c r="D343" s="47"/>
      <c r="E343" s="47"/>
      <c r="F343" s="46"/>
    </row>
    <row r="344" spans="1:7">
      <c r="A344" s="15"/>
      <c r="B344" s="45"/>
      <c r="C344" s="46"/>
      <c r="D344" s="47"/>
      <c r="E344" s="47"/>
      <c r="F344" s="46"/>
    </row>
    <row r="345" spans="1:7">
      <c r="A345" s="15"/>
      <c r="B345" s="45"/>
      <c r="C345" s="46"/>
      <c r="D345" s="47"/>
      <c r="E345" s="47"/>
      <c r="F345" s="46"/>
    </row>
    <row r="346" spans="1:7">
      <c r="A346" s="15"/>
      <c r="B346" s="45"/>
      <c r="C346" s="46"/>
      <c r="D346" s="47"/>
      <c r="E346" s="47"/>
      <c r="F346" s="46"/>
    </row>
    <row r="347" spans="1:7">
      <c r="A347" s="15"/>
      <c r="B347" s="45"/>
      <c r="C347" s="46"/>
      <c r="D347" s="47"/>
      <c r="E347" s="47"/>
      <c r="F347" s="46"/>
    </row>
    <row r="348" spans="1:7">
      <c r="A348" s="15"/>
      <c r="B348" s="45"/>
      <c r="C348" s="46"/>
      <c r="D348" s="47"/>
      <c r="E348" s="47"/>
      <c r="F348" s="46"/>
    </row>
    <row r="349" spans="1:7">
      <c r="A349" s="15"/>
      <c r="B349" s="45"/>
      <c r="C349" s="46"/>
      <c r="D349" s="47"/>
      <c r="E349" s="47"/>
      <c r="F349" s="46"/>
    </row>
    <row r="350" spans="1:7">
      <c r="A350" s="15"/>
      <c r="B350" s="45"/>
      <c r="C350" s="46"/>
      <c r="D350" s="47"/>
      <c r="E350" s="47"/>
      <c r="F350" s="46"/>
    </row>
    <row r="351" spans="1:7">
      <c r="A351" s="48"/>
      <c r="B351" s="49"/>
      <c r="C351" s="49"/>
      <c r="D351" s="49"/>
      <c r="E351" s="49"/>
      <c r="F351" s="49"/>
      <c r="G351" s="49"/>
    </row>
    <row r="371" spans="1:7">
      <c r="A371" s="1"/>
      <c r="B371" s="20"/>
      <c r="C371" s="20"/>
      <c r="D371" s="20"/>
      <c r="E371" s="20"/>
      <c r="F371" s="20"/>
      <c r="G371" s="20"/>
    </row>
    <row r="372" spans="1:7">
      <c r="A372" s="1"/>
      <c r="B372" s="20"/>
      <c r="C372" s="20"/>
      <c r="D372" s="20"/>
      <c r="E372" s="20"/>
      <c r="F372" s="20"/>
      <c r="G372" s="20"/>
    </row>
    <row r="373" spans="1:7">
      <c r="A373" s="1"/>
    </row>
    <row r="374" spans="1:7">
      <c r="A374" s="3"/>
    </row>
    <row r="375" spans="1:7">
      <c r="A375" s="3"/>
    </row>
    <row r="376" spans="1:7">
      <c r="A376" s="3"/>
    </row>
    <row r="377" spans="1:7">
      <c r="A377" s="3"/>
    </row>
    <row r="378" spans="1:7">
      <c r="A378" s="3"/>
    </row>
    <row r="379" spans="1:7">
      <c r="A379" s="3"/>
    </row>
    <row r="382" spans="1:7">
      <c r="A382" s="23"/>
    </row>
  </sheetData>
  <mergeCells count="205">
    <mergeCell ref="D175:E175"/>
    <mergeCell ref="D176:E176"/>
    <mergeCell ref="D180:E180"/>
    <mergeCell ref="D181:E181"/>
    <mergeCell ref="D182:E182"/>
    <mergeCell ref="D183:E183"/>
    <mergeCell ref="D169:E169"/>
    <mergeCell ref="D170:E170"/>
    <mergeCell ref="D171:E171"/>
    <mergeCell ref="D172:E172"/>
    <mergeCell ref="D173:E173"/>
    <mergeCell ref="D174:E174"/>
    <mergeCell ref="A179:F179"/>
    <mergeCell ref="D313:E313"/>
    <mergeCell ref="D307:E307"/>
    <mergeCell ref="D308:E308"/>
    <mergeCell ref="D309:E309"/>
    <mergeCell ref="D310:E310"/>
    <mergeCell ref="D311:E311"/>
    <mergeCell ref="D312:E312"/>
    <mergeCell ref="D288:E288"/>
    <mergeCell ref="D289:E289"/>
    <mergeCell ref="D304:E304"/>
    <mergeCell ref="D305:E305"/>
    <mergeCell ref="D306:E306"/>
    <mergeCell ref="A303:F303"/>
    <mergeCell ref="A301:F301"/>
    <mergeCell ref="D282:E282"/>
    <mergeCell ref="D283:E283"/>
    <mergeCell ref="D284:E284"/>
    <mergeCell ref="D285:E285"/>
    <mergeCell ref="D286:E286"/>
    <mergeCell ref="D287:E287"/>
    <mergeCell ref="D273:E273"/>
    <mergeCell ref="D274:E274"/>
    <mergeCell ref="D275:E275"/>
    <mergeCell ref="D276:E276"/>
    <mergeCell ref="D280:E280"/>
    <mergeCell ref="D281:E281"/>
    <mergeCell ref="A279:F279"/>
    <mergeCell ref="D267:E267"/>
    <mergeCell ref="D268:E268"/>
    <mergeCell ref="D269:E269"/>
    <mergeCell ref="D270:E270"/>
    <mergeCell ref="D271:E271"/>
    <mergeCell ref="D272:E272"/>
    <mergeCell ref="D258:E258"/>
    <mergeCell ref="D259:E259"/>
    <mergeCell ref="D260:E260"/>
    <mergeCell ref="D261:E261"/>
    <mergeCell ref="D262:E262"/>
    <mergeCell ref="D263:E263"/>
    <mergeCell ref="A266:F266"/>
    <mergeCell ref="D239:E239"/>
    <mergeCell ref="D254:E254"/>
    <mergeCell ref="D255:E255"/>
    <mergeCell ref="D256:E256"/>
    <mergeCell ref="D257:E257"/>
    <mergeCell ref="D233:E233"/>
    <mergeCell ref="D234:E234"/>
    <mergeCell ref="D235:E235"/>
    <mergeCell ref="D236:E236"/>
    <mergeCell ref="D237:E237"/>
    <mergeCell ref="D238:E238"/>
    <mergeCell ref="A253:F253"/>
    <mergeCell ref="A251:F251"/>
    <mergeCell ref="D224:E224"/>
    <mergeCell ref="D225:E225"/>
    <mergeCell ref="D226:E226"/>
    <mergeCell ref="D230:E230"/>
    <mergeCell ref="D231:E231"/>
    <mergeCell ref="D232:E232"/>
    <mergeCell ref="D218:E218"/>
    <mergeCell ref="D219:E219"/>
    <mergeCell ref="D220:E220"/>
    <mergeCell ref="D221:E221"/>
    <mergeCell ref="D222:E222"/>
    <mergeCell ref="D223:E223"/>
    <mergeCell ref="A229:F229"/>
    <mergeCell ref="D217:E217"/>
    <mergeCell ref="D204:E204"/>
    <mergeCell ref="D205:E205"/>
    <mergeCell ref="D206:E206"/>
    <mergeCell ref="D207:E207"/>
    <mergeCell ref="D208:E208"/>
    <mergeCell ref="D184:E184"/>
    <mergeCell ref="D185:E185"/>
    <mergeCell ref="D186:E186"/>
    <mergeCell ref="D187:E187"/>
    <mergeCell ref="D188:E188"/>
    <mergeCell ref="D189:E189"/>
    <mergeCell ref="A203:F203"/>
    <mergeCell ref="A216:F216"/>
    <mergeCell ref="D209:E209"/>
    <mergeCell ref="D210:E210"/>
    <mergeCell ref="D211:E211"/>
    <mergeCell ref="D212:E212"/>
    <mergeCell ref="D213:E213"/>
    <mergeCell ref="A201:F201"/>
    <mergeCell ref="D135:E135"/>
    <mergeCell ref="A130:F130"/>
    <mergeCell ref="D161:E161"/>
    <mergeCell ref="D162:E162"/>
    <mergeCell ref="D163:E163"/>
    <mergeCell ref="D167:E167"/>
    <mergeCell ref="D168:E168"/>
    <mergeCell ref="D154:E154"/>
    <mergeCell ref="D155:E155"/>
    <mergeCell ref="D156:E156"/>
    <mergeCell ref="D157:E157"/>
    <mergeCell ref="D158:E158"/>
    <mergeCell ref="D159:E159"/>
    <mergeCell ref="A153:F153"/>
    <mergeCell ref="A166:F166"/>
    <mergeCell ref="A151:F151"/>
    <mergeCell ref="D136:E136"/>
    <mergeCell ref="D137:E137"/>
    <mergeCell ref="D138:E138"/>
    <mergeCell ref="D139:E139"/>
    <mergeCell ref="D140:E140"/>
    <mergeCell ref="D160:E160"/>
    <mergeCell ref="D126:E126"/>
    <mergeCell ref="D131:E131"/>
    <mergeCell ref="D132:E132"/>
    <mergeCell ref="D133:E133"/>
    <mergeCell ref="D134:E134"/>
    <mergeCell ref="D105:E105"/>
    <mergeCell ref="D106:E106"/>
    <mergeCell ref="D107:E107"/>
    <mergeCell ref="D108:E108"/>
    <mergeCell ref="D109:E109"/>
    <mergeCell ref="D110:E110"/>
    <mergeCell ref="D120:E120"/>
    <mergeCell ref="D121:E121"/>
    <mergeCell ref="D122:E122"/>
    <mergeCell ref="D123:E123"/>
    <mergeCell ref="D124:E124"/>
    <mergeCell ref="D125:E125"/>
    <mergeCell ref="D111:E111"/>
    <mergeCell ref="D112:E112"/>
    <mergeCell ref="D113:E113"/>
    <mergeCell ref="D117:E117"/>
    <mergeCell ref="D118:E118"/>
    <mergeCell ref="D119:E119"/>
    <mergeCell ref="A116:F116"/>
    <mergeCell ref="D86:E86"/>
    <mergeCell ref="D87:E87"/>
    <mergeCell ref="D88:E88"/>
    <mergeCell ref="D89:E89"/>
    <mergeCell ref="D104:E104"/>
    <mergeCell ref="A103:F103"/>
    <mergeCell ref="A101:F101"/>
    <mergeCell ref="D80:E80"/>
    <mergeCell ref="D81:E81"/>
    <mergeCell ref="D82:E82"/>
    <mergeCell ref="D83:E83"/>
    <mergeCell ref="D84:E84"/>
    <mergeCell ref="D85:E85"/>
    <mergeCell ref="D71:E71"/>
    <mergeCell ref="D72:E72"/>
    <mergeCell ref="D73:E73"/>
    <mergeCell ref="D74:E74"/>
    <mergeCell ref="D75:E75"/>
    <mergeCell ref="D76:E76"/>
    <mergeCell ref="A79:F79"/>
    <mergeCell ref="D62:E62"/>
    <mergeCell ref="D63:E63"/>
    <mergeCell ref="D67:E67"/>
    <mergeCell ref="D68:E68"/>
    <mergeCell ref="D69:E69"/>
    <mergeCell ref="D70:E70"/>
    <mergeCell ref="A66:F66"/>
    <mergeCell ref="D56:E56"/>
    <mergeCell ref="D57:E57"/>
    <mergeCell ref="D58:E58"/>
    <mergeCell ref="D59:E59"/>
    <mergeCell ref="D60:E60"/>
    <mergeCell ref="D61:E61"/>
    <mergeCell ref="D40:E40"/>
    <mergeCell ref="D41:E41"/>
    <mergeCell ref="D42:E42"/>
    <mergeCell ref="D54:E54"/>
    <mergeCell ref="D55:E55"/>
    <mergeCell ref="A53:F53"/>
    <mergeCell ref="D37:E37"/>
    <mergeCell ref="D38:E38"/>
    <mergeCell ref="D39:E39"/>
    <mergeCell ref="A51:F51"/>
    <mergeCell ref="D34:E34"/>
    <mergeCell ref="D35:E35"/>
    <mergeCell ref="A19:F19"/>
    <mergeCell ref="A1:F1"/>
    <mergeCell ref="D25:E25"/>
    <mergeCell ref="D26:E26"/>
    <mergeCell ref="D27:E27"/>
    <mergeCell ref="D28:E28"/>
    <mergeCell ref="D29:E29"/>
    <mergeCell ref="D33:E33"/>
    <mergeCell ref="A32:F32"/>
    <mergeCell ref="D20:E20"/>
    <mergeCell ref="D21:E21"/>
    <mergeCell ref="D22:E22"/>
    <mergeCell ref="D23:E23"/>
    <mergeCell ref="D24:E24"/>
    <mergeCell ref="D36:E3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tabColor theme="0"/>
  </sheetPr>
  <dimension ref="A1:G250"/>
  <sheetViews>
    <sheetView showGridLines="0" view="pageBreakPreview" topLeftCell="A231" zoomScaleNormal="100" zoomScaleSheetLayoutView="100" workbookViewId="0">
      <selection activeCell="D246" sqref="D246"/>
    </sheetView>
  </sheetViews>
  <sheetFormatPr defaultRowHeight="14.5"/>
  <cols>
    <col min="1" max="1" width="11.1796875" customWidth="1"/>
    <col min="2" max="2" width="14.54296875" customWidth="1"/>
    <col min="3" max="3" width="14.26953125" bestFit="1" customWidth="1"/>
    <col min="4" max="4" width="12.1796875" customWidth="1"/>
    <col min="5" max="5" width="11.26953125" customWidth="1"/>
    <col min="6" max="6" width="11.54296875" bestFit="1" customWidth="1"/>
    <col min="7" max="7" width="11.26953125" bestFit="1" customWidth="1"/>
    <col min="10" max="10" width="10.54296875" bestFit="1" customWidth="1"/>
    <col min="12" max="12" width="11" bestFit="1" customWidth="1"/>
    <col min="13" max="13" width="10.54296875" bestFit="1" customWidth="1"/>
    <col min="16" max="16" width="9.54296875" bestFit="1" customWidth="1"/>
  </cols>
  <sheetData>
    <row r="1" spans="1:7" ht="20">
      <c r="A1" s="560" t="s">
        <v>309</v>
      </c>
      <c r="B1" s="560"/>
      <c r="C1" s="560"/>
      <c r="D1" s="560"/>
      <c r="E1" s="560"/>
      <c r="F1" s="560"/>
      <c r="G1" s="560"/>
    </row>
    <row r="2" spans="1:7">
      <c r="A2" s="250"/>
      <c r="B2" s="250"/>
      <c r="C2" s="250"/>
      <c r="D2" s="250"/>
      <c r="E2" s="250"/>
      <c r="F2" s="250"/>
      <c r="G2" s="250"/>
    </row>
    <row r="3" spans="1:7" ht="17.5" thickBot="1">
      <c r="A3" s="583" t="s">
        <v>310</v>
      </c>
      <c r="B3" s="583"/>
      <c r="C3" s="583"/>
      <c r="D3" s="583"/>
      <c r="E3" s="583"/>
      <c r="F3" s="583"/>
      <c r="G3" s="583"/>
    </row>
    <row r="4" spans="1:7" ht="15" thickBot="1">
      <c r="A4" s="566" t="s">
        <v>3</v>
      </c>
      <c r="B4" s="573" t="s">
        <v>973</v>
      </c>
      <c r="C4" s="573"/>
      <c r="D4" s="573"/>
      <c r="E4" s="573" t="s">
        <v>974</v>
      </c>
      <c r="F4" s="573"/>
      <c r="G4" s="573"/>
    </row>
    <row r="5" spans="1:7" ht="15" thickBot="1">
      <c r="A5" s="566"/>
      <c r="B5" s="573"/>
      <c r="C5" s="573"/>
      <c r="D5" s="573"/>
      <c r="E5" s="573"/>
      <c r="F5" s="573"/>
      <c r="G5" s="573"/>
    </row>
    <row r="6" spans="1:7" ht="15" thickBot="1">
      <c r="A6" s="566"/>
      <c r="B6" s="476" t="s">
        <v>204</v>
      </c>
      <c r="C6" s="476" t="s">
        <v>205</v>
      </c>
      <c r="D6" s="476" t="s">
        <v>206</v>
      </c>
      <c r="E6" s="476" t="s">
        <v>204</v>
      </c>
      <c r="F6" s="476" t="s">
        <v>205</v>
      </c>
      <c r="G6" s="476" t="s">
        <v>206</v>
      </c>
    </row>
    <row r="7" spans="1:7" ht="15" thickBot="1">
      <c r="A7" s="115" t="s">
        <v>606</v>
      </c>
      <c r="B7" s="120">
        <v>1895947.4347649999</v>
      </c>
      <c r="C7" s="120">
        <v>1064636.7138311299</v>
      </c>
      <c r="D7" s="120">
        <v>64171.573999999993</v>
      </c>
      <c r="E7" s="121">
        <v>14697.266936162789</v>
      </c>
      <c r="F7" s="121">
        <v>8252.9977816366682</v>
      </c>
      <c r="G7" s="121">
        <v>497.45406201550384</v>
      </c>
    </row>
    <row r="8" spans="1:7" ht="15" thickBot="1">
      <c r="A8" s="115" t="s">
        <v>635</v>
      </c>
      <c r="B8" s="120">
        <v>923789.435145</v>
      </c>
      <c r="C8" s="120">
        <v>927772.6879749361</v>
      </c>
      <c r="D8" s="120">
        <v>62192.83</v>
      </c>
      <c r="E8" s="121">
        <v>7634.623431</v>
      </c>
      <c r="F8" s="121">
        <v>7667.5428758260005</v>
      </c>
      <c r="G8" s="121">
        <v>513.99</v>
      </c>
    </row>
    <row r="9" spans="1:7" ht="15" thickBot="1">
      <c r="A9" s="115" t="s">
        <v>744</v>
      </c>
      <c r="B9" s="120">
        <v>1828681.9110319999</v>
      </c>
      <c r="C9" s="120">
        <v>1301025.6390238081</v>
      </c>
      <c r="D9" s="120">
        <v>101745.15300000001</v>
      </c>
      <c r="E9" s="121">
        <v>15113.07364489256</v>
      </c>
      <c r="F9" s="121">
        <v>10752.278008461224</v>
      </c>
      <c r="G9" s="121">
        <v>840.86903305785131</v>
      </c>
    </row>
    <row r="10" spans="1:7" ht="15" thickBot="1">
      <c r="A10" s="340" t="s">
        <v>745</v>
      </c>
      <c r="B10" s="481">
        <v>206978.66825299998</v>
      </c>
      <c r="C10" s="481">
        <v>169543.30655088703</v>
      </c>
      <c r="D10" s="481">
        <v>14548.384</v>
      </c>
      <c r="E10" s="482">
        <v>9408.1212842272726</v>
      </c>
      <c r="F10" s="482">
        <v>7706.5139341312288</v>
      </c>
      <c r="G10" s="482">
        <v>661.29018181818185</v>
      </c>
    </row>
    <row r="11" spans="1:7" ht="15" thickBot="1">
      <c r="A11" s="340" t="s">
        <v>746</v>
      </c>
      <c r="B11" s="481">
        <v>217089.03643500002</v>
      </c>
      <c r="C11" s="481">
        <v>172829.88032840498</v>
      </c>
      <c r="D11" s="481">
        <v>13524.655000000001</v>
      </c>
      <c r="E11" s="482">
        <v>12060.502024166668</v>
      </c>
      <c r="F11" s="482">
        <v>9601.6600182447219</v>
      </c>
      <c r="G11" s="482">
        <v>751.36972222222221</v>
      </c>
    </row>
    <row r="12" spans="1:7" ht="15" thickBot="1">
      <c r="A12" s="483" t="s">
        <v>747</v>
      </c>
      <c r="B12" s="481">
        <v>242612.18280500002</v>
      </c>
      <c r="C12" s="481">
        <v>170705.19011471799</v>
      </c>
      <c r="D12" s="481">
        <v>14114.407000000003</v>
      </c>
      <c r="E12" s="482">
        <v>11027.826491136364</v>
      </c>
      <c r="F12" s="482">
        <v>7759.3268233962726</v>
      </c>
      <c r="G12" s="482">
        <v>641.56395454545464</v>
      </c>
    </row>
    <row r="13" spans="1:7" ht="15" thickBot="1">
      <c r="A13" s="340" t="s">
        <v>748</v>
      </c>
      <c r="B13" s="481">
        <v>222994.47626899995</v>
      </c>
      <c r="C13" s="481">
        <v>161388.34813516701</v>
      </c>
      <c r="D13" s="481">
        <v>12930.434999999999</v>
      </c>
      <c r="E13" s="482">
        <v>11736.551382578944</v>
      </c>
      <c r="F13" s="482">
        <v>8494.1235860614215</v>
      </c>
      <c r="G13" s="482">
        <v>680.54921052631573</v>
      </c>
    </row>
    <row r="14" spans="1:7" ht="15" thickBot="1">
      <c r="A14" s="340" t="s">
        <v>749</v>
      </c>
      <c r="B14" s="481">
        <v>415151.92967299995</v>
      </c>
      <c r="C14" s="481">
        <v>276427.51913034503</v>
      </c>
      <c r="D14" s="481">
        <v>20672.734000000004</v>
      </c>
      <c r="E14" s="482">
        <v>19769.139508238091</v>
      </c>
      <c r="F14" s="482">
        <v>13163.215196683097</v>
      </c>
      <c r="G14" s="482">
        <v>984.41590476190493</v>
      </c>
    </row>
    <row r="15" spans="1:7" ht="15" thickBot="1">
      <c r="A15" s="483" t="s">
        <v>750</v>
      </c>
      <c r="B15" s="481">
        <v>523855.61759700003</v>
      </c>
      <c r="C15" s="481">
        <v>350131.39476428594</v>
      </c>
      <c r="D15" s="481">
        <v>25954.538</v>
      </c>
      <c r="E15" s="482">
        <v>27571.348294578947</v>
      </c>
      <c r="F15" s="482">
        <v>18427.968145488732</v>
      </c>
      <c r="G15" s="482">
        <v>1366.0283157894737</v>
      </c>
    </row>
    <row r="16" spans="1:7" ht="15" hidden="1" customHeight="1"/>
    <row r="17" spans="1:7" ht="7.5" customHeight="1">
      <c r="A17" s="42"/>
      <c r="B17" s="42"/>
    </row>
    <row r="18" spans="1:7" ht="17.5" thickBot="1">
      <c r="A18" s="562" t="s">
        <v>1028</v>
      </c>
      <c r="B18" s="562"/>
      <c r="C18" s="562"/>
      <c r="D18" s="562"/>
      <c r="E18" s="562"/>
      <c r="F18" s="562"/>
      <c r="G18" s="562"/>
    </row>
    <row r="19" spans="1:7">
      <c r="A19" s="574" t="s">
        <v>3</v>
      </c>
      <c r="B19" s="577" t="s">
        <v>311</v>
      </c>
      <c r="C19" s="578"/>
      <c r="D19" s="579"/>
      <c r="E19" s="577" t="s">
        <v>312</v>
      </c>
      <c r="F19" s="578"/>
      <c r="G19" s="579"/>
    </row>
    <row r="20" spans="1:7" ht="15" thickBot="1">
      <c r="A20" s="575"/>
      <c r="B20" s="580"/>
      <c r="C20" s="581"/>
      <c r="D20" s="582"/>
      <c r="E20" s="580"/>
      <c r="F20" s="581"/>
      <c r="G20" s="582"/>
    </row>
    <row r="21" spans="1:7" ht="15" thickBot="1">
      <c r="A21" s="576"/>
      <c r="B21" s="476" t="s">
        <v>204</v>
      </c>
      <c r="C21" s="476" t="s">
        <v>205</v>
      </c>
      <c r="D21" s="476" t="s">
        <v>206</v>
      </c>
      <c r="E21" s="476" t="s">
        <v>204</v>
      </c>
      <c r="F21" s="476" t="s">
        <v>205</v>
      </c>
      <c r="G21" s="476" t="s">
        <v>206</v>
      </c>
    </row>
    <row r="22" spans="1:7" ht="15" thickBot="1">
      <c r="A22" s="115" t="s">
        <v>606</v>
      </c>
      <c r="B22" s="120">
        <v>2581.7871300000002</v>
      </c>
      <c r="C22" s="120">
        <v>30.710009753000005</v>
      </c>
      <c r="D22" s="120">
        <v>12.552</v>
      </c>
      <c r="E22" s="121">
        <v>20.013853720930232</v>
      </c>
      <c r="F22" s="121">
        <v>0.23806209110852716</v>
      </c>
      <c r="G22" s="121">
        <v>9.7302325581395357E-2</v>
      </c>
    </row>
    <row r="23" spans="1:7" ht="15" thickBot="1">
      <c r="A23" s="115" t="s">
        <v>635</v>
      </c>
      <c r="B23" s="120">
        <v>656.80947700000002</v>
      </c>
      <c r="C23" s="120">
        <v>25.499462416</v>
      </c>
      <c r="D23" s="120">
        <v>0.70200000000000007</v>
      </c>
      <c r="E23" s="121">
        <v>5.428177495867768</v>
      </c>
      <c r="F23" s="121">
        <v>0.21073935880991734</v>
      </c>
      <c r="G23" s="121">
        <v>5.8016528925619835E-3</v>
      </c>
    </row>
    <row r="24" spans="1:7" ht="15" thickBot="1">
      <c r="A24" s="115" t="s">
        <v>744</v>
      </c>
      <c r="B24" s="120">
        <v>10111.718079</v>
      </c>
      <c r="C24" s="120">
        <v>83.093544058999996</v>
      </c>
      <c r="D24" s="120">
        <v>30.879000000000001</v>
      </c>
      <c r="E24" s="121">
        <v>83.567918008264471</v>
      </c>
      <c r="F24" s="121">
        <v>0.68672350461983467</v>
      </c>
      <c r="G24" s="121">
        <v>0.25519834710743805</v>
      </c>
    </row>
    <row r="25" spans="1:7" ht="15" thickBot="1">
      <c r="A25" s="340" t="s">
        <v>745</v>
      </c>
      <c r="B25" s="481">
        <v>829.07801600000005</v>
      </c>
      <c r="C25" s="481">
        <v>1.0877513159999999</v>
      </c>
      <c r="D25" s="481">
        <v>2.5310000000000001</v>
      </c>
      <c r="E25" s="482">
        <v>37.685364363636367</v>
      </c>
      <c r="F25" s="482">
        <v>4.9443241636363627E-2</v>
      </c>
      <c r="G25" s="482">
        <v>0.11504545454545455</v>
      </c>
    </row>
    <row r="26" spans="1:7" ht="15" thickBot="1">
      <c r="A26" s="340" t="s">
        <v>746</v>
      </c>
      <c r="B26" s="481">
        <v>1088.7433289999999</v>
      </c>
      <c r="C26" s="481">
        <v>9.3077980359999994</v>
      </c>
      <c r="D26" s="481">
        <v>5.1219999999999999</v>
      </c>
      <c r="E26" s="482">
        <v>60.485740499999991</v>
      </c>
      <c r="F26" s="482">
        <v>0.51709989088888886</v>
      </c>
      <c r="G26" s="482">
        <v>0.28455555555555556</v>
      </c>
    </row>
    <row r="27" spans="1:7" ht="15" thickBot="1">
      <c r="A27" s="483" t="s">
        <v>747</v>
      </c>
      <c r="B27" s="481">
        <v>3572.4612959999999</v>
      </c>
      <c r="C27" s="481">
        <v>64.604010199999991</v>
      </c>
      <c r="D27" s="481">
        <v>15.942</v>
      </c>
      <c r="E27" s="482">
        <v>162.38460436363636</v>
      </c>
      <c r="F27" s="482">
        <v>2.9365459181818179</v>
      </c>
      <c r="G27" s="482">
        <v>0.72463636363636363</v>
      </c>
    </row>
    <row r="28" spans="1:7" ht="15" thickBot="1">
      <c r="A28" s="340" t="s">
        <v>748</v>
      </c>
      <c r="B28" s="481">
        <v>0</v>
      </c>
      <c r="C28" s="481">
        <v>0</v>
      </c>
      <c r="D28" s="481">
        <v>0</v>
      </c>
      <c r="E28" s="482">
        <v>0</v>
      </c>
      <c r="F28" s="482">
        <v>0</v>
      </c>
      <c r="G28" s="482">
        <v>0</v>
      </c>
    </row>
    <row r="29" spans="1:7" ht="15" thickBot="1">
      <c r="A29" s="340" t="s">
        <v>749</v>
      </c>
      <c r="B29" s="481">
        <v>100.136805</v>
      </c>
      <c r="C29" s="481">
        <v>2.924111908</v>
      </c>
      <c r="D29" s="481">
        <v>1.2889999999999999</v>
      </c>
      <c r="E29" s="482">
        <v>4.7684192857142857</v>
      </c>
      <c r="F29" s="482">
        <v>0.13924342419047619</v>
      </c>
      <c r="G29" s="482">
        <v>6.1380952380952376E-2</v>
      </c>
    </row>
    <row r="30" spans="1:7" ht="15" thickBot="1">
      <c r="A30" s="483" t="s">
        <v>750</v>
      </c>
      <c r="B30" s="481">
        <v>4521.2986330000003</v>
      </c>
      <c r="C30" s="481">
        <v>5.1698725990000005</v>
      </c>
      <c r="D30" s="481">
        <v>5.9950000000000001</v>
      </c>
      <c r="E30" s="482">
        <v>237.96308594736843</v>
      </c>
      <c r="F30" s="482">
        <v>0.27209855784210529</v>
      </c>
      <c r="G30" s="482">
        <v>0.31552631578947371</v>
      </c>
    </row>
    <row r="32" spans="1:7">
      <c r="A32" s="42"/>
      <c r="B32" s="42"/>
    </row>
    <row r="33" spans="1:7" ht="17.5" thickBot="1">
      <c r="A33" s="562" t="s">
        <v>1029</v>
      </c>
      <c r="B33" s="562"/>
      <c r="C33" s="562"/>
      <c r="D33" s="562"/>
      <c r="E33" s="562"/>
      <c r="F33" s="562"/>
      <c r="G33" s="562"/>
    </row>
    <row r="34" spans="1:7">
      <c r="A34" s="574" t="s">
        <v>3</v>
      </c>
      <c r="B34" s="577" t="s">
        <v>311</v>
      </c>
      <c r="C34" s="578"/>
      <c r="D34" s="579"/>
      <c r="E34" s="577" t="s">
        <v>312</v>
      </c>
      <c r="F34" s="578"/>
      <c r="G34" s="579"/>
    </row>
    <row r="35" spans="1:7" ht="15" thickBot="1">
      <c r="A35" s="575"/>
      <c r="B35" s="580"/>
      <c r="C35" s="581"/>
      <c r="D35" s="582"/>
      <c r="E35" s="580"/>
      <c r="F35" s="581"/>
      <c r="G35" s="582"/>
    </row>
    <row r="36" spans="1:7" ht="15" thickBot="1">
      <c r="A36" s="576"/>
      <c r="B36" s="476" t="s">
        <v>204</v>
      </c>
      <c r="C36" s="476" t="s">
        <v>205</v>
      </c>
      <c r="D36" s="476" t="s">
        <v>206</v>
      </c>
      <c r="E36" s="476" t="s">
        <v>204</v>
      </c>
      <c r="F36" s="476" t="s">
        <v>205</v>
      </c>
      <c r="G36" s="476" t="s">
        <v>206</v>
      </c>
    </row>
    <row r="37" spans="1:7" ht="15" thickBot="1">
      <c r="A37" s="115" t="s">
        <v>606</v>
      </c>
      <c r="B37" s="120">
        <v>43028.148757000003</v>
      </c>
      <c r="C37" s="120">
        <v>2298.1367665949988</v>
      </c>
      <c r="D37" s="120">
        <v>1288.547</v>
      </c>
      <c r="E37" s="121">
        <v>333.55154075193798</v>
      </c>
      <c r="F37" s="121">
        <v>17.815013694534876</v>
      </c>
      <c r="G37" s="121">
        <v>9.9887364341085263</v>
      </c>
    </row>
    <row r="38" spans="1:7" ht="15" thickBot="1">
      <c r="A38" s="115" t="s">
        <v>635</v>
      </c>
      <c r="B38" s="120">
        <v>54723.773419999998</v>
      </c>
      <c r="C38" s="120">
        <v>1465.9215901370001</v>
      </c>
      <c r="D38" s="120">
        <v>1502.25</v>
      </c>
      <c r="E38" s="121">
        <v>452.26259024793387</v>
      </c>
      <c r="F38" s="121">
        <v>12.115054463942151</v>
      </c>
      <c r="G38" s="121">
        <v>12.415289256198346</v>
      </c>
    </row>
    <row r="39" spans="1:7" ht="15" thickBot="1">
      <c r="A39" s="115" t="s">
        <v>744</v>
      </c>
      <c r="B39" s="120">
        <v>52592.152479999997</v>
      </c>
      <c r="C39" s="120">
        <v>771.76260606299991</v>
      </c>
      <c r="D39" s="120">
        <v>1009.568</v>
      </c>
      <c r="E39" s="121">
        <v>434.64588826446277</v>
      </c>
      <c r="F39" s="121">
        <v>6.3782033558925608</v>
      </c>
      <c r="G39" s="121">
        <v>8.3435371900826443</v>
      </c>
    </row>
    <row r="40" spans="1:7" ht="15" thickBot="1">
      <c r="A40" s="340" t="s">
        <v>745</v>
      </c>
      <c r="B40" s="481">
        <v>11026.694444000001</v>
      </c>
      <c r="C40" s="481">
        <v>200.37102030999998</v>
      </c>
      <c r="D40" s="481">
        <v>234.685</v>
      </c>
      <c r="E40" s="482">
        <v>501.21338381818185</v>
      </c>
      <c r="F40" s="482">
        <v>9.1077736504545452</v>
      </c>
      <c r="G40" s="482">
        <v>10.6675</v>
      </c>
    </row>
    <row r="41" spans="1:7" ht="15" thickBot="1">
      <c r="A41" s="340" t="s">
        <v>746</v>
      </c>
      <c r="B41" s="481">
        <v>11998.359452999999</v>
      </c>
      <c r="C41" s="481">
        <v>191.53755157099999</v>
      </c>
      <c r="D41" s="481">
        <v>304.76</v>
      </c>
      <c r="E41" s="482">
        <v>666.57552516666658</v>
      </c>
      <c r="F41" s="482">
        <v>10.640975087277777</v>
      </c>
      <c r="G41" s="482">
        <v>16.931111111111111</v>
      </c>
    </row>
    <row r="42" spans="1:7" ht="15" thickBot="1">
      <c r="A42" s="483" t="s">
        <v>747</v>
      </c>
      <c r="B42" s="481">
        <v>13171.700212</v>
      </c>
      <c r="C42" s="481">
        <v>204.79765847100001</v>
      </c>
      <c r="D42" s="481">
        <v>234.4</v>
      </c>
      <c r="E42" s="482">
        <v>598.71364600000004</v>
      </c>
      <c r="F42" s="482">
        <v>9.3089844759545457</v>
      </c>
      <c r="G42" s="482">
        <v>10.654545454545454</v>
      </c>
    </row>
    <row r="43" spans="1:7" ht="15" thickBot="1">
      <c r="A43" s="340" t="s">
        <v>748</v>
      </c>
      <c r="B43" s="481">
        <v>6518.8043690000004</v>
      </c>
      <c r="C43" s="481">
        <v>78.229406908999991</v>
      </c>
      <c r="D43" s="481">
        <v>96.662999999999997</v>
      </c>
      <c r="E43" s="482">
        <v>343.09496678947369</v>
      </c>
      <c r="F43" s="482">
        <v>4.1173372057368418</v>
      </c>
      <c r="G43" s="482">
        <v>5.0875263157894732</v>
      </c>
    </row>
    <row r="44" spans="1:7" ht="15" thickBot="1">
      <c r="A44" s="340" t="s">
        <v>749</v>
      </c>
      <c r="B44" s="481">
        <v>6098.7794050000002</v>
      </c>
      <c r="C44" s="481">
        <v>59.956447376999982</v>
      </c>
      <c r="D44" s="481">
        <v>86.061999999999998</v>
      </c>
      <c r="E44" s="482">
        <v>290.41806690476193</v>
      </c>
      <c r="F44" s="482">
        <v>2.8550689227142847</v>
      </c>
      <c r="G44" s="482">
        <v>4.0981904761904762</v>
      </c>
    </row>
    <row r="45" spans="1:7" ht="15" thickBot="1">
      <c r="A45" s="483" t="s">
        <v>750</v>
      </c>
      <c r="B45" s="481">
        <v>3777.814597</v>
      </c>
      <c r="C45" s="481">
        <v>36.870521425</v>
      </c>
      <c r="D45" s="481">
        <v>52.997999999999998</v>
      </c>
      <c r="E45" s="482">
        <v>198.83234721052631</v>
      </c>
      <c r="F45" s="482">
        <v>1.9405537592105262</v>
      </c>
      <c r="G45" s="482">
        <v>2.7893684210526315</v>
      </c>
    </row>
    <row r="46" spans="1:7">
      <c r="C46" s="20"/>
      <c r="D46" s="20"/>
      <c r="E46" s="20"/>
      <c r="F46" s="20"/>
      <c r="G46" s="20"/>
    </row>
    <row r="48" spans="1:7">
      <c r="A48" s="484" t="s">
        <v>1030</v>
      </c>
    </row>
    <row r="49" spans="1:7">
      <c r="A49" s="485" t="s">
        <v>1026</v>
      </c>
    </row>
    <row r="50" spans="1:7">
      <c r="A50" s="23"/>
    </row>
    <row r="51" spans="1:7" ht="20">
      <c r="A51" s="560" t="s">
        <v>309</v>
      </c>
      <c r="B51" s="560"/>
      <c r="C51" s="560"/>
      <c r="D51" s="560"/>
      <c r="E51" s="560"/>
      <c r="F51" s="560"/>
      <c r="G51" s="560"/>
    </row>
    <row r="53" spans="1:7" ht="17.5" thickBot="1">
      <c r="A53" s="562" t="s">
        <v>313</v>
      </c>
      <c r="B53" s="562"/>
      <c r="C53" s="562"/>
      <c r="D53" s="562"/>
      <c r="E53" s="562"/>
      <c r="F53" s="562"/>
      <c r="G53" s="562"/>
    </row>
    <row r="54" spans="1:7" ht="13.5" customHeight="1">
      <c r="A54" s="574" t="s">
        <v>3</v>
      </c>
      <c r="B54" s="577" t="s">
        <v>311</v>
      </c>
      <c r="C54" s="578"/>
      <c r="D54" s="579"/>
      <c r="E54" s="577" t="s">
        <v>312</v>
      </c>
      <c r="F54" s="578"/>
      <c r="G54" s="579"/>
    </row>
    <row r="55" spans="1:7" ht="15" customHeight="1" thickBot="1">
      <c r="A55" s="575"/>
      <c r="B55" s="580"/>
      <c r="C55" s="581"/>
      <c r="D55" s="582"/>
      <c r="E55" s="580"/>
      <c r="F55" s="581"/>
      <c r="G55" s="582"/>
    </row>
    <row r="56" spans="1:7" ht="15" thickBot="1">
      <c r="A56" s="576"/>
      <c r="B56" s="476" t="s">
        <v>204</v>
      </c>
      <c r="C56" s="476" t="s">
        <v>205</v>
      </c>
      <c r="D56" s="476" t="s">
        <v>206</v>
      </c>
      <c r="E56" s="476" t="s">
        <v>204</v>
      </c>
      <c r="F56" s="476" t="s">
        <v>205</v>
      </c>
      <c r="G56" s="476" t="s">
        <v>206</v>
      </c>
    </row>
    <row r="57" spans="1:7" ht="15" thickBot="1">
      <c r="A57" s="115" t="s">
        <v>606</v>
      </c>
      <c r="B57" s="120">
        <v>4106.9661800000003</v>
      </c>
      <c r="C57" s="120">
        <v>1313.4967451300006</v>
      </c>
      <c r="D57" s="120">
        <v>6.2270000000000003</v>
      </c>
      <c r="E57" s="121">
        <v>31.836947131782946</v>
      </c>
      <c r="F57" s="121">
        <v>10.182145311085277</v>
      </c>
      <c r="G57" s="121">
        <v>4.8271317829457365E-2</v>
      </c>
    </row>
    <row r="58" spans="1:7" ht="15" thickBot="1">
      <c r="A58" s="115" t="s">
        <v>635</v>
      </c>
      <c r="B58" s="120">
        <v>445.80809399999998</v>
      </c>
      <c r="C58" s="120">
        <v>264.28867819999999</v>
      </c>
      <c r="D58" s="120">
        <v>10.029</v>
      </c>
      <c r="E58" s="121">
        <v>3.6843644132231406</v>
      </c>
      <c r="F58" s="121">
        <v>2.1842039520661145</v>
      </c>
      <c r="G58" s="121">
        <v>8.2884297520661163E-2</v>
      </c>
    </row>
    <row r="59" spans="1:7" ht="15" thickBot="1">
      <c r="A59" s="115" t="s">
        <v>744</v>
      </c>
      <c r="B59" s="120">
        <v>218.88073700000001</v>
      </c>
      <c r="C59" s="120">
        <v>74.353596072000016</v>
      </c>
      <c r="D59" s="120">
        <v>16.097999999999999</v>
      </c>
      <c r="E59" s="121">
        <v>1.8089317107438017</v>
      </c>
      <c r="F59" s="121">
        <v>0.61449252952066125</v>
      </c>
      <c r="G59" s="121">
        <v>0.13304132231404958</v>
      </c>
    </row>
    <row r="60" spans="1:7" ht="15" thickBot="1">
      <c r="A60" s="340" t="s">
        <v>745</v>
      </c>
      <c r="B60" s="481">
        <v>57.381573000000003</v>
      </c>
      <c r="C60" s="481">
        <v>6.8779217000000008</v>
      </c>
      <c r="D60" s="481">
        <v>2.0739999999999998</v>
      </c>
      <c r="E60" s="482">
        <v>2.6082533181818182</v>
      </c>
      <c r="F60" s="482">
        <v>0.31263280454545456</v>
      </c>
      <c r="G60" s="482">
        <v>9.4272727272727272E-2</v>
      </c>
    </row>
    <row r="61" spans="1:7" ht="15" thickBot="1">
      <c r="A61" s="340" t="s">
        <v>746</v>
      </c>
      <c r="B61" s="481">
        <v>4.7187999999999999</v>
      </c>
      <c r="C61" s="481">
        <v>1.7684272000000001</v>
      </c>
      <c r="D61" s="481">
        <v>2.0209999999999999</v>
      </c>
      <c r="E61" s="482">
        <v>0.26215555555555553</v>
      </c>
      <c r="F61" s="482">
        <v>9.8245955555555556E-2</v>
      </c>
      <c r="G61" s="482">
        <v>0.11227777777777777</v>
      </c>
    </row>
    <row r="62" spans="1:7" ht="15" thickBot="1">
      <c r="A62" s="483" t="s">
        <v>747</v>
      </c>
      <c r="B62" s="481">
        <v>5.3820180000000004</v>
      </c>
      <c r="C62" s="481">
        <v>2.4324735360000003</v>
      </c>
      <c r="D62" s="481">
        <v>2.6760000000000002</v>
      </c>
      <c r="E62" s="482">
        <v>0.24463718181818184</v>
      </c>
      <c r="F62" s="482">
        <v>0.11056697890909092</v>
      </c>
      <c r="G62" s="482">
        <v>0.12163636363636364</v>
      </c>
    </row>
    <row r="63" spans="1:7" ht="15" thickBot="1">
      <c r="A63" s="340" t="s">
        <v>748</v>
      </c>
      <c r="B63" s="481">
        <v>30.873346000000002</v>
      </c>
      <c r="C63" s="481">
        <v>12.906413836</v>
      </c>
      <c r="D63" s="481">
        <v>1.462</v>
      </c>
      <c r="E63" s="482">
        <v>1.6249129473684212</v>
      </c>
      <c r="F63" s="482">
        <v>0.67928493873684215</v>
      </c>
      <c r="G63" s="482">
        <v>7.6947368421052625E-2</v>
      </c>
    </row>
    <row r="64" spans="1:7" ht="15" thickBot="1">
      <c r="A64" s="340" t="s">
        <v>749</v>
      </c>
      <c r="B64" s="481">
        <v>22.111000000000001</v>
      </c>
      <c r="C64" s="481">
        <v>13.2803609</v>
      </c>
      <c r="D64" s="481">
        <v>4.077</v>
      </c>
      <c r="E64" s="482">
        <v>1.052904761904762</v>
      </c>
      <c r="F64" s="482">
        <v>0.63239813809523804</v>
      </c>
      <c r="G64" s="482">
        <v>0.19414285714285714</v>
      </c>
    </row>
    <row r="65" spans="1:7" ht="15" thickBot="1">
      <c r="A65" s="483" t="s">
        <v>750</v>
      </c>
      <c r="B65" s="481">
        <v>98.414000000000001</v>
      </c>
      <c r="C65" s="481">
        <v>37.087998900000009</v>
      </c>
      <c r="D65" s="481">
        <v>3.7879999999999998</v>
      </c>
      <c r="E65" s="482">
        <v>5.1796842105263154</v>
      </c>
      <c r="F65" s="482">
        <v>1.9519999421052636</v>
      </c>
      <c r="G65" s="482">
        <v>0.19936842105263156</v>
      </c>
    </row>
    <row r="66" spans="1:7" ht="15" hidden="1" customHeight="1"/>
    <row r="67" spans="1:7" ht="7.5" customHeight="1">
      <c r="A67" s="42"/>
      <c r="B67" s="42"/>
    </row>
    <row r="68" spans="1:7" ht="17.5" thickBot="1">
      <c r="A68" s="562" t="s">
        <v>314</v>
      </c>
      <c r="B68" s="562"/>
      <c r="C68" s="562"/>
      <c r="D68" s="562"/>
      <c r="E68" s="562"/>
      <c r="F68" s="562"/>
      <c r="G68" s="562"/>
    </row>
    <row r="69" spans="1:7" ht="11.25" customHeight="1" thickBot="1">
      <c r="A69" s="566" t="s">
        <v>3</v>
      </c>
      <c r="B69" s="573" t="s">
        <v>975</v>
      </c>
      <c r="C69" s="573"/>
      <c r="D69" s="573"/>
      <c r="E69" s="573"/>
      <c r="F69" s="573"/>
      <c r="G69" s="573"/>
    </row>
    <row r="70" spans="1:7" ht="14.25" customHeight="1" thickBot="1">
      <c r="A70" s="566"/>
      <c r="B70" s="573"/>
      <c r="C70" s="573"/>
      <c r="D70" s="573"/>
      <c r="E70" s="573"/>
      <c r="F70" s="573"/>
      <c r="G70" s="573"/>
    </row>
    <row r="71" spans="1:7" ht="20.25" customHeight="1" thickBot="1">
      <c r="A71" s="566"/>
      <c r="B71" s="573" t="s">
        <v>10</v>
      </c>
      <c r="C71" s="573"/>
      <c r="D71" s="573"/>
      <c r="E71" s="573" t="s">
        <v>11</v>
      </c>
      <c r="F71" s="573"/>
      <c r="G71" s="573"/>
    </row>
    <row r="72" spans="1:7" ht="21" customHeight="1" thickBot="1">
      <c r="A72" s="566"/>
      <c r="B72" s="476" t="s">
        <v>7</v>
      </c>
      <c r="C72" s="476" t="s">
        <v>8</v>
      </c>
      <c r="D72" s="476" t="s">
        <v>9</v>
      </c>
      <c r="E72" s="476" t="s">
        <v>7</v>
      </c>
      <c r="F72" s="476" t="s">
        <v>8</v>
      </c>
      <c r="G72" s="476" t="s">
        <v>9</v>
      </c>
    </row>
    <row r="73" spans="1:7" ht="15" thickBot="1">
      <c r="A73" s="115" t="s">
        <v>606</v>
      </c>
      <c r="B73" s="120">
        <v>751644.06127796893</v>
      </c>
      <c r="C73" s="120">
        <v>732041.82756093401</v>
      </c>
      <c r="D73" s="116">
        <v>19602.23371703492</v>
      </c>
      <c r="E73" s="120">
        <v>312992.65255316102</v>
      </c>
      <c r="F73" s="120">
        <v>332594.88627019594</v>
      </c>
      <c r="G73" s="116">
        <v>-19602.23371703492</v>
      </c>
    </row>
    <row r="74" spans="1:7" ht="15" thickBot="1">
      <c r="A74" s="115" t="s">
        <v>635</v>
      </c>
      <c r="B74" s="120">
        <v>566901.59958916099</v>
      </c>
      <c r="C74" s="120">
        <v>551255.6931304289</v>
      </c>
      <c r="D74" s="116">
        <v>15645.906458731999</v>
      </c>
      <c r="E74" s="120">
        <v>360871.08838577499</v>
      </c>
      <c r="F74" s="120">
        <v>376516.99484450702</v>
      </c>
      <c r="G74" s="116">
        <v>-15645.906458731999</v>
      </c>
    </row>
    <row r="75" spans="1:7" ht="15" thickBot="1">
      <c r="A75" s="115" t="s">
        <v>744</v>
      </c>
      <c r="B75" s="120">
        <v>984394.35867969412</v>
      </c>
      <c r="C75" s="120">
        <v>952162.56654972211</v>
      </c>
      <c r="D75" s="116">
        <v>32231.792129972018</v>
      </c>
      <c r="E75" s="120">
        <v>317064.64699576097</v>
      </c>
      <c r="F75" s="120">
        <v>349296.43912573298</v>
      </c>
      <c r="G75" s="116">
        <v>-32231.792129972018</v>
      </c>
    </row>
    <row r="76" spans="1:7" ht="15" thickBot="1">
      <c r="A76" s="340" t="s">
        <v>745</v>
      </c>
      <c r="B76" s="118">
        <v>126780.092611635</v>
      </c>
      <c r="C76" s="118">
        <v>122928.294021895</v>
      </c>
      <c r="D76" s="118">
        <v>3851.7985897400067</v>
      </c>
      <c r="E76" s="118">
        <v>42763.213939251997</v>
      </c>
      <c r="F76" s="118">
        <v>46615.012528992003</v>
      </c>
      <c r="G76" s="118">
        <v>-3851.7985897400067</v>
      </c>
    </row>
    <row r="77" spans="1:7" ht="15" thickBot="1">
      <c r="A77" s="340" t="s">
        <v>746</v>
      </c>
      <c r="B77" s="118">
        <v>130683.49399060399</v>
      </c>
      <c r="C77" s="118">
        <v>122178.07919301301</v>
      </c>
      <c r="D77" s="118">
        <v>8505.4147975909873</v>
      </c>
      <c r="E77" s="118">
        <v>42146.386337800999</v>
      </c>
      <c r="F77" s="118">
        <v>50651.801135392001</v>
      </c>
      <c r="G77" s="118">
        <v>-8505.4147975910018</v>
      </c>
    </row>
    <row r="78" spans="1:7" ht="15" thickBot="1">
      <c r="A78" s="483" t="s">
        <v>747</v>
      </c>
      <c r="B78" s="118">
        <v>130012.86790088699</v>
      </c>
      <c r="C78" s="118">
        <v>114359.328552415</v>
      </c>
      <c r="D78" s="118">
        <v>15653.539348471997</v>
      </c>
      <c r="E78" s="118">
        <v>41125.688865477998</v>
      </c>
      <c r="F78" s="118">
        <v>56779.228213950002</v>
      </c>
      <c r="G78" s="118">
        <v>-15653.539348472004</v>
      </c>
    </row>
    <row r="79" spans="1:7" ht="15" thickBot="1">
      <c r="A79" s="340" t="s">
        <v>748</v>
      </c>
      <c r="B79" s="118">
        <v>120881.137598662</v>
      </c>
      <c r="C79" s="118">
        <v>117174.336506754</v>
      </c>
      <c r="D79" s="118">
        <v>3706.801091907997</v>
      </c>
      <c r="E79" s="118">
        <v>40507.210536505001</v>
      </c>
      <c r="F79" s="118">
        <v>44214.011628412998</v>
      </c>
      <c r="G79" s="118">
        <v>-3706.801091907997</v>
      </c>
    </row>
    <row r="80" spans="1:7" ht="15" thickBot="1">
      <c r="A80" s="340" t="s">
        <v>749</v>
      </c>
      <c r="B80" s="118">
        <v>198245.262103418</v>
      </c>
      <c r="C80" s="118">
        <v>201689.3551588</v>
      </c>
      <c r="D80" s="118">
        <v>-3444.0930553819926</v>
      </c>
      <c r="E80" s="118">
        <v>78182.257026927007</v>
      </c>
      <c r="F80" s="118">
        <v>74738.163971545</v>
      </c>
      <c r="G80" s="118">
        <v>3444.0930553820072</v>
      </c>
    </row>
    <row r="81" spans="1:7" ht="15" thickBot="1">
      <c r="A81" s="483" t="s">
        <v>750</v>
      </c>
      <c r="B81" s="118">
        <v>277791.50447448803</v>
      </c>
      <c r="C81" s="118">
        <v>273833.17311684502</v>
      </c>
      <c r="D81" s="118">
        <v>3958.3313576430082</v>
      </c>
      <c r="E81" s="118">
        <v>72339.890289798001</v>
      </c>
      <c r="F81" s="118">
        <v>76298.221647440994</v>
      </c>
      <c r="G81" s="118">
        <v>-3958.3313576429937</v>
      </c>
    </row>
    <row r="83" spans="1:7" ht="17.5" thickBot="1">
      <c r="A83" s="562" t="s">
        <v>613</v>
      </c>
      <c r="B83" s="562"/>
      <c r="C83" s="562"/>
      <c r="D83" s="562"/>
      <c r="E83" s="562"/>
      <c r="F83" s="562"/>
      <c r="G83" s="562"/>
    </row>
    <row r="84" spans="1:7" ht="15" thickBot="1">
      <c r="A84" s="566" t="s">
        <v>3</v>
      </c>
      <c r="B84" s="573" t="s">
        <v>925</v>
      </c>
      <c r="C84" s="573"/>
      <c r="D84" s="573"/>
      <c r="E84" s="573"/>
      <c r="F84" s="573"/>
      <c r="G84" s="573"/>
    </row>
    <row r="85" spans="1:7" ht="18" customHeight="1" thickBot="1">
      <c r="A85" s="566"/>
      <c r="B85" s="573"/>
      <c r="C85" s="573"/>
      <c r="D85" s="573"/>
      <c r="E85" s="573"/>
      <c r="F85" s="573"/>
      <c r="G85" s="573"/>
    </row>
    <row r="86" spans="1:7" ht="11.25" customHeight="1" thickBot="1">
      <c r="A86" s="566"/>
      <c r="B86" s="573" t="s">
        <v>10</v>
      </c>
      <c r="C86" s="573"/>
      <c r="D86" s="573"/>
      <c r="E86" s="573" t="s">
        <v>11</v>
      </c>
      <c r="F86" s="573"/>
      <c r="G86" s="573"/>
    </row>
    <row r="87" spans="1:7" ht="15" thickBot="1">
      <c r="A87" s="566"/>
      <c r="B87" s="476" t="s">
        <v>7</v>
      </c>
      <c r="C87" s="476" t="s">
        <v>8</v>
      </c>
      <c r="D87" s="476" t="s">
        <v>9</v>
      </c>
      <c r="E87" s="476" t="s">
        <v>7</v>
      </c>
      <c r="F87" s="476" t="s">
        <v>8</v>
      </c>
      <c r="G87" s="476" t="s">
        <v>9</v>
      </c>
    </row>
    <row r="88" spans="1:7" ht="15" thickBot="1">
      <c r="A88" s="115" t="s">
        <v>606</v>
      </c>
      <c r="B88" s="120">
        <v>1722.6761311520002</v>
      </c>
      <c r="C88" s="120">
        <v>1715.7836832529999</v>
      </c>
      <c r="D88" s="116">
        <v>6.8924478990002171</v>
      </c>
      <c r="E88" s="120">
        <v>173.27130361299999</v>
      </c>
      <c r="F88" s="120">
        <v>180.16375151199998</v>
      </c>
      <c r="G88" s="116">
        <v>-6.8924478989999898</v>
      </c>
    </row>
    <row r="89" spans="1:7" ht="15" thickBot="1">
      <c r="A89" s="115" t="s">
        <v>635</v>
      </c>
      <c r="B89" s="120">
        <v>748.56184486100005</v>
      </c>
      <c r="C89" s="120">
        <v>737.887058045</v>
      </c>
      <c r="D89" s="116">
        <v>10.674786816000001</v>
      </c>
      <c r="E89" s="120">
        <v>175.227590284</v>
      </c>
      <c r="F89" s="120">
        <v>185.9023771</v>
      </c>
      <c r="G89" s="116">
        <v>-10.674786816000001</v>
      </c>
    </row>
    <row r="90" spans="1:7" ht="15" thickBot="1">
      <c r="A90" s="115" t="s">
        <v>744</v>
      </c>
      <c r="B90" s="120">
        <v>1647.8904668309999</v>
      </c>
      <c r="C90" s="120">
        <v>1582.8490625510001</v>
      </c>
      <c r="D90" s="116">
        <v>65.041404279999824</v>
      </c>
      <c r="E90" s="120">
        <v>182.01220162299998</v>
      </c>
      <c r="F90" s="120">
        <v>247.05360590299998</v>
      </c>
      <c r="G90" s="116">
        <v>-65.041404279999995</v>
      </c>
    </row>
    <row r="91" spans="1:7" ht="15" thickBot="1">
      <c r="A91" s="340" t="s">
        <v>745</v>
      </c>
      <c r="B91" s="118">
        <v>186.436601892</v>
      </c>
      <c r="C91" s="118">
        <v>177.95389996700001</v>
      </c>
      <c r="D91" s="118">
        <v>8.4827019249999864</v>
      </c>
      <c r="E91" s="118">
        <v>20.542066361</v>
      </c>
      <c r="F91" s="118">
        <v>29.024768286</v>
      </c>
      <c r="G91" s="118">
        <v>-8.4827019250000006</v>
      </c>
    </row>
    <row r="92" spans="1:7" ht="15" thickBot="1">
      <c r="A92" s="340" t="s">
        <v>746</v>
      </c>
      <c r="B92" s="118">
        <v>192.949045308</v>
      </c>
      <c r="C92" s="118">
        <v>181.020149661</v>
      </c>
      <c r="D92" s="118">
        <v>11.92889564699999</v>
      </c>
      <c r="E92" s="118">
        <v>24.139991126999998</v>
      </c>
      <c r="F92" s="118">
        <v>36.068886773999999</v>
      </c>
      <c r="G92" s="118">
        <v>-11.928895647000001</v>
      </c>
    </row>
    <row r="93" spans="1:7" ht="15" thickBot="1">
      <c r="A93" s="483" t="s">
        <v>747</v>
      </c>
      <c r="B93" s="118">
        <v>222.14255441399999</v>
      </c>
      <c r="C93" s="118">
        <v>212.46025500499999</v>
      </c>
      <c r="D93" s="118">
        <v>9.6822994089999952</v>
      </c>
      <c r="E93" s="118">
        <v>21.690385812999999</v>
      </c>
      <c r="F93" s="118">
        <v>31.372685222000001</v>
      </c>
      <c r="G93" s="118">
        <v>-9.6822994090000023</v>
      </c>
    </row>
    <row r="94" spans="1:7" ht="15" thickBot="1">
      <c r="A94" s="340" t="s">
        <v>748</v>
      </c>
      <c r="B94" s="118">
        <v>199.437668976</v>
      </c>
      <c r="C94" s="118">
        <v>196.56686890899999</v>
      </c>
      <c r="D94" s="118">
        <v>2.8708000670000047</v>
      </c>
      <c r="E94" s="118">
        <v>23.556807292999999</v>
      </c>
      <c r="F94" s="118">
        <v>26.42760736</v>
      </c>
      <c r="G94" s="118">
        <v>-2.8708000670000011</v>
      </c>
    </row>
    <row r="95" spans="1:7" ht="15" thickBot="1">
      <c r="A95" s="340" t="s">
        <v>749</v>
      </c>
      <c r="B95" s="118">
        <v>372.489947159</v>
      </c>
      <c r="C95" s="118">
        <v>354.353390628</v>
      </c>
      <c r="D95" s="118">
        <v>18.136556530999997</v>
      </c>
      <c r="E95" s="118">
        <v>42.661982514000002</v>
      </c>
      <c r="F95" s="118">
        <v>60.798539044999998</v>
      </c>
      <c r="G95" s="118">
        <v>-18.136556530999997</v>
      </c>
    </row>
    <row r="96" spans="1:7" ht="15" thickBot="1">
      <c r="A96" s="483" t="s">
        <v>750</v>
      </c>
      <c r="B96" s="118">
        <v>474.43464908200002</v>
      </c>
      <c r="C96" s="118">
        <v>460.49449838100003</v>
      </c>
      <c r="D96" s="118">
        <v>13.940150700999993</v>
      </c>
      <c r="E96" s="118">
        <v>49.420968514999998</v>
      </c>
      <c r="F96" s="118">
        <v>63.361119215999999</v>
      </c>
      <c r="G96" s="118">
        <v>-13.940150701</v>
      </c>
    </row>
    <row r="97" spans="1:7">
      <c r="A97" s="132" t="s">
        <v>1030</v>
      </c>
    </row>
    <row r="98" spans="1:7">
      <c r="A98" s="133" t="s">
        <v>1026</v>
      </c>
    </row>
    <row r="99" spans="1:7">
      <c r="A99" s="6"/>
    </row>
    <row r="100" spans="1:7" ht="20">
      <c r="A100" s="560" t="s">
        <v>315</v>
      </c>
      <c r="B100" s="560"/>
      <c r="C100" s="560"/>
      <c r="D100" s="560"/>
      <c r="E100" s="560"/>
      <c r="F100" s="560"/>
      <c r="G100" s="560"/>
    </row>
    <row r="102" spans="1:7" ht="17.5" thickBot="1">
      <c r="A102" s="562" t="s">
        <v>316</v>
      </c>
      <c r="B102" s="562"/>
      <c r="C102" s="562"/>
      <c r="D102" s="562"/>
      <c r="E102" s="562"/>
      <c r="F102" s="562"/>
      <c r="G102" s="562"/>
    </row>
    <row r="103" spans="1:7">
      <c r="A103" s="574" t="s">
        <v>3</v>
      </c>
      <c r="B103" s="577" t="s">
        <v>317</v>
      </c>
      <c r="C103" s="578"/>
      <c r="D103" s="579"/>
      <c r="E103" s="577" t="s">
        <v>312</v>
      </c>
      <c r="F103" s="578"/>
      <c r="G103" s="579"/>
    </row>
    <row r="104" spans="1:7" ht="15" thickBot="1">
      <c r="A104" s="575"/>
      <c r="B104" s="580"/>
      <c r="C104" s="581"/>
      <c r="D104" s="582"/>
      <c r="E104" s="580"/>
      <c r="F104" s="581"/>
      <c r="G104" s="582"/>
    </row>
    <row r="105" spans="1:7" ht="15" thickBot="1">
      <c r="A105" s="576"/>
      <c r="B105" s="476" t="s">
        <v>204</v>
      </c>
      <c r="C105" s="476" t="s">
        <v>205</v>
      </c>
      <c r="D105" s="476" t="s">
        <v>206</v>
      </c>
      <c r="E105" s="476" t="s">
        <v>204</v>
      </c>
      <c r="F105" s="476" t="s">
        <v>205</v>
      </c>
      <c r="G105" s="476" t="s">
        <v>206</v>
      </c>
    </row>
    <row r="106" spans="1:7" ht="15" thickBot="1">
      <c r="A106" s="115" t="s">
        <v>606</v>
      </c>
      <c r="B106" s="120">
        <v>27198.004029</v>
      </c>
      <c r="C106" s="120">
        <v>19064.773602903999</v>
      </c>
      <c r="D106" s="120">
        <v>1048.0920000000001</v>
      </c>
      <c r="E106" s="121">
        <v>210.8372405348837</v>
      </c>
      <c r="F106" s="121">
        <v>147.78894265817053</v>
      </c>
      <c r="G106" s="121">
        <v>8.1247441860465113</v>
      </c>
    </row>
    <row r="107" spans="1:7" ht="15" thickBot="1">
      <c r="A107" s="115" t="s">
        <v>635</v>
      </c>
      <c r="B107" s="120">
        <v>17939.761584</v>
      </c>
      <c r="C107" s="120">
        <v>10323.980740043</v>
      </c>
      <c r="D107" s="120">
        <v>1000.588</v>
      </c>
      <c r="E107" s="121">
        <v>148.26249242975206</v>
      </c>
      <c r="F107" s="121">
        <v>85.322154876388424</v>
      </c>
      <c r="G107" s="121">
        <v>8.2693223140495871</v>
      </c>
    </row>
    <row r="108" spans="1:7" ht="15" thickBot="1">
      <c r="A108" s="115" t="s">
        <v>744</v>
      </c>
      <c r="B108" s="120">
        <v>36961.097515000001</v>
      </c>
      <c r="C108" s="120">
        <v>16417.76574467</v>
      </c>
      <c r="D108" s="120">
        <v>2017.19</v>
      </c>
      <c r="E108" s="121">
        <v>305.4636158264463</v>
      </c>
      <c r="F108" s="121">
        <v>135.68401441876031</v>
      </c>
      <c r="G108" s="121">
        <v>16.670991735537189</v>
      </c>
    </row>
    <row r="109" spans="1:7" ht="15" thickBot="1">
      <c r="A109" s="340" t="s">
        <v>745</v>
      </c>
      <c r="B109" s="481">
        <v>6230.393728</v>
      </c>
      <c r="C109" s="481">
        <v>2379.9632514320001</v>
      </c>
      <c r="D109" s="481">
        <v>352.82400000000001</v>
      </c>
      <c r="E109" s="482">
        <v>283.19971490909091</v>
      </c>
      <c r="F109" s="482">
        <v>108.18014779236364</v>
      </c>
      <c r="G109" s="482">
        <v>16.037454545454548</v>
      </c>
    </row>
    <row r="110" spans="1:7" ht="15" thickBot="1">
      <c r="A110" s="340" t="s">
        <v>746</v>
      </c>
      <c r="B110" s="481">
        <v>4047.3470619999998</v>
      </c>
      <c r="C110" s="481">
        <v>2328.2097566000002</v>
      </c>
      <c r="D110" s="481">
        <v>251.971</v>
      </c>
      <c r="E110" s="482">
        <v>224.85261455555553</v>
      </c>
      <c r="F110" s="482">
        <v>129.34498647777778</v>
      </c>
      <c r="G110" s="482">
        <v>13.99838888888889</v>
      </c>
    </row>
    <row r="111" spans="1:7" ht="15" thickBot="1">
      <c r="A111" s="483" t="s">
        <v>747</v>
      </c>
      <c r="B111" s="481">
        <v>5370.0268040000001</v>
      </c>
      <c r="C111" s="481">
        <v>2921.9560291540001</v>
      </c>
      <c r="D111" s="481">
        <v>335.90199999999999</v>
      </c>
      <c r="E111" s="482">
        <v>244.09212745454545</v>
      </c>
      <c r="F111" s="482">
        <v>132.81618314336365</v>
      </c>
      <c r="G111" s="482">
        <v>15.268272727272727</v>
      </c>
    </row>
    <row r="112" spans="1:7" ht="15" thickBot="1">
      <c r="A112" s="340" t="s">
        <v>748</v>
      </c>
      <c r="B112" s="481">
        <v>2714.3207109999998</v>
      </c>
      <c r="C112" s="481">
        <v>1332.1944069050001</v>
      </c>
      <c r="D112" s="481">
        <v>187.22</v>
      </c>
      <c r="E112" s="482">
        <v>142.85898478947368</v>
      </c>
      <c r="F112" s="482">
        <v>70.115495100263161</v>
      </c>
      <c r="G112" s="482">
        <v>9.8536842105263158</v>
      </c>
    </row>
    <row r="113" spans="1:7" ht="15" thickBot="1">
      <c r="A113" s="340" t="s">
        <v>749</v>
      </c>
      <c r="B113" s="481">
        <v>6964.9274800000003</v>
      </c>
      <c r="C113" s="481">
        <v>3108.9610230620001</v>
      </c>
      <c r="D113" s="481">
        <v>361.91300000000001</v>
      </c>
      <c r="E113" s="482">
        <v>331.66321333333337</v>
      </c>
      <c r="F113" s="482">
        <v>148.04576300295238</v>
      </c>
      <c r="G113" s="482">
        <v>17.233952380952381</v>
      </c>
    </row>
    <row r="114" spans="1:7" ht="15" thickBot="1">
      <c r="A114" s="483" t="s">
        <v>750</v>
      </c>
      <c r="B114" s="481">
        <v>11634.08173</v>
      </c>
      <c r="C114" s="481">
        <v>4346.4812775170003</v>
      </c>
      <c r="D114" s="481">
        <v>527.36</v>
      </c>
      <c r="E114" s="482">
        <v>612.3200910526316</v>
      </c>
      <c r="F114" s="482">
        <v>228.76217250089476</v>
      </c>
      <c r="G114" s="482">
        <v>27.75578947368421</v>
      </c>
    </row>
    <row r="117" spans="1:7" ht="17.5" thickBot="1">
      <c r="A117" s="562" t="s">
        <v>318</v>
      </c>
      <c r="B117" s="562"/>
      <c r="C117" s="562"/>
      <c r="D117" s="562"/>
      <c r="E117" s="562"/>
      <c r="F117" s="562"/>
      <c r="G117" s="562"/>
    </row>
    <row r="118" spans="1:7">
      <c r="A118" s="574" t="s">
        <v>3</v>
      </c>
      <c r="B118" s="577" t="s">
        <v>317</v>
      </c>
      <c r="C118" s="578"/>
      <c r="D118" s="579"/>
      <c r="E118" s="577" t="s">
        <v>312</v>
      </c>
      <c r="F118" s="578"/>
      <c r="G118" s="579"/>
    </row>
    <row r="119" spans="1:7" ht="11.25" customHeight="1" thickBot="1">
      <c r="A119" s="575"/>
      <c r="B119" s="580"/>
      <c r="C119" s="581"/>
      <c r="D119" s="582"/>
      <c r="E119" s="580"/>
      <c r="F119" s="581"/>
      <c r="G119" s="582"/>
    </row>
    <row r="120" spans="1:7" ht="11.25" customHeight="1" thickBot="1">
      <c r="A120" s="576"/>
      <c r="B120" s="476" t="s">
        <v>204</v>
      </c>
      <c r="C120" s="476" t="s">
        <v>205</v>
      </c>
      <c r="D120" s="476" t="s">
        <v>206</v>
      </c>
      <c r="E120" s="476" t="s">
        <v>204</v>
      </c>
      <c r="F120" s="476" t="s">
        <v>205</v>
      </c>
      <c r="G120" s="476" t="s">
        <v>206</v>
      </c>
    </row>
    <row r="121" spans="1:7" ht="15" thickBot="1">
      <c r="A121" s="115" t="s">
        <v>606</v>
      </c>
      <c r="B121" s="120">
        <v>295398.53114099998</v>
      </c>
      <c r="C121" s="120">
        <v>115608.006253696</v>
      </c>
      <c r="D121" s="120">
        <v>6859.9930000000004</v>
      </c>
      <c r="E121" s="121">
        <v>2289.9110941162789</v>
      </c>
      <c r="F121" s="121">
        <v>896.18609498989144</v>
      </c>
      <c r="G121" s="121">
        <v>53.17824031007752</v>
      </c>
    </row>
    <row r="122" spans="1:7" ht="15" thickBot="1">
      <c r="A122" s="115" t="s">
        <v>635</v>
      </c>
      <c r="B122" s="120">
        <v>133138.75092399999</v>
      </c>
      <c r="C122" s="120">
        <v>65701.315374131998</v>
      </c>
      <c r="D122" s="120">
        <v>6256.5029999999988</v>
      </c>
      <c r="E122" s="121">
        <v>1100.3202555702478</v>
      </c>
      <c r="F122" s="121">
        <v>542.98607747216533</v>
      </c>
      <c r="G122" s="121">
        <v>51.706636363636363</v>
      </c>
    </row>
    <row r="123" spans="1:7" ht="15" thickBot="1">
      <c r="A123" s="115" t="s">
        <v>744</v>
      </c>
      <c r="B123" s="120">
        <v>332848.10532599996</v>
      </c>
      <c r="C123" s="120">
        <v>176170.842991763</v>
      </c>
      <c r="D123" s="120">
        <v>14225.387999999999</v>
      </c>
      <c r="E123" s="121">
        <v>2750.8107878181813</v>
      </c>
      <c r="F123" s="121">
        <v>1455.9573800972148</v>
      </c>
      <c r="G123" s="121">
        <v>117.56519008264462</v>
      </c>
    </row>
    <row r="124" spans="1:7" ht="15" thickBot="1">
      <c r="A124" s="340" t="s">
        <v>745</v>
      </c>
      <c r="B124" s="481">
        <v>29010.260754999999</v>
      </c>
      <c r="C124" s="481">
        <v>17659.925724474</v>
      </c>
      <c r="D124" s="481">
        <v>1665.7670000000001</v>
      </c>
      <c r="E124" s="482">
        <v>1318.6482161363635</v>
      </c>
      <c r="F124" s="482">
        <v>802.723896567</v>
      </c>
      <c r="G124" s="482">
        <v>75.716681818181826</v>
      </c>
    </row>
    <row r="125" spans="1:7" ht="15" thickBot="1">
      <c r="A125" s="340" t="s">
        <v>746</v>
      </c>
      <c r="B125" s="481">
        <v>29014.834025</v>
      </c>
      <c r="C125" s="481">
        <v>18323.107120442</v>
      </c>
      <c r="D125" s="481">
        <v>1607.8150000000001</v>
      </c>
      <c r="E125" s="482">
        <v>1611.935223611111</v>
      </c>
      <c r="F125" s="482">
        <v>1017.9503955801111</v>
      </c>
      <c r="G125" s="482">
        <v>89.323055555555555</v>
      </c>
    </row>
    <row r="126" spans="1:7" ht="15" thickBot="1">
      <c r="A126" s="483" t="s">
        <v>747</v>
      </c>
      <c r="B126" s="481">
        <v>51344.640076999996</v>
      </c>
      <c r="C126" s="481">
        <v>16004.718207690001</v>
      </c>
      <c r="D126" s="481">
        <v>1770.9190000000001</v>
      </c>
      <c r="E126" s="482">
        <v>2333.8472762272727</v>
      </c>
      <c r="F126" s="482">
        <v>727.48719125863636</v>
      </c>
      <c r="G126" s="482">
        <v>80.496318181818182</v>
      </c>
    </row>
    <row r="127" spans="1:7" ht="15" thickBot="1">
      <c r="A127" s="340" t="s">
        <v>748</v>
      </c>
      <c r="B127" s="481">
        <v>40240.391495000003</v>
      </c>
      <c r="C127" s="481">
        <v>25971.689098059</v>
      </c>
      <c r="D127" s="481">
        <v>1721.97</v>
      </c>
      <c r="E127" s="482">
        <v>2117.9153418421056</v>
      </c>
      <c r="F127" s="482">
        <v>1366.931005161</v>
      </c>
      <c r="G127" s="482">
        <v>90.63</v>
      </c>
    </row>
    <row r="128" spans="1:7" ht="15" thickBot="1">
      <c r="A128" s="340" t="s">
        <v>749</v>
      </c>
      <c r="B128" s="481">
        <v>76794.168661999996</v>
      </c>
      <c r="C128" s="481">
        <v>38311.165530762999</v>
      </c>
      <c r="D128" s="481">
        <v>2990.2359999999999</v>
      </c>
      <c r="E128" s="482">
        <v>3656.8651743809523</v>
      </c>
      <c r="F128" s="482">
        <v>1824.3412157506191</v>
      </c>
      <c r="G128" s="482">
        <v>142.39219047619048</v>
      </c>
    </row>
    <row r="129" spans="1:7" ht="15" thickBot="1">
      <c r="A129" s="483" t="s">
        <v>750</v>
      </c>
      <c r="B129" s="481">
        <v>106443.810312</v>
      </c>
      <c r="C129" s="481">
        <v>59900.237310334996</v>
      </c>
      <c r="D129" s="481">
        <v>4468.6809999999996</v>
      </c>
      <c r="E129" s="482">
        <v>5602.3058058947372</v>
      </c>
      <c r="F129" s="482">
        <v>3152.6440689649999</v>
      </c>
      <c r="G129" s="482">
        <v>235.19373684210524</v>
      </c>
    </row>
    <row r="131" spans="1:7" ht="15" hidden="1" customHeight="1"/>
    <row r="132" spans="1:7" ht="17.5" thickBot="1">
      <c r="A132" s="562" t="s">
        <v>319</v>
      </c>
      <c r="B132" s="562"/>
      <c r="C132" s="562"/>
      <c r="D132" s="562"/>
      <c r="E132" s="562"/>
      <c r="F132" s="562"/>
      <c r="G132" s="562"/>
    </row>
    <row r="133" spans="1:7">
      <c r="A133" s="574" t="s">
        <v>3</v>
      </c>
      <c r="B133" s="577" t="s">
        <v>311</v>
      </c>
      <c r="C133" s="578"/>
      <c r="D133" s="579"/>
      <c r="E133" s="577" t="s">
        <v>312</v>
      </c>
      <c r="F133" s="578"/>
      <c r="G133" s="579"/>
    </row>
    <row r="134" spans="1:7" ht="11.25" customHeight="1" thickBot="1">
      <c r="A134" s="575"/>
      <c r="B134" s="580"/>
      <c r="C134" s="581"/>
      <c r="D134" s="582"/>
      <c r="E134" s="580"/>
      <c r="F134" s="581"/>
      <c r="G134" s="582"/>
    </row>
    <row r="135" spans="1:7" ht="11.25" customHeight="1" thickBot="1">
      <c r="A135" s="576"/>
      <c r="B135" s="476" t="s">
        <v>204</v>
      </c>
      <c r="C135" s="476" t="s">
        <v>205</v>
      </c>
      <c r="D135" s="476" t="s">
        <v>206</v>
      </c>
      <c r="E135" s="476" t="s">
        <v>204</v>
      </c>
      <c r="F135" s="476" t="s">
        <v>205</v>
      </c>
      <c r="G135" s="476" t="s">
        <v>206</v>
      </c>
    </row>
    <row r="136" spans="1:7" ht="15" thickBot="1">
      <c r="A136" s="115" t="s">
        <v>606</v>
      </c>
      <c r="B136" s="120">
        <v>62702.866963</v>
      </c>
      <c r="C136" s="120">
        <v>86287.298642470996</v>
      </c>
      <c r="D136" s="120">
        <v>6636.7219999999998</v>
      </c>
      <c r="E136" s="121">
        <v>486.06873614728681</v>
      </c>
      <c r="F136" s="121">
        <v>668.89378792613184</v>
      </c>
      <c r="G136" s="121">
        <v>51.447457364341084</v>
      </c>
    </row>
    <row r="137" spans="1:7" ht="15" thickBot="1">
      <c r="A137" s="115" t="s">
        <v>635</v>
      </c>
      <c r="B137" s="120">
        <v>58026.428293999998</v>
      </c>
      <c r="C137" s="120">
        <v>67388.830317157001</v>
      </c>
      <c r="D137" s="120">
        <v>5574.45</v>
      </c>
      <c r="E137" s="121">
        <v>280.10649512396691</v>
      </c>
      <c r="F137" s="121">
        <v>382.53262050185947</v>
      </c>
      <c r="G137" s="121">
        <v>19.070537190082643</v>
      </c>
    </row>
    <row r="138" spans="1:7" ht="15" thickBot="1">
      <c r="A138" s="115" t="s">
        <v>744</v>
      </c>
      <c r="B138" s="120">
        <v>99431.358315000005</v>
      </c>
      <c r="C138" s="120">
        <v>93324.204456148</v>
      </c>
      <c r="D138" s="120">
        <v>9138.0249999999996</v>
      </c>
      <c r="E138" s="121">
        <v>821.74676293388438</v>
      </c>
      <c r="F138" s="121">
        <v>771.27441699295866</v>
      </c>
      <c r="G138" s="121">
        <v>75.520867768595039</v>
      </c>
    </row>
    <row r="139" spans="1:7" ht="15" thickBot="1">
      <c r="A139" s="340" t="s">
        <v>745</v>
      </c>
      <c r="B139" s="481">
        <v>18028.500522999999</v>
      </c>
      <c r="C139" s="481">
        <v>19706.51193914</v>
      </c>
      <c r="D139" s="481">
        <v>1745.742</v>
      </c>
      <c r="E139" s="482">
        <v>819.47729649999997</v>
      </c>
      <c r="F139" s="482">
        <v>895.75054268818178</v>
      </c>
      <c r="G139" s="482">
        <v>79.351909090909089</v>
      </c>
    </row>
    <row r="140" spans="1:7" ht="15" thickBot="1">
      <c r="A140" s="340" t="s">
        <v>746</v>
      </c>
      <c r="B140" s="481">
        <v>12201.100317</v>
      </c>
      <c r="C140" s="481">
        <v>13730.644435280999</v>
      </c>
      <c r="D140" s="481">
        <v>1289.163</v>
      </c>
      <c r="E140" s="482">
        <v>677.83890650000001</v>
      </c>
      <c r="F140" s="482">
        <v>762.81357973783327</v>
      </c>
      <c r="G140" s="482">
        <v>71.620166666666663</v>
      </c>
    </row>
    <row r="141" spans="1:7" ht="15" thickBot="1">
      <c r="A141" s="483" t="s">
        <v>747</v>
      </c>
      <c r="B141" s="481">
        <v>9762.5189640000008</v>
      </c>
      <c r="C141" s="481">
        <v>10960.004912095001</v>
      </c>
      <c r="D141" s="481">
        <v>1116.3219999999999</v>
      </c>
      <c r="E141" s="482">
        <v>443.75086200000004</v>
      </c>
      <c r="F141" s="482">
        <v>498.18204145886369</v>
      </c>
      <c r="G141" s="482">
        <v>50.741909090909083</v>
      </c>
    </row>
    <row r="142" spans="1:7" ht="15" thickBot="1">
      <c r="A142" s="340" t="s">
        <v>748</v>
      </c>
      <c r="B142" s="481">
        <v>12403.535413</v>
      </c>
      <c r="C142" s="481">
        <v>8681.7219676090008</v>
      </c>
      <c r="D142" s="481">
        <v>1067.213</v>
      </c>
      <c r="E142" s="482">
        <v>652.81765331578947</v>
      </c>
      <c r="F142" s="482">
        <v>456.93273513731583</v>
      </c>
      <c r="G142" s="482">
        <v>56.169105263157896</v>
      </c>
    </row>
    <row r="143" spans="1:7" ht="15" thickBot="1">
      <c r="A143" s="340" t="s">
        <v>749</v>
      </c>
      <c r="B143" s="481">
        <v>21243.463196000001</v>
      </c>
      <c r="C143" s="481">
        <v>17536.570067083001</v>
      </c>
      <c r="D143" s="481">
        <v>1783.2280000000001</v>
      </c>
      <c r="E143" s="482">
        <v>1011.5934855238096</v>
      </c>
      <c r="F143" s="482">
        <v>835.07476509919047</v>
      </c>
      <c r="G143" s="482">
        <v>84.915619047619046</v>
      </c>
    </row>
    <row r="144" spans="1:7" ht="15" thickBot="1">
      <c r="A144" s="483" t="s">
        <v>750</v>
      </c>
      <c r="B144" s="481">
        <v>25792.239902000001</v>
      </c>
      <c r="C144" s="481">
        <v>22708.751134940001</v>
      </c>
      <c r="D144" s="481">
        <v>2136.357</v>
      </c>
      <c r="E144" s="482">
        <v>1357.486310631579</v>
      </c>
      <c r="F144" s="482">
        <v>1195.1974281547368</v>
      </c>
      <c r="G144" s="482">
        <v>112.43984210526315</v>
      </c>
    </row>
    <row r="145" spans="1:7">
      <c r="A145" s="486"/>
      <c r="B145" s="487"/>
      <c r="C145" s="487"/>
      <c r="D145" s="487"/>
      <c r="E145" s="488"/>
      <c r="F145" s="488"/>
      <c r="G145" s="488"/>
    </row>
    <row r="147" spans="1:7">
      <c r="A147" s="132" t="s">
        <v>1030</v>
      </c>
    </row>
    <row r="148" spans="1:7">
      <c r="A148" s="133" t="s">
        <v>1026</v>
      </c>
    </row>
    <row r="150" spans="1:7" ht="20">
      <c r="A150" s="560" t="s">
        <v>315</v>
      </c>
      <c r="B150" s="560"/>
      <c r="C150" s="560"/>
      <c r="D150" s="560"/>
      <c r="E150" s="560"/>
      <c r="F150" s="560"/>
      <c r="G150" s="560"/>
    </row>
    <row r="152" spans="1:7" ht="17.5" thickBot="1">
      <c r="A152" s="562" t="s">
        <v>320</v>
      </c>
      <c r="B152" s="562"/>
      <c r="C152" s="562"/>
      <c r="D152" s="562"/>
      <c r="E152" s="562"/>
      <c r="F152" s="562"/>
      <c r="G152" s="562"/>
    </row>
    <row r="153" spans="1:7">
      <c r="A153" s="574" t="s">
        <v>3</v>
      </c>
      <c r="B153" s="577" t="s">
        <v>311</v>
      </c>
      <c r="C153" s="578"/>
      <c r="D153" s="579"/>
      <c r="E153" s="577" t="s">
        <v>321</v>
      </c>
      <c r="F153" s="578"/>
      <c r="G153" s="579"/>
    </row>
    <row r="154" spans="1:7" ht="11.25" customHeight="1" thickBot="1">
      <c r="A154" s="575"/>
      <c r="B154" s="580"/>
      <c r="C154" s="581"/>
      <c r="D154" s="582"/>
      <c r="E154" s="580"/>
      <c r="F154" s="581"/>
      <c r="G154" s="582"/>
    </row>
    <row r="155" spans="1:7" ht="11.25" customHeight="1" thickBot="1">
      <c r="A155" s="576"/>
      <c r="B155" s="476" t="s">
        <v>204</v>
      </c>
      <c r="C155" s="476" t="s">
        <v>205</v>
      </c>
      <c r="D155" s="476" t="s">
        <v>206</v>
      </c>
      <c r="E155" s="476" t="s">
        <v>204</v>
      </c>
      <c r="F155" s="476" t="s">
        <v>205</v>
      </c>
      <c r="G155" s="476" t="s">
        <v>206</v>
      </c>
    </row>
    <row r="156" spans="1:7" ht="15" thickBot="1">
      <c r="A156" s="115" t="s">
        <v>606</v>
      </c>
      <c r="B156" s="120">
        <v>60304.804863999998</v>
      </c>
      <c r="C156" s="120">
        <v>54523.706127171004</v>
      </c>
      <c r="D156" s="120">
        <v>3232.3609999999999</v>
      </c>
      <c r="E156" s="121">
        <v>467.47910747286818</v>
      </c>
      <c r="F156" s="121">
        <v>422.66438858272096</v>
      </c>
      <c r="G156" s="121">
        <v>25.057062015503877</v>
      </c>
    </row>
    <row r="157" spans="1:7" ht="15" thickBot="1">
      <c r="A157" s="115" t="s">
        <v>635</v>
      </c>
      <c r="B157" s="120">
        <v>33892.885909999997</v>
      </c>
      <c r="C157" s="120">
        <v>46286.447080725004</v>
      </c>
      <c r="D157" s="120">
        <v>2307.5349999999999</v>
      </c>
      <c r="E157" s="121">
        <v>479.55725862809919</v>
      </c>
      <c r="F157" s="121">
        <v>556.93248195997523</v>
      </c>
      <c r="G157" s="121">
        <v>46.069834710743805</v>
      </c>
    </row>
    <row r="158" spans="1:7" ht="15" thickBot="1">
      <c r="A158" s="115" t="s">
        <v>744</v>
      </c>
      <c r="B158" s="120">
        <v>48710.869937000003</v>
      </c>
      <c r="C158" s="120">
        <v>49868.128107937999</v>
      </c>
      <c r="D158" s="120">
        <v>3873.152</v>
      </c>
      <c r="E158" s="121">
        <v>402.56917303305789</v>
      </c>
      <c r="F158" s="121">
        <v>412.13329014824791</v>
      </c>
      <c r="G158" s="121">
        <v>32.009520661157026</v>
      </c>
    </row>
    <row r="159" spans="1:7" ht="15" thickBot="1">
      <c r="A159" s="340" t="s">
        <v>745</v>
      </c>
      <c r="B159" s="481">
        <v>4426.4986250000002</v>
      </c>
      <c r="C159" s="481">
        <v>6052.0119096199996</v>
      </c>
      <c r="D159" s="481">
        <v>447.61599999999999</v>
      </c>
      <c r="E159" s="482">
        <v>201.20448295454545</v>
      </c>
      <c r="F159" s="482">
        <v>275.09145043727273</v>
      </c>
      <c r="G159" s="482">
        <v>20.346181818181819</v>
      </c>
    </row>
    <row r="160" spans="1:7" ht="15" thickBot="1">
      <c r="A160" s="340" t="s">
        <v>746</v>
      </c>
      <c r="B160" s="481">
        <v>5156.9951369999999</v>
      </c>
      <c r="C160" s="481">
        <v>4996.4955728650002</v>
      </c>
      <c r="D160" s="481">
        <v>443.255</v>
      </c>
      <c r="E160" s="482">
        <v>286.49972983333333</v>
      </c>
      <c r="F160" s="482">
        <v>277.58308738138891</v>
      </c>
      <c r="G160" s="482">
        <v>24.625277777777779</v>
      </c>
    </row>
    <row r="161" spans="1:7" ht="15" thickBot="1">
      <c r="A161" s="483" t="s">
        <v>747</v>
      </c>
      <c r="B161" s="481">
        <v>8179.4824710000003</v>
      </c>
      <c r="C161" s="481">
        <v>7140.2198134580003</v>
      </c>
      <c r="D161" s="481">
        <v>626.56500000000005</v>
      </c>
      <c r="E161" s="482">
        <v>371.79465777272731</v>
      </c>
      <c r="F161" s="482">
        <v>324.55544606627274</v>
      </c>
      <c r="G161" s="482">
        <v>28.480227272727276</v>
      </c>
    </row>
    <row r="162" spans="1:7" ht="15" thickBot="1">
      <c r="A162" s="340" t="s">
        <v>748</v>
      </c>
      <c r="B162" s="481">
        <v>6649.2449800000004</v>
      </c>
      <c r="C162" s="481">
        <v>6293.8200118020004</v>
      </c>
      <c r="D162" s="481">
        <v>502.48099999999999</v>
      </c>
      <c r="E162" s="482">
        <v>349.96026210526315</v>
      </c>
      <c r="F162" s="482">
        <v>331.25368483168421</v>
      </c>
      <c r="G162" s="482">
        <v>26.446368421052632</v>
      </c>
    </row>
    <row r="163" spans="1:7" ht="15" thickBot="1">
      <c r="A163" s="340" t="s">
        <v>749</v>
      </c>
      <c r="B163" s="481">
        <v>9535.9730880000006</v>
      </c>
      <c r="C163" s="481">
        <v>11896.046057805999</v>
      </c>
      <c r="D163" s="481">
        <v>816.66200000000003</v>
      </c>
      <c r="E163" s="482">
        <v>454.09395657142858</v>
      </c>
      <c r="F163" s="482">
        <v>566.47838370504758</v>
      </c>
      <c r="G163" s="482">
        <v>38.888666666666666</v>
      </c>
    </row>
    <row r="164" spans="1:7" ht="15" thickBot="1">
      <c r="A164" s="483" t="s">
        <v>750</v>
      </c>
      <c r="B164" s="481">
        <v>14762.675636</v>
      </c>
      <c r="C164" s="481">
        <v>13489.534742387001</v>
      </c>
      <c r="D164" s="481">
        <v>1036.5730000000001</v>
      </c>
      <c r="E164" s="482">
        <v>776.98292821052632</v>
      </c>
      <c r="F164" s="482">
        <v>709.97551275721059</v>
      </c>
      <c r="G164" s="482">
        <v>54.55647368421053</v>
      </c>
    </row>
    <row r="167" spans="1:7" ht="17.5" thickBot="1">
      <c r="A167" s="562" t="s">
        <v>322</v>
      </c>
      <c r="B167" s="562"/>
      <c r="C167" s="562"/>
      <c r="D167" s="562"/>
      <c r="E167" s="562"/>
      <c r="F167" s="562"/>
      <c r="G167" s="562"/>
    </row>
    <row r="168" spans="1:7">
      <c r="A168" s="574" t="s">
        <v>3</v>
      </c>
      <c r="B168" s="577" t="s">
        <v>311</v>
      </c>
      <c r="C168" s="578"/>
      <c r="D168" s="579"/>
      <c r="E168" s="577" t="s">
        <v>321</v>
      </c>
      <c r="F168" s="578"/>
      <c r="G168" s="579"/>
    </row>
    <row r="169" spans="1:7" ht="11.25" customHeight="1" thickBot="1">
      <c r="A169" s="575"/>
      <c r="B169" s="580"/>
      <c r="C169" s="581"/>
      <c r="D169" s="582"/>
      <c r="E169" s="580"/>
      <c r="F169" s="581"/>
      <c r="G169" s="582"/>
    </row>
    <row r="170" spans="1:7" ht="11.25" customHeight="1" thickBot="1">
      <c r="A170" s="576"/>
      <c r="B170" s="476" t="s">
        <v>204</v>
      </c>
      <c r="C170" s="476" t="s">
        <v>205</v>
      </c>
      <c r="D170" s="476" t="s">
        <v>206</v>
      </c>
      <c r="E170" s="476" t="s">
        <v>204</v>
      </c>
      <c r="F170" s="476" t="s">
        <v>205</v>
      </c>
      <c r="G170" s="476" t="s">
        <v>206</v>
      </c>
    </row>
    <row r="171" spans="1:7" ht="15" thickBot="1">
      <c r="A171" s="115" t="s">
        <v>606</v>
      </c>
      <c r="B171" s="120">
        <v>65865.995718999999</v>
      </c>
      <c r="C171" s="120">
        <v>90802.995413909986</v>
      </c>
      <c r="D171" s="120">
        <v>4693.9279999999999</v>
      </c>
      <c r="E171" s="121">
        <v>510.58911410077519</v>
      </c>
      <c r="F171" s="121">
        <v>703.89918925511631</v>
      </c>
      <c r="G171" s="121">
        <v>36.387038759689922</v>
      </c>
    </row>
    <row r="172" spans="1:7" ht="15" thickBot="1">
      <c r="A172" s="115" t="s">
        <v>635</v>
      </c>
      <c r="B172" s="120">
        <v>38503.354572999997</v>
      </c>
      <c r="C172" s="120">
        <v>80424.444006778009</v>
      </c>
      <c r="D172" s="120">
        <v>5957.8369999999995</v>
      </c>
      <c r="E172" s="121">
        <v>318.20954192561982</v>
      </c>
      <c r="F172" s="121">
        <v>664.6648265022975</v>
      </c>
      <c r="G172" s="121">
        <v>49.23832231404959</v>
      </c>
    </row>
    <row r="173" spans="1:7" ht="15" thickBot="1">
      <c r="A173" s="115" t="s">
        <v>744</v>
      </c>
      <c r="B173" s="120">
        <v>74146.881951999996</v>
      </c>
      <c r="C173" s="120">
        <v>120666.35419336101</v>
      </c>
      <c r="D173" s="120">
        <v>10548.096</v>
      </c>
      <c r="E173" s="121">
        <v>612.78414836363629</v>
      </c>
      <c r="F173" s="121">
        <v>997.2425966393472</v>
      </c>
      <c r="G173" s="121">
        <v>87.17434710743801</v>
      </c>
    </row>
    <row r="174" spans="1:7" ht="15" thickBot="1">
      <c r="A174" s="340" t="s">
        <v>745</v>
      </c>
      <c r="B174" s="481">
        <v>11516.802758</v>
      </c>
      <c r="C174" s="481">
        <v>19916.244326358999</v>
      </c>
      <c r="D174" s="481">
        <v>1548.6</v>
      </c>
      <c r="E174" s="482">
        <v>523.49103445454546</v>
      </c>
      <c r="F174" s="482">
        <v>905.28383301631811</v>
      </c>
      <c r="G174" s="482">
        <v>70.390909090909091</v>
      </c>
    </row>
    <row r="175" spans="1:7" ht="15" thickBot="1">
      <c r="A175" s="340" t="s">
        <v>746</v>
      </c>
      <c r="B175" s="481">
        <v>10581.936039</v>
      </c>
      <c r="C175" s="481">
        <v>20419.610187922</v>
      </c>
      <c r="D175" s="481">
        <v>1605.463</v>
      </c>
      <c r="E175" s="482">
        <v>587.8853355</v>
      </c>
      <c r="F175" s="482">
        <v>1134.4227882178889</v>
      </c>
      <c r="G175" s="482">
        <v>89.192388888888885</v>
      </c>
    </row>
    <row r="176" spans="1:7" ht="15" thickBot="1">
      <c r="A176" s="483" t="s">
        <v>747</v>
      </c>
      <c r="B176" s="481">
        <v>11390.382621000001</v>
      </c>
      <c r="C176" s="481">
        <v>14119.700326904</v>
      </c>
      <c r="D176" s="481">
        <v>1542.6780000000001</v>
      </c>
      <c r="E176" s="482">
        <v>517.74466459090911</v>
      </c>
      <c r="F176" s="482">
        <v>641.80456031381811</v>
      </c>
      <c r="G176" s="482">
        <v>70.121727272727284</v>
      </c>
    </row>
    <row r="177" spans="1:7" ht="15" thickBot="1">
      <c r="A177" s="340" t="s">
        <v>748</v>
      </c>
      <c r="B177" s="481">
        <v>9823.6623309999995</v>
      </c>
      <c r="C177" s="481">
        <v>13225.696219674001</v>
      </c>
      <c r="D177" s="481">
        <v>1323.605</v>
      </c>
      <c r="E177" s="482">
        <v>517.03485952631581</v>
      </c>
      <c r="F177" s="482">
        <v>696.08927471968423</v>
      </c>
      <c r="G177" s="482">
        <v>69.663421052631577</v>
      </c>
    </row>
    <row r="178" spans="1:7" ht="15" thickBot="1">
      <c r="A178" s="340" t="s">
        <v>749</v>
      </c>
      <c r="B178" s="481">
        <v>13776.985615</v>
      </c>
      <c r="C178" s="481">
        <v>21577.422874805001</v>
      </c>
      <c r="D178" s="481">
        <v>1898.9259999999999</v>
      </c>
      <c r="E178" s="482">
        <v>656.04693404761906</v>
      </c>
      <c r="F178" s="482">
        <v>1027.4963273716667</v>
      </c>
      <c r="G178" s="482">
        <v>90.425047619047618</v>
      </c>
    </row>
    <row r="179" spans="1:7" ht="15" thickBot="1">
      <c r="A179" s="483" t="s">
        <v>750</v>
      </c>
      <c r="B179" s="481">
        <v>17057.112588</v>
      </c>
      <c r="C179" s="481">
        <v>31407.680257697</v>
      </c>
      <c r="D179" s="481">
        <v>2628.8240000000001</v>
      </c>
      <c r="E179" s="482">
        <v>897.74276778947365</v>
      </c>
      <c r="F179" s="482">
        <v>1653.0358030366842</v>
      </c>
      <c r="G179" s="482">
        <v>138.35915789473685</v>
      </c>
    </row>
    <row r="182" spans="1:7" ht="17.5" thickBot="1">
      <c r="A182" s="562" t="s">
        <v>323</v>
      </c>
      <c r="B182" s="562"/>
      <c r="C182" s="562"/>
      <c r="D182" s="562"/>
      <c r="E182" s="562"/>
      <c r="F182" s="562"/>
      <c r="G182" s="562"/>
    </row>
    <row r="183" spans="1:7">
      <c r="A183" s="574" t="s">
        <v>3</v>
      </c>
      <c r="B183" s="577" t="s">
        <v>311</v>
      </c>
      <c r="C183" s="578"/>
      <c r="D183" s="579"/>
      <c r="E183" s="577" t="s">
        <v>312</v>
      </c>
      <c r="F183" s="578"/>
      <c r="G183" s="579"/>
    </row>
    <row r="184" spans="1:7" ht="11.25" customHeight="1" thickBot="1">
      <c r="A184" s="575"/>
      <c r="B184" s="580"/>
      <c r="C184" s="581"/>
      <c r="D184" s="582"/>
      <c r="E184" s="580"/>
      <c r="F184" s="581"/>
      <c r="G184" s="582"/>
    </row>
    <row r="185" spans="1:7" ht="11.25" customHeight="1" thickBot="1">
      <c r="A185" s="576"/>
      <c r="B185" s="476" t="s">
        <v>204</v>
      </c>
      <c r="C185" s="476" t="s">
        <v>205</v>
      </c>
      <c r="D185" s="476" t="s">
        <v>206</v>
      </c>
      <c r="E185" s="476" t="s">
        <v>204</v>
      </c>
      <c r="F185" s="476" t="s">
        <v>205</v>
      </c>
      <c r="G185" s="476" t="s">
        <v>206</v>
      </c>
    </row>
    <row r="186" spans="1:7" ht="15" thickBot="1">
      <c r="A186" s="115" t="s">
        <v>606</v>
      </c>
      <c r="B186" s="120">
        <v>381920.004946</v>
      </c>
      <c r="C186" s="120">
        <v>101746.32838194801</v>
      </c>
      <c r="D186" s="120">
        <v>7544.4139999999998</v>
      </c>
      <c r="E186" s="121">
        <v>2960.6201933798452</v>
      </c>
      <c r="F186" s="121">
        <v>788.73122776703883</v>
      </c>
      <c r="G186" s="121">
        <v>58.483829457364344</v>
      </c>
    </row>
    <row r="187" spans="1:7" ht="15" thickBot="1">
      <c r="A187" s="115" t="s">
        <v>635</v>
      </c>
      <c r="B187" s="120">
        <v>173088.39406399999</v>
      </c>
      <c r="C187" s="120">
        <v>52878.562057959003</v>
      </c>
      <c r="D187" s="120">
        <v>7870.0309999999999</v>
      </c>
      <c r="E187" s="121">
        <v>1430.4825955702499</v>
      </c>
      <c r="F187" s="121">
        <v>437.01290956990914</v>
      </c>
      <c r="G187" s="121">
        <v>65.041578512396697</v>
      </c>
    </row>
    <row r="188" spans="1:7" ht="15" thickBot="1">
      <c r="A188" s="115" t="s">
        <v>744</v>
      </c>
      <c r="B188" s="120">
        <v>331593.52006800007</v>
      </c>
      <c r="C188" s="120">
        <v>98478.872409571995</v>
      </c>
      <c r="D188" s="120">
        <v>12800.666999999998</v>
      </c>
      <c r="E188" s="121">
        <v>2740.442314611571</v>
      </c>
      <c r="F188" s="121">
        <v>813.87497859150415</v>
      </c>
      <c r="G188" s="121">
        <v>105.79063636363634</v>
      </c>
    </row>
    <row r="189" spans="1:7" ht="15" thickBot="1">
      <c r="A189" s="340" t="s">
        <v>745</v>
      </c>
      <c r="B189" s="481">
        <v>35181.036897999998</v>
      </c>
      <c r="C189" s="481">
        <v>11555.560335059999</v>
      </c>
      <c r="D189" s="481">
        <v>1477.8040000000001</v>
      </c>
      <c r="E189" s="482">
        <v>1599.1380408181817</v>
      </c>
      <c r="F189" s="482">
        <v>525.2527425027273</v>
      </c>
      <c r="G189" s="482">
        <v>67.172909090909101</v>
      </c>
    </row>
    <row r="190" spans="1:7" ht="15" thickBot="1">
      <c r="A190" s="340" t="s">
        <v>746</v>
      </c>
      <c r="B190" s="481">
        <v>24835.477639000001</v>
      </c>
      <c r="C190" s="481">
        <v>8567.1609127680003</v>
      </c>
      <c r="D190" s="481">
        <v>1184.633</v>
      </c>
      <c r="E190" s="482">
        <v>1379.7487577222223</v>
      </c>
      <c r="F190" s="482">
        <v>475.9533840426667</v>
      </c>
      <c r="G190" s="482">
        <v>65.81294444444444</v>
      </c>
    </row>
    <row r="191" spans="1:7" ht="15" thickBot="1">
      <c r="A191" s="483" t="s">
        <v>747</v>
      </c>
      <c r="B191" s="481">
        <v>36598.066391</v>
      </c>
      <c r="C191" s="481">
        <v>9440.4607252839996</v>
      </c>
      <c r="D191" s="481">
        <v>1530.2529999999999</v>
      </c>
      <c r="E191" s="482">
        <v>1663.5484723181819</v>
      </c>
      <c r="F191" s="482">
        <v>429.1118511492727</v>
      </c>
      <c r="G191" s="482">
        <v>69.556954545454545</v>
      </c>
    </row>
    <row r="192" spans="1:7" ht="15" thickBot="1">
      <c r="A192" s="340" t="s">
        <v>748</v>
      </c>
      <c r="B192" s="481">
        <v>42454.592447000003</v>
      </c>
      <c r="C192" s="481">
        <v>10479.408026478</v>
      </c>
      <c r="D192" s="481">
        <v>1574.6679999999999</v>
      </c>
      <c r="E192" s="482">
        <v>2234.4522340526319</v>
      </c>
      <c r="F192" s="482">
        <v>551.54779086726319</v>
      </c>
      <c r="G192" s="482">
        <v>82.877263157894731</v>
      </c>
    </row>
    <row r="193" spans="1:7" ht="15" thickBot="1">
      <c r="A193" s="340" t="s">
        <v>749</v>
      </c>
      <c r="B193" s="481">
        <v>93120.219846000007</v>
      </c>
      <c r="C193" s="481">
        <v>23985.582101225998</v>
      </c>
      <c r="D193" s="481">
        <v>3240.0990000000002</v>
      </c>
      <c r="E193" s="482">
        <v>4434.2961831428574</v>
      </c>
      <c r="F193" s="482">
        <v>1142.1705762488571</v>
      </c>
      <c r="G193" s="482">
        <v>154.29042857142858</v>
      </c>
    </row>
    <row r="194" spans="1:7" ht="15" thickBot="1">
      <c r="A194" s="483" t="s">
        <v>750</v>
      </c>
      <c r="B194" s="481">
        <v>99404.126847000007</v>
      </c>
      <c r="C194" s="481">
        <v>34450.700308756001</v>
      </c>
      <c r="D194" s="481">
        <v>3793.21</v>
      </c>
      <c r="E194" s="482">
        <v>5231.7961498421055</v>
      </c>
      <c r="F194" s="482">
        <v>1813.194753092421</v>
      </c>
      <c r="G194" s="482">
        <v>199.64263157894737</v>
      </c>
    </row>
    <row r="197" spans="1:7">
      <c r="A197" s="132" t="s">
        <v>1030</v>
      </c>
    </row>
    <row r="198" spans="1:7">
      <c r="A198" s="133" t="s">
        <v>1026</v>
      </c>
    </row>
    <row r="200" spans="1:7" ht="20">
      <c r="A200" s="560" t="s">
        <v>315</v>
      </c>
      <c r="B200" s="560"/>
      <c r="C200" s="560"/>
      <c r="D200" s="560"/>
      <c r="E200" s="560"/>
      <c r="F200" s="560"/>
      <c r="G200" s="560"/>
    </row>
    <row r="201" spans="1:7">
      <c r="A201" s="85"/>
      <c r="B201" s="85"/>
      <c r="C201" s="85"/>
      <c r="D201" s="85"/>
      <c r="E201" s="85"/>
      <c r="F201" s="85"/>
      <c r="G201" s="85"/>
    </row>
    <row r="202" spans="1:7" ht="17.5" thickBot="1">
      <c r="A202" s="562" t="s">
        <v>324</v>
      </c>
      <c r="B202" s="562"/>
      <c r="C202" s="562"/>
      <c r="D202" s="562"/>
      <c r="E202" s="562"/>
      <c r="F202" s="562"/>
      <c r="G202" s="562"/>
    </row>
    <row r="203" spans="1:7">
      <c r="A203" s="574" t="s">
        <v>3</v>
      </c>
      <c r="B203" s="577" t="s">
        <v>317</v>
      </c>
      <c r="C203" s="578"/>
      <c r="D203" s="579"/>
      <c r="E203" s="577" t="s">
        <v>321</v>
      </c>
      <c r="F203" s="578"/>
      <c r="G203" s="579"/>
    </row>
    <row r="204" spans="1:7" ht="11.25" customHeight="1" thickBot="1">
      <c r="A204" s="575"/>
      <c r="B204" s="580"/>
      <c r="C204" s="581"/>
      <c r="D204" s="582"/>
      <c r="E204" s="580"/>
      <c r="F204" s="581"/>
      <c r="G204" s="582"/>
    </row>
    <row r="205" spans="1:7" ht="11.25" customHeight="1" thickBot="1">
      <c r="A205" s="576"/>
      <c r="B205" s="476" t="s">
        <v>204</v>
      </c>
      <c r="C205" s="476" t="s">
        <v>205</v>
      </c>
      <c r="D205" s="476" t="s">
        <v>206</v>
      </c>
      <c r="E205" s="476" t="s">
        <v>204</v>
      </c>
      <c r="F205" s="476" t="s">
        <v>205</v>
      </c>
      <c r="G205" s="476" t="s">
        <v>206</v>
      </c>
    </row>
    <row r="206" spans="1:7" ht="15" thickBot="1">
      <c r="A206" s="115" t="s">
        <v>606</v>
      </c>
      <c r="B206" s="120">
        <v>143462.611355</v>
      </c>
      <c r="C206" s="120">
        <v>139166.376746789</v>
      </c>
      <c r="D206" s="120">
        <v>7824.4369999999999</v>
      </c>
      <c r="E206" s="121">
        <v>1112.1132663178294</v>
      </c>
      <c r="F206" s="121">
        <v>1078.8091220681317</v>
      </c>
      <c r="G206" s="121">
        <v>60.654550387596899</v>
      </c>
    </row>
    <row r="207" spans="1:7" ht="15" thickBot="1">
      <c r="A207" s="115" t="s">
        <v>635</v>
      </c>
      <c r="B207" s="120">
        <v>127083.18459999999</v>
      </c>
      <c r="C207" s="120">
        <v>126135.058847023</v>
      </c>
      <c r="D207" s="120">
        <v>10931.877</v>
      </c>
      <c r="E207" s="121">
        <v>1050.2742528925621</v>
      </c>
      <c r="F207" s="121">
        <v>1042.4385028679585</v>
      </c>
      <c r="G207" s="121">
        <v>90.346090909090918</v>
      </c>
    </row>
    <row r="208" spans="1:7" ht="15" thickBot="1">
      <c r="A208" s="115" t="s">
        <v>744</v>
      </c>
      <c r="B208" s="120">
        <v>349672.23334699997</v>
      </c>
      <c r="C208" s="120">
        <v>204469.52698319301</v>
      </c>
      <c r="D208" s="120">
        <v>17798.71</v>
      </c>
      <c r="E208" s="121">
        <v>2889.8531681570244</v>
      </c>
      <c r="F208" s="121">
        <v>1689.8308015139917</v>
      </c>
      <c r="G208" s="121">
        <v>147.09677685950413</v>
      </c>
    </row>
    <row r="209" spans="1:7" ht="15" thickBot="1">
      <c r="A209" s="340" t="s">
        <v>745</v>
      </c>
      <c r="B209" s="481">
        <v>33058.259750999998</v>
      </c>
      <c r="C209" s="481">
        <v>24334.960148491002</v>
      </c>
      <c r="D209" s="481">
        <v>2782.826</v>
      </c>
      <c r="E209" s="482">
        <v>1502.6481704999999</v>
      </c>
      <c r="F209" s="482">
        <v>1106.1345522041365</v>
      </c>
      <c r="G209" s="482">
        <v>126.4920909090909</v>
      </c>
    </row>
    <row r="210" spans="1:7" ht="15" thickBot="1">
      <c r="A210" s="340" t="s">
        <v>746</v>
      </c>
      <c r="B210" s="481">
        <v>41115.826923000001</v>
      </c>
      <c r="C210" s="481">
        <v>28457.262425535999</v>
      </c>
      <c r="D210" s="481">
        <v>2415.2069999999999</v>
      </c>
      <c r="E210" s="482">
        <v>2284.2126068333332</v>
      </c>
      <c r="F210" s="482">
        <v>1580.9590236408887</v>
      </c>
      <c r="G210" s="482">
        <v>134.17816666666667</v>
      </c>
    </row>
    <row r="211" spans="1:7" ht="15" thickBot="1">
      <c r="A211" s="483" t="s">
        <v>747</v>
      </c>
      <c r="B211" s="481">
        <v>39096.535372999999</v>
      </c>
      <c r="C211" s="481">
        <v>26624.299624971001</v>
      </c>
      <c r="D211" s="481">
        <v>2633.1109999999999</v>
      </c>
      <c r="E211" s="482">
        <v>1777.1152442272726</v>
      </c>
      <c r="F211" s="482">
        <v>1210.1954374986819</v>
      </c>
      <c r="G211" s="482">
        <v>119.68686363636363</v>
      </c>
    </row>
    <row r="212" spans="1:7" ht="15" thickBot="1">
      <c r="A212" s="340" t="s">
        <v>748</v>
      </c>
      <c r="B212" s="481">
        <v>33316.362212</v>
      </c>
      <c r="C212" s="481">
        <v>21560.742245894999</v>
      </c>
      <c r="D212" s="481">
        <v>2196.5790000000002</v>
      </c>
      <c r="E212" s="482">
        <v>1753.4927479999999</v>
      </c>
      <c r="F212" s="482">
        <v>1134.7759076786842</v>
      </c>
      <c r="G212" s="482">
        <v>115.60942105263159</v>
      </c>
    </row>
    <row r="213" spans="1:7" ht="15" thickBot="1">
      <c r="A213" s="340" t="s">
        <v>749</v>
      </c>
      <c r="B213" s="481">
        <v>90664.843815</v>
      </c>
      <c r="C213" s="481">
        <v>47643.981392077003</v>
      </c>
      <c r="D213" s="481">
        <v>3441.2840000000001</v>
      </c>
      <c r="E213" s="482">
        <v>4317.3735150000002</v>
      </c>
      <c r="F213" s="482">
        <v>2268.7610186703337</v>
      </c>
      <c r="G213" s="482">
        <v>163.87066666666666</v>
      </c>
    </row>
    <row r="214" spans="1:7" ht="15" thickBot="1">
      <c r="A214" s="483" t="s">
        <v>750</v>
      </c>
      <c r="B214" s="481">
        <v>112420.405273</v>
      </c>
      <c r="C214" s="481">
        <v>55848.281146223002</v>
      </c>
      <c r="D214" s="481">
        <v>4329.7030000000004</v>
      </c>
      <c r="E214" s="482">
        <v>5916.8634354210526</v>
      </c>
      <c r="F214" s="482">
        <v>2939.3832182222632</v>
      </c>
      <c r="G214" s="482">
        <v>227.87910526315792</v>
      </c>
    </row>
    <row r="217" spans="1:7" ht="17.25" customHeight="1" thickBot="1">
      <c r="A217" s="562" t="s">
        <v>325</v>
      </c>
      <c r="B217" s="562"/>
      <c r="C217" s="562"/>
      <c r="D217" s="562"/>
      <c r="E217" s="562"/>
      <c r="F217" s="562"/>
      <c r="G217" s="562"/>
    </row>
    <row r="218" spans="1:7">
      <c r="A218" s="574" t="s">
        <v>3</v>
      </c>
      <c r="B218" s="577" t="s">
        <v>317</v>
      </c>
      <c r="C218" s="578"/>
      <c r="D218" s="579"/>
      <c r="E218" s="577" t="s">
        <v>312</v>
      </c>
      <c r="F218" s="578"/>
      <c r="G218" s="579"/>
    </row>
    <row r="219" spans="1:7" ht="11.25" customHeight="1" thickBot="1">
      <c r="A219" s="575"/>
      <c r="B219" s="580"/>
      <c r="C219" s="581"/>
      <c r="D219" s="582"/>
      <c r="E219" s="580"/>
      <c r="F219" s="581"/>
      <c r="G219" s="582"/>
    </row>
    <row r="220" spans="1:7" ht="11.25" customHeight="1" thickBot="1">
      <c r="A220" s="576"/>
      <c r="B220" s="476" t="s">
        <v>204</v>
      </c>
      <c r="C220" s="476" t="s">
        <v>205</v>
      </c>
      <c r="D220" s="476" t="s">
        <v>206</v>
      </c>
      <c r="E220" s="476" t="s">
        <v>204</v>
      </c>
      <c r="F220" s="476" t="s">
        <v>205</v>
      </c>
      <c r="G220" s="476" t="s">
        <v>206</v>
      </c>
    </row>
    <row r="221" spans="1:7" ht="15" thickBot="1">
      <c r="A221" s="115" t="s">
        <v>606</v>
      </c>
      <c r="B221" s="120">
        <v>98824.058445000002</v>
      </c>
      <c r="C221" s="120">
        <v>254260.844002514</v>
      </c>
      <c r="D221" s="120">
        <v>6925.9139999999998</v>
      </c>
      <c r="E221" s="121">
        <v>766.07797244186042</v>
      </c>
      <c r="F221" s="121">
        <v>1971.0142945931318</v>
      </c>
      <c r="G221" s="121">
        <v>53.689255813953487</v>
      </c>
    </row>
    <row r="222" spans="1:7" ht="15" thickBot="1">
      <c r="A222" s="115" t="s">
        <v>635</v>
      </c>
      <c r="B222" s="120">
        <v>151876.602724</v>
      </c>
      <c r="C222" s="120">
        <v>375690.93255033303</v>
      </c>
      <c r="D222" s="120">
        <v>11475.017</v>
      </c>
      <c r="E222" s="121">
        <v>1255.178534909091</v>
      </c>
      <c r="F222" s="121">
        <v>3104.8837400853963</v>
      </c>
      <c r="G222" s="121">
        <v>94.834851239669433</v>
      </c>
    </row>
    <row r="223" spans="1:7" ht="15" thickBot="1">
      <c r="A223" s="115" t="s">
        <v>744</v>
      </c>
      <c r="B223" s="120">
        <v>249375.74457000001</v>
      </c>
      <c r="C223" s="120">
        <v>383217.42589276005</v>
      </c>
      <c r="D223" s="120">
        <v>18339.829000000002</v>
      </c>
      <c r="E223" s="121">
        <v>2060.9565666942149</v>
      </c>
      <c r="F223" s="121">
        <v>3167.0861644029756</v>
      </c>
      <c r="G223" s="121">
        <v>151.5688347107438</v>
      </c>
    </row>
    <row r="224" spans="1:7" ht="15" thickBot="1">
      <c r="A224" s="340" t="s">
        <v>745</v>
      </c>
      <c r="B224" s="481">
        <v>31914.704591999998</v>
      </c>
      <c r="C224" s="481">
        <v>47454.794289074998</v>
      </c>
      <c r="D224" s="481">
        <v>2449.8270000000002</v>
      </c>
      <c r="E224" s="482">
        <v>1450.6683905454545</v>
      </c>
      <c r="F224" s="482">
        <v>2157.0361040488638</v>
      </c>
      <c r="G224" s="482">
        <v>111.35577272727274</v>
      </c>
    </row>
    <row r="225" spans="1:7" ht="15" thickBot="1">
      <c r="A225" s="340" t="s">
        <v>746</v>
      </c>
      <c r="B225" s="481">
        <v>40667.371120000003</v>
      </c>
      <c r="C225" s="481">
        <v>51077.121726949998</v>
      </c>
      <c r="D225" s="481">
        <v>2689.1390000000001</v>
      </c>
      <c r="E225" s="482">
        <v>2259.2983955555555</v>
      </c>
      <c r="F225" s="482">
        <v>2837.6178737194441</v>
      </c>
      <c r="G225" s="482">
        <v>149.39661111111113</v>
      </c>
    </row>
    <row r="226" spans="1:7" ht="15" thickBot="1">
      <c r="A226" s="483" t="s">
        <v>747</v>
      </c>
      <c r="B226" s="481">
        <v>30397.809395</v>
      </c>
      <c r="C226" s="481">
        <v>59697.220280807996</v>
      </c>
      <c r="D226" s="481">
        <v>2802.35</v>
      </c>
      <c r="E226" s="482">
        <v>1381.7186088636363</v>
      </c>
      <c r="F226" s="482">
        <v>2713.5100127639998</v>
      </c>
      <c r="G226" s="482">
        <v>127.37954545454545</v>
      </c>
    </row>
    <row r="227" spans="1:7" ht="15" thickBot="1">
      <c r="A227" s="340" t="s">
        <v>748</v>
      </c>
      <c r="B227" s="481">
        <v>35430.644263000002</v>
      </c>
      <c r="C227" s="481">
        <v>52454.228073197999</v>
      </c>
      <c r="D227" s="481">
        <v>2635.5680000000002</v>
      </c>
      <c r="E227" s="482">
        <v>1864.7707506842107</v>
      </c>
      <c r="F227" s="482">
        <v>2760.7488459577894</v>
      </c>
      <c r="G227" s="482">
        <v>138.7141052631579</v>
      </c>
    </row>
    <row r="228" spans="1:7" ht="15" thickBot="1">
      <c r="A228" s="340" t="s">
        <v>749</v>
      </c>
      <c r="B228" s="481">
        <v>42936.243082000001</v>
      </c>
      <c r="C228" s="481">
        <v>80509.812515982005</v>
      </c>
      <c r="D228" s="481">
        <v>3547.15</v>
      </c>
      <c r="E228" s="482">
        <v>2044.5830039047619</v>
      </c>
      <c r="F228" s="482">
        <v>3833.8005959991433</v>
      </c>
      <c r="G228" s="482">
        <v>168.91190476190476</v>
      </c>
    </row>
    <row r="229" spans="1:7" ht="15" thickBot="1">
      <c r="A229" s="483" t="s">
        <v>750</v>
      </c>
      <c r="B229" s="481">
        <v>68028.972118000005</v>
      </c>
      <c r="C229" s="481">
        <v>92024.249006747006</v>
      </c>
      <c r="D229" s="481">
        <v>4215.7950000000001</v>
      </c>
      <c r="E229" s="482">
        <v>3580.4722167368423</v>
      </c>
      <c r="F229" s="482">
        <v>4843.3815266708953</v>
      </c>
      <c r="G229" s="482">
        <v>221.88394736842105</v>
      </c>
    </row>
    <row r="232" spans="1:7" ht="17.5" thickBot="1">
      <c r="A232" s="562" t="s">
        <v>326</v>
      </c>
      <c r="B232" s="562"/>
      <c r="C232" s="562"/>
      <c r="D232" s="562"/>
      <c r="E232" s="562"/>
      <c r="F232" s="562"/>
      <c r="G232" s="562"/>
    </row>
    <row r="233" spans="1:7">
      <c r="A233" s="574" t="s">
        <v>3</v>
      </c>
      <c r="B233" s="577" t="s">
        <v>311</v>
      </c>
      <c r="C233" s="578"/>
      <c r="D233" s="579"/>
      <c r="E233" s="577" t="s">
        <v>321</v>
      </c>
      <c r="F233" s="578"/>
      <c r="G233" s="579"/>
    </row>
    <row r="234" spans="1:7" ht="11.25" customHeight="1" thickBot="1">
      <c r="A234" s="575"/>
      <c r="B234" s="580"/>
      <c r="C234" s="581"/>
      <c r="D234" s="582"/>
      <c r="E234" s="580"/>
      <c r="F234" s="581"/>
      <c r="G234" s="582"/>
    </row>
    <row r="235" spans="1:7" ht="11.25" customHeight="1" thickBot="1">
      <c r="A235" s="576"/>
      <c r="B235" s="476" t="s">
        <v>204</v>
      </c>
      <c r="C235" s="476" t="s">
        <v>205</v>
      </c>
      <c r="D235" s="476" t="s">
        <v>206</v>
      </c>
      <c r="E235" s="476" t="s">
        <v>204</v>
      </c>
      <c r="F235" s="476" t="s">
        <v>205</v>
      </c>
      <c r="G235" s="476" t="s">
        <v>206</v>
      </c>
    </row>
    <row r="236" spans="1:7" ht="15" thickBot="1">
      <c r="A236" s="115" t="s">
        <v>606</v>
      </c>
      <c r="B236" s="120">
        <v>760270.55730299989</v>
      </c>
      <c r="C236" s="120">
        <v>203176.38465972699</v>
      </c>
      <c r="D236" s="120">
        <v>19405.713</v>
      </c>
      <c r="E236" s="121">
        <v>5893.5702116511629</v>
      </c>
      <c r="F236" s="121">
        <v>1575.0107337963332</v>
      </c>
      <c r="G236" s="121">
        <v>150.43188372093022</v>
      </c>
    </row>
    <row r="237" spans="1:7" ht="15" thickBot="1">
      <c r="A237" s="115" t="s">
        <v>635</v>
      </c>
      <c r="B237" s="120">
        <v>189896.35696799998</v>
      </c>
      <c r="C237" s="120">
        <v>102797.440592514</v>
      </c>
      <c r="D237" s="120">
        <v>10783.33</v>
      </c>
      <c r="E237" s="121">
        <v>1569.3913799008265</v>
      </c>
      <c r="F237" s="121">
        <v>849.56562473152064</v>
      </c>
      <c r="G237" s="121">
        <v>89.11842975206612</v>
      </c>
    </row>
    <row r="238" spans="1:7" ht="15" thickBot="1">
      <c r="A238" s="115" t="s">
        <v>744</v>
      </c>
      <c r="B238" s="120">
        <v>303483.82357900002</v>
      </c>
      <c r="C238" s="120">
        <v>157780.71632083898</v>
      </c>
      <c r="D238" s="120">
        <v>12724.817000000001</v>
      </c>
      <c r="E238" s="121">
        <v>2508.1307733801655</v>
      </c>
      <c r="F238" s="121">
        <v>1303.972862155694</v>
      </c>
      <c r="G238" s="121">
        <v>105.16377685950414</v>
      </c>
    </row>
    <row r="239" spans="1:7" ht="15" thickBot="1">
      <c r="A239" s="340" t="s">
        <v>745</v>
      </c>
      <c r="B239" s="481">
        <v>37147.622222999998</v>
      </c>
      <c r="C239" s="481">
        <v>20366.841773436001</v>
      </c>
      <c r="D239" s="481">
        <v>2024.8630000000001</v>
      </c>
      <c r="E239" s="482">
        <v>1688.5282828636364</v>
      </c>
      <c r="F239" s="482">
        <v>925.76553515618184</v>
      </c>
      <c r="G239" s="482">
        <v>92.039227272727274</v>
      </c>
    </row>
    <row r="240" spans="1:7" ht="15" thickBot="1">
      <c r="A240" s="340" t="s">
        <v>746</v>
      </c>
      <c r="B240" s="481">
        <v>49094.847872999999</v>
      </c>
      <c r="C240" s="481">
        <v>24826.750798541001</v>
      </c>
      <c r="D240" s="481">
        <v>1990.0940000000001</v>
      </c>
      <c r="E240" s="482">
        <v>2727.4915485000001</v>
      </c>
      <c r="F240" s="482">
        <v>1379.2639332522779</v>
      </c>
      <c r="G240" s="482">
        <v>110.56077777777779</v>
      </c>
    </row>
    <row r="241" spans="1:7" ht="15" thickBot="1">
      <c r="A241" s="483" t="s">
        <v>747</v>
      </c>
      <c r="B241" s="481">
        <v>50090.505346999998</v>
      </c>
      <c r="C241" s="481">
        <v>23691.857001714001</v>
      </c>
      <c r="D241" s="481">
        <v>1709.048</v>
      </c>
      <c r="E241" s="482">
        <v>2276.8411521363637</v>
      </c>
      <c r="F241" s="482">
        <v>1076.9025909869999</v>
      </c>
      <c r="G241" s="482">
        <v>77.683999999999997</v>
      </c>
    </row>
    <row r="242" spans="1:7" ht="15" thickBot="1">
      <c r="A242" s="340" t="s">
        <v>748</v>
      </c>
      <c r="B242" s="481">
        <v>39557.217117</v>
      </c>
      <c r="C242" s="481">
        <v>21270.732672746999</v>
      </c>
      <c r="D242" s="481">
        <v>1671.7329999999999</v>
      </c>
      <c r="E242" s="482">
        <v>2081.9587956315791</v>
      </c>
      <c r="F242" s="482">
        <v>1119.5122459340525</v>
      </c>
      <c r="G242" s="482">
        <v>87.985947368421051</v>
      </c>
    </row>
    <row r="243" spans="1:7" ht="15" thickBot="1">
      <c r="A243" s="340" t="s">
        <v>749</v>
      </c>
      <c r="B243" s="481">
        <v>59592.597130000002</v>
      </c>
      <c r="C243" s="481">
        <v>31723.892237101001</v>
      </c>
      <c r="D243" s="481">
        <v>2538.6959999999999</v>
      </c>
      <c r="E243" s="482">
        <v>2837.7427204761907</v>
      </c>
      <c r="F243" s="482">
        <v>1510.6615351000478</v>
      </c>
      <c r="G243" s="482">
        <v>120.89028571428571</v>
      </c>
    </row>
    <row r="244" spans="1:7" ht="15" thickBot="1">
      <c r="A244" s="483" t="s">
        <v>750</v>
      </c>
      <c r="B244" s="481">
        <v>68001.033888999998</v>
      </c>
      <c r="C244" s="481">
        <v>35900.641837299998</v>
      </c>
      <c r="D244" s="481">
        <v>2790.3829999999998</v>
      </c>
      <c r="E244" s="482">
        <v>3579.0017836315787</v>
      </c>
      <c r="F244" s="482">
        <v>1889.5074651210525</v>
      </c>
      <c r="G244" s="482">
        <v>146.86226315789472</v>
      </c>
    </row>
    <row r="245" spans="1:7">
      <c r="A245" s="489"/>
      <c r="B245" s="490"/>
      <c r="C245" s="490"/>
      <c r="D245" s="490"/>
      <c r="E245" s="491"/>
      <c r="F245" s="491"/>
      <c r="G245" s="491"/>
    </row>
    <row r="246" spans="1:7">
      <c r="A246" s="489"/>
      <c r="B246" s="490"/>
      <c r="C246" s="490"/>
      <c r="D246" s="490"/>
      <c r="E246" s="491"/>
      <c r="F246" s="491"/>
      <c r="G246" s="491"/>
    </row>
    <row r="247" spans="1:7">
      <c r="A247" s="132" t="s">
        <v>1030</v>
      </c>
      <c r="B247" s="490"/>
      <c r="C247" s="490"/>
      <c r="D247" s="490"/>
      <c r="E247" s="491"/>
      <c r="F247" s="491"/>
      <c r="G247" s="491"/>
    </row>
    <row r="248" spans="1:7">
      <c r="A248" s="133" t="s">
        <v>1026</v>
      </c>
      <c r="B248" s="490"/>
      <c r="C248" s="490"/>
      <c r="D248" s="490"/>
      <c r="E248" s="491"/>
      <c r="F248" s="491"/>
      <c r="G248" s="491"/>
    </row>
    <row r="249" spans="1:7">
      <c r="A249" s="489"/>
      <c r="B249" s="490"/>
      <c r="C249" s="490"/>
      <c r="D249" s="490"/>
      <c r="E249" s="491"/>
      <c r="F249" s="491"/>
      <c r="G249" s="491"/>
    </row>
    <row r="250" spans="1:7">
      <c r="A250" s="50"/>
      <c r="B250" s="51"/>
      <c r="C250" s="51"/>
      <c r="D250" s="51"/>
      <c r="E250" s="52"/>
      <c r="F250" s="52"/>
      <c r="G250" s="52"/>
    </row>
  </sheetData>
  <mergeCells count="67">
    <mergeCell ref="A152:G152"/>
    <mergeCell ref="A153:A155"/>
    <mergeCell ref="B153:D154"/>
    <mergeCell ref="E153:G154"/>
    <mergeCell ref="E118:G119"/>
    <mergeCell ref="A118:A120"/>
    <mergeCell ref="B118:D119"/>
    <mergeCell ref="A51:G51"/>
    <mergeCell ref="A53:G53"/>
    <mergeCell ref="A68:G68"/>
    <mergeCell ref="A54:A56"/>
    <mergeCell ref="B54:D55"/>
    <mergeCell ref="E54:G55"/>
    <mergeCell ref="A69:A72"/>
    <mergeCell ref="B69:G70"/>
    <mergeCell ref="B71:D71"/>
    <mergeCell ref="E71:G71"/>
    <mergeCell ref="A83:G83"/>
    <mergeCell ref="A1:G1"/>
    <mergeCell ref="A18:G18"/>
    <mergeCell ref="A3:G3"/>
    <mergeCell ref="A4:A6"/>
    <mergeCell ref="B4:D5"/>
    <mergeCell ref="E4:G5"/>
    <mergeCell ref="E19:G20"/>
    <mergeCell ref="A33:G33"/>
    <mergeCell ref="A34:A36"/>
    <mergeCell ref="B34:D35"/>
    <mergeCell ref="E34:G35"/>
    <mergeCell ref="A19:A21"/>
    <mergeCell ref="B19:D20"/>
    <mergeCell ref="A84:A87"/>
    <mergeCell ref="B84:G85"/>
    <mergeCell ref="B86:D86"/>
    <mergeCell ref="E86:G86"/>
    <mergeCell ref="A167:G167"/>
    <mergeCell ref="A100:G100"/>
    <mergeCell ref="A150:G150"/>
    <mergeCell ref="A132:G132"/>
    <mergeCell ref="A133:A135"/>
    <mergeCell ref="B133:D134"/>
    <mergeCell ref="E133:G134"/>
    <mergeCell ref="A102:G102"/>
    <mergeCell ref="A103:A105"/>
    <mergeCell ref="B103:D104"/>
    <mergeCell ref="E103:G104"/>
    <mergeCell ref="A117:G117"/>
    <mergeCell ref="A168:A170"/>
    <mergeCell ref="B168:D169"/>
    <mergeCell ref="E168:G169"/>
    <mergeCell ref="A182:G182"/>
    <mergeCell ref="A200:G200"/>
    <mergeCell ref="A183:A185"/>
    <mergeCell ref="B183:D184"/>
    <mergeCell ref="E183:G184"/>
    <mergeCell ref="A202:G202"/>
    <mergeCell ref="A203:A205"/>
    <mergeCell ref="B203:D204"/>
    <mergeCell ref="E203:G204"/>
    <mergeCell ref="A233:A235"/>
    <mergeCell ref="B233:D234"/>
    <mergeCell ref="E233:G234"/>
    <mergeCell ref="A217:G217"/>
    <mergeCell ref="A218:A220"/>
    <mergeCell ref="B218:D219"/>
    <mergeCell ref="E218:G219"/>
    <mergeCell ref="A232:G23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tabColor theme="0"/>
  </sheetPr>
  <dimension ref="A1:L165"/>
  <sheetViews>
    <sheetView showGridLines="0" view="pageBreakPreview" topLeftCell="A141" zoomScaleNormal="100" zoomScaleSheetLayoutView="100" workbookViewId="0">
      <selection activeCell="F147" sqref="F147"/>
    </sheetView>
  </sheetViews>
  <sheetFormatPr defaultRowHeight="14.5"/>
  <cols>
    <col min="1" max="1" width="10.7265625" customWidth="1"/>
    <col min="2" max="2" width="13.453125" customWidth="1"/>
    <col min="3" max="3" width="8" bestFit="1" customWidth="1"/>
    <col min="4" max="4" width="8.26953125" customWidth="1"/>
    <col min="5" max="5" width="10" customWidth="1"/>
    <col min="6" max="6" width="16" customWidth="1"/>
    <col min="7" max="7" width="8.7265625" customWidth="1"/>
    <col min="8" max="8" width="7.81640625" customWidth="1"/>
    <col min="9" max="9" width="9" customWidth="1"/>
    <col min="12" max="12" width="14.26953125" bestFit="1" customWidth="1"/>
  </cols>
  <sheetData>
    <row r="1" spans="1:9" ht="20">
      <c r="A1" s="560" t="s">
        <v>685</v>
      </c>
      <c r="B1" s="560"/>
      <c r="C1" s="560"/>
      <c r="D1" s="560"/>
      <c r="E1" s="560"/>
      <c r="F1" s="560"/>
      <c r="G1" s="560"/>
      <c r="H1" s="560"/>
      <c r="I1" s="560"/>
    </row>
    <row r="2" spans="1:9">
      <c r="A2" s="250"/>
      <c r="B2" s="250"/>
      <c r="C2" s="250"/>
      <c r="D2" s="250"/>
      <c r="E2" s="250"/>
      <c r="F2" s="250"/>
      <c r="G2" s="250"/>
      <c r="H2" s="250"/>
      <c r="I2" s="250"/>
    </row>
    <row r="3" spans="1:9" ht="17.5" thickBot="1">
      <c r="A3" s="593" t="s">
        <v>686</v>
      </c>
      <c r="B3" s="593"/>
      <c r="C3" s="593"/>
      <c r="D3" s="593"/>
      <c r="E3" s="593"/>
      <c r="F3" s="593"/>
      <c r="G3" s="593"/>
      <c r="H3" s="593"/>
      <c r="I3" s="593"/>
    </row>
    <row r="4" spans="1:9" ht="15" thickBot="1">
      <c r="A4" s="573" t="s">
        <v>0</v>
      </c>
      <c r="B4" s="566" t="s">
        <v>976</v>
      </c>
      <c r="C4" s="566"/>
      <c r="D4" s="566"/>
      <c r="E4" s="566"/>
      <c r="F4" s="604" t="s">
        <v>16</v>
      </c>
      <c r="G4" s="566"/>
      <c r="H4" s="566"/>
      <c r="I4" s="566"/>
    </row>
    <row r="5" spans="1:9" ht="15" thickBot="1">
      <c r="A5" s="573"/>
      <c r="B5" s="566"/>
      <c r="C5" s="566"/>
      <c r="D5" s="566"/>
      <c r="E5" s="566"/>
      <c r="F5" s="566"/>
      <c r="G5" s="566"/>
      <c r="H5" s="566"/>
      <c r="I5" s="566"/>
    </row>
    <row r="6" spans="1:9" ht="15" thickBot="1">
      <c r="A6" s="573"/>
      <c r="B6" s="594" t="s">
        <v>17</v>
      </c>
      <c r="C6" s="573"/>
      <c r="D6" s="476" t="s">
        <v>18</v>
      </c>
      <c r="E6" s="476" t="s">
        <v>19</v>
      </c>
      <c r="F6" s="594" t="s">
        <v>17</v>
      </c>
      <c r="G6" s="573"/>
      <c r="H6" s="476" t="s">
        <v>18</v>
      </c>
      <c r="I6" s="476" t="s">
        <v>19</v>
      </c>
    </row>
    <row r="7" spans="1:9" ht="15" thickBot="1">
      <c r="A7" s="115" t="s">
        <v>606</v>
      </c>
      <c r="B7" s="603">
        <v>274.47579999999999</v>
      </c>
      <c r="C7" s="603"/>
      <c r="D7" s="122">
        <v>33.414299999999997</v>
      </c>
      <c r="E7" s="117">
        <v>0.13861317547596774</v>
      </c>
      <c r="F7" s="602">
        <v>7.0890000000000004</v>
      </c>
      <c r="G7" s="602"/>
      <c r="H7" s="122">
        <v>-1.1658999999999988</v>
      </c>
      <c r="I7" s="117">
        <v>-0.14123732570957842</v>
      </c>
    </row>
    <row r="8" spans="1:9" ht="15" thickBot="1">
      <c r="A8" s="115" t="s">
        <v>635</v>
      </c>
      <c r="B8" s="603">
        <v>284.54469999999998</v>
      </c>
      <c r="C8" s="603"/>
      <c r="D8" s="122">
        <v>10.068899999999985</v>
      </c>
      <c r="E8" s="117">
        <v>3.6684108398627437E-2</v>
      </c>
      <c r="F8" s="602">
        <v>7.0006000000000004</v>
      </c>
      <c r="G8" s="602"/>
      <c r="H8" s="122">
        <v>-8.8400000000000034E-2</v>
      </c>
      <c r="I8" s="117">
        <v>-1.2470023980815351E-2</v>
      </c>
    </row>
    <row r="9" spans="1:9" ht="15" thickBot="1">
      <c r="A9" s="115" t="s">
        <v>744</v>
      </c>
      <c r="B9" s="603">
        <v>314.24669999999998</v>
      </c>
      <c r="C9" s="603"/>
      <c r="D9" s="122">
        <v>29.701999999999998</v>
      </c>
      <c r="E9" s="117">
        <v>0.10438430236092959</v>
      </c>
      <c r="F9" s="602">
        <v>5.8536000000000001</v>
      </c>
      <c r="G9" s="602"/>
      <c r="H9" s="122">
        <v>-1.1470000000000002</v>
      </c>
      <c r="I9" s="117">
        <v>-0.16384309916292891</v>
      </c>
    </row>
    <row r="10" spans="1:9" ht="15" thickBot="1">
      <c r="A10" s="340" t="s">
        <v>745</v>
      </c>
      <c r="B10" s="606">
        <v>292.09570000000002</v>
      </c>
      <c r="C10" s="606"/>
      <c r="D10" s="123">
        <v>7.5510000000000446</v>
      </c>
      <c r="E10" s="119">
        <v>2.6537131072903643E-2</v>
      </c>
      <c r="F10" s="605">
        <v>6.5678999999999998</v>
      </c>
      <c r="G10" s="605"/>
      <c r="H10" s="124">
        <v>-0.43270000000000053</v>
      </c>
      <c r="I10" s="495">
        <v>-6.1808987801045698E-2</v>
      </c>
    </row>
    <row r="11" spans="1:9" ht="15" thickBot="1">
      <c r="A11" s="340" t="s">
        <v>746</v>
      </c>
      <c r="B11" s="606">
        <v>295.83569999999997</v>
      </c>
      <c r="C11" s="606"/>
      <c r="D11" s="123">
        <v>11.290999999999997</v>
      </c>
      <c r="E11" s="119">
        <v>3.9680935895133516E-2</v>
      </c>
      <c r="F11" s="605">
        <v>6.4290000000000003</v>
      </c>
      <c r="G11" s="605"/>
      <c r="H11" s="124">
        <v>-0.57160000000000011</v>
      </c>
      <c r="I11" s="495">
        <v>-8.1650144273348005E-2</v>
      </c>
    </row>
    <row r="12" spans="1:9" ht="15" thickBot="1">
      <c r="A12" s="483" t="s">
        <v>747</v>
      </c>
      <c r="B12" s="606">
        <v>295.81400000000002</v>
      </c>
      <c r="C12" s="606"/>
      <c r="D12" s="123">
        <v>11.269300000000044</v>
      </c>
      <c r="E12" s="119">
        <v>3.9604673712074219E-2</v>
      </c>
      <c r="F12" s="605">
        <v>6.5479000000000003</v>
      </c>
      <c r="G12" s="605"/>
      <c r="H12" s="124">
        <v>-0.4527000000000001</v>
      </c>
      <c r="I12" s="495">
        <v>-6.4665885781218763E-2</v>
      </c>
    </row>
    <row r="13" spans="1:9" ht="15" hidden="1" customHeight="1">
      <c r="A13" s="340" t="s">
        <v>748</v>
      </c>
      <c r="B13" s="606">
        <v>300.90370000000001</v>
      </c>
      <c r="C13" s="606"/>
      <c r="D13" s="123">
        <v>16.359000000000037</v>
      </c>
      <c r="E13" s="119">
        <v>5.7491845745150191E-2</v>
      </c>
      <c r="F13" s="605">
        <v>6.3132999999999999</v>
      </c>
      <c r="G13" s="605"/>
      <c r="H13" s="124">
        <v>-0.68730000000000047</v>
      </c>
      <c r="I13" s="495">
        <v>-9.8177299088649611E-2</v>
      </c>
    </row>
    <row r="14" spans="1:9" ht="15" thickBot="1">
      <c r="A14" s="340" t="s">
        <v>749</v>
      </c>
      <c r="B14" s="606">
        <v>309.09359999999998</v>
      </c>
      <c r="C14" s="606"/>
      <c r="D14" s="123">
        <v>24.548900000000003</v>
      </c>
      <c r="E14" s="119">
        <v>8.6274318235412595E-2</v>
      </c>
      <c r="F14" s="605">
        <v>5.9737999999999998</v>
      </c>
      <c r="G14" s="605"/>
      <c r="H14" s="124">
        <v>-1.0268000000000006</v>
      </c>
      <c r="I14" s="495">
        <v>-0.14667314230208847</v>
      </c>
    </row>
    <row r="15" spans="1:9" ht="15" customHeight="1" thickBot="1">
      <c r="A15" s="483" t="s">
        <v>750</v>
      </c>
      <c r="B15" s="606">
        <v>314.24669999999998</v>
      </c>
      <c r="C15" s="606"/>
      <c r="D15" s="123">
        <v>29.701999999999998</v>
      </c>
      <c r="E15" s="119">
        <v>0.10438430236092959</v>
      </c>
      <c r="F15" s="605">
        <v>5.8536000000000001</v>
      </c>
      <c r="G15" s="605"/>
      <c r="H15" s="124">
        <v>-1.1470000000000002</v>
      </c>
      <c r="I15" s="495">
        <v>-0.16384309916292891</v>
      </c>
    </row>
    <row r="18" spans="1:9" ht="17.5" thickBot="1">
      <c r="A18" s="593" t="s">
        <v>687</v>
      </c>
      <c r="B18" s="593"/>
      <c r="C18" s="593"/>
      <c r="D18" s="593"/>
      <c r="E18" s="593"/>
      <c r="F18" s="593"/>
      <c r="G18" s="593"/>
      <c r="H18" s="593"/>
      <c r="I18" s="593"/>
    </row>
    <row r="19" spans="1:9" ht="15" thickBot="1">
      <c r="A19" s="573" t="s">
        <v>0</v>
      </c>
      <c r="B19" s="604" t="s">
        <v>20</v>
      </c>
      <c r="C19" s="566"/>
      <c r="D19" s="566"/>
      <c r="E19" s="566"/>
      <c r="F19" s="604" t="s">
        <v>21</v>
      </c>
      <c r="G19" s="566"/>
      <c r="H19" s="566"/>
      <c r="I19" s="566"/>
    </row>
    <row r="20" spans="1:9" ht="15" thickBot="1">
      <c r="A20" s="573"/>
      <c r="B20" s="566"/>
      <c r="C20" s="566"/>
      <c r="D20" s="566"/>
      <c r="E20" s="566"/>
      <c r="F20" s="566"/>
      <c r="G20" s="566"/>
      <c r="H20" s="566"/>
      <c r="I20" s="566"/>
    </row>
    <row r="21" spans="1:9" ht="30.75" customHeight="1" thickBot="1">
      <c r="A21" s="573"/>
      <c r="B21" s="594" t="s">
        <v>17</v>
      </c>
      <c r="C21" s="573"/>
      <c r="D21" s="476" t="s">
        <v>18</v>
      </c>
      <c r="E21" s="476" t="s">
        <v>19</v>
      </c>
      <c r="F21" s="594" t="s">
        <v>17</v>
      </c>
      <c r="G21" s="573"/>
      <c r="H21" s="476" t="s">
        <v>18</v>
      </c>
      <c r="I21" s="476" t="s">
        <v>19</v>
      </c>
    </row>
    <row r="22" spans="1:9" ht="15" thickBot="1">
      <c r="A22" s="115" t="s">
        <v>606</v>
      </c>
      <c r="B22" s="603">
        <v>269.21690000000001</v>
      </c>
      <c r="C22" s="603"/>
      <c r="D22" s="122">
        <v>32.712700000000012</v>
      </c>
      <c r="E22" s="117">
        <v>0.13831762818588428</v>
      </c>
      <c r="F22" s="602">
        <v>6.9701000000000004</v>
      </c>
      <c r="G22" s="602"/>
      <c r="H22" s="122">
        <v>-1.0993999999999993</v>
      </c>
      <c r="I22" s="117">
        <v>-0.13624140281306144</v>
      </c>
    </row>
    <row r="23" spans="1:9" ht="15" thickBot="1">
      <c r="A23" s="115" t="s">
        <v>635</v>
      </c>
      <c r="B23" s="603">
        <v>278.82490000000001</v>
      </c>
      <c r="C23" s="603"/>
      <c r="D23" s="122">
        <v>9.6080000000000041</v>
      </c>
      <c r="E23" s="117">
        <v>3.5688695620520121E-2</v>
      </c>
      <c r="F23" s="602">
        <v>6.9028999999999998</v>
      </c>
      <c r="G23" s="602"/>
      <c r="H23" s="122">
        <v>-6.7200000000000593E-2</v>
      </c>
      <c r="I23" s="117">
        <v>-9.6411816186282254E-3</v>
      </c>
    </row>
    <row r="24" spans="1:9" ht="15" thickBot="1">
      <c r="A24" s="115" t="s">
        <v>744</v>
      </c>
      <c r="B24" s="603">
        <v>309.05290000000002</v>
      </c>
      <c r="C24" s="603"/>
      <c r="D24" s="122">
        <v>30.228000000000009</v>
      </c>
      <c r="E24" s="117">
        <v>0.1084121253159241</v>
      </c>
      <c r="F24" s="602">
        <v>5.7316000000000003</v>
      </c>
      <c r="G24" s="602"/>
      <c r="H24" s="122">
        <v>-1.1712999999999996</v>
      </c>
      <c r="I24" s="117">
        <v>-0.1696823074360051</v>
      </c>
    </row>
    <row r="25" spans="1:9" ht="15" thickBot="1">
      <c r="A25" s="340" t="s">
        <v>745</v>
      </c>
      <c r="B25" s="606">
        <v>286.36739999999998</v>
      </c>
      <c r="C25" s="606"/>
      <c r="D25" s="496">
        <v>7.5424999999999613</v>
      </c>
      <c r="E25" s="495">
        <v>2.7051027365202897E-2</v>
      </c>
      <c r="F25" s="605">
        <v>6.4821</v>
      </c>
      <c r="G25" s="605"/>
      <c r="H25" s="496">
        <v>-0.42079999999999984</v>
      </c>
      <c r="I25" s="495">
        <v>-6.0959886424546181E-2</v>
      </c>
    </row>
    <row r="26" spans="1:9" ht="15" thickBot="1">
      <c r="A26" s="340" t="s">
        <v>746</v>
      </c>
      <c r="B26" s="606">
        <v>290.32859999999999</v>
      </c>
      <c r="C26" s="606"/>
      <c r="D26" s="496">
        <v>11.503699999999981</v>
      </c>
      <c r="E26" s="495">
        <v>4.125779297329607E-2</v>
      </c>
      <c r="F26" s="605">
        <v>6.3315000000000001</v>
      </c>
      <c r="G26" s="605"/>
      <c r="H26" s="496">
        <v>-0.57139999999999969</v>
      </c>
      <c r="I26" s="495">
        <v>-8.2776803951962172E-2</v>
      </c>
    </row>
    <row r="27" spans="1:9" ht="15" thickBot="1">
      <c r="A27" s="483" t="s">
        <v>747</v>
      </c>
      <c r="B27" s="606">
        <v>290.28680000000003</v>
      </c>
      <c r="C27" s="606"/>
      <c r="D27" s="496">
        <v>11.461900000000014</v>
      </c>
      <c r="E27" s="495">
        <v>4.110787809840518E-2</v>
      </c>
      <c r="F27" s="605">
        <v>6.4381000000000004</v>
      </c>
      <c r="G27" s="605"/>
      <c r="H27" s="496">
        <v>-0.46479999999999944</v>
      </c>
      <c r="I27" s="495">
        <v>-6.7334019035477768E-2</v>
      </c>
    </row>
    <row r="28" spans="1:9" ht="15" hidden="1" customHeight="1">
      <c r="A28" s="340" t="s">
        <v>748</v>
      </c>
      <c r="B28" s="606">
        <v>295.4273</v>
      </c>
      <c r="C28" s="606"/>
      <c r="D28" s="496">
        <v>16.602399999999989</v>
      </c>
      <c r="E28" s="495">
        <v>5.9544179877765537E-2</v>
      </c>
      <c r="F28" s="605">
        <v>6.1986999999999997</v>
      </c>
      <c r="G28" s="605"/>
      <c r="H28" s="496">
        <v>-0.70420000000000016</v>
      </c>
      <c r="I28" s="495">
        <v>-0.10201509510495592</v>
      </c>
    </row>
    <row r="29" spans="1:9" ht="15" thickBot="1">
      <c r="A29" s="340" t="s">
        <v>749</v>
      </c>
      <c r="B29" s="606">
        <v>303.72300000000001</v>
      </c>
      <c r="C29" s="606"/>
      <c r="D29" s="496">
        <v>24.898099999999999</v>
      </c>
      <c r="E29" s="495">
        <v>8.9296544175215334E-2</v>
      </c>
      <c r="F29" s="605">
        <v>5.8616999999999999</v>
      </c>
      <c r="G29" s="605"/>
      <c r="H29" s="496">
        <v>-1.0411999999999999</v>
      </c>
      <c r="I29" s="495">
        <v>-0.15083515623868229</v>
      </c>
    </row>
    <row r="30" spans="1:9" ht="15" customHeight="1" thickBot="1">
      <c r="A30" s="483" t="s">
        <v>750</v>
      </c>
      <c r="B30" s="606">
        <v>309.05290000000002</v>
      </c>
      <c r="C30" s="606"/>
      <c r="D30" s="496">
        <v>30.228000000000009</v>
      </c>
      <c r="E30" s="495">
        <v>0.1084121253159241</v>
      </c>
      <c r="F30" s="605">
        <v>5.7316000000000003</v>
      </c>
      <c r="G30" s="605"/>
      <c r="H30" s="496">
        <v>-1.1712999999999996</v>
      </c>
      <c r="I30" s="495">
        <v>-0.1696823074360051</v>
      </c>
    </row>
    <row r="33" spans="1:9" ht="17.5" thickBot="1">
      <c r="A33" s="593" t="s">
        <v>688</v>
      </c>
      <c r="B33" s="593"/>
      <c r="C33" s="593"/>
      <c r="D33" s="593"/>
      <c r="E33" s="593"/>
      <c r="F33" s="593"/>
      <c r="G33" s="593"/>
      <c r="H33" s="593"/>
      <c r="I33" s="593"/>
    </row>
    <row r="34" spans="1:9" ht="15" thickBot="1">
      <c r="A34" s="573" t="s">
        <v>0</v>
      </c>
      <c r="B34" s="604" t="s">
        <v>22</v>
      </c>
      <c r="C34" s="566"/>
      <c r="D34" s="566"/>
      <c r="E34" s="566"/>
      <c r="F34" s="604" t="s">
        <v>23</v>
      </c>
      <c r="G34" s="566"/>
      <c r="H34" s="566"/>
      <c r="I34" s="566"/>
    </row>
    <row r="35" spans="1:9" ht="15" thickBot="1">
      <c r="A35" s="573"/>
      <c r="B35" s="566"/>
      <c r="C35" s="566"/>
      <c r="D35" s="566"/>
      <c r="E35" s="566"/>
      <c r="F35" s="566"/>
      <c r="G35" s="566"/>
      <c r="H35" s="566"/>
      <c r="I35" s="566"/>
    </row>
    <row r="36" spans="1:9" ht="30.75" customHeight="1" thickBot="1">
      <c r="A36" s="573"/>
      <c r="B36" s="594" t="s">
        <v>17</v>
      </c>
      <c r="C36" s="573"/>
      <c r="D36" s="476" t="s">
        <v>18</v>
      </c>
      <c r="E36" s="476" t="s">
        <v>19</v>
      </c>
      <c r="F36" s="594" t="s">
        <v>17</v>
      </c>
      <c r="G36" s="573"/>
      <c r="H36" s="476" t="s">
        <v>18</v>
      </c>
      <c r="I36" s="476" t="s">
        <v>19</v>
      </c>
    </row>
    <row r="37" spans="1:9" ht="15" thickBot="1">
      <c r="A37" s="115" t="s">
        <v>606</v>
      </c>
      <c r="B37" s="603">
        <v>299.76600000000002</v>
      </c>
      <c r="C37" s="603"/>
      <c r="D37" s="122">
        <v>36.898200000000031</v>
      </c>
      <c r="E37" s="117">
        <v>0.14036789595378374</v>
      </c>
      <c r="F37" s="602">
        <v>8.0177999999999994</v>
      </c>
      <c r="G37" s="602"/>
      <c r="H37" s="122">
        <v>-1.4606000000000012</v>
      </c>
      <c r="I37" s="117">
        <v>-0.15409773801485493</v>
      </c>
    </row>
    <row r="38" spans="1:9" ht="15" thickBot="1">
      <c r="A38" s="115" t="s">
        <v>635</v>
      </c>
      <c r="B38" s="603">
        <v>313.14060000000001</v>
      </c>
      <c r="C38" s="603"/>
      <c r="D38" s="122">
        <v>13.374599999999987</v>
      </c>
      <c r="E38" s="117">
        <v>4.4616801104861742E-2</v>
      </c>
      <c r="F38" s="602">
        <v>7.8796999999999997</v>
      </c>
      <c r="G38" s="602"/>
      <c r="H38" s="122">
        <v>-0.13809999999999967</v>
      </c>
      <c r="I38" s="117">
        <v>-1.72241762079373E-2</v>
      </c>
    </row>
    <row r="39" spans="1:9" ht="15" thickBot="1">
      <c r="A39" s="115" t="s">
        <v>744</v>
      </c>
      <c r="B39" s="603">
        <v>333.0763</v>
      </c>
      <c r="C39" s="603"/>
      <c r="D39" s="122">
        <v>19.935699999999997</v>
      </c>
      <c r="E39" s="117">
        <v>6.3663734437501868E-2</v>
      </c>
      <c r="F39" s="602">
        <v>7.2264999999999997</v>
      </c>
      <c r="G39" s="602"/>
      <c r="H39" s="122">
        <v>-0.6532</v>
      </c>
      <c r="I39" s="117">
        <v>-8.289655697551937E-2</v>
      </c>
    </row>
    <row r="40" spans="1:9" ht="15" thickBot="1">
      <c r="A40" s="340" t="s">
        <v>745</v>
      </c>
      <c r="B40" s="606">
        <v>319.93830000000003</v>
      </c>
      <c r="C40" s="606"/>
      <c r="D40" s="496">
        <v>6.7977000000000203</v>
      </c>
      <c r="E40" s="495">
        <v>2.1708140049549692E-2</v>
      </c>
      <c r="F40" s="605">
        <v>7.3789999999999996</v>
      </c>
      <c r="G40" s="605"/>
      <c r="H40" s="496">
        <v>-0.50070000000000014</v>
      </c>
      <c r="I40" s="495">
        <v>-6.3543028287879E-2</v>
      </c>
    </row>
    <row r="41" spans="1:9" ht="15" thickBot="1">
      <c r="A41" s="340" t="s">
        <v>746</v>
      </c>
      <c r="B41" s="606">
        <v>320.81939999999997</v>
      </c>
      <c r="C41" s="606"/>
      <c r="D41" s="496">
        <v>7.678799999999967</v>
      </c>
      <c r="E41" s="495">
        <v>2.452189208298115E-2</v>
      </c>
      <c r="F41" s="605">
        <v>7.4093</v>
      </c>
      <c r="G41" s="605"/>
      <c r="H41" s="496">
        <v>-0.47039999999999971</v>
      </c>
      <c r="I41" s="495">
        <v>-5.9697704227318266E-2</v>
      </c>
    </row>
    <row r="42" spans="1:9" ht="15" thickBot="1">
      <c r="A42" s="483" t="s">
        <v>747</v>
      </c>
      <c r="B42" s="606">
        <v>321.02679999999998</v>
      </c>
      <c r="C42" s="606"/>
      <c r="D42" s="496">
        <v>7.8861999999999739</v>
      </c>
      <c r="E42" s="495">
        <v>2.5184214375267768E-2</v>
      </c>
      <c r="F42" s="605">
        <v>7.6740000000000004</v>
      </c>
      <c r="G42" s="605"/>
      <c r="H42" s="496">
        <v>-0.20569999999999933</v>
      </c>
      <c r="I42" s="495">
        <v>-2.6105054760967972E-2</v>
      </c>
    </row>
    <row r="43" spans="1:9" ht="15" thickBot="1">
      <c r="A43" s="340" t="s">
        <v>748</v>
      </c>
      <c r="B43" s="606">
        <v>324.89280000000002</v>
      </c>
      <c r="C43" s="606"/>
      <c r="D43" s="496">
        <v>11.752200000000016</v>
      </c>
      <c r="E43" s="495">
        <v>3.7530106284525279E-2</v>
      </c>
      <c r="F43" s="605">
        <v>7.4980000000000002</v>
      </c>
      <c r="G43" s="605"/>
      <c r="H43" s="496">
        <v>-0.38169999999999948</v>
      </c>
      <c r="I43" s="495">
        <v>-4.8440930492277559E-2</v>
      </c>
    </row>
    <row r="44" spans="1:9" ht="15" thickBot="1">
      <c r="A44" s="340" t="s">
        <v>749</v>
      </c>
      <c r="B44" s="606">
        <v>330.78030000000001</v>
      </c>
      <c r="C44" s="606"/>
      <c r="D44" s="496">
        <v>17.639700000000005</v>
      </c>
      <c r="E44" s="495">
        <v>5.6331564798687887E-2</v>
      </c>
      <c r="F44" s="605">
        <v>7.1658999999999997</v>
      </c>
      <c r="G44" s="605"/>
      <c r="H44" s="496">
        <v>-0.71379999999999999</v>
      </c>
      <c r="I44" s="495">
        <v>-9.0587205096640741E-2</v>
      </c>
    </row>
    <row r="45" spans="1:9" ht="15" thickBot="1">
      <c r="A45" s="483" t="s">
        <v>750</v>
      </c>
      <c r="B45" s="606">
        <v>333.0763</v>
      </c>
      <c r="C45" s="606"/>
      <c r="D45" s="496">
        <v>19.935699999999997</v>
      </c>
      <c r="E45" s="495">
        <v>6.3663734437501868E-2</v>
      </c>
      <c r="F45" s="605">
        <v>7.2264999999999997</v>
      </c>
      <c r="G45" s="605"/>
      <c r="H45" s="496">
        <v>-0.6532</v>
      </c>
      <c r="I45" s="495">
        <v>-8.289655697551937E-2</v>
      </c>
    </row>
    <row r="47" spans="1:9">
      <c r="A47" s="134" t="s">
        <v>1031</v>
      </c>
    </row>
    <row r="49" spans="1:9" ht="20">
      <c r="A49" s="560" t="s">
        <v>685</v>
      </c>
      <c r="B49" s="560"/>
      <c r="C49" s="560"/>
      <c r="D49" s="560"/>
      <c r="E49" s="560"/>
      <c r="F49" s="560"/>
      <c r="G49" s="560"/>
      <c r="H49" s="560"/>
      <c r="I49" s="560"/>
    </row>
    <row r="51" spans="1:9" ht="15.75" customHeight="1" thickBot="1">
      <c r="A51" s="593" t="s">
        <v>689</v>
      </c>
      <c r="B51" s="593"/>
      <c r="C51" s="593"/>
      <c r="D51" s="593"/>
      <c r="E51" s="593"/>
      <c r="F51" s="593"/>
      <c r="G51" s="593"/>
      <c r="H51" s="593"/>
      <c r="I51" s="593"/>
    </row>
    <row r="52" spans="1:9" ht="15" thickBot="1">
      <c r="A52" s="573" t="s">
        <v>0</v>
      </c>
      <c r="B52" s="604" t="s">
        <v>24</v>
      </c>
      <c r="C52" s="566"/>
      <c r="D52" s="566"/>
      <c r="E52" s="566"/>
      <c r="F52" s="604" t="s">
        <v>25</v>
      </c>
      <c r="G52" s="566"/>
      <c r="H52" s="566"/>
      <c r="I52" s="566"/>
    </row>
    <row r="53" spans="1:9" ht="15" thickBot="1">
      <c r="A53" s="573"/>
      <c r="B53" s="566"/>
      <c r="C53" s="566"/>
      <c r="D53" s="566"/>
      <c r="E53" s="566"/>
      <c r="F53" s="566"/>
      <c r="G53" s="566"/>
      <c r="H53" s="566"/>
      <c r="I53" s="566"/>
    </row>
    <row r="54" spans="1:9" ht="15" thickBot="1">
      <c r="A54" s="573"/>
      <c r="B54" s="594" t="s">
        <v>17</v>
      </c>
      <c r="C54" s="573"/>
      <c r="D54" s="476" t="s">
        <v>18</v>
      </c>
      <c r="E54" s="476" t="s">
        <v>19</v>
      </c>
      <c r="F54" s="594" t="s">
        <v>17</v>
      </c>
      <c r="G54" s="573"/>
      <c r="H54" s="476" t="s">
        <v>18</v>
      </c>
      <c r="I54" s="476" t="s">
        <v>19</v>
      </c>
    </row>
    <row r="55" spans="1:9" ht="15" thickBot="1">
      <c r="A55" s="115" t="s">
        <v>606</v>
      </c>
      <c r="B55" s="603">
        <v>250.65129999999999</v>
      </c>
      <c r="C55" s="603"/>
      <c r="D55" s="122">
        <v>29.617599999999982</v>
      </c>
      <c r="E55" s="117">
        <v>0.13399585674039741</v>
      </c>
      <c r="F55" s="602">
        <v>6.9249000000000001</v>
      </c>
      <c r="G55" s="602">
        <v>6.9249000000000001</v>
      </c>
      <c r="H55" s="122">
        <v>-1.0600000000000165E-2</v>
      </c>
      <c r="I55" s="117">
        <v>-1.5283685386778408E-3</v>
      </c>
    </row>
    <row r="56" spans="1:9" ht="15" thickBot="1">
      <c r="A56" s="115" t="s">
        <v>635</v>
      </c>
      <c r="B56" s="603">
        <v>262.12700000000001</v>
      </c>
      <c r="C56" s="603"/>
      <c r="D56" s="122">
        <v>11.475700000000018</v>
      </c>
      <c r="E56" s="117">
        <v>4.5783524761291952E-2</v>
      </c>
      <c r="F56" s="602">
        <v>6.8334999999999999</v>
      </c>
      <c r="G56" s="602"/>
      <c r="H56" s="122">
        <v>-9.1400000000000148E-2</v>
      </c>
      <c r="I56" s="117">
        <v>-1.3198746552296805E-2</v>
      </c>
    </row>
    <row r="57" spans="1:9" ht="15" thickBot="1">
      <c r="A57" s="115" t="s">
        <v>744</v>
      </c>
      <c r="B57" s="603">
        <v>287.49279999999999</v>
      </c>
      <c r="C57" s="603"/>
      <c r="D57" s="122">
        <v>25.365799999999979</v>
      </c>
      <c r="E57" s="117">
        <v>9.676912336386552E-2</v>
      </c>
      <c r="F57" s="602">
        <v>5.6237000000000004</v>
      </c>
      <c r="G57" s="602"/>
      <c r="H57" s="122">
        <v>-1.2097999999999995</v>
      </c>
      <c r="I57" s="117">
        <v>-0.17703958440038042</v>
      </c>
    </row>
    <row r="58" spans="1:9" ht="15" thickBot="1">
      <c r="A58" s="340" t="s">
        <v>745</v>
      </c>
      <c r="B58" s="606">
        <v>266.70729999999998</v>
      </c>
      <c r="C58" s="606"/>
      <c r="D58" s="496">
        <v>4.5802999999999656</v>
      </c>
      <c r="E58" s="495">
        <v>1.7473591045561752E-2</v>
      </c>
      <c r="F58" s="605">
        <v>6.5012999999999996</v>
      </c>
      <c r="G58" s="605"/>
      <c r="H58" s="496">
        <v>-0.33220000000000027</v>
      </c>
      <c r="I58" s="495">
        <v>-4.861344845247681E-2</v>
      </c>
    </row>
    <row r="59" spans="1:9" ht="15" thickBot="1">
      <c r="A59" s="340" t="s">
        <v>746</v>
      </c>
      <c r="B59" s="606">
        <v>271.63589999999999</v>
      </c>
      <c r="C59" s="606"/>
      <c r="D59" s="496">
        <v>9.5088999999999828</v>
      </c>
      <c r="E59" s="495">
        <v>3.6275927317674192E-2</v>
      </c>
      <c r="F59" s="605">
        <v>6.1386000000000003</v>
      </c>
      <c r="G59" s="605"/>
      <c r="H59" s="496">
        <v>-0.69489999999999963</v>
      </c>
      <c r="I59" s="495">
        <v>-0.10169020267798341</v>
      </c>
    </row>
    <row r="60" spans="1:9" ht="15" thickBot="1">
      <c r="A60" s="483" t="s">
        <v>747</v>
      </c>
      <c r="B60" s="606">
        <v>273.87009999999998</v>
      </c>
      <c r="C60" s="606"/>
      <c r="D60" s="496">
        <v>11.74309999999997</v>
      </c>
      <c r="E60" s="495">
        <v>4.4799276686491543E-2</v>
      </c>
      <c r="F60" s="605">
        <v>6.1375999999999999</v>
      </c>
      <c r="G60" s="605"/>
      <c r="H60" s="496">
        <v>-0.69589999999999996</v>
      </c>
      <c r="I60" s="495">
        <v>-0.10183654057218117</v>
      </c>
    </row>
    <row r="61" spans="1:9" ht="15" hidden="1" customHeight="1">
      <c r="A61" s="340" t="s">
        <v>748</v>
      </c>
      <c r="B61" s="606">
        <v>277.12430000000001</v>
      </c>
      <c r="C61" s="606"/>
      <c r="D61" s="496">
        <v>14.997299999999996</v>
      </c>
      <c r="E61" s="495">
        <v>5.7213869612821246E-2</v>
      </c>
      <c r="F61" s="605">
        <v>5.9672000000000001</v>
      </c>
      <c r="G61" s="605"/>
      <c r="H61" s="496">
        <v>-0.86629999999999985</v>
      </c>
      <c r="I61" s="495">
        <v>-0.12677251774346965</v>
      </c>
    </row>
    <row r="62" spans="1:9" ht="15" thickBot="1">
      <c r="A62" s="340" t="s">
        <v>749</v>
      </c>
      <c r="B62" s="606">
        <v>282.5838</v>
      </c>
      <c r="C62" s="606"/>
      <c r="D62" s="496">
        <v>20.456799999999987</v>
      </c>
      <c r="E62" s="495">
        <v>7.8041560007172037E-2</v>
      </c>
      <c r="F62" s="605">
        <v>5.7301000000000002</v>
      </c>
      <c r="G62" s="605"/>
      <c r="H62" s="496">
        <v>-1.1033999999999997</v>
      </c>
      <c r="I62" s="495">
        <v>-0.16146923245774489</v>
      </c>
    </row>
    <row r="63" spans="1:9" ht="15" customHeight="1" thickBot="1">
      <c r="A63" s="483" t="s">
        <v>750</v>
      </c>
      <c r="B63" s="606">
        <v>287.49279999999999</v>
      </c>
      <c r="C63" s="606"/>
      <c r="D63" s="496">
        <v>25.365799999999979</v>
      </c>
      <c r="E63" s="495">
        <v>9.676912336386552E-2</v>
      </c>
      <c r="F63" s="605">
        <v>5.6237000000000004</v>
      </c>
      <c r="G63" s="605"/>
      <c r="H63" s="496">
        <v>-1.2097999999999995</v>
      </c>
      <c r="I63" s="495">
        <v>-0.17703958440038042</v>
      </c>
    </row>
    <row r="66" spans="1:12" ht="17.5" thickBot="1">
      <c r="A66" s="593" t="s">
        <v>690</v>
      </c>
      <c r="B66" s="593"/>
      <c r="C66" s="593"/>
      <c r="D66" s="593"/>
      <c r="E66" s="593"/>
      <c r="F66" s="593"/>
      <c r="G66" s="593"/>
      <c r="H66" s="593"/>
      <c r="I66" s="593"/>
    </row>
    <row r="67" spans="1:12" ht="15" thickBot="1">
      <c r="A67" s="573" t="s">
        <v>0</v>
      </c>
      <c r="B67" s="604" t="s">
        <v>26</v>
      </c>
      <c r="C67" s="566"/>
      <c r="D67" s="566"/>
      <c r="E67" s="566"/>
      <c r="F67" s="604" t="s">
        <v>27</v>
      </c>
      <c r="G67" s="566"/>
      <c r="H67" s="566"/>
      <c r="I67" s="566"/>
    </row>
    <row r="68" spans="1:12" ht="15" thickBot="1">
      <c r="A68" s="573"/>
      <c r="B68" s="566"/>
      <c r="C68" s="566"/>
      <c r="D68" s="566"/>
      <c r="E68" s="566"/>
      <c r="F68" s="566"/>
      <c r="G68" s="566"/>
      <c r="H68" s="566"/>
      <c r="I68" s="566"/>
    </row>
    <row r="69" spans="1:12" ht="15" thickBot="1">
      <c r="A69" s="573"/>
      <c r="B69" s="594" t="s">
        <v>17</v>
      </c>
      <c r="C69" s="573"/>
      <c r="D69" s="476" t="s">
        <v>18</v>
      </c>
      <c r="E69" s="476" t="s">
        <v>19</v>
      </c>
      <c r="F69" s="594" t="s">
        <v>17</v>
      </c>
      <c r="G69" s="573"/>
      <c r="H69" s="476" t="s">
        <v>18</v>
      </c>
      <c r="I69" s="476" t="s">
        <v>19</v>
      </c>
    </row>
    <row r="70" spans="1:12" ht="15" thickBot="1">
      <c r="A70" s="115" t="s">
        <v>606</v>
      </c>
      <c r="B70" s="603">
        <v>247.75309999999999</v>
      </c>
      <c r="C70" s="603"/>
      <c r="D70" s="122">
        <v>29.108199999999982</v>
      </c>
      <c r="E70" s="117">
        <v>0.13313002041209276</v>
      </c>
      <c r="F70" s="602">
        <v>6.8734999999999999</v>
      </c>
      <c r="G70" s="602">
        <v>6.8734999999999999</v>
      </c>
      <c r="H70" s="122">
        <v>-7.8000000000004732E-3</v>
      </c>
      <c r="I70" s="117">
        <v>-1.1335067501780875E-3</v>
      </c>
    </row>
    <row r="71" spans="1:12" ht="15" thickBot="1">
      <c r="A71" s="115" t="s">
        <v>635</v>
      </c>
      <c r="B71" s="603">
        <v>259.12150000000003</v>
      </c>
      <c r="C71" s="603"/>
      <c r="D71" s="122">
        <v>11.368400000000037</v>
      </c>
      <c r="E71" s="117">
        <v>4.5886005059069035E-2</v>
      </c>
      <c r="F71" s="602">
        <v>6.7869000000000002</v>
      </c>
      <c r="G71" s="602"/>
      <c r="H71" s="122">
        <v>-8.6599999999999788E-2</v>
      </c>
      <c r="I71" s="117">
        <v>-1.2599112533643674E-2</v>
      </c>
    </row>
    <row r="72" spans="1:12" ht="15" thickBot="1">
      <c r="A72" s="115" t="s">
        <v>744</v>
      </c>
      <c r="B72" s="603">
        <v>284.4325</v>
      </c>
      <c r="C72" s="603"/>
      <c r="D72" s="122">
        <v>25.310999999999979</v>
      </c>
      <c r="E72" s="117">
        <v>9.7680045847218303E-2</v>
      </c>
      <c r="F72" s="602">
        <v>5.5693999999999999</v>
      </c>
      <c r="G72" s="602"/>
      <c r="H72" s="122">
        <v>-1.2175000000000002</v>
      </c>
      <c r="I72" s="117">
        <v>-0.17938970664073439</v>
      </c>
    </row>
    <row r="73" spans="1:12" ht="15" thickBot="1">
      <c r="A73" s="340" t="s">
        <v>745</v>
      </c>
      <c r="B73" s="606">
        <v>263.61320000000001</v>
      </c>
      <c r="C73" s="606"/>
      <c r="D73" s="496">
        <v>4.4916999999999803</v>
      </c>
      <c r="E73" s="495">
        <v>1.733433929643036E-2</v>
      </c>
      <c r="F73" s="605">
        <v>6.4606000000000003</v>
      </c>
      <c r="G73" s="605"/>
      <c r="H73" s="496">
        <v>-0.32629999999999981</v>
      </c>
      <c r="I73" s="495">
        <v>-4.8077914806465366E-2</v>
      </c>
    </row>
    <row r="74" spans="1:12" ht="15" thickBot="1">
      <c r="A74" s="340" t="s">
        <v>746</v>
      </c>
      <c r="B74" s="606">
        <v>268.62479999999999</v>
      </c>
      <c r="C74" s="606"/>
      <c r="D74" s="496">
        <v>9.5032999999999674</v>
      </c>
      <c r="E74" s="495">
        <v>3.6675073276435828E-2</v>
      </c>
      <c r="F74" s="605">
        <v>6.0861999999999998</v>
      </c>
      <c r="G74" s="605"/>
      <c r="H74" s="496">
        <v>-0.70070000000000032</v>
      </c>
      <c r="I74" s="495">
        <v>-0.10324301227364487</v>
      </c>
    </row>
    <row r="75" spans="1:12" ht="15" thickBot="1">
      <c r="A75" s="483" t="s">
        <v>747</v>
      </c>
      <c r="B75" s="606">
        <v>270.9051</v>
      </c>
      <c r="C75" s="606"/>
      <c r="D75" s="496">
        <v>11.783599999999979</v>
      </c>
      <c r="E75" s="495">
        <v>4.547519213959466E-2</v>
      </c>
      <c r="F75" s="605">
        <v>6.0744999999999996</v>
      </c>
      <c r="G75" s="605"/>
      <c r="H75" s="496">
        <v>-0.71240000000000059</v>
      </c>
      <c r="I75" s="495">
        <v>-0.10496692156949426</v>
      </c>
      <c r="L75" s="10"/>
    </row>
    <row r="76" spans="1:12" ht="15" thickBot="1">
      <c r="A76" s="340" t="s">
        <v>748</v>
      </c>
      <c r="B76" s="606">
        <v>274.1275</v>
      </c>
      <c r="C76" s="606"/>
      <c r="D76" s="496">
        <v>15.005999999999972</v>
      </c>
      <c r="E76" s="495">
        <v>5.7911057168162312E-2</v>
      </c>
      <c r="F76" s="605">
        <v>5.9047999999999998</v>
      </c>
      <c r="G76" s="605"/>
      <c r="H76" s="496">
        <v>-0.88210000000000033</v>
      </c>
      <c r="I76" s="495">
        <v>-0.12997097349305284</v>
      </c>
    </row>
    <row r="77" spans="1:12" ht="15" thickBot="1">
      <c r="A77" s="340" t="s">
        <v>749</v>
      </c>
      <c r="B77" s="606">
        <v>279.51609999999999</v>
      </c>
      <c r="C77" s="606"/>
      <c r="D77" s="496">
        <v>20.394599999999969</v>
      </c>
      <c r="E77" s="495">
        <v>7.8706707085286112E-2</v>
      </c>
      <c r="F77" s="605">
        <v>5.6749000000000001</v>
      </c>
      <c r="G77" s="605"/>
      <c r="H77" s="496">
        <v>-1.1120000000000001</v>
      </c>
      <c r="I77" s="495">
        <v>-0.16384505444311837</v>
      </c>
    </row>
    <row r="78" spans="1:12" ht="15" thickBot="1">
      <c r="A78" s="483" t="s">
        <v>750</v>
      </c>
      <c r="B78" s="606">
        <v>284.4325</v>
      </c>
      <c r="C78" s="606"/>
      <c r="D78" s="496">
        <v>25.310999999999979</v>
      </c>
      <c r="E78" s="495">
        <v>9.7680045847218303E-2</v>
      </c>
      <c r="F78" s="605">
        <v>5.5693999999999999</v>
      </c>
      <c r="G78" s="605"/>
      <c r="H78" s="496">
        <v>-1.2175000000000002</v>
      </c>
      <c r="I78" s="495">
        <v>-0.17938970664073439</v>
      </c>
    </row>
    <row r="81" spans="1:9" ht="17.5" thickBot="1">
      <c r="A81" s="593" t="s">
        <v>691</v>
      </c>
      <c r="B81" s="593"/>
      <c r="C81" s="593"/>
      <c r="D81" s="593"/>
      <c r="E81" s="593"/>
      <c r="F81" s="593"/>
      <c r="G81" s="593"/>
      <c r="H81" s="593"/>
      <c r="I81" s="593"/>
    </row>
    <row r="82" spans="1:9" ht="12" customHeight="1" thickBot="1">
      <c r="A82" s="573" t="s">
        <v>0</v>
      </c>
      <c r="B82" s="604" t="s">
        <v>28</v>
      </c>
      <c r="C82" s="566"/>
      <c r="D82" s="566"/>
      <c r="E82" s="566"/>
      <c r="F82" s="604" t="s">
        <v>29</v>
      </c>
      <c r="G82" s="566"/>
      <c r="H82" s="566"/>
      <c r="I82" s="566"/>
    </row>
    <row r="83" spans="1:9" ht="15" customHeight="1" thickBot="1">
      <c r="A83" s="573"/>
      <c r="B83" s="566"/>
      <c r="C83" s="566"/>
      <c r="D83" s="566"/>
      <c r="E83" s="566"/>
      <c r="F83" s="566"/>
      <c r="G83" s="566"/>
      <c r="H83" s="566"/>
      <c r="I83" s="566"/>
    </row>
    <row r="84" spans="1:9" ht="15" thickBot="1">
      <c r="A84" s="573"/>
      <c r="B84" s="594" t="s">
        <v>17</v>
      </c>
      <c r="C84" s="573"/>
      <c r="D84" s="476" t="s">
        <v>18</v>
      </c>
      <c r="E84" s="476" t="s">
        <v>19</v>
      </c>
      <c r="F84" s="594" t="s">
        <v>17</v>
      </c>
      <c r="G84" s="573"/>
      <c r="H84" s="476" t="s">
        <v>18</v>
      </c>
      <c r="I84" s="476" t="s">
        <v>19</v>
      </c>
    </row>
    <row r="85" spans="1:9" ht="15" thickBot="1">
      <c r="A85" s="115" t="s">
        <v>606</v>
      </c>
      <c r="B85" s="603">
        <v>297.36079999999998</v>
      </c>
      <c r="C85" s="603"/>
      <c r="D85" s="122">
        <v>40.708899999999971</v>
      </c>
      <c r="E85" s="117">
        <v>0.15861522942164064</v>
      </c>
      <c r="F85" s="602">
        <v>8.2329000000000008</v>
      </c>
      <c r="G85" s="602">
        <v>8.2329000000000008</v>
      </c>
      <c r="H85" s="122">
        <v>-1.25</v>
      </c>
      <c r="I85" s="117">
        <v>-0.1318</v>
      </c>
    </row>
    <row r="86" spans="1:9" ht="15" thickBot="1">
      <c r="A86" s="115" t="s">
        <v>635</v>
      </c>
      <c r="B86" s="603">
        <v>310.03930000000003</v>
      </c>
      <c r="C86" s="603"/>
      <c r="D86" s="122">
        <v>12.678500000000042</v>
      </c>
      <c r="E86" s="117">
        <v>4.2636756425191359E-2</v>
      </c>
      <c r="F86" s="602">
        <v>8.1981999999999999</v>
      </c>
      <c r="G86" s="602"/>
      <c r="H86" s="122">
        <v>-3.4700000000000841E-2</v>
      </c>
      <c r="I86" s="117">
        <v>-4.2147967301923795E-3</v>
      </c>
    </row>
    <row r="87" spans="1:9" ht="15" thickBot="1">
      <c r="A87" s="115" t="s">
        <v>744</v>
      </c>
      <c r="B87" s="603">
        <v>330.44819999999999</v>
      </c>
      <c r="C87" s="603"/>
      <c r="D87" s="122">
        <v>20.40889999999996</v>
      </c>
      <c r="E87" s="117">
        <v>6.5826816148791323E-2</v>
      </c>
      <c r="F87" s="602">
        <v>7.7975000000000003</v>
      </c>
      <c r="G87" s="602"/>
      <c r="H87" s="122">
        <v>-0.40069999999999961</v>
      </c>
      <c r="I87" s="117">
        <v>-4.8876582664487279E-2</v>
      </c>
    </row>
    <row r="88" spans="1:9" ht="15.75" customHeight="1" thickBot="1">
      <c r="A88" s="340" t="s">
        <v>745</v>
      </c>
      <c r="B88" s="606">
        <v>316.7783</v>
      </c>
      <c r="C88" s="606"/>
      <c r="D88" s="496">
        <v>6.7389999999999759</v>
      </c>
      <c r="E88" s="495">
        <v>2.1735954119364787E-2</v>
      </c>
      <c r="F88" s="605">
        <v>7.7454999999999998</v>
      </c>
      <c r="G88" s="605"/>
      <c r="H88" s="345">
        <v>-0.4527000000000001</v>
      </c>
      <c r="I88" s="346">
        <v>-5.521943841331025E-2</v>
      </c>
    </row>
    <row r="89" spans="1:9" ht="15" thickBot="1">
      <c r="A89" s="340" t="s">
        <v>746</v>
      </c>
      <c r="B89" s="606">
        <v>317.23489999999998</v>
      </c>
      <c r="C89" s="606"/>
      <c r="D89" s="496">
        <v>7.1955999999999563</v>
      </c>
      <c r="E89" s="495">
        <v>2.3208670642721602E-2</v>
      </c>
      <c r="F89" s="605">
        <v>7.8512000000000004</v>
      </c>
      <c r="G89" s="605"/>
      <c r="H89" s="345">
        <v>-0.34699999999999953</v>
      </c>
      <c r="I89" s="346">
        <v>-4.2326364323875917E-2</v>
      </c>
    </row>
    <row r="90" spans="1:9" ht="15" thickBot="1">
      <c r="A90" s="483" t="s">
        <v>747</v>
      </c>
      <c r="B90" s="606">
        <v>317.12060000000002</v>
      </c>
      <c r="C90" s="606"/>
      <c r="D90" s="496">
        <v>7.0812999999999988</v>
      </c>
      <c r="E90" s="495">
        <v>2.2840007702249355E-2</v>
      </c>
      <c r="F90" s="605">
        <v>8.2021999999999995</v>
      </c>
      <c r="G90" s="605"/>
      <c r="H90" s="345">
        <v>3.9999999999995595E-3</v>
      </c>
      <c r="I90" s="346">
        <v>4.8791198067863183E-4</v>
      </c>
    </row>
    <row r="91" spans="1:9" ht="15" thickBot="1">
      <c r="A91" s="340" t="s">
        <v>748</v>
      </c>
      <c r="B91" s="606">
        <v>320.75400000000002</v>
      </c>
      <c r="C91" s="606"/>
      <c r="D91" s="496">
        <v>10.714699999999993</v>
      </c>
      <c r="E91" s="495">
        <v>3.4559167176548236E-2</v>
      </c>
      <c r="F91" s="605">
        <v>8.0534999999999997</v>
      </c>
      <c r="G91" s="605"/>
      <c r="H91" s="345">
        <v>-0.14470000000000027</v>
      </c>
      <c r="I91" s="346">
        <v>-1.7650215901051484E-2</v>
      </c>
    </row>
    <row r="92" spans="1:9" ht="15" thickBot="1">
      <c r="A92" s="340" t="s">
        <v>749</v>
      </c>
      <c r="B92" s="606">
        <v>327.58080000000001</v>
      </c>
      <c r="C92" s="606"/>
      <c r="D92" s="496">
        <v>17.541499999999985</v>
      </c>
      <c r="E92" s="495">
        <v>5.6578311201192825E-2</v>
      </c>
      <c r="F92" s="605">
        <v>7.7630999999999997</v>
      </c>
      <c r="G92" s="605"/>
      <c r="H92" s="345">
        <v>-0.43510000000000026</v>
      </c>
      <c r="I92" s="346">
        <v>-5.3072625698324057E-2</v>
      </c>
    </row>
    <row r="93" spans="1:9" ht="15" thickBot="1">
      <c r="A93" s="483" t="s">
        <v>750</v>
      </c>
      <c r="B93" s="606">
        <v>330.44819999999999</v>
      </c>
      <c r="C93" s="606"/>
      <c r="D93" s="496">
        <v>20.40889999999996</v>
      </c>
      <c r="E93" s="495">
        <v>6.5826816148791323E-2</v>
      </c>
      <c r="F93" s="605">
        <v>7.7975000000000003</v>
      </c>
      <c r="G93" s="605"/>
      <c r="H93" s="345">
        <v>-0.40069999999999961</v>
      </c>
      <c r="I93" s="346">
        <v>-4.8876582664487279E-2</v>
      </c>
    </row>
    <row r="96" spans="1:9">
      <c r="A96" s="134" t="s">
        <v>1031</v>
      </c>
    </row>
    <row r="97" spans="1:9" ht="12" customHeight="1"/>
    <row r="98" spans="1:9" ht="15" hidden="1" customHeight="1"/>
    <row r="99" spans="1:9" ht="20">
      <c r="A99" s="560" t="s">
        <v>685</v>
      </c>
      <c r="B99" s="560"/>
      <c r="C99" s="560"/>
      <c r="D99" s="560"/>
      <c r="E99" s="560"/>
      <c r="F99" s="560"/>
      <c r="G99" s="560"/>
      <c r="H99" s="560"/>
      <c r="I99" s="560"/>
    </row>
    <row r="101" spans="1:9" ht="17.5" thickBot="1">
      <c r="A101" s="593" t="s">
        <v>692</v>
      </c>
      <c r="B101" s="593"/>
      <c r="C101" s="593"/>
      <c r="D101" s="593"/>
      <c r="E101" s="593"/>
      <c r="F101" s="593"/>
      <c r="G101" s="593"/>
      <c r="H101" s="593"/>
      <c r="I101" s="593"/>
    </row>
    <row r="102" spans="1:9" ht="30" customHeight="1" thickBot="1">
      <c r="A102" s="573" t="s">
        <v>0</v>
      </c>
      <c r="B102" s="573" t="s">
        <v>614</v>
      </c>
      <c r="C102" s="573"/>
      <c r="D102" s="573"/>
      <c r="E102" s="573"/>
      <c r="F102" s="573" t="s">
        <v>615</v>
      </c>
      <c r="G102" s="573"/>
      <c r="H102" s="573"/>
      <c r="I102" s="573"/>
    </row>
    <row r="103" spans="1:9" ht="15" thickBot="1">
      <c r="A103" s="573"/>
      <c r="B103" s="573" t="s">
        <v>32</v>
      </c>
      <c r="C103" s="573"/>
      <c r="D103" s="573" t="s">
        <v>33</v>
      </c>
      <c r="E103" s="573"/>
      <c r="F103" s="573" t="s">
        <v>32</v>
      </c>
      <c r="G103" s="573"/>
      <c r="H103" s="573" t="s">
        <v>33</v>
      </c>
      <c r="I103" s="573"/>
    </row>
    <row r="104" spans="1:9" ht="15" thickBot="1">
      <c r="A104" s="573"/>
      <c r="B104" s="476" t="s">
        <v>611</v>
      </c>
      <c r="C104" s="476" t="s">
        <v>6</v>
      </c>
      <c r="D104" s="476" t="s">
        <v>5</v>
      </c>
      <c r="E104" s="476" t="s">
        <v>6</v>
      </c>
      <c r="F104" s="476" t="s">
        <v>611</v>
      </c>
      <c r="G104" s="476" t="s">
        <v>6</v>
      </c>
      <c r="H104" s="476" t="s">
        <v>5</v>
      </c>
      <c r="I104" s="476" t="s">
        <v>6</v>
      </c>
    </row>
    <row r="105" spans="1:9" ht="15" thickBot="1">
      <c r="A105" s="115" t="s">
        <v>606</v>
      </c>
      <c r="B105" s="125">
        <v>226252829.80439353</v>
      </c>
      <c r="C105" s="125">
        <v>20698</v>
      </c>
      <c r="D105" s="107">
        <v>0</v>
      </c>
      <c r="E105" s="107">
        <v>0</v>
      </c>
      <c r="F105" s="125">
        <v>3474887513.7186627</v>
      </c>
      <c r="G105" s="125">
        <v>149385</v>
      </c>
      <c r="H105" s="107">
        <v>0</v>
      </c>
      <c r="I105" s="107">
        <v>0</v>
      </c>
    </row>
    <row r="106" spans="1:9" ht="15" thickBot="1">
      <c r="A106" s="115" t="s">
        <v>635</v>
      </c>
      <c r="B106" s="125">
        <v>169337654</v>
      </c>
      <c r="C106" s="125">
        <v>17638</v>
      </c>
      <c r="D106" s="107">
        <v>0</v>
      </c>
      <c r="E106" s="107">
        <v>0</v>
      </c>
      <c r="F106" s="125">
        <v>4543065509</v>
      </c>
      <c r="G106" s="125">
        <v>202249</v>
      </c>
      <c r="H106" s="107">
        <v>0</v>
      </c>
      <c r="I106" s="107">
        <v>0</v>
      </c>
    </row>
    <row r="107" spans="1:9" ht="15" thickBot="1">
      <c r="A107" s="115" t="s">
        <v>744</v>
      </c>
      <c r="B107" s="125">
        <v>208206644</v>
      </c>
      <c r="C107" s="125">
        <v>20150</v>
      </c>
      <c r="D107" s="184">
        <v>29.8</v>
      </c>
      <c r="E107" s="125">
        <v>10</v>
      </c>
      <c r="F107" s="125">
        <v>6081562921</v>
      </c>
      <c r="G107" s="125">
        <v>266138</v>
      </c>
      <c r="H107" s="125">
        <v>0</v>
      </c>
      <c r="I107" s="125">
        <v>0</v>
      </c>
    </row>
    <row r="108" spans="1:9" ht="15" thickBot="1">
      <c r="A108" s="340" t="s">
        <v>745</v>
      </c>
      <c r="B108" s="126">
        <v>33262905</v>
      </c>
      <c r="C108" s="126">
        <v>3581</v>
      </c>
      <c r="D108" s="492">
        <v>11.8</v>
      </c>
      <c r="E108" s="126">
        <v>4</v>
      </c>
      <c r="F108" s="126">
        <v>791562887</v>
      </c>
      <c r="G108" s="126">
        <v>38714</v>
      </c>
      <c r="H108" s="126">
        <v>0</v>
      </c>
      <c r="I108" s="126">
        <v>0</v>
      </c>
    </row>
    <row r="109" spans="1:9" ht="15" thickBot="1">
      <c r="A109" s="340" t="s">
        <v>746</v>
      </c>
      <c r="B109" s="126">
        <v>26085622</v>
      </c>
      <c r="C109" s="126">
        <v>2805</v>
      </c>
      <c r="D109" s="492">
        <v>0</v>
      </c>
      <c r="E109" s="126">
        <v>0</v>
      </c>
      <c r="F109" s="126">
        <v>795399758</v>
      </c>
      <c r="G109" s="126">
        <v>37523</v>
      </c>
      <c r="H109" s="126">
        <v>0</v>
      </c>
      <c r="I109" s="126">
        <v>0</v>
      </c>
    </row>
    <row r="110" spans="1:9" ht="15" thickBot="1">
      <c r="A110" s="483" t="s">
        <v>747</v>
      </c>
      <c r="B110" s="126">
        <v>38176397</v>
      </c>
      <c r="C110" s="108">
        <v>4010</v>
      </c>
      <c r="D110" s="192">
        <v>6</v>
      </c>
      <c r="E110" s="108">
        <v>0</v>
      </c>
      <c r="F110" s="126">
        <v>942325467</v>
      </c>
      <c r="G110" s="108">
        <v>42857</v>
      </c>
      <c r="H110" s="108">
        <v>0</v>
      </c>
      <c r="I110" s="108">
        <v>0</v>
      </c>
    </row>
    <row r="111" spans="1:9" ht="15" thickBot="1">
      <c r="A111" s="340" t="s">
        <v>748</v>
      </c>
      <c r="B111" s="126">
        <v>37883097</v>
      </c>
      <c r="C111" s="108">
        <v>3198</v>
      </c>
      <c r="D111" s="192">
        <v>11</v>
      </c>
      <c r="E111" s="108">
        <v>4</v>
      </c>
      <c r="F111" s="126">
        <v>929949499</v>
      </c>
      <c r="G111" s="108">
        <v>32915</v>
      </c>
      <c r="H111" s="108">
        <v>0</v>
      </c>
      <c r="I111" s="108">
        <v>0</v>
      </c>
    </row>
    <row r="112" spans="1:9" ht="15" thickBot="1">
      <c r="A112" s="340" t="s">
        <v>749</v>
      </c>
      <c r="B112" s="126">
        <v>33772351</v>
      </c>
      <c r="C112" s="108">
        <v>3105</v>
      </c>
      <c r="D112" s="192">
        <v>1</v>
      </c>
      <c r="E112" s="108">
        <v>2</v>
      </c>
      <c r="F112" s="126">
        <v>1170895684</v>
      </c>
      <c r="G112" s="108">
        <v>54965</v>
      </c>
      <c r="H112" s="108">
        <v>0</v>
      </c>
      <c r="I112" s="108">
        <v>0</v>
      </c>
    </row>
    <row r="113" spans="1:9" ht="15" thickBot="1">
      <c r="A113" s="483" t="s">
        <v>750</v>
      </c>
      <c r="B113" s="126">
        <v>39026272</v>
      </c>
      <c r="C113" s="108">
        <v>3451</v>
      </c>
      <c r="D113" s="192">
        <v>0</v>
      </c>
      <c r="E113" s="108">
        <v>0</v>
      </c>
      <c r="F113" s="126">
        <v>1451429626</v>
      </c>
      <c r="G113" s="108">
        <v>59164</v>
      </c>
      <c r="H113" s="108">
        <v>0</v>
      </c>
      <c r="I113" s="108">
        <v>0</v>
      </c>
    </row>
    <row r="114" spans="1:9">
      <c r="A114" s="42"/>
      <c r="B114" s="42"/>
      <c r="G114" s="21"/>
      <c r="H114" s="10"/>
      <c r="I114" s="10"/>
    </row>
    <row r="115" spans="1:9">
      <c r="H115" s="10"/>
      <c r="I115" s="10"/>
    </row>
    <row r="116" spans="1:9" ht="17.5" thickBot="1">
      <c r="A116" s="593" t="s">
        <v>977</v>
      </c>
      <c r="B116" s="593"/>
      <c r="C116" s="593"/>
      <c r="D116" s="593"/>
      <c r="E116" s="593"/>
      <c r="F116" s="593"/>
      <c r="G116" s="593"/>
      <c r="H116" s="593"/>
      <c r="I116" s="593"/>
    </row>
    <row r="117" spans="1:9" ht="15" thickBot="1">
      <c r="A117" s="573" t="s">
        <v>0</v>
      </c>
      <c r="B117" s="573" t="s">
        <v>615</v>
      </c>
      <c r="C117" s="573"/>
      <c r="D117" s="573"/>
      <c r="E117" s="573"/>
      <c r="F117" s="573"/>
      <c r="G117" s="573"/>
      <c r="H117" s="573"/>
      <c r="I117" s="573"/>
    </row>
    <row r="118" spans="1:9" ht="15" thickBot="1">
      <c r="A118" s="573"/>
      <c r="B118" s="573" t="s">
        <v>32</v>
      </c>
      <c r="C118" s="573"/>
      <c r="D118" s="573"/>
      <c r="E118" s="573"/>
      <c r="F118" s="573" t="s">
        <v>33</v>
      </c>
      <c r="G118" s="573"/>
      <c r="H118" s="573"/>
      <c r="I118" s="573"/>
    </row>
    <row r="119" spans="1:9" ht="29.5" thickBot="1">
      <c r="A119" s="573"/>
      <c r="B119" s="475" t="s">
        <v>207</v>
      </c>
      <c r="C119" s="566" t="s">
        <v>978</v>
      </c>
      <c r="D119" s="566"/>
      <c r="E119" s="566"/>
      <c r="F119" s="475" t="s">
        <v>207</v>
      </c>
      <c r="G119" s="566" t="s">
        <v>979</v>
      </c>
      <c r="H119" s="566"/>
      <c r="I119" s="566"/>
    </row>
    <row r="120" spans="1:9" ht="20.25" customHeight="1" thickBot="1">
      <c r="A120" s="115" t="s">
        <v>606</v>
      </c>
      <c r="B120" s="477">
        <v>94</v>
      </c>
      <c r="C120" s="561">
        <v>2752740.926</v>
      </c>
      <c r="D120" s="561"/>
      <c r="E120" s="561"/>
      <c r="F120" s="477">
        <v>3</v>
      </c>
      <c r="G120" s="607">
        <v>400</v>
      </c>
      <c r="H120" s="607"/>
      <c r="I120" s="607"/>
    </row>
    <row r="121" spans="1:9" ht="15" thickBot="1">
      <c r="A121" s="115" t="s">
        <v>635</v>
      </c>
      <c r="B121" s="477">
        <v>91</v>
      </c>
      <c r="C121" s="561">
        <v>3105894.662</v>
      </c>
      <c r="D121" s="561"/>
      <c r="E121" s="561"/>
      <c r="F121" s="477">
        <v>3</v>
      </c>
      <c r="G121" s="607">
        <v>400</v>
      </c>
      <c r="H121" s="607"/>
      <c r="I121" s="607"/>
    </row>
    <row r="122" spans="1:9" ht="15" thickBot="1">
      <c r="A122" s="115" t="s">
        <v>744</v>
      </c>
      <c r="B122" s="477">
        <v>129</v>
      </c>
      <c r="C122" s="569">
        <v>3870756.81</v>
      </c>
      <c r="D122" s="608"/>
      <c r="E122" s="570"/>
      <c r="F122" s="477">
        <v>3</v>
      </c>
      <c r="G122" s="598">
        <v>400</v>
      </c>
      <c r="H122" s="599"/>
      <c r="I122" s="600"/>
    </row>
    <row r="123" spans="1:9" ht="15" thickBot="1">
      <c r="A123" s="340" t="s">
        <v>745</v>
      </c>
      <c r="B123" s="478">
        <v>92</v>
      </c>
      <c r="C123" s="559">
        <v>3155008.35</v>
      </c>
      <c r="D123" s="559"/>
      <c r="E123" s="559"/>
      <c r="F123" s="478">
        <v>3</v>
      </c>
      <c r="G123" s="601">
        <v>400</v>
      </c>
      <c r="H123" s="601"/>
      <c r="I123" s="601"/>
    </row>
    <row r="124" spans="1:9" ht="15" thickBot="1">
      <c r="A124" s="340" t="s">
        <v>746</v>
      </c>
      <c r="B124" s="478">
        <v>105</v>
      </c>
      <c r="C124" s="559">
        <v>3335338.35</v>
      </c>
      <c r="D124" s="559"/>
      <c r="E124" s="559"/>
      <c r="F124" s="478">
        <v>3</v>
      </c>
      <c r="G124" s="601">
        <v>400</v>
      </c>
      <c r="H124" s="601"/>
      <c r="I124" s="601"/>
    </row>
    <row r="125" spans="1:9" ht="15" thickBot="1">
      <c r="A125" s="483" t="s">
        <v>747</v>
      </c>
      <c r="B125" s="478">
        <v>109</v>
      </c>
      <c r="C125" s="559">
        <v>3435730.35</v>
      </c>
      <c r="D125" s="559"/>
      <c r="E125" s="559"/>
      <c r="F125" s="478">
        <v>3</v>
      </c>
      <c r="G125" s="601">
        <v>400</v>
      </c>
      <c r="H125" s="601"/>
      <c r="I125" s="601"/>
    </row>
    <row r="126" spans="1:9" ht="15" thickBot="1">
      <c r="A126" s="340" t="s">
        <v>748</v>
      </c>
      <c r="B126" s="478">
        <v>118</v>
      </c>
      <c r="C126" s="559">
        <v>3603167.6609999998</v>
      </c>
      <c r="D126" s="559"/>
      <c r="E126" s="559"/>
      <c r="F126" s="478">
        <v>3</v>
      </c>
      <c r="G126" s="601">
        <v>400</v>
      </c>
      <c r="H126" s="601"/>
      <c r="I126" s="601"/>
    </row>
    <row r="127" spans="1:9" ht="15" thickBot="1">
      <c r="A127" s="340" t="s">
        <v>749</v>
      </c>
      <c r="B127" s="478">
        <v>125</v>
      </c>
      <c r="C127" s="559">
        <v>3729986.8309999998</v>
      </c>
      <c r="D127" s="559"/>
      <c r="E127" s="559"/>
      <c r="F127" s="478">
        <v>3</v>
      </c>
      <c r="G127" s="601">
        <v>400</v>
      </c>
      <c r="H127" s="601"/>
      <c r="I127" s="601"/>
    </row>
    <row r="128" spans="1:9" ht="15" thickBot="1">
      <c r="A128" s="483" t="s">
        <v>750</v>
      </c>
      <c r="B128" s="478">
        <v>129</v>
      </c>
      <c r="C128" s="559">
        <v>3870756.81</v>
      </c>
      <c r="D128" s="559"/>
      <c r="E128" s="559"/>
      <c r="F128" s="478">
        <v>3</v>
      </c>
      <c r="G128" s="601">
        <v>400</v>
      </c>
      <c r="H128" s="601"/>
      <c r="I128" s="601"/>
    </row>
    <row r="129" spans="1:9">
      <c r="A129" s="42"/>
      <c r="B129" s="42"/>
    </row>
    <row r="131" spans="1:9" ht="17.5" thickBot="1">
      <c r="A131" s="593" t="s">
        <v>980</v>
      </c>
      <c r="B131" s="593"/>
      <c r="C131" s="593"/>
      <c r="D131" s="593"/>
      <c r="E131" s="593"/>
      <c r="F131" s="593"/>
      <c r="G131" s="593"/>
      <c r="H131" s="593"/>
      <c r="I131" s="593"/>
    </row>
    <row r="132" spans="1:9" ht="15" thickBot="1">
      <c r="A132" s="573" t="s">
        <v>0</v>
      </c>
      <c r="B132" s="573" t="s">
        <v>614</v>
      </c>
      <c r="C132" s="573"/>
      <c r="D132" s="573"/>
      <c r="E132" s="573"/>
      <c r="F132" s="573"/>
      <c r="G132" s="573"/>
      <c r="H132" s="573"/>
      <c r="I132" s="573"/>
    </row>
    <row r="133" spans="1:9" ht="15" thickBot="1">
      <c r="A133" s="573"/>
      <c r="B133" s="573" t="s">
        <v>32</v>
      </c>
      <c r="C133" s="573"/>
      <c r="D133" s="573"/>
      <c r="E133" s="573"/>
      <c r="F133" s="573" t="s">
        <v>33</v>
      </c>
      <c r="G133" s="573"/>
      <c r="H133" s="573"/>
      <c r="I133" s="573"/>
    </row>
    <row r="134" spans="1:9" ht="29.5" thickBot="1">
      <c r="A134" s="573"/>
      <c r="B134" s="475" t="s">
        <v>209</v>
      </c>
      <c r="C134" s="475" t="s">
        <v>207</v>
      </c>
      <c r="D134" s="566" t="s">
        <v>981</v>
      </c>
      <c r="E134" s="566"/>
      <c r="F134" s="475" t="s">
        <v>208</v>
      </c>
      <c r="G134" s="475" t="s">
        <v>207</v>
      </c>
      <c r="H134" s="566" t="s">
        <v>982</v>
      </c>
      <c r="I134" s="566"/>
    </row>
    <row r="135" spans="1:9" ht="15" thickBot="1">
      <c r="A135" s="115" t="s">
        <v>606</v>
      </c>
      <c r="B135" s="115">
        <v>119</v>
      </c>
      <c r="C135" s="115">
        <v>805</v>
      </c>
      <c r="D135" s="561">
        <v>445101.35888865101</v>
      </c>
      <c r="E135" s="561"/>
      <c r="F135" s="115">
        <v>1</v>
      </c>
      <c r="G135" s="115">
        <v>1</v>
      </c>
      <c r="H135" s="595">
        <v>47.5</v>
      </c>
      <c r="I135" s="595"/>
    </row>
    <row r="136" spans="1:9" ht="15" thickBot="1">
      <c r="A136" s="115" t="s">
        <v>635</v>
      </c>
      <c r="B136" s="115">
        <v>119</v>
      </c>
      <c r="C136" s="115">
        <v>791</v>
      </c>
      <c r="D136" s="561">
        <v>429714.63955969701</v>
      </c>
      <c r="E136" s="561"/>
      <c r="F136" s="115">
        <v>1</v>
      </c>
      <c r="G136" s="115">
        <v>1</v>
      </c>
      <c r="H136" s="595">
        <v>47.5</v>
      </c>
      <c r="I136" s="595"/>
    </row>
    <row r="137" spans="1:9" ht="15" thickBot="1">
      <c r="A137" s="115" t="s">
        <v>744</v>
      </c>
      <c r="B137" s="115">
        <v>128</v>
      </c>
      <c r="C137" s="115">
        <v>852</v>
      </c>
      <c r="D137" s="569">
        <v>425708.85383542901</v>
      </c>
      <c r="E137" s="570"/>
      <c r="F137" s="115">
        <v>1</v>
      </c>
      <c r="G137" s="115">
        <v>1</v>
      </c>
      <c r="H137" s="596">
        <v>47.5</v>
      </c>
      <c r="I137" s="597"/>
    </row>
    <row r="138" spans="1:9" ht="15" thickBot="1">
      <c r="A138" s="340" t="s">
        <v>745</v>
      </c>
      <c r="B138" s="127">
        <v>118</v>
      </c>
      <c r="C138" s="127">
        <v>786</v>
      </c>
      <c r="D138" s="559">
        <v>421478.68964570801</v>
      </c>
      <c r="E138" s="559"/>
      <c r="F138" s="127">
        <v>1</v>
      </c>
      <c r="G138" s="127">
        <v>1</v>
      </c>
      <c r="H138" s="592">
        <v>47.5</v>
      </c>
      <c r="I138" s="592"/>
    </row>
    <row r="139" spans="1:9" ht="15" thickBot="1">
      <c r="A139" s="340" t="s">
        <v>746</v>
      </c>
      <c r="B139" s="127">
        <v>121</v>
      </c>
      <c r="C139" s="127">
        <v>806</v>
      </c>
      <c r="D139" s="559">
        <v>425227.68964570801</v>
      </c>
      <c r="E139" s="559"/>
      <c r="F139" s="127">
        <v>1</v>
      </c>
      <c r="G139" s="127">
        <v>1</v>
      </c>
      <c r="H139" s="592">
        <v>47.5</v>
      </c>
      <c r="I139" s="592"/>
    </row>
    <row r="140" spans="1:9" ht="15" thickBot="1">
      <c r="A140" s="483" t="s">
        <v>747</v>
      </c>
      <c r="B140" s="127">
        <v>127</v>
      </c>
      <c r="C140" s="127">
        <v>858</v>
      </c>
      <c r="D140" s="559">
        <v>440739.14964570798</v>
      </c>
      <c r="E140" s="559"/>
      <c r="F140" s="127">
        <v>1</v>
      </c>
      <c r="G140" s="127">
        <v>1</v>
      </c>
      <c r="H140" s="592">
        <v>47.5</v>
      </c>
      <c r="I140" s="592"/>
    </row>
    <row r="141" spans="1:9" ht="15" thickBot="1">
      <c r="A141" s="340" t="s">
        <v>748</v>
      </c>
      <c r="B141" s="127">
        <v>127</v>
      </c>
      <c r="C141" s="127">
        <v>865</v>
      </c>
      <c r="D141" s="559">
        <v>439731.322466821</v>
      </c>
      <c r="E141" s="559"/>
      <c r="F141" s="127">
        <v>1</v>
      </c>
      <c r="G141" s="127">
        <v>1</v>
      </c>
      <c r="H141" s="592">
        <v>47.5</v>
      </c>
      <c r="I141" s="592"/>
    </row>
    <row r="142" spans="1:9" ht="15" thickBot="1">
      <c r="A142" s="340" t="s">
        <v>749</v>
      </c>
      <c r="B142" s="127">
        <v>127</v>
      </c>
      <c r="C142" s="127">
        <v>853</v>
      </c>
      <c r="D142" s="559">
        <v>424426.507466821</v>
      </c>
      <c r="E142" s="559"/>
      <c r="F142" s="127">
        <v>1</v>
      </c>
      <c r="G142" s="127">
        <v>1</v>
      </c>
      <c r="H142" s="592">
        <v>47.5</v>
      </c>
      <c r="I142" s="592"/>
    </row>
    <row r="143" spans="1:9" ht="15" thickBot="1">
      <c r="A143" s="483" t="s">
        <v>750</v>
      </c>
      <c r="B143" s="127">
        <v>128</v>
      </c>
      <c r="C143" s="127">
        <v>852</v>
      </c>
      <c r="D143" s="559">
        <v>425708.85383542901</v>
      </c>
      <c r="E143" s="559"/>
      <c r="F143" s="127">
        <v>1</v>
      </c>
      <c r="G143" s="127">
        <v>1</v>
      </c>
      <c r="H143" s="592">
        <v>47.5</v>
      </c>
      <c r="I143" s="592"/>
    </row>
    <row r="144" spans="1:9">
      <c r="A144" s="493"/>
      <c r="B144" s="42"/>
    </row>
    <row r="145" spans="1:9">
      <c r="A145" s="134" t="s">
        <v>1026</v>
      </c>
    </row>
    <row r="146" spans="1:9">
      <c r="A146" s="75"/>
    </row>
    <row r="147" spans="1:9">
      <c r="A147" s="75"/>
    </row>
    <row r="148" spans="1:9">
      <c r="A148" s="19"/>
    </row>
    <row r="149" spans="1:9" ht="20">
      <c r="A149" s="560" t="s">
        <v>685</v>
      </c>
      <c r="B149" s="560"/>
      <c r="C149" s="560"/>
      <c r="D149" s="560"/>
      <c r="E149" s="560"/>
      <c r="F149" s="560"/>
      <c r="G149" s="560"/>
      <c r="H149" s="560"/>
      <c r="I149" s="560"/>
    </row>
    <row r="151" spans="1:9" ht="17.5" thickBot="1">
      <c r="A151" s="593" t="s">
        <v>983</v>
      </c>
      <c r="B151" s="593"/>
      <c r="C151" s="593"/>
      <c r="D151" s="593"/>
      <c r="E151" s="593"/>
      <c r="F151" s="593"/>
      <c r="G151" s="593"/>
      <c r="H151" s="593"/>
      <c r="I151" s="593"/>
    </row>
    <row r="152" spans="1:9" ht="15" thickBot="1">
      <c r="A152" s="573" t="s">
        <v>0</v>
      </c>
      <c r="B152" s="573" t="s">
        <v>616</v>
      </c>
      <c r="C152" s="573"/>
      <c r="D152" s="573"/>
      <c r="E152" s="573"/>
      <c r="F152" s="573" t="s">
        <v>662</v>
      </c>
      <c r="G152" s="573"/>
      <c r="H152" s="573"/>
      <c r="I152" s="573"/>
    </row>
    <row r="153" spans="1:9" ht="15" thickBot="1">
      <c r="A153" s="573"/>
      <c r="B153" s="476" t="s">
        <v>7</v>
      </c>
      <c r="C153" s="573" t="s">
        <v>8</v>
      </c>
      <c r="D153" s="573"/>
      <c r="E153" s="545" t="s">
        <v>9</v>
      </c>
      <c r="F153" s="566" t="s">
        <v>210</v>
      </c>
      <c r="G153" s="566"/>
      <c r="H153" s="594" t="s">
        <v>9</v>
      </c>
      <c r="I153" s="573"/>
    </row>
    <row r="154" spans="1:9" ht="15" thickBot="1">
      <c r="A154" s="115" t="s">
        <v>606</v>
      </c>
      <c r="B154" s="116">
        <v>16391.340131150999</v>
      </c>
      <c r="C154" s="561">
        <v>12174.288514200001</v>
      </c>
      <c r="D154" s="561"/>
      <c r="E154" s="129">
        <v>4217.0516169510001</v>
      </c>
      <c r="F154" s="561">
        <v>1061.8577330000001</v>
      </c>
      <c r="G154" s="561"/>
      <c r="H154" s="589">
        <v>73.107733000000053</v>
      </c>
      <c r="I154" s="589"/>
    </row>
    <row r="155" spans="1:9" ht="15" thickBot="1">
      <c r="A155" s="115" t="s">
        <v>635</v>
      </c>
      <c r="B155" s="116">
        <v>4386.18571709348</v>
      </c>
      <c r="C155" s="561">
        <v>4435.4072871500002</v>
      </c>
      <c r="D155" s="561"/>
      <c r="E155" s="116">
        <v>-49.22157005652025</v>
      </c>
      <c r="F155" s="561">
        <v>936.99990300000002</v>
      </c>
      <c r="G155" s="561"/>
      <c r="H155" s="589">
        <v>-124.85783000000004</v>
      </c>
      <c r="I155" s="589"/>
    </row>
    <row r="156" spans="1:9" ht="15" thickBot="1">
      <c r="A156" s="115" t="s">
        <v>744</v>
      </c>
      <c r="B156" s="116">
        <f>SUM(B157:B162)</f>
        <v>4119.1920078140001</v>
      </c>
      <c r="C156" s="569">
        <f>SUM(C157:D162)</f>
        <v>4021.332452654</v>
      </c>
      <c r="D156" s="570"/>
      <c r="E156" s="116">
        <f>B156-C156</f>
        <v>97.859555160000127</v>
      </c>
      <c r="F156" s="569">
        <v>973.90828599999998</v>
      </c>
      <c r="G156" s="570"/>
      <c r="H156" s="590">
        <v>36.908382999999958</v>
      </c>
      <c r="I156" s="591"/>
    </row>
    <row r="157" spans="1:9" ht="15" thickBot="1">
      <c r="A157" s="340" t="s">
        <v>745</v>
      </c>
      <c r="B157" s="473">
        <v>1638.768806</v>
      </c>
      <c r="C157" s="559">
        <v>993.96616749999998</v>
      </c>
      <c r="D157" s="559"/>
      <c r="E157" s="494">
        <f>B157-C157</f>
        <v>644.80263850000006</v>
      </c>
      <c r="F157" s="584">
        <v>945.79265499999997</v>
      </c>
      <c r="G157" s="585"/>
      <c r="H157" s="587">
        <v>8.7927519999999504</v>
      </c>
      <c r="I157" s="588"/>
    </row>
    <row r="158" spans="1:9" ht="15" thickBot="1">
      <c r="A158" s="340" t="s">
        <v>746</v>
      </c>
      <c r="B158" s="473">
        <v>447.52431999999999</v>
      </c>
      <c r="C158" s="559">
        <v>522.18441199999995</v>
      </c>
      <c r="D158" s="559"/>
      <c r="E158" s="494">
        <f t="shared" ref="E158:E162" si="0">B158-C158</f>
        <v>-74.660091999999963</v>
      </c>
      <c r="F158" s="584">
        <v>941.94229600000006</v>
      </c>
      <c r="G158" s="585"/>
      <c r="H158" s="584">
        <v>-3.8503589999999122</v>
      </c>
      <c r="I158" s="585"/>
    </row>
    <row r="159" spans="1:9" ht="15" thickBot="1">
      <c r="A159" s="483" t="s">
        <v>747</v>
      </c>
      <c r="B159" s="473">
        <v>524.52228185399997</v>
      </c>
      <c r="C159" s="559">
        <v>731.72865165400003</v>
      </c>
      <c r="D159" s="559"/>
      <c r="E159" s="494">
        <f t="shared" si="0"/>
        <v>-207.20636980000006</v>
      </c>
      <c r="F159" s="584">
        <v>933.14800700000001</v>
      </c>
      <c r="G159" s="585"/>
      <c r="H159" s="584">
        <v>-8.7942890000000489</v>
      </c>
      <c r="I159" s="585"/>
    </row>
    <row r="160" spans="1:9" ht="15" thickBot="1">
      <c r="A160" s="340" t="s">
        <v>748</v>
      </c>
      <c r="B160" s="473">
        <v>480.04252595999998</v>
      </c>
      <c r="C160" s="559">
        <v>895.65453449999995</v>
      </c>
      <c r="D160" s="559"/>
      <c r="E160" s="494">
        <f t="shared" si="0"/>
        <v>-415.61200853999998</v>
      </c>
      <c r="F160" s="584">
        <v>954.94600800000001</v>
      </c>
      <c r="G160" s="585"/>
      <c r="H160" s="586">
        <v>21.798000999999999</v>
      </c>
      <c r="I160" s="586"/>
    </row>
    <row r="161" spans="1:9" ht="15" thickBot="1">
      <c r="A161" s="340" t="s">
        <v>749</v>
      </c>
      <c r="B161" s="473">
        <v>376.48317400000002</v>
      </c>
      <c r="C161" s="559">
        <v>582.28403200000002</v>
      </c>
      <c r="D161" s="559"/>
      <c r="E161" s="494">
        <f t="shared" si="0"/>
        <v>-205.80085800000001</v>
      </c>
      <c r="F161" s="584">
        <v>970.50719100000003</v>
      </c>
      <c r="G161" s="585"/>
      <c r="H161" s="586">
        <v>15.561183000000028</v>
      </c>
      <c r="I161" s="586"/>
    </row>
    <row r="162" spans="1:9" ht="15" thickBot="1">
      <c r="A162" s="483" t="s">
        <v>750</v>
      </c>
      <c r="B162" s="473">
        <v>651.85090000000002</v>
      </c>
      <c r="C162" s="559">
        <v>295.514655</v>
      </c>
      <c r="D162" s="559"/>
      <c r="E162" s="494">
        <f t="shared" si="0"/>
        <v>356.33624500000002</v>
      </c>
      <c r="F162" s="584">
        <v>973.90828599999998</v>
      </c>
      <c r="G162" s="585"/>
      <c r="H162" s="586">
        <v>3.4010949999999411</v>
      </c>
      <c r="I162" s="586"/>
    </row>
    <row r="163" spans="1:9">
      <c r="A163" s="42"/>
      <c r="B163" s="42"/>
    </row>
    <row r="164" spans="1:9">
      <c r="A164" s="133" t="s">
        <v>1032</v>
      </c>
    </row>
    <row r="165" spans="1:9">
      <c r="A165" s="7"/>
    </row>
  </sheetData>
  <mergeCells count="240">
    <mergeCell ref="C121:E121"/>
    <mergeCell ref="G121:I121"/>
    <mergeCell ref="C127:E127"/>
    <mergeCell ref="G127:I127"/>
    <mergeCell ref="C128:E128"/>
    <mergeCell ref="G128:I128"/>
    <mergeCell ref="A99:I99"/>
    <mergeCell ref="D103:E103"/>
    <mergeCell ref="H103:I103"/>
    <mergeCell ref="A117:A119"/>
    <mergeCell ref="B117:I117"/>
    <mergeCell ref="B118:E118"/>
    <mergeCell ref="F118:I118"/>
    <mergeCell ref="C119:E119"/>
    <mergeCell ref="G119:I119"/>
    <mergeCell ref="C120:E120"/>
    <mergeCell ref="G120:I120"/>
    <mergeCell ref="A102:A104"/>
    <mergeCell ref="B102:E102"/>
    <mergeCell ref="F102:I102"/>
    <mergeCell ref="B103:C103"/>
    <mergeCell ref="F103:G103"/>
    <mergeCell ref="A116:I116"/>
    <mergeCell ref="C122:E122"/>
    <mergeCell ref="A82:A84"/>
    <mergeCell ref="B82:E83"/>
    <mergeCell ref="F82:I83"/>
    <mergeCell ref="B84:C84"/>
    <mergeCell ref="F84:G84"/>
    <mergeCell ref="B88:C88"/>
    <mergeCell ref="B89:C89"/>
    <mergeCell ref="B90:C90"/>
    <mergeCell ref="B85:C85"/>
    <mergeCell ref="F85:G85"/>
    <mergeCell ref="B86:C86"/>
    <mergeCell ref="B87:C87"/>
    <mergeCell ref="F88:G88"/>
    <mergeCell ref="F89:G89"/>
    <mergeCell ref="F90:G90"/>
    <mergeCell ref="F74:G74"/>
    <mergeCell ref="F75:G75"/>
    <mergeCell ref="F76:G76"/>
    <mergeCell ref="F77:G77"/>
    <mergeCell ref="B91:C91"/>
    <mergeCell ref="B92:C92"/>
    <mergeCell ref="B93:C93"/>
    <mergeCell ref="F91:G91"/>
    <mergeCell ref="F92:G92"/>
    <mergeCell ref="F93:G93"/>
    <mergeCell ref="B78:C78"/>
    <mergeCell ref="F78:G78"/>
    <mergeCell ref="B58:C58"/>
    <mergeCell ref="B59:C59"/>
    <mergeCell ref="B60:C60"/>
    <mergeCell ref="B55:C55"/>
    <mergeCell ref="B56:C56"/>
    <mergeCell ref="B57:C57"/>
    <mergeCell ref="F55:G55"/>
    <mergeCell ref="F56:G56"/>
    <mergeCell ref="A67:A69"/>
    <mergeCell ref="B67:E68"/>
    <mergeCell ref="F67:I68"/>
    <mergeCell ref="B69:C69"/>
    <mergeCell ref="F69:G69"/>
    <mergeCell ref="B61:C61"/>
    <mergeCell ref="B62:C62"/>
    <mergeCell ref="B63:C63"/>
    <mergeCell ref="F57:G57"/>
    <mergeCell ref="F58:G58"/>
    <mergeCell ref="F59:G59"/>
    <mergeCell ref="A66:I66"/>
    <mergeCell ref="F60:G60"/>
    <mergeCell ref="F61:G61"/>
    <mergeCell ref="A52:A54"/>
    <mergeCell ref="B52:E53"/>
    <mergeCell ref="F52:I53"/>
    <mergeCell ref="B54:C54"/>
    <mergeCell ref="F54:G54"/>
    <mergeCell ref="B43:C43"/>
    <mergeCell ref="F43:G43"/>
    <mergeCell ref="B44:C44"/>
    <mergeCell ref="F44:G44"/>
    <mergeCell ref="B45:C45"/>
    <mergeCell ref="F45:G45"/>
    <mergeCell ref="B40:C40"/>
    <mergeCell ref="F40:G40"/>
    <mergeCell ref="B41:C41"/>
    <mergeCell ref="F41:G41"/>
    <mergeCell ref="B42:C42"/>
    <mergeCell ref="F42:G42"/>
    <mergeCell ref="B37:C37"/>
    <mergeCell ref="F37:G37"/>
    <mergeCell ref="B38:C38"/>
    <mergeCell ref="F38:G38"/>
    <mergeCell ref="B39:C39"/>
    <mergeCell ref="F39:G39"/>
    <mergeCell ref="B29:C29"/>
    <mergeCell ref="F29:G29"/>
    <mergeCell ref="B30:C30"/>
    <mergeCell ref="F30:G30"/>
    <mergeCell ref="A34:A36"/>
    <mergeCell ref="B34:E35"/>
    <mergeCell ref="F34:I35"/>
    <mergeCell ref="B36:C36"/>
    <mergeCell ref="F36:G36"/>
    <mergeCell ref="A33:I33"/>
    <mergeCell ref="B26:C26"/>
    <mergeCell ref="F26:G26"/>
    <mergeCell ref="A18:I18"/>
    <mergeCell ref="B27:C27"/>
    <mergeCell ref="F27:G27"/>
    <mergeCell ref="B28:C28"/>
    <mergeCell ref="F28:G28"/>
    <mergeCell ref="B23:C23"/>
    <mergeCell ref="F23:G23"/>
    <mergeCell ref="B24:C24"/>
    <mergeCell ref="F24:G24"/>
    <mergeCell ref="B25:C25"/>
    <mergeCell ref="F25:G25"/>
    <mergeCell ref="B21:C21"/>
    <mergeCell ref="F21:G21"/>
    <mergeCell ref="B22:C22"/>
    <mergeCell ref="F22:G22"/>
    <mergeCell ref="B13:C13"/>
    <mergeCell ref="F13:G13"/>
    <mergeCell ref="B14:C14"/>
    <mergeCell ref="F14:G14"/>
    <mergeCell ref="B15:C15"/>
    <mergeCell ref="F15:G15"/>
    <mergeCell ref="A49:I49"/>
    <mergeCell ref="A51:I51"/>
    <mergeCell ref="A1:I1"/>
    <mergeCell ref="A4:A6"/>
    <mergeCell ref="B4:E5"/>
    <mergeCell ref="F4:I5"/>
    <mergeCell ref="B6:C6"/>
    <mergeCell ref="F6:G6"/>
    <mergeCell ref="B10:C10"/>
    <mergeCell ref="F10:G10"/>
    <mergeCell ref="B11:C11"/>
    <mergeCell ref="F11:G11"/>
    <mergeCell ref="A3:I3"/>
    <mergeCell ref="B9:C9"/>
    <mergeCell ref="F9:G9"/>
    <mergeCell ref="B12:C12"/>
    <mergeCell ref="F12:G12"/>
    <mergeCell ref="B7:C7"/>
    <mergeCell ref="F7:G7"/>
    <mergeCell ref="B8:C8"/>
    <mergeCell ref="F8:G8"/>
    <mergeCell ref="A19:A21"/>
    <mergeCell ref="B19:E20"/>
    <mergeCell ref="F19:I20"/>
    <mergeCell ref="F62:G62"/>
    <mergeCell ref="F63:G63"/>
    <mergeCell ref="A101:I101"/>
    <mergeCell ref="B70:C70"/>
    <mergeCell ref="F70:G70"/>
    <mergeCell ref="F87:G87"/>
    <mergeCell ref="A81:I81"/>
    <mergeCell ref="F86:G86"/>
    <mergeCell ref="B74:C74"/>
    <mergeCell ref="B75:C75"/>
    <mergeCell ref="B76:C76"/>
    <mergeCell ref="B71:C71"/>
    <mergeCell ref="F71:G71"/>
    <mergeCell ref="B72:C72"/>
    <mergeCell ref="F72:G72"/>
    <mergeCell ref="B73:C73"/>
    <mergeCell ref="B77:C77"/>
    <mergeCell ref="F73:G73"/>
    <mergeCell ref="G122:I122"/>
    <mergeCell ref="C123:E123"/>
    <mergeCell ref="G123:I123"/>
    <mergeCell ref="C124:E124"/>
    <mergeCell ref="G124:I124"/>
    <mergeCell ref="C125:E125"/>
    <mergeCell ref="G125:I125"/>
    <mergeCell ref="C126:E126"/>
    <mergeCell ref="G126:I126"/>
    <mergeCell ref="A131:I131"/>
    <mergeCell ref="A132:A134"/>
    <mergeCell ref="B132:I132"/>
    <mergeCell ref="B133:E133"/>
    <mergeCell ref="F133:I133"/>
    <mergeCell ref="D134:E134"/>
    <mergeCell ref="H134:I134"/>
    <mergeCell ref="D135:E135"/>
    <mergeCell ref="H135:I135"/>
    <mergeCell ref="D136:E136"/>
    <mergeCell ref="H136:I136"/>
    <mergeCell ref="D137:E137"/>
    <mergeCell ref="H137:I137"/>
    <mergeCell ref="D138:E138"/>
    <mergeCell ref="H138:I138"/>
    <mergeCell ref="D139:E139"/>
    <mergeCell ref="H139:I139"/>
    <mergeCell ref="D140:E140"/>
    <mergeCell ref="H140:I140"/>
    <mergeCell ref="D141:E141"/>
    <mergeCell ref="H141:I141"/>
    <mergeCell ref="D142:E142"/>
    <mergeCell ref="H142:I142"/>
    <mergeCell ref="D143:E143"/>
    <mergeCell ref="H143:I143"/>
    <mergeCell ref="A149:I149"/>
    <mergeCell ref="A151:I151"/>
    <mergeCell ref="A152:A153"/>
    <mergeCell ref="B152:E152"/>
    <mergeCell ref="F152:I152"/>
    <mergeCell ref="C153:D153"/>
    <mergeCell ref="F153:G153"/>
    <mergeCell ref="H153:I153"/>
    <mergeCell ref="C154:D154"/>
    <mergeCell ref="F154:G154"/>
    <mergeCell ref="H154:I154"/>
    <mergeCell ref="C155:D155"/>
    <mergeCell ref="F155:G155"/>
    <mergeCell ref="H155:I155"/>
    <mergeCell ref="C156:D156"/>
    <mergeCell ref="F156:G156"/>
    <mergeCell ref="H156:I156"/>
    <mergeCell ref="C157:D157"/>
    <mergeCell ref="F157:G157"/>
    <mergeCell ref="H157:I157"/>
    <mergeCell ref="C158:D158"/>
    <mergeCell ref="F158:G158"/>
    <mergeCell ref="H158:I158"/>
    <mergeCell ref="C159:D159"/>
    <mergeCell ref="F159:G159"/>
    <mergeCell ref="H159:I159"/>
    <mergeCell ref="C160:D160"/>
    <mergeCell ref="F160:G160"/>
    <mergeCell ref="H160:I160"/>
    <mergeCell ref="C161:D161"/>
    <mergeCell ref="F161:G161"/>
    <mergeCell ref="H161:I161"/>
    <mergeCell ref="C162:D162"/>
    <mergeCell ref="F162:G162"/>
    <mergeCell ref="H162:I162"/>
  </mergeCells>
  <pageMargins left="0.7" right="0.7" top="0.75" bottom="0.75" header="0.3" footer="0.3"/>
  <pageSetup paperSize="9" scale="95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theme="0"/>
  </sheetPr>
  <dimension ref="A2:M64"/>
  <sheetViews>
    <sheetView showGridLines="0" view="pageBreakPreview" topLeftCell="A70" zoomScaleNormal="100" zoomScaleSheetLayoutView="100" workbookViewId="0">
      <selection activeCell="C67" sqref="C67"/>
    </sheetView>
  </sheetViews>
  <sheetFormatPr defaultRowHeight="14.5"/>
  <cols>
    <col min="1" max="1" width="11.453125" customWidth="1"/>
    <col min="2" max="2" width="11.81640625" customWidth="1"/>
    <col min="3" max="3" width="11.54296875" customWidth="1"/>
    <col min="4" max="4" width="10.453125" customWidth="1"/>
    <col min="5" max="5" width="11.1796875" customWidth="1"/>
    <col min="6" max="6" width="12.54296875" customWidth="1"/>
    <col min="7" max="7" width="7.54296875" customWidth="1"/>
    <col min="8" max="8" width="10.54296875" customWidth="1"/>
    <col min="13" max="13" width="10.54296875" bestFit="1" customWidth="1"/>
  </cols>
  <sheetData>
    <row r="2" spans="1:13" ht="20">
      <c r="A2" s="560" t="s">
        <v>984</v>
      </c>
      <c r="B2" s="560"/>
      <c r="C2" s="560"/>
      <c r="D2" s="560"/>
      <c r="E2" s="560"/>
      <c r="F2" s="560"/>
      <c r="G2" s="560"/>
      <c r="H2" s="560"/>
    </row>
    <row r="3" spans="1:13" ht="20">
      <c r="A3" s="323"/>
      <c r="B3" s="323"/>
      <c r="C3" s="323"/>
      <c r="D3" s="323"/>
      <c r="E3" s="323"/>
      <c r="F3" s="323"/>
      <c r="G3" s="323"/>
      <c r="H3" s="323"/>
    </row>
    <row r="4" spans="1:13" ht="17.5" thickBot="1">
      <c r="A4" s="562" t="s">
        <v>34</v>
      </c>
      <c r="B4" s="562"/>
      <c r="C4" s="562"/>
      <c r="D4" s="562"/>
      <c r="E4" s="562"/>
      <c r="F4" s="562"/>
      <c r="G4" s="562"/>
      <c r="H4" s="562"/>
    </row>
    <row r="5" spans="1:13" ht="20.25" customHeight="1" thickBot="1">
      <c r="A5" s="573" t="s">
        <v>0</v>
      </c>
      <c r="B5" s="573" t="s">
        <v>34</v>
      </c>
      <c r="C5" s="573"/>
      <c r="D5" s="573"/>
      <c r="E5" s="573"/>
      <c r="F5" s="573" t="s">
        <v>35</v>
      </c>
      <c r="G5" s="573"/>
      <c r="H5" s="566" t="s">
        <v>88</v>
      </c>
    </row>
    <row r="6" spans="1:13" ht="22.5" customHeight="1" thickBot="1">
      <c r="A6" s="573"/>
      <c r="B6" s="566" t="s">
        <v>37</v>
      </c>
      <c r="C6" s="566" t="s">
        <v>36</v>
      </c>
      <c r="D6" s="566" t="s">
        <v>39</v>
      </c>
      <c r="E6" s="566" t="s">
        <v>38</v>
      </c>
      <c r="F6" s="573" t="s">
        <v>4</v>
      </c>
      <c r="G6" s="573" t="s">
        <v>2</v>
      </c>
      <c r="H6" s="566"/>
    </row>
    <row r="7" spans="1:13" ht="6.75" customHeight="1" thickBot="1">
      <c r="A7" s="573"/>
      <c r="B7" s="566"/>
      <c r="C7" s="566"/>
      <c r="D7" s="566"/>
      <c r="E7" s="566"/>
      <c r="F7" s="573"/>
      <c r="G7" s="573"/>
      <c r="H7" s="566"/>
    </row>
    <row r="8" spans="1:13" ht="15" thickBot="1">
      <c r="A8" s="115" t="s">
        <v>606</v>
      </c>
      <c r="B8" s="130">
        <v>1104610</v>
      </c>
      <c r="C8" s="130">
        <v>1774493</v>
      </c>
      <c r="D8" s="130">
        <v>316263</v>
      </c>
      <c r="E8" s="130">
        <v>1638</v>
      </c>
      <c r="F8" s="130">
        <v>2484354</v>
      </c>
      <c r="G8" s="131">
        <v>0.53414657039889535</v>
      </c>
      <c r="H8" s="130">
        <v>1357034</v>
      </c>
    </row>
    <row r="9" spans="1:13" ht="15" thickBot="1">
      <c r="A9" s="115" t="s">
        <v>635</v>
      </c>
      <c r="B9" s="130">
        <v>1239055</v>
      </c>
      <c r="C9" s="130">
        <v>2190942</v>
      </c>
      <c r="D9" s="130">
        <v>363976</v>
      </c>
      <c r="E9" s="130">
        <v>1638</v>
      </c>
      <c r="F9" s="130">
        <v>2920373</v>
      </c>
      <c r="G9" s="131">
        <v>0.17550598666695649</v>
      </c>
      <c r="H9" s="130">
        <v>1536596</v>
      </c>
    </row>
    <row r="10" spans="1:13" ht="15" thickBot="1">
      <c r="A10" s="115" t="s">
        <v>744</v>
      </c>
      <c r="B10" s="130">
        <v>1695268</v>
      </c>
      <c r="C10" s="130">
        <v>3175429</v>
      </c>
      <c r="D10" s="130">
        <v>460372</v>
      </c>
      <c r="E10" s="130">
        <v>1638</v>
      </c>
      <c r="F10" s="130">
        <v>3880753</v>
      </c>
      <c r="G10" s="131">
        <v>0.56207730460312821</v>
      </c>
      <c r="H10" s="130">
        <v>2175967</v>
      </c>
      <c r="J10" s="101"/>
      <c r="K10" s="101"/>
      <c r="L10" s="101"/>
      <c r="M10" s="10"/>
    </row>
    <row r="11" spans="1:13" ht="15" thickBot="1">
      <c r="A11" s="340" t="s">
        <v>745</v>
      </c>
      <c r="B11" s="347">
        <v>1280009</v>
      </c>
      <c r="C11" s="347">
        <v>2315635</v>
      </c>
      <c r="D11" s="347">
        <v>382972</v>
      </c>
      <c r="E11" s="347">
        <v>1638</v>
      </c>
      <c r="F11" s="347">
        <v>3022366</v>
      </c>
      <c r="G11" s="348">
        <v>0.21656011985409487</v>
      </c>
      <c r="H11" s="349">
        <v>1603232</v>
      </c>
    </row>
    <row r="12" spans="1:13" ht="15" thickBot="1">
      <c r="A12" s="340" t="s">
        <v>746</v>
      </c>
      <c r="B12" s="347">
        <v>1319141</v>
      </c>
      <c r="C12" s="347">
        <v>2447272</v>
      </c>
      <c r="D12" s="347">
        <v>397718</v>
      </c>
      <c r="E12" s="347">
        <v>1638</v>
      </c>
      <c r="F12" s="347">
        <v>3136969</v>
      </c>
      <c r="G12" s="348">
        <v>0.26269001921626306</v>
      </c>
      <c r="H12" s="349">
        <v>1655900</v>
      </c>
    </row>
    <row r="13" spans="1:13" ht="15" thickBot="1">
      <c r="A13" s="340" t="s">
        <v>747</v>
      </c>
      <c r="B13" s="347">
        <v>1380360</v>
      </c>
      <c r="C13" s="347">
        <v>2582548</v>
      </c>
      <c r="D13" s="347">
        <v>420631</v>
      </c>
      <c r="E13" s="347">
        <v>1638</v>
      </c>
      <c r="F13" s="347">
        <v>3276881</v>
      </c>
      <c r="G13" s="348">
        <v>0.31900727513067784</v>
      </c>
      <c r="H13" s="349">
        <v>1737178</v>
      </c>
    </row>
    <row r="14" spans="1:13" ht="15" thickBot="1">
      <c r="A14" s="340" t="s">
        <v>748</v>
      </c>
      <c r="B14" s="347">
        <v>1436200</v>
      </c>
      <c r="C14" s="347">
        <v>2700694</v>
      </c>
      <c r="D14" s="347">
        <v>438291</v>
      </c>
      <c r="E14" s="347">
        <v>1638</v>
      </c>
      <c r="F14" s="347">
        <v>3398974</v>
      </c>
      <c r="G14" s="348">
        <v>0.36815204274431101</v>
      </c>
      <c r="H14" s="349">
        <v>1810120</v>
      </c>
    </row>
    <row r="15" spans="1:13" ht="15" thickBot="1">
      <c r="A15" s="340" t="s">
        <v>749</v>
      </c>
      <c r="B15" s="347">
        <v>1547619</v>
      </c>
      <c r="C15" s="347">
        <v>2905718</v>
      </c>
      <c r="D15" s="347">
        <v>452635</v>
      </c>
      <c r="E15" s="347">
        <v>1638</v>
      </c>
      <c r="F15" s="347">
        <v>3615019</v>
      </c>
      <c r="G15" s="348">
        <v>0.45511428725535896</v>
      </c>
      <c r="H15" s="349">
        <v>1954587</v>
      </c>
    </row>
    <row r="16" spans="1:13" ht="15" thickBot="1">
      <c r="A16" s="340" t="s">
        <v>750</v>
      </c>
      <c r="B16" s="330">
        <v>1695268</v>
      </c>
      <c r="C16" s="330">
        <v>3175429</v>
      </c>
      <c r="D16" s="330">
        <v>460372</v>
      </c>
      <c r="E16" s="330">
        <v>1638</v>
      </c>
      <c r="F16" s="330">
        <v>3880753</v>
      </c>
      <c r="G16" s="348">
        <v>0.56207730460312821</v>
      </c>
      <c r="H16" s="349">
        <v>2175967</v>
      </c>
    </row>
    <row r="17" spans="1:12" ht="15" hidden="1" customHeight="1">
      <c r="G17" s="131">
        <v>-1</v>
      </c>
    </row>
    <row r="18" spans="1:12">
      <c r="A18" s="132" t="s">
        <v>683</v>
      </c>
    </row>
    <row r="19" spans="1:12" ht="5.25" customHeight="1">
      <c r="A19" s="5"/>
    </row>
    <row r="20" spans="1:12" ht="17.5" thickBot="1">
      <c r="A20" s="562" t="s">
        <v>985</v>
      </c>
      <c r="B20" s="562"/>
      <c r="C20" s="562"/>
      <c r="D20" s="562"/>
      <c r="E20" s="562"/>
      <c r="F20" s="562"/>
      <c r="G20" s="562"/>
      <c r="H20" s="562"/>
    </row>
    <row r="21" spans="1:12" ht="18.75" customHeight="1" thickBot="1">
      <c r="A21" s="573" t="s">
        <v>0</v>
      </c>
      <c r="B21" s="573" t="s">
        <v>87</v>
      </c>
      <c r="C21" s="573"/>
      <c r="D21" s="573"/>
      <c r="E21" s="573"/>
      <c r="F21" s="573" t="s">
        <v>90</v>
      </c>
      <c r="G21" s="573"/>
      <c r="H21" s="573"/>
    </row>
    <row r="22" spans="1:12" ht="15.75" customHeight="1" thickBot="1">
      <c r="A22" s="573"/>
      <c r="B22" s="566" t="s">
        <v>92</v>
      </c>
      <c r="C22" s="566" t="s">
        <v>93</v>
      </c>
      <c r="D22" s="566" t="s">
        <v>94</v>
      </c>
      <c r="E22" s="566" t="s">
        <v>95</v>
      </c>
      <c r="F22" s="566" t="s">
        <v>96</v>
      </c>
      <c r="G22" s="566" t="s">
        <v>97</v>
      </c>
      <c r="H22" s="566"/>
    </row>
    <row r="23" spans="1:12" ht="18.75" customHeight="1" thickBot="1">
      <c r="A23" s="573"/>
      <c r="B23" s="566"/>
      <c r="C23" s="566"/>
      <c r="D23" s="566"/>
      <c r="E23" s="566"/>
      <c r="F23" s="566"/>
      <c r="G23" s="566"/>
      <c r="H23" s="566"/>
    </row>
    <row r="24" spans="1:12" ht="15" thickBot="1">
      <c r="A24" s="115" t="s">
        <v>606</v>
      </c>
      <c r="B24" s="329">
        <v>584851</v>
      </c>
      <c r="C24" s="329">
        <v>82846</v>
      </c>
      <c r="D24" s="329">
        <v>1281</v>
      </c>
      <c r="E24" s="329">
        <v>1215323</v>
      </c>
      <c r="F24" s="329">
        <v>366374</v>
      </c>
      <c r="G24" s="616">
        <v>60</v>
      </c>
      <c r="H24" s="616"/>
    </row>
    <row r="25" spans="1:12" ht="15" thickBot="1">
      <c r="A25" s="115" t="s">
        <v>635</v>
      </c>
      <c r="B25" s="329">
        <v>602080</v>
      </c>
      <c r="C25" s="329">
        <v>83213</v>
      </c>
      <c r="D25" s="329">
        <v>1291</v>
      </c>
      <c r="E25" s="329">
        <v>1497468</v>
      </c>
      <c r="F25" s="329">
        <v>455302</v>
      </c>
      <c r="G25" s="616">
        <v>61</v>
      </c>
      <c r="H25" s="616"/>
      <c r="L25" s="8"/>
    </row>
    <row r="26" spans="1:12" ht="15" thickBot="1">
      <c r="A26" s="115" t="s">
        <v>744</v>
      </c>
      <c r="B26" s="329">
        <v>569477</v>
      </c>
      <c r="C26" s="329">
        <v>88752</v>
      </c>
      <c r="D26" s="329">
        <v>1288</v>
      </c>
      <c r="E26" s="329">
        <v>1966471</v>
      </c>
      <c r="F26" s="329">
        <v>882889</v>
      </c>
      <c r="G26" s="616">
        <v>64</v>
      </c>
      <c r="H26" s="616"/>
    </row>
    <row r="27" spans="1:12" ht="15" thickBot="1">
      <c r="A27" s="340" t="s">
        <v>745</v>
      </c>
      <c r="B27" s="330">
        <v>577598</v>
      </c>
      <c r="C27" s="330">
        <v>84968</v>
      </c>
      <c r="D27" s="330">
        <v>1291</v>
      </c>
      <c r="E27" s="330">
        <v>1548091</v>
      </c>
      <c r="F27" s="330">
        <v>512158</v>
      </c>
      <c r="G27" s="614">
        <v>64</v>
      </c>
      <c r="H27" s="614"/>
    </row>
    <row r="28" spans="1:12" ht="15" thickBot="1">
      <c r="A28" s="340" t="s">
        <v>746</v>
      </c>
      <c r="B28" s="330">
        <v>560266</v>
      </c>
      <c r="C28" s="330">
        <v>85864</v>
      </c>
      <c r="D28" s="330">
        <v>1291</v>
      </c>
      <c r="E28" s="330">
        <v>1614434</v>
      </c>
      <c r="F28" s="330">
        <v>563004</v>
      </c>
      <c r="G28" s="614">
        <v>66</v>
      </c>
      <c r="H28" s="614"/>
      <c r="L28" s="9"/>
    </row>
    <row r="29" spans="1:12" ht="15" thickBot="1">
      <c r="A29" s="340" t="s">
        <v>747</v>
      </c>
      <c r="B29" s="330">
        <v>559308</v>
      </c>
      <c r="C29" s="330">
        <v>88070</v>
      </c>
      <c r="D29" s="330">
        <v>1291</v>
      </c>
      <c r="E29" s="330">
        <v>1687698</v>
      </c>
      <c r="F29" s="330">
        <v>607697</v>
      </c>
      <c r="G29" s="614">
        <v>65</v>
      </c>
      <c r="H29" s="614"/>
      <c r="L29" s="8"/>
    </row>
    <row r="30" spans="1:12" ht="15" thickBot="1">
      <c r="A30" s="340" t="s">
        <v>748</v>
      </c>
      <c r="B30" s="330">
        <v>560668</v>
      </c>
      <c r="C30" s="330">
        <v>89588</v>
      </c>
      <c r="D30" s="330">
        <v>1290</v>
      </c>
      <c r="E30" s="330">
        <v>1747792</v>
      </c>
      <c r="F30" s="330">
        <v>650677</v>
      </c>
      <c r="G30" s="614">
        <v>64</v>
      </c>
      <c r="H30" s="614"/>
    </row>
    <row r="31" spans="1:12" ht="15" thickBot="1">
      <c r="A31" s="340" t="s">
        <v>749</v>
      </c>
      <c r="B31" s="330">
        <v>570833</v>
      </c>
      <c r="C31" s="330">
        <v>89709</v>
      </c>
      <c r="D31" s="330">
        <v>1290</v>
      </c>
      <c r="E31" s="330">
        <v>1849781</v>
      </c>
      <c r="F31" s="330">
        <v>740225</v>
      </c>
      <c r="G31" s="614">
        <v>63</v>
      </c>
      <c r="H31" s="614"/>
    </row>
    <row r="32" spans="1:12" ht="15" thickBot="1">
      <c r="A32" s="340" t="s">
        <v>750</v>
      </c>
      <c r="B32" s="330">
        <v>569477</v>
      </c>
      <c r="C32" s="330">
        <v>88752</v>
      </c>
      <c r="D32" s="330">
        <v>1288</v>
      </c>
      <c r="E32" s="330">
        <v>1966471</v>
      </c>
      <c r="F32" s="330">
        <v>882889</v>
      </c>
      <c r="G32" s="614">
        <v>64</v>
      </c>
      <c r="H32" s="614"/>
    </row>
    <row r="33" spans="1:8" ht="12" customHeight="1" thickBot="1"/>
    <row r="34" spans="1:8" ht="18.75" customHeight="1" thickBot="1">
      <c r="A34" s="573" t="s">
        <v>0</v>
      </c>
      <c r="B34" s="573" t="s">
        <v>91</v>
      </c>
      <c r="C34" s="573"/>
      <c r="D34" s="573"/>
      <c r="E34" s="573"/>
      <c r="F34" s="573"/>
      <c r="G34" s="573"/>
      <c r="H34" s="573"/>
    </row>
    <row r="35" spans="1:8" ht="15" customHeight="1" thickBot="1">
      <c r="A35" s="573"/>
      <c r="B35" s="566" t="s">
        <v>98</v>
      </c>
      <c r="C35" s="566" t="s">
        <v>99</v>
      </c>
      <c r="D35" s="566" t="s">
        <v>100</v>
      </c>
      <c r="E35" s="566"/>
      <c r="F35" s="566" t="s">
        <v>104</v>
      </c>
      <c r="G35" s="566" t="s">
        <v>101</v>
      </c>
      <c r="H35" s="566"/>
    </row>
    <row r="36" spans="1:8" ht="16.5" customHeight="1" thickBot="1">
      <c r="A36" s="573"/>
      <c r="B36" s="566"/>
      <c r="C36" s="566"/>
      <c r="D36" s="566"/>
      <c r="E36" s="566"/>
      <c r="F36" s="566"/>
      <c r="G36" s="566"/>
      <c r="H36" s="566"/>
    </row>
    <row r="37" spans="1:8" ht="15" thickBot="1">
      <c r="A37" s="115" t="s">
        <v>606</v>
      </c>
      <c r="B37" s="329">
        <v>40713</v>
      </c>
      <c r="C37" s="327">
        <v>156</v>
      </c>
      <c r="D37" s="615">
        <v>112384</v>
      </c>
      <c r="E37" s="615"/>
      <c r="F37" s="327">
        <v>5</v>
      </c>
      <c r="G37" s="616">
        <v>67</v>
      </c>
      <c r="H37" s="616"/>
    </row>
    <row r="38" spans="1:8" ht="15" thickBot="1">
      <c r="A38" s="115" t="s">
        <v>635</v>
      </c>
      <c r="B38" s="329">
        <v>42680</v>
      </c>
      <c r="C38" s="327">
        <v>154</v>
      </c>
      <c r="D38" s="615">
        <v>138705</v>
      </c>
      <c r="E38" s="615"/>
      <c r="F38" s="327">
        <v>6</v>
      </c>
      <c r="G38" s="616">
        <v>67</v>
      </c>
      <c r="H38" s="616"/>
    </row>
    <row r="39" spans="1:8" ht="15" thickBot="1">
      <c r="A39" s="115" t="s">
        <v>744</v>
      </c>
      <c r="B39" s="329">
        <v>45644</v>
      </c>
      <c r="C39" s="327">
        <v>150</v>
      </c>
      <c r="D39" s="615">
        <v>196969</v>
      </c>
      <c r="E39" s="615"/>
      <c r="F39" s="327">
        <v>5</v>
      </c>
      <c r="G39" s="616">
        <v>70</v>
      </c>
      <c r="H39" s="616"/>
    </row>
    <row r="40" spans="1:8" ht="15" thickBot="1">
      <c r="A40" s="340" t="s">
        <v>745</v>
      </c>
      <c r="B40" s="330">
        <v>42710</v>
      </c>
      <c r="C40" s="328">
        <v>151</v>
      </c>
      <c r="D40" s="613">
        <v>147256</v>
      </c>
      <c r="E40" s="613"/>
      <c r="F40" s="328">
        <v>6</v>
      </c>
      <c r="G40" s="614">
        <v>66</v>
      </c>
      <c r="H40" s="614"/>
    </row>
    <row r="41" spans="1:8" ht="15" thickBot="1">
      <c r="A41" s="340" t="s">
        <v>746</v>
      </c>
      <c r="B41" s="330">
        <v>42114</v>
      </c>
      <c r="C41" s="328">
        <v>149</v>
      </c>
      <c r="D41" s="613">
        <v>153470</v>
      </c>
      <c r="E41" s="613"/>
      <c r="F41" s="328">
        <v>6</v>
      </c>
      <c r="G41" s="614">
        <v>66</v>
      </c>
      <c r="H41" s="614"/>
    </row>
    <row r="42" spans="1:8" ht="15" thickBot="1">
      <c r="A42" s="340" t="s">
        <v>747</v>
      </c>
      <c r="B42" s="330">
        <v>45502</v>
      </c>
      <c r="C42" s="328">
        <v>149</v>
      </c>
      <c r="D42" s="613">
        <v>167567</v>
      </c>
      <c r="E42" s="613"/>
      <c r="F42" s="328">
        <v>6</v>
      </c>
      <c r="G42" s="614">
        <v>66</v>
      </c>
      <c r="H42" s="614"/>
    </row>
    <row r="43" spans="1:8" ht="15" thickBot="1">
      <c r="A43" s="340" t="s">
        <v>748</v>
      </c>
      <c r="B43" s="330">
        <v>46571</v>
      </c>
      <c r="C43" s="328">
        <v>150</v>
      </c>
      <c r="D43" s="613">
        <v>177997</v>
      </c>
      <c r="E43" s="613"/>
      <c r="F43" s="328">
        <v>6</v>
      </c>
      <c r="G43" s="614">
        <v>67</v>
      </c>
      <c r="H43" s="614"/>
    </row>
    <row r="44" spans="1:8" ht="15" thickBot="1">
      <c r="A44" s="340" t="s">
        <v>749</v>
      </c>
      <c r="B44" s="330">
        <v>47307</v>
      </c>
      <c r="C44" s="328">
        <v>149</v>
      </c>
      <c r="D44" s="613">
        <v>188968</v>
      </c>
      <c r="E44" s="613"/>
      <c r="F44" s="328">
        <v>5</v>
      </c>
      <c r="G44" s="614">
        <v>69</v>
      </c>
      <c r="H44" s="614"/>
    </row>
    <row r="45" spans="1:8" ht="15" thickBot="1">
      <c r="A45" s="340" t="s">
        <v>750</v>
      </c>
      <c r="B45" s="330">
        <v>45644</v>
      </c>
      <c r="C45" s="328">
        <v>150</v>
      </c>
      <c r="D45" s="613">
        <v>196969</v>
      </c>
      <c r="E45" s="613"/>
      <c r="F45" s="328">
        <v>5</v>
      </c>
      <c r="G45" s="614">
        <v>70</v>
      </c>
      <c r="H45" s="614"/>
    </row>
    <row r="47" spans="1:8">
      <c r="A47" s="132" t="s">
        <v>1033</v>
      </c>
    </row>
    <row r="48" spans="1:8">
      <c r="A48" s="7"/>
    </row>
    <row r="49" spans="1:8" ht="17.5" thickBot="1">
      <c r="A49" s="562" t="s">
        <v>985</v>
      </c>
      <c r="B49" s="562"/>
      <c r="C49" s="562"/>
      <c r="D49" s="562"/>
      <c r="E49" s="562"/>
      <c r="F49" s="562"/>
      <c r="G49" s="562"/>
      <c r="H49" s="562"/>
    </row>
    <row r="50" spans="1:8" ht="20.25" customHeight="1" thickBot="1">
      <c r="A50" s="573" t="s">
        <v>0</v>
      </c>
      <c r="B50" s="573" t="s">
        <v>90</v>
      </c>
      <c r="C50" s="573"/>
      <c r="D50" s="573"/>
      <c r="E50" s="573"/>
      <c r="F50" s="573"/>
      <c r="G50" s="573"/>
      <c r="H50" s="573"/>
    </row>
    <row r="51" spans="1:8" ht="15.75" customHeight="1" thickBot="1">
      <c r="A51" s="573"/>
      <c r="B51" s="566" t="s">
        <v>102</v>
      </c>
      <c r="C51" s="566" t="s">
        <v>103</v>
      </c>
      <c r="D51" s="566"/>
      <c r="E51" s="566" t="s">
        <v>105</v>
      </c>
      <c r="F51" s="566"/>
      <c r="G51" s="566" t="s">
        <v>89</v>
      </c>
      <c r="H51" s="566"/>
    </row>
    <row r="52" spans="1:8" ht="15.75" customHeight="1" thickBot="1">
      <c r="A52" s="573"/>
      <c r="B52" s="566"/>
      <c r="C52" s="566"/>
      <c r="D52" s="566"/>
      <c r="E52" s="566"/>
      <c r="F52" s="566"/>
      <c r="G52" s="566"/>
      <c r="H52" s="566"/>
    </row>
    <row r="53" spans="1:8" ht="15" thickBot="1">
      <c r="A53" s="115" t="s">
        <v>606</v>
      </c>
      <c r="B53" s="331">
        <v>46</v>
      </c>
      <c r="C53" s="612">
        <v>80225</v>
      </c>
      <c r="D53" s="612"/>
      <c r="E53" s="610">
        <v>14</v>
      </c>
      <c r="F53" s="610"/>
      <c r="G53" s="610">
        <v>9</v>
      </c>
      <c r="H53" s="610"/>
    </row>
    <row r="54" spans="1:8" ht="15" thickBot="1">
      <c r="A54" s="115" t="s">
        <v>635</v>
      </c>
      <c r="B54" s="331">
        <v>41</v>
      </c>
      <c r="C54" s="612">
        <v>99287</v>
      </c>
      <c r="D54" s="612"/>
      <c r="E54" s="610">
        <v>11</v>
      </c>
      <c r="F54" s="610"/>
      <c r="G54" s="610">
        <v>7</v>
      </c>
      <c r="H54" s="610"/>
    </row>
    <row r="55" spans="1:8" ht="15" thickBot="1">
      <c r="A55" s="115" t="s">
        <v>744</v>
      </c>
      <c r="B55" s="331">
        <v>42</v>
      </c>
      <c r="C55" s="612">
        <v>128913</v>
      </c>
      <c r="D55" s="612"/>
      <c r="E55" s="610">
        <v>11</v>
      </c>
      <c r="F55" s="610"/>
      <c r="G55" s="610">
        <v>8</v>
      </c>
      <c r="H55" s="610"/>
    </row>
    <row r="56" spans="1:8" ht="15" thickBot="1">
      <c r="A56" s="340" t="s">
        <v>745</v>
      </c>
      <c r="B56" s="350">
        <v>41</v>
      </c>
      <c r="C56" s="611">
        <v>107947</v>
      </c>
      <c r="D56" s="611"/>
      <c r="E56" s="609">
        <v>12</v>
      </c>
      <c r="F56" s="609"/>
      <c r="G56" s="609">
        <v>7</v>
      </c>
      <c r="H56" s="609"/>
    </row>
    <row r="57" spans="1:8" ht="15" thickBot="1">
      <c r="A57" s="340" t="s">
        <v>746</v>
      </c>
      <c r="B57" s="350">
        <v>41</v>
      </c>
      <c r="C57" s="611">
        <v>116179</v>
      </c>
      <c r="D57" s="611"/>
      <c r="E57" s="609">
        <v>12</v>
      </c>
      <c r="F57" s="609"/>
      <c r="G57" s="609">
        <v>7</v>
      </c>
      <c r="H57" s="609"/>
    </row>
    <row r="58" spans="1:8" ht="15" thickBot="1">
      <c r="A58" s="340" t="s">
        <v>747</v>
      </c>
      <c r="B58" s="350">
        <v>42</v>
      </c>
      <c r="C58" s="611">
        <v>119401</v>
      </c>
      <c r="D58" s="611"/>
      <c r="E58" s="609">
        <v>12</v>
      </c>
      <c r="F58" s="609"/>
      <c r="G58" s="609">
        <v>7</v>
      </c>
      <c r="H58" s="609"/>
    </row>
    <row r="59" spans="1:8" ht="15" thickBot="1">
      <c r="A59" s="340" t="s">
        <v>748</v>
      </c>
      <c r="B59" s="350">
        <v>42</v>
      </c>
      <c r="C59" s="611">
        <v>124043</v>
      </c>
      <c r="D59" s="611"/>
      <c r="E59" s="609">
        <v>12</v>
      </c>
      <c r="F59" s="609"/>
      <c r="G59" s="609">
        <v>7</v>
      </c>
      <c r="H59" s="609"/>
    </row>
    <row r="60" spans="1:8" ht="15" thickBot="1">
      <c r="A60" s="340" t="s">
        <v>749</v>
      </c>
      <c r="B60" s="350">
        <v>43</v>
      </c>
      <c r="C60" s="611">
        <v>126558</v>
      </c>
      <c r="D60" s="611"/>
      <c r="E60" s="609">
        <v>11</v>
      </c>
      <c r="F60" s="609"/>
      <c r="G60" s="609">
        <v>8</v>
      </c>
      <c r="H60" s="609"/>
    </row>
    <row r="61" spans="1:8" ht="15" thickBot="1">
      <c r="A61" s="340" t="s">
        <v>750</v>
      </c>
      <c r="B61" s="350">
        <v>42</v>
      </c>
      <c r="C61" s="611">
        <v>128913</v>
      </c>
      <c r="D61" s="611"/>
      <c r="E61" s="609">
        <v>11</v>
      </c>
      <c r="F61" s="609"/>
      <c r="G61" s="609">
        <v>8</v>
      </c>
      <c r="H61" s="609"/>
    </row>
    <row r="64" spans="1:8">
      <c r="A64" s="132" t="s">
        <v>1033</v>
      </c>
    </row>
  </sheetData>
  <mergeCells count="90">
    <mergeCell ref="A4:H4"/>
    <mergeCell ref="A34:A36"/>
    <mergeCell ref="B34:H34"/>
    <mergeCell ref="B35:B36"/>
    <mergeCell ref="C35:C36"/>
    <mergeCell ref="F21:H21"/>
    <mergeCell ref="G35:H36"/>
    <mergeCell ref="D35:E36"/>
    <mergeCell ref="F35:F36"/>
    <mergeCell ref="G24:H24"/>
    <mergeCell ref="G25:H25"/>
    <mergeCell ref="G32:H32"/>
    <mergeCell ref="C6:C7"/>
    <mergeCell ref="E6:E7"/>
    <mergeCell ref="D6:D7"/>
    <mergeCell ref="G26:H26"/>
    <mergeCell ref="A2:H2"/>
    <mergeCell ref="A20:H20"/>
    <mergeCell ref="B21:E21"/>
    <mergeCell ref="F22:F23"/>
    <mergeCell ref="G22:H23"/>
    <mergeCell ref="A21:A23"/>
    <mergeCell ref="E22:E23"/>
    <mergeCell ref="B22:B23"/>
    <mergeCell ref="A5:A7"/>
    <mergeCell ref="B5:E5"/>
    <mergeCell ref="B6:B7"/>
    <mergeCell ref="C22:C23"/>
    <mergeCell ref="F5:G5"/>
    <mergeCell ref="H5:H7"/>
    <mergeCell ref="F6:F7"/>
    <mergeCell ref="G6:G7"/>
    <mergeCell ref="B50:H50"/>
    <mergeCell ref="B51:B52"/>
    <mergeCell ref="C51:D52"/>
    <mergeCell ref="E51:F52"/>
    <mergeCell ref="G51:H52"/>
    <mergeCell ref="G27:H27"/>
    <mergeCell ref="G28:H28"/>
    <mergeCell ref="D22:D23"/>
    <mergeCell ref="G29:H29"/>
    <mergeCell ref="G30:H30"/>
    <mergeCell ref="G31:H31"/>
    <mergeCell ref="C60:D60"/>
    <mergeCell ref="D37:E37"/>
    <mergeCell ref="D38:E38"/>
    <mergeCell ref="D39:E39"/>
    <mergeCell ref="G37:H37"/>
    <mergeCell ref="G38:H38"/>
    <mergeCell ref="G39:H39"/>
    <mergeCell ref="D45:E45"/>
    <mergeCell ref="G40:H40"/>
    <mergeCell ref="G41:H41"/>
    <mergeCell ref="G42:H42"/>
    <mergeCell ref="G43:H43"/>
    <mergeCell ref="G44:H44"/>
    <mergeCell ref="G45:H45"/>
    <mergeCell ref="D40:E40"/>
    <mergeCell ref="D41:E41"/>
    <mergeCell ref="D42:E42"/>
    <mergeCell ref="D43:E43"/>
    <mergeCell ref="D44:E44"/>
    <mergeCell ref="G56:H56"/>
    <mergeCell ref="G54:H54"/>
    <mergeCell ref="G55:H55"/>
    <mergeCell ref="C54:D54"/>
    <mergeCell ref="C55:D55"/>
    <mergeCell ref="E56:F56"/>
    <mergeCell ref="E53:F53"/>
    <mergeCell ref="C56:D56"/>
    <mergeCell ref="E54:F54"/>
    <mergeCell ref="E55:F55"/>
    <mergeCell ref="A49:H49"/>
    <mergeCell ref="A50:A52"/>
    <mergeCell ref="G61:H61"/>
    <mergeCell ref="G53:H53"/>
    <mergeCell ref="E59:F59"/>
    <mergeCell ref="C57:D57"/>
    <mergeCell ref="C58:D58"/>
    <mergeCell ref="G60:H60"/>
    <mergeCell ref="C61:D61"/>
    <mergeCell ref="G57:H57"/>
    <mergeCell ref="G59:H59"/>
    <mergeCell ref="E60:F60"/>
    <mergeCell ref="E61:F61"/>
    <mergeCell ref="C59:D59"/>
    <mergeCell ref="G58:H58"/>
    <mergeCell ref="E57:F57"/>
    <mergeCell ref="E58:F58"/>
    <mergeCell ref="C53:D53"/>
  </mergeCells>
  <conditionalFormatting sqref="A48">
    <cfRule type="duplicateValues" dxfId="2" priority="4"/>
  </conditionalFormatting>
  <conditionalFormatting sqref="A47">
    <cfRule type="duplicateValues" dxfId="1" priority="2"/>
  </conditionalFormatting>
  <conditionalFormatting sqref="A64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F231335-72D5-4D02-8C70-E58D0498247D}"/>
</file>

<file path=customXml/itemProps2.xml><?xml version="1.0" encoding="utf-8"?>
<ds:datastoreItem xmlns:ds="http://schemas.openxmlformats.org/officeDocument/2006/customXml" ds:itemID="{7751F4F2-3745-40AA-8089-BE504BF3BA4B}"/>
</file>

<file path=customXml/itemProps3.xml><?xml version="1.0" encoding="utf-8"?>
<ds:datastoreItem xmlns:ds="http://schemas.openxmlformats.org/officeDocument/2006/customXml" ds:itemID="{6940D4CD-961D-4C52-B88D-9FBC9BD1733C}"/>
</file>

<file path=customXml/itemProps4.xml><?xml version="1.0" encoding="utf-8"?>
<ds:datastoreItem xmlns:ds="http://schemas.openxmlformats.org/officeDocument/2006/customXml" ds:itemID="{29ECE017-9C7B-4826-A0A7-AD2D51C4AA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39</vt:i4>
      </vt:variant>
    </vt:vector>
  </HeadingPairs>
  <TitlesOfParts>
    <vt:vector size="82" baseType="lpstr">
      <vt:lpstr>Cover</vt:lpstr>
      <vt:lpstr>Disclaimer</vt:lpstr>
      <vt:lpstr>i. Kata Pengantar</vt:lpstr>
      <vt:lpstr>ii. Summary</vt:lpstr>
      <vt:lpstr>Daftar Isi</vt:lpstr>
      <vt:lpstr>Hal 1-7</vt:lpstr>
      <vt:lpstr>Hal 8-12</vt:lpstr>
      <vt:lpstr>Hal 13-16</vt:lpstr>
      <vt:lpstr>Hal 17-18</vt:lpstr>
      <vt:lpstr>Hal 19-21</vt:lpstr>
      <vt:lpstr>Hal 22-33</vt:lpstr>
      <vt:lpstr>Hal 34-35</vt:lpstr>
      <vt:lpstr>Hal 36-47</vt:lpstr>
      <vt:lpstr>Hal 48-49</vt:lpstr>
      <vt:lpstr>Hal 50-61</vt:lpstr>
      <vt:lpstr>Hal 62-63</vt:lpstr>
      <vt:lpstr>Hal 64-75</vt:lpstr>
      <vt:lpstr>Hal 76-77</vt:lpstr>
      <vt:lpstr>Hal 78-87</vt:lpstr>
      <vt:lpstr>Hal 88-89</vt:lpstr>
      <vt:lpstr>Hal 90-101</vt:lpstr>
      <vt:lpstr>Hal 102-113</vt:lpstr>
      <vt:lpstr>Hal 114-125</vt:lpstr>
      <vt:lpstr>Hal 126-142</vt:lpstr>
      <vt:lpstr>Hal 143-148</vt:lpstr>
      <vt:lpstr>Hal 149-164</vt:lpstr>
      <vt:lpstr>Hal 165</vt:lpstr>
      <vt:lpstr>Hal 166-170</vt:lpstr>
      <vt:lpstr>Hal 171-179</vt:lpstr>
      <vt:lpstr>Hal 180-187</vt:lpstr>
      <vt:lpstr>Hal 188-195</vt:lpstr>
      <vt:lpstr>Hal 196-199</vt:lpstr>
      <vt:lpstr>Hal 200-203</vt:lpstr>
      <vt:lpstr>Hal 204-205</vt:lpstr>
      <vt:lpstr>Hal 206</vt:lpstr>
      <vt:lpstr>Hal 207-209</vt:lpstr>
      <vt:lpstr>Hal 210-211</vt:lpstr>
      <vt:lpstr>Hal 212</vt:lpstr>
      <vt:lpstr>Hal 213-215</vt:lpstr>
      <vt:lpstr>Hal 216-217</vt:lpstr>
      <vt:lpstr>Daftar PIC</vt:lpstr>
      <vt:lpstr>Glosarium</vt:lpstr>
      <vt:lpstr>BackCover</vt:lpstr>
      <vt:lpstr>BackCover!Print_Area</vt:lpstr>
      <vt:lpstr>Cover!Print_Area</vt:lpstr>
      <vt:lpstr>'Daftar Isi'!Print_Area</vt:lpstr>
      <vt:lpstr>'Daftar PIC'!Print_Area</vt:lpstr>
      <vt:lpstr>Disclaimer!Print_Area</vt:lpstr>
      <vt:lpstr>'Hal 102-113'!Print_Area</vt:lpstr>
      <vt:lpstr>'Hal 114-125'!Print_Area</vt:lpstr>
      <vt:lpstr>'Hal 126-142'!Print_Area</vt:lpstr>
      <vt:lpstr>'Hal 13-16'!Print_Area</vt:lpstr>
      <vt:lpstr>'Hal 143-148'!Print_Area</vt:lpstr>
      <vt:lpstr>'Hal 149-164'!Print_Area</vt:lpstr>
      <vt:lpstr>'Hal 165'!Print_Area</vt:lpstr>
      <vt:lpstr>'Hal 166-170'!Print_Area</vt:lpstr>
      <vt:lpstr>'Hal 1-7'!Print_Area</vt:lpstr>
      <vt:lpstr>'Hal 171-179'!Print_Area</vt:lpstr>
      <vt:lpstr>'Hal 17-18'!Print_Area</vt:lpstr>
      <vt:lpstr>'Hal 180-187'!Print_Area</vt:lpstr>
      <vt:lpstr>'Hal 188-195'!Print_Area</vt:lpstr>
      <vt:lpstr>'Hal 19-21'!Print_Area</vt:lpstr>
      <vt:lpstr>'Hal 196-199'!Print_Area</vt:lpstr>
      <vt:lpstr>'Hal 200-203'!Print_Area</vt:lpstr>
      <vt:lpstr>'Hal 206'!Print_Area</vt:lpstr>
      <vt:lpstr>'Hal 210-211'!Print_Area</vt:lpstr>
      <vt:lpstr>'Hal 212'!Print_Area</vt:lpstr>
      <vt:lpstr>'Hal 216-217'!Print_Area</vt:lpstr>
      <vt:lpstr>'Hal 22-33'!Print_Area</vt:lpstr>
      <vt:lpstr>'Hal 34-35'!Print_Area</vt:lpstr>
      <vt:lpstr>'Hal 36-47'!Print_Area</vt:lpstr>
      <vt:lpstr>'Hal 48-49'!Print_Area</vt:lpstr>
      <vt:lpstr>'Hal 50-61'!Print_Area</vt:lpstr>
      <vt:lpstr>'Hal 62-63'!Print_Area</vt:lpstr>
      <vt:lpstr>'Hal 64-75'!Print_Area</vt:lpstr>
      <vt:lpstr>'Hal 76-77'!Print_Area</vt:lpstr>
      <vt:lpstr>'Hal 78-87'!Print_Area</vt:lpstr>
      <vt:lpstr>'Hal 8-12'!Print_Area</vt:lpstr>
      <vt:lpstr>'Hal 88-89'!Print_Area</vt:lpstr>
      <vt:lpstr>'Hal 90-101'!Print_Area</vt:lpstr>
      <vt:lpstr>'i. Kata Pengantar'!Print_Area</vt:lpstr>
      <vt:lpstr>'ii.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Dwita Ayu Rizqia</dc:creator>
  <cp:lastModifiedBy>Lisa</cp:lastModifiedBy>
  <cp:lastPrinted>2020-03-11T03:29:13Z</cp:lastPrinted>
  <dcterms:created xsi:type="dcterms:W3CDTF">2019-09-11T07:46:15Z</dcterms:created>
  <dcterms:modified xsi:type="dcterms:W3CDTF">2021-05-10T09:17:15Z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_dlc_DocIdItemGuid">
    <vt:lpwstr>64131ade-6598-44ba-96e6-dd2dcec01fb2</vt:lpwstr>
  </property>
</Properties>
</file>