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4.bin" ContentType="application/vnd.openxmlformats-officedocument.spreadsheetml.customProperty"/>
  <Override PartName="/xl/customProperty2.bin" ContentType="application/vnd.openxmlformats-officedocument.spreadsheetml.customProperty"/>
  <Override PartName="/xl/customProperty5.bin" ContentType="application/vnd.openxmlformats-officedocument.spreadsheetml.customProperty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JK\DPNP\Prudensial\SEOJK ATMR Risiko Kredit\Draft\Form\Draf\"/>
    </mc:Choice>
  </mc:AlternateContent>
  <bookViews>
    <workbookView xWindow="0" yWindow="0" windowWidth="19160" windowHeight="6430" firstSheet="1" activeTab="1"/>
  </bookViews>
  <sheets>
    <sheet name="NAMA LAMPIRAN" sheetId="13" state="hidden" r:id="rId1"/>
    <sheet name="Individu Form 2A ATMR Kredit" sheetId="17" r:id="rId2"/>
    <sheet name="Individu Form 2B ATMR Kredit " sheetId="18" r:id="rId3"/>
    <sheet name="Individu Form 2C ATMR Kredit" sheetId="10" r:id="rId4"/>
    <sheet name="print kpmm" sheetId="14" state="hidden" r:id="rId5"/>
  </sheets>
  <externalReferences>
    <externalReference r:id="rId6"/>
  </externalReferences>
  <definedNames>
    <definedName name="Approach" localSheetId="1">[1]Parameters!$C$352:$C$354</definedName>
    <definedName name="Approach" localSheetId="2">[1]Parameters!$C$352:$C$354</definedName>
    <definedName name="Approach">[1]Parameters!$C$352:$C$354</definedName>
    <definedName name="Group" localSheetId="1">[1]Parameters!$C$317:$C$318</definedName>
    <definedName name="Group" localSheetId="2">[1]Parameters!$C$317:$C$318</definedName>
    <definedName name="Group">[1]Parameters!$C$317:$C$318</definedName>
    <definedName name="OpRiskApproach" localSheetId="1">[1]Parameters!$C$346:$C$347</definedName>
    <definedName name="OpRiskApproach" localSheetId="2">[1]Parameters!$C$346:$C$347</definedName>
    <definedName name="OpRiskApproach">[1]Parameters!$C$346:$C$347</definedName>
    <definedName name="_xlnm.Print_Area" localSheetId="1">'Individu Form 2A ATMR Kredit'!$A$1:$H$254</definedName>
    <definedName name="_xlnm.Print_Area" localSheetId="2">'Individu Form 2B ATMR Kredit '!$A$1:$W$1344</definedName>
    <definedName name="_xlnm.Print_Area" localSheetId="3">'Individu Form 2C ATMR Kredit'!$A$1:$H$139</definedName>
    <definedName name="_xlnm.Print_Area" localSheetId="0">'NAMA LAMPIRAN'!$A$1:$X$24</definedName>
    <definedName name="YesNo" localSheetId="1">[1]Parameters!$C$315:$C$316</definedName>
    <definedName name="YesNo" localSheetId="2">[1]Parameters!$C$315:$C$316</definedName>
    <definedName name="YesNo">[1]Parameters!$C$315:$C$316</definedName>
  </definedNames>
  <calcPr calcId="191029"/>
</workbook>
</file>

<file path=xl/calcChain.xml><?xml version="1.0" encoding="utf-8"?>
<calcChain xmlns="http://schemas.openxmlformats.org/spreadsheetml/2006/main">
  <c r="W721" i="18" l="1"/>
  <c r="W674" i="18"/>
  <c r="W740" i="18"/>
  <c r="W744" i="18"/>
  <c r="W742" i="18"/>
  <c r="W741" i="18"/>
  <c r="W739" i="18"/>
  <c r="W738" i="18"/>
  <c r="W737" i="18"/>
  <c r="W734" i="18"/>
  <c r="W733" i="18"/>
  <c r="W732" i="18"/>
  <c r="W731" i="18"/>
  <c r="W730" i="18"/>
  <c r="W729" i="18"/>
  <c r="W728" i="18"/>
  <c r="W727" i="18"/>
  <c r="W725" i="18"/>
  <c r="W724" i="18"/>
  <c r="W723" i="18"/>
  <c r="W722" i="18"/>
  <c r="W720" i="18"/>
  <c r="W717" i="18"/>
  <c r="W716" i="18"/>
  <c r="W715" i="18"/>
  <c r="W714" i="18"/>
  <c r="W713" i="18"/>
  <c r="W712" i="18"/>
  <c r="W711" i="18"/>
  <c r="W709" i="18"/>
  <c r="W708" i="18"/>
  <c r="W707" i="18"/>
  <c r="W706" i="18"/>
  <c r="W705" i="18"/>
  <c r="W704" i="18"/>
  <c r="W703" i="18"/>
  <c r="W792" i="18"/>
  <c r="W794" i="18"/>
  <c r="W793" i="18"/>
  <c r="W791" i="18"/>
  <c r="W790" i="18"/>
  <c r="W789" i="18"/>
  <c r="W788" i="18"/>
  <c r="W787" i="18"/>
  <c r="W785" i="18"/>
  <c r="W784" i="18"/>
  <c r="W783" i="18"/>
  <c r="W782" i="18"/>
  <c r="W781" i="18"/>
  <c r="W780" i="18"/>
  <c r="W779" i="18"/>
  <c r="W778" i="18"/>
  <c r="W776" i="18"/>
  <c r="W775" i="18"/>
  <c r="W774" i="18"/>
  <c r="W770" i="18"/>
  <c r="W769" i="18"/>
  <c r="W768" i="18"/>
  <c r="W767" i="18"/>
  <c r="W819" i="18"/>
  <c r="W823" i="18"/>
  <c r="W822" i="18"/>
  <c r="W821" i="18"/>
  <c r="W820" i="18"/>
  <c r="W818" i="18"/>
  <c r="W816" i="18"/>
  <c r="W815" i="18"/>
  <c r="W844" i="18"/>
  <c r="W879" i="18"/>
  <c r="W877" i="18"/>
  <c r="W876" i="18"/>
  <c r="W874" i="18"/>
  <c r="W873" i="18"/>
  <c r="W871" i="18"/>
  <c r="W870" i="18"/>
  <c r="W913" i="18"/>
  <c r="W912" i="18"/>
  <c r="W911" i="18"/>
  <c r="W910" i="18"/>
  <c r="W909" i="18"/>
  <c r="W908" i="18"/>
  <c r="W907" i="18"/>
  <c r="W906" i="18"/>
  <c r="W916" i="18"/>
  <c r="W915" i="18"/>
  <c r="W922" i="18"/>
  <c r="W921" i="18"/>
  <c r="W920" i="18"/>
  <c r="W919" i="18"/>
  <c r="W918" i="18"/>
  <c r="W905" i="18"/>
  <c r="W948" i="18"/>
  <c r="W947" i="18"/>
  <c r="W946" i="18"/>
  <c r="W944" i="18"/>
  <c r="W681" i="18"/>
  <c r="W680" i="18"/>
  <c r="W679" i="18"/>
  <c r="W670" i="18"/>
  <c r="W671" i="18"/>
  <c r="W672" i="18"/>
  <c r="W673" i="18"/>
  <c r="W675" i="18"/>
  <c r="W676" i="18"/>
  <c r="W677" i="18"/>
  <c r="W669" i="18"/>
  <c r="W642" i="18"/>
  <c r="W643" i="18"/>
  <c r="W641" i="18"/>
  <c r="W639" i="18"/>
  <c r="W638" i="18"/>
  <c r="W637" i="18"/>
  <c r="W636" i="18"/>
  <c r="W635" i="18"/>
  <c r="W634" i="18"/>
  <c r="W633" i="18"/>
  <c r="W606" i="18"/>
  <c r="W605" i="18"/>
  <c r="W604" i="18"/>
  <c r="W602" i="18"/>
  <c r="W601" i="18"/>
  <c r="W600" i="18"/>
  <c r="W599" i="18"/>
  <c r="W598" i="18"/>
  <c r="W597" i="18"/>
  <c r="W596" i="18"/>
  <c r="W595" i="18"/>
  <c r="W594" i="18"/>
  <c r="W567" i="18"/>
  <c r="W568" i="18"/>
  <c r="W566" i="18"/>
  <c r="W559" i="18"/>
  <c r="W560" i="18"/>
  <c r="W561" i="18"/>
  <c r="W562" i="18"/>
  <c r="W563" i="18"/>
  <c r="W564" i="18"/>
  <c r="W558" i="18"/>
  <c r="W527" i="18"/>
  <c r="W528" i="18"/>
  <c r="W529" i="18"/>
  <c r="W530" i="18"/>
  <c r="W531" i="18"/>
  <c r="W532" i="18"/>
  <c r="W526" i="18"/>
  <c r="W498" i="18"/>
  <c r="W499" i="18"/>
  <c r="W500" i="18"/>
  <c r="W501" i="18"/>
  <c r="W497" i="18"/>
  <c r="W468" i="18"/>
  <c r="W469" i="18"/>
  <c r="W470" i="18"/>
  <c r="W471" i="18"/>
  <c r="W472" i="18"/>
  <c r="W467" i="18"/>
  <c r="W442" i="18"/>
  <c r="W416" i="18"/>
  <c r="W415" i="18"/>
  <c r="W414" i="18"/>
  <c r="W412" i="18"/>
  <c r="W398" i="18"/>
  <c r="W397" i="18"/>
  <c r="W396" i="18"/>
  <c r="W395" i="18"/>
  <c r="W394" i="18"/>
  <c r="W392" i="18"/>
  <c r="W391" i="18"/>
  <c r="W389" i="18"/>
  <c r="W388" i="18"/>
  <c r="W387" i="18"/>
  <c r="W386" i="18"/>
  <c r="W385" i="18"/>
  <c r="W384" i="18"/>
  <c r="W383" i="18"/>
  <c r="W382" i="18"/>
  <c r="W381" i="18"/>
  <c r="W366" i="18"/>
  <c r="W364" i="18"/>
  <c r="W363" i="18"/>
  <c r="W361" i="18"/>
  <c r="W360" i="18"/>
  <c r="W358" i="18"/>
  <c r="W357" i="18"/>
  <c r="V366" i="18"/>
  <c r="V364" i="18"/>
  <c r="V363" i="18"/>
  <c r="V361" i="18"/>
  <c r="V360" i="18"/>
  <c r="V358" i="18"/>
  <c r="V357" i="18"/>
  <c r="W342" i="18"/>
  <c r="W328" i="18"/>
  <c r="W327" i="18"/>
  <c r="W326" i="18"/>
  <c r="W325" i="18"/>
  <c r="W324" i="18"/>
  <c r="W323" i="18"/>
  <c r="W321" i="18"/>
  <c r="W320" i="18"/>
  <c r="W306" i="18"/>
  <c r="W305" i="18"/>
  <c r="W304" i="18"/>
  <c r="W303" i="18"/>
  <c r="W302" i="18"/>
  <c r="W301" i="18"/>
  <c r="W300" i="18"/>
  <c r="W299" i="18"/>
  <c r="W297" i="18"/>
  <c r="W296" i="18"/>
  <c r="W295" i="18"/>
  <c r="W294" i="18"/>
  <c r="W293" i="18"/>
  <c r="W292" i="18"/>
  <c r="W291" i="18"/>
  <c r="W290" i="18"/>
  <c r="W288" i="18"/>
  <c r="W287" i="18"/>
  <c r="W286" i="18"/>
  <c r="W282" i="18"/>
  <c r="W281" i="18"/>
  <c r="W280" i="18"/>
  <c r="W279" i="18"/>
  <c r="W258" i="18"/>
  <c r="W263" i="18"/>
  <c r="W261" i="18"/>
  <c r="W260" i="18"/>
  <c r="W259" i="18"/>
  <c r="W257" i="18"/>
  <c r="W256" i="18"/>
  <c r="W253" i="18"/>
  <c r="W252" i="18"/>
  <c r="W251" i="18"/>
  <c r="W250" i="18"/>
  <c r="W249" i="18"/>
  <c r="W248" i="18"/>
  <c r="W247" i="18"/>
  <c r="W246" i="18"/>
  <c r="W244" i="18"/>
  <c r="W243" i="18"/>
  <c r="W242" i="18"/>
  <c r="W241" i="18"/>
  <c r="W240" i="18"/>
  <c r="W239" i="18"/>
  <c r="W236" i="18"/>
  <c r="W235" i="18"/>
  <c r="W234" i="18"/>
  <c r="W233" i="18"/>
  <c r="W232" i="18"/>
  <c r="W231" i="18"/>
  <c r="W230" i="18"/>
  <c r="W228" i="18"/>
  <c r="W227" i="18"/>
  <c r="W226" i="18"/>
  <c r="W225" i="18"/>
  <c r="W224" i="18"/>
  <c r="W223" i="18"/>
  <c r="W222" i="18"/>
  <c r="W206" i="18"/>
  <c r="W207" i="18"/>
  <c r="W205" i="18"/>
  <c r="W203" i="18"/>
  <c r="W202" i="18"/>
  <c r="W201" i="18"/>
  <c r="W200" i="18"/>
  <c r="W199" i="18"/>
  <c r="W198" i="18"/>
  <c r="W197" i="18"/>
  <c r="W196" i="18"/>
  <c r="W195" i="18"/>
  <c r="W170" i="18"/>
  <c r="W154" i="18"/>
  <c r="W155" i="18"/>
  <c r="W153" i="18"/>
  <c r="W152" i="18"/>
  <c r="W151" i="18"/>
  <c r="W150" i="18"/>
  <c r="W149" i="18"/>
  <c r="W147" i="18"/>
  <c r="W146" i="18"/>
  <c r="W145" i="18"/>
  <c r="W144" i="18"/>
  <c r="W127" i="18"/>
  <c r="W129" i="18"/>
  <c r="W128" i="18"/>
  <c r="W118" i="18"/>
  <c r="W119" i="18"/>
  <c r="W120" i="18"/>
  <c r="W121" i="18"/>
  <c r="W122" i="18"/>
  <c r="W123" i="18"/>
  <c r="W124" i="18"/>
  <c r="W125" i="18"/>
  <c r="W117" i="18"/>
  <c r="W102" i="18"/>
  <c r="W101" i="18"/>
  <c r="W100" i="18"/>
  <c r="W93" i="18"/>
  <c r="W94" i="18"/>
  <c r="W95" i="18"/>
  <c r="W96" i="18"/>
  <c r="W97" i="18"/>
  <c r="W98" i="18"/>
  <c r="W92" i="18"/>
  <c r="W72" i="18"/>
  <c r="W73" i="18"/>
  <c r="W74" i="18"/>
  <c r="W75" i="18"/>
  <c r="W76" i="18"/>
  <c r="W77" i="18"/>
  <c r="W71" i="18"/>
  <c r="W54" i="18"/>
  <c r="W55" i="18"/>
  <c r="W56" i="18"/>
  <c r="W57" i="18"/>
  <c r="W53" i="18"/>
  <c r="W36" i="18"/>
  <c r="W35" i="18"/>
  <c r="W37" i="18"/>
  <c r="W38" i="18"/>
  <c r="W39" i="18"/>
  <c r="W34" i="18"/>
  <c r="W20" i="18"/>
  <c r="V467" i="18"/>
  <c r="V468" i="18"/>
  <c r="V469" i="18"/>
  <c r="V470" i="18"/>
  <c r="V471" i="18"/>
  <c r="V472" i="18"/>
  <c r="V497" i="18"/>
  <c r="V498" i="18"/>
  <c r="V499" i="18"/>
  <c r="V500" i="18"/>
  <c r="V501" i="18"/>
  <c r="W180" i="18"/>
  <c r="W172" i="18"/>
  <c r="W171" i="18"/>
  <c r="W173" i="18"/>
  <c r="W174" i="18"/>
  <c r="W175" i="18"/>
  <c r="W176" i="18"/>
  <c r="W178" i="18"/>
  <c r="W179" i="18"/>
  <c r="E23" i="18"/>
  <c r="V34" i="18"/>
  <c r="V35" i="18"/>
  <c r="V36" i="18"/>
  <c r="V37" i="18"/>
  <c r="V38" i="18"/>
  <c r="V39" i="18"/>
  <c r="E797" i="18" l="1"/>
  <c r="E504" i="18"/>
  <c r="E475" i="18"/>
  <c r="E42" i="18"/>
  <c r="H250" i="17"/>
  <c r="H251" i="17"/>
  <c r="H252" i="17"/>
  <c r="F70" i="10" l="1"/>
  <c r="F69" i="10"/>
  <c r="F40" i="10"/>
  <c r="H40" i="10" s="1"/>
  <c r="F37" i="10"/>
  <c r="F36" i="10"/>
  <c r="H82" i="17"/>
  <c r="F25" i="10" s="1"/>
  <c r="H25" i="10" s="1"/>
  <c r="H83" i="17"/>
  <c r="F26" i="10" s="1"/>
  <c r="H26" i="10" s="1"/>
  <c r="H84" i="17"/>
  <c r="F27" i="10" s="1"/>
  <c r="H27" i="10" s="1"/>
  <c r="H85" i="17"/>
  <c r="F28" i="10" s="1"/>
  <c r="H28" i="10" s="1"/>
  <c r="G1340" i="18"/>
  <c r="G1339" i="18"/>
  <c r="G1338" i="18"/>
  <c r="G1337" i="18"/>
  <c r="G1322" i="18"/>
  <c r="G1321" i="18"/>
  <c r="G1319" i="18"/>
  <c r="G1318" i="18"/>
  <c r="E1309" i="18"/>
  <c r="G128" i="10" s="1"/>
  <c r="G1308" i="18"/>
  <c r="G1307" i="18"/>
  <c r="G1306" i="18"/>
  <c r="G1304" i="18"/>
  <c r="G1303" i="18"/>
  <c r="G1302" i="18"/>
  <c r="G1301" i="18"/>
  <c r="G1300" i="18"/>
  <c r="E1291" i="18"/>
  <c r="G127" i="10" s="1"/>
  <c r="G1290" i="18"/>
  <c r="G1289" i="18"/>
  <c r="G1288" i="18"/>
  <c r="G1286" i="18"/>
  <c r="G1285" i="18"/>
  <c r="G1284" i="18"/>
  <c r="G1269" i="18"/>
  <c r="G1268" i="18"/>
  <c r="G1267" i="18"/>
  <c r="G1266" i="18"/>
  <c r="G1252" i="18"/>
  <c r="G1251" i="18"/>
  <c r="G1250" i="18"/>
  <c r="G1254" i="18"/>
  <c r="G1236" i="18"/>
  <c r="G1237" i="18"/>
  <c r="K1179" i="18"/>
  <c r="K1180" i="18"/>
  <c r="K1181" i="18"/>
  <c r="J1179" i="18"/>
  <c r="J1180" i="18"/>
  <c r="J1181" i="18"/>
  <c r="J1152" i="18"/>
  <c r="J1153" i="18"/>
  <c r="J1155" i="18"/>
  <c r="J1156" i="18"/>
  <c r="K1156" i="18"/>
  <c r="K1155" i="18"/>
  <c r="K1153" i="18"/>
  <c r="K1152" i="18"/>
  <c r="C1118" i="18"/>
  <c r="K1134" i="18"/>
  <c r="J1134" i="18"/>
  <c r="K1133" i="18"/>
  <c r="J1133" i="18"/>
  <c r="K1132" i="18"/>
  <c r="J1132" i="18"/>
  <c r="K1130" i="18"/>
  <c r="J1130" i="18"/>
  <c r="K1129" i="18"/>
  <c r="J1129" i="18"/>
  <c r="K1128" i="18"/>
  <c r="J1128" i="18"/>
  <c r="K1127" i="18"/>
  <c r="J1127" i="18"/>
  <c r="K1126" i="18"/>
  <c r="J1126" i="18"/>
  <c r="K1108" i="18"/>
  <c r="J1108" i="18"/>
  <c r="K1107" i="18"/>
  <c r="J1107" i="18"/>
  <c r="K1106" i="18"/>
  <c r="J1106" i="18"/>
  <c r="K1104" i="18"/>
  <c r="J1104" i="18"/>
  <c r="K1103" i="18"/>
  <c r="J1103" i="18"/>
  <c r="K1102" i="18"/>
  <c r="J1102" i="18"/>
  <c r="C1094" i="18"/>
  <c r="K1079" i="18"/>
  <c r="K1078" i="18"/>
  <c r="K1077" i="18"/>
  <c r="K1076" i="18"/>
  <c r="J1078" i="18"/>
  <c r="J1077" i="18"/>
  <c r="J1076" i="18"/>
  <c r="J1080" i="18"/>
  <c r="J1079" i="18"/>
  <c r="J1052" i="18"/>
  <c r="J1053" i="18"/>
  <c r="J1054" i="18"/>
  <c r="K1052" i="18"/>
  <c r="K1053" i="18"/>
  <c r="K1054" i="18"/>
  <c r="K1031" i="18"/>
  <c r="J1031" i="18"/>
  <c r="J1032" i="18"/>
  <c r="V948" i="18"/>
  <c r="V947" i="18"/>
  <c r="V946" i="18"/>
  <c r="V944" i="18"/>
  <c r="H36" i="10"/>
  <c r="V412" i="18"/>
  <c r="G36" i="10" s="1"/>
  <c r="V414" i="18"/>
  <c r="V415" i="18"/>
  <c r="V922" i="18"/>
  <c r="V921" i="18"/>
  <c r="V920" i="18"/>
  <c r="V919" i="18"/>
  <c r="V918" i="18"/>
  <c r="V916" i="18"/>
  <c r="V915" i="18"/>
  <c r="V913" i="18"/>
  <c r="V912" i="18"/>
  <c r="V911" i="18"/>
  <c r="V910" i="18"/>
  <c r="V909" i="18"/>
  <c r="V908" i="18"/>
  <c r="V907" i="18"/>
  <c r="V906" i="18"/>
  <c r="V905" i="18"/>
  <c r="V870" i="18"/>
  <c r="V871" i="18"/>
  <c r="V873" i="18"/>
  <c r="V874" i="18"/>
  <c r="V823" i="18"/>
  <c r="V822" i="18"/>
  <c r="V821" i="18"/>
  <c r="V820" i="18"/>
  <c r="V819" i="18"/>
  <c r="V818" i="18"/>
  <c r="V816" i="18"/>
  <c r="V815" i="18"/>
  <c r="V794" i="18"/>
  <c r="V793" i="18"/>
  <c r="V792" i="18"/>
  <c r="V791" i="18"/>
  <c r="V790" i="18"/>
  <c r="V789" i="18"/>
  <c r="V788" i="18"/>
  <c r="V787" i="18"/>
  <c r="V785" i="18"/>
  <c r="V784" i="18"/>
  <c r="V783" i="18"/>
  <c r="V782" i="18"/>
  <c r="V781" i="18"/>
  <c r="V780" i="18"/>
  <c r="V779" i="18"/>
  <c r="V778" i="18"/>
  <c r="V776" i="18"/>
  <c r="V775" i="18"/>
  <c r="V774" i="18"/>
  <c r="V770" i="18"/>
  <c r="V769" i="18"/>
  <c r="V768" i="18"/>
  <c r="V767" i="18"/>
  <c r="C744" i="18"/>
  <c r="C742" i="18"/>
  <c r="C741" i="18"/>
  <c r="C740" i="18"/>
  <c r="C739" i="18"/>
  <c r="C738" i="18"/>
  <c r="C737" i="18"/>
  <c r="V734" i="18"/>
  <c r="V733" i="18"/>
  <c r="V732" i="18"/>
  <c r="V731" i="18"/>
  <c r="V730" i="18"/>
  <c r="V729" i="18"/>
  <c r="V728" i="18"/>
  <c r="V727" i="18"/>
  <c r="V725" i="18"/>
  <c r="V724" i="18"/>
  <c r="V723" i="18"/>
  <c r="V722" i="18"/>
  <c r="V721" i="18"/>
  <c r="V720" i="18"/>
  <c r="V717" i="18"/>
  <c r="V716" i="18"/>
  <c r="C715" i="18"/>
  <c r="C714" i="18"/>
  <c r="C713" i="18"/>
  <c r="C712" i="18"/>
  <c r="C711" i="18"/>
  <c r="V709" i="18"/>
  <c r="V708" i="18"/>
  <c r="V707" i="18"/>
  <c r="V706" i="18"/>
  <c r="V705" i="18"/>
  <c r="V704" i="18"/>
  <c r="V703" i="18"/>
  <c r="V528" i="18"/>
  <c r="V529" i="18"/>
  <c r="V530" i="18"/>
  <c r="V681" i="18"/>
  <c r="V680" i="18"/>
  <c r="V679" i="18"/>
  <c r="V677" i="18"/>
  <c r="V676" i="18"/>
  <c r="V675" i="18"/>
  <c r="V674" i="18"/>
  <c r="V673" i="18"/>
  <c r="V672" i="18"/>
  <c r="V671" i="18"/>
  <c r="V670" i="18"/>
  <c r="V669" i="18"/>
  <c r="V643" i="18"/>
  <c r="V642" i="18"/>
  <c r="V641" i="18"/>
  <c r="V639" i="18"/>
  <c r="V638" i="18"/>
  <c r="V637" i="18"/>
  <c r="V636" i="18"/>
  <c r="V635" i="18"/>
  <c r="V634" i="18"/>
  <c r="V633" i="18"/>
  <c r="V606" i="18"/>
  <c r="V605" i="18"/>
  <c r="V604" i="18"/>
  <c r="V602" i="18"/>
  <c r="V601" i="18"/>
  <c r="V600" i="18"/>
  <c r="V599" i="18"/>
  <c r="V598" i="18"/>
  <c r="V597" i="18"/>
  <c r="V596" i="18"/>
  <c r="V595" i="18"/>
  <c r="V594" i="18"/>
  <c r="V568" i="18"/>
  <c r="V567" i="18"/>
  <c r="V566" i="18"/>
  <c r="V564" i="18"/>
  <c r="V563" i="18"/>
  <c r="V562" i="18"/>
  <c r="V561" i="18"/>
  <c r="V560" i="18"/>
  <c r="V559" i="18"/>
  <c r="V558" i="18"/>
  <c r="V740" i="18" l="1"/>
  <c r="V713" i="18"/>
  <c r="V742" i="18"/>
  <c r="V714" i="18"/>
  <c r="V744" i="18"/>
  <c r="E796" i="18"/>
  <c r="V712" i="18"/>
  <c r="E746" i="18" s="1"/>
  <c r="V715" i="18"/>
  <c r="V737" i="18"/>
  <c r="V711" i="18"/>
  <c r="V741" i="18"/>
  <c r="V738" i="18"/>
  <c r="E747" i="18"/>
  <c r="V739" i="18"/>
  <c r="E951" i="18"/>
  <c r="G70" i="10"/>
  <c r="H70" i="10"/>
  <c r="E645" i="18"/>
  <c r="G60" i="10" s="1"/>
  <c r="H69" i="10"/>
  <c r="F68" i="10"/>
  <c r="E1111" i="18"/>
  <c r="H86" i="10" s="1"/>
  <c r="E646" i="18"/>
  <c r="H60" i="10" s="1"/>
  <c r="E608" i="18"/>
  <c r="E1110" i="18"/>
  <c r="G86" i="10" s="1"/>
  <c r="E570" i="18"/>
  <c r="G57" i="10" s="1"/>
  <c r="E825" i="18"/>
  <c r="G64" i="10" s="1"/>
  <c r="E950" i="18"/>
  <c r="G1291" i="18"/>
  <c r="H127" i="10" s="1"/>
  <c r="E683" i="18"/>
  <c r="G61" i="10" s="1"/>
  <c r="E1136" i="18"/>
  <c r="G87" i="10" s="1"/>
  <c r="E1137" i="18"/>
  <c r="H87" i="10" s="1"/>
  <c r="G1309" i="18"/>
  <c r="H128" i="10" s="1"/>
  <c r="G69" i="10"/>
  <c r="E924" i="18"/>
  <c r="E925" i="18"/>
  <c r="E826" i="18"/>
  <c r="H64" i="10" s="1"/>
  <c r="E609" i="18"/>
  <c r="E684" i="18"/>
  <c r="H61" i="10" s="1"/>
  <c r="E571" i="18"/>
  <c r="H57" i="10" s="1"/>
  <c r="H24" i="10"/>
  <c r="F24" i="10"/>
  <c r="H85" i="10" l="1"/>
  <c r="G59" i="10"/>
  <c r="H59" i="10"/>
  <c r="G85" i="10"/>
  <c r="V397" i="18"/>
  <c r="V396" i="18"/>
  <c r="V395" i="18"/>
  <c r="V394" i="18"/>
  <c r="V392" i="18"/>
  <c r="V387" i="18"/>
  <c r="E368" i="18"/>
  <c r="V321" i="18"/>
  <c r="V320" i="18"/>
  <c r="V327" i="18"/>
  <c r="V326" i="18"/>
  <c r="V325" i="18"/>
  <c r="V324" i="18"/>
  <c r="V323" i="18"/>
  <c r="V306" i="18"/>
  <c r="V305" i="18"/>
  <c r="V304" i="18"/>
  <c r="V303" i="18"/>
  <c r="V302" i="18"/>
  <c r="V301" i="18"/>
  <c r="V300" i="18"/>
  <c r="V299" i="18"/>
  <c r="V297" i="18"/>
  <c r="V296" i="18"/>
  <c r="V295" i="18"/>
  <c r="V294" i="18"/>
  <c r="V293" i="18"/>
  <c r="V292" i="18"/>
  <c r="V291" i="18"/>
  <c r="V290" i="18"/>
  <c r="V288" i="18"/>
  <c r="V287" i="18"/>
  <c r="V286" i="18"/>
  <c r="V282" i="18"/>
  <c r="V281" i="18"/>
  <c r="V280" i="18"/>
  <c r="V279" i="18"/>
  <c r="V253" i="18"/>
  <c r="V252" i="18"/>
  <c r="V251" i="18"/>
  <c r="V250" i="18"/>
  <c r="V249" i="18"/>
  <c r="V248" i="18"/>
  <c r="V247" i="18"/>
  <c r="V246" i="18"/>
  <c r="V244" i="18"/>
  <c r="V243" i="18"/>
  <c r="V242" i="18"/>
  <c r="V241" i="18"/>
  <c r="V240" i="18"/>
  <c r="V239" i="18"/>
  <c r="V236" i="18"/>
  <c r="V235" i="18"/>
  <c r="V228" i="18"/>
  <c r="V226" i="18"/>
  <c r="V225" i="18"/>
  <c r="V224" i="18"/>
  <c r="V223" i="18"/>
  <c r="V222" i="18"/>
  <c r="V207" i="18"/>
  <c r="V206" i="18"/>
  <c r="V205" i="18"/>
  <c r="V203" i="18"/>
  <c r="V202" i="18"/>
  <c r="V201" i="18"/>
  <c r="V200" i="18"/>
  <c r="V199" i="18"/>
  <c r="V198" i="18"/>
  <c r="V197" i="18"/>
  <c r="V196" i="18"/>
  <c r="V195" i="18"/>
  <c r="V180" i="18"/>
  <c r="V179" i="18"/>
  <c r="V178" i="18"/>
  <c r="V176" i="18"/>
  <c r="V175" i="18"/>
  <c r="V174" i="18"/>
  <c r="V173" i="18"/>
  <c r="V172" i="18"/>
  <c r="V171" i="18"/>
  <c r="V170" i="18"/>
  <c r="V147" i="18"/>
  <c r="V146" i="18"/>
  <c r="V145" i="18"/>
  <c r="V144" i="18"/>
  <c r="V149" i="18"/>
  <c r="V150" i="18"/>
  <c r="V151" i="18"/>
  <c r="V152" i="18"/>
  <c r="V153" i="18"/>
  <c r="V154" i="18"/>
  <c r="V128" i="18"/>
  <c r="V127" i="18"/>
  <c r="V72" i="18"/>
  <c r="V73" i="18"/>
  <c r="V74" i="18"/>
  <c r="V75" i="18"/>
  <c r="V76" i="18"/>
  <c r="V77" i="18"/>
  <c r="G249" i="17"/>
  <c r="F249" i="17"/>
  <c r="H249" i="17" s="1"/>
  <c r="G209" i="17"/>
  <c r="F209" i="17"/>
  <c r="H202" i="17"/>
  <c r="H203" i="17"/>
  <c r="H204" i="17"/>
  <c r="H205" i="17"/>
  <c r="H207" i="17"/>
  <c r="H208" i="17"/>
  <c r="H210" i="17"/>
  <c r="C1095" i="18" s="1"/>
  <c r="H211" i="17"/>
  <c r="C1119" i="18" s="1"/>
  <c r="H212" i="17"/>
  <c r="H213" i="17"/>
  <c r="H190" i="17"/>
  <c r="G169" i="17"/>
  <c r="F169" i="17"/>
  <c r="H169" i="17" s="1"/>
  <c r="H170" i="17"/>
  <c r="C618" i="18" s="1"/>
  <c r="H171" i="17"/>
  <c r="C654" i="18" s="1"/>
  <c r="H172" i="17"/>
  <c r="H135" i="17"/>
  <c r="H136" i="17"/>
  <c r="H137" i="17"/>
  <c r="H138" i="17"/>
  <c r="H140" i="17"/>
  <c r="H141" i="17"/>
  <c r="H143" i="17"/>
  <c r="C617" i="18" s="1"/>
  <c r="H144" i="17"/>
  <c r="C653" i="18" s="1"/>
  <c r="H145" i="17"/>
  <c r="H146" i="17"/>
  <c r="H147" i="17"/>
  <c r="C804" i="18" s="1"/>
  <c r="H148" i="17"/>
  <c r="H149" i="17"/>
  <c r="H150" i="17"/>
  <c r="H152" i="17"/>
  <c r="H153" i="17"/>
  <c r="G142" i="17"/>
  <c r="F142" i="17"/>
  <c r="H142" i="17" s="1"/>
  <c r="H125" i="17"/>
  <c r="H124" i="17"/>
  <c r="H123" i="17"/>
  <c r="H122" i="17"/>
  <c r="H121" i="17"/>
  <c r="H120" i="17"/>
  <c r="G119" i="17"/>
  <c r="F119" i="17"/>
  <c r="H111" i="17"/>
  <c r="G103" i="17"/>
  <c r="F98" i="17"/>
  <c r="F95" i="17"/>
  <c r="G92" i="17"/>
  <c r="F92" i="17"/>
  <c r="F89" i="17"/>
  <c r="F86" i="17"/>
  <c r="G81" i="17"/>
  <c r="F81" i="17"/>
  <c r="G73" i="17"/>
  <c r="F73" i="17"/>
  <c r="G65" i="17"/>
  <c r="F65" i="17"/>
  <c r="G60" i="17"/>
  <c r="F60" i="17"/>
  <c r="H60" i="17" s="1"/>
  <c r="H65" i="17" l="1"/>
  <c r="H73" i="17"/>
  <c r="E182" i="18"/>
  <c r="G22" i="10" s="1"/>
  <c r="E308" i="18"/>
  <c r="E309" i="18"/>
  <c r="E209" i="18"/>
  <c r="G23" i="10" s="1"/>
  <c r="C138" i="18"/>
  <c r="F20" i="10" s="1"/>
  <c r="C164" i="18"/>
  <c r="F22" i="10" s="1"/>
  <c r="C189" i="18"/>
  <c r="F23" i="10" s="1"/>
  <c r="H92" i="17"/>
  <c r="C315" i="18" s="1"/>
  <c r="F31" i="10" s="1"/>
  <c r="H209" i="17"/>
  <c r="E183" i="18"/>
  <c r="H22" i="10" s="1"/>
  <c r="E210" i="18"/>
  <c r="H23" i="10" s="1"/>
  <c r="H119" i="17"/>
  <c r="H81" i="17"/>
  <c r="C1327" i="18"/>
  <c r="G1327" i="18" s="1"/>
  <c r="C1325" i="18"/>
  <c r="G1325" i="18" s="1"/>
  <c r="C1324" i="18"/>
  <c r="G1324" i="18" s="1"/>
  <c r="C1161" i="18"/>
  <c r="C1159" i="18"/>
  <c r="C1158" i="18"/>
  <c r="C879" i="18"/>
  <c r="C877" i="18"/>
  <c r="C876" i="18"/>
  <c r="C366" i="18"/>
  <c r="C364" i="18"/>
  <c r="C363" i="18"/>
  <c r="C263" i="18"/>
  <c r="C261" i="18"/>
  <c r="C260" i="18"/>
  <c r="C259" i="18"/>
  <c r="C258" i="18"/>
  <c r="C257" i="18"/>
  <c r="C256" i="18"/>
  <c r="C234" i="18"/>
  <c r="C233" i="18"/>
  <c r="C232" i="18"/>
  <c r="C231" i="18"/>
  <c r="C230" i="18"/>
  <c r="E369" i="18" l="1"/>
  <c r="V232" i="18"/>
  <c r="V233" i="18"/>
  <c r="V234" i="18"/>
  <c r="V256" i="18"/>
  <c r="V257" i="18"/>
  <c r="V259" i="18"/>
  <c r="V261" i="18"/>
  <c r="V258" i="18"/>
  <c r="V260" i="18"/>
  <c r="V263" i="18"/>
  <c r="V230" i="18"/>
  <c r="V231" i="18"/>
  <c r="G1328" i="18"/>
  <c r="G21" i="10"/>
  <c r="F21" i="10"/>
  <c r="H21" i="10"/>
  <c r="V876" i="18"/>
  <c r="K1158" i="18"/>
  <c r="J1158" i="18"/>
  <c r="J1159" i="18"/>
  <c r="K1159" i="18"/>
  <c r="V877" i="18"/>
  <c r="V879" i="18"/>
  <c r="G809" i="18"/>
  <c r="G808" i="18"/>
  <c r="G662" i="18"/>
  <c r="G661" i="18"/>
  <c r="G660" i="18"/>
  <c r="G659" i="18"/>
  <c r="G658" i="18"/>
  <c r="G626" i="18"/>
  <c r="G625" i="18"/>
  <c r="G624" i="18"/>
  <c r="G623" i="18"/>
  <c r="G622" i="18"/>
  <c r="G838" i="18"/>
  <c r="G837" i="18"/>
  <c r="G760" i="18"/>
  <c r="G759" i="18"/>
  <c r="G587" i="18"/>
  <c r="G586" i="18"/>
  <c r="G585" i="18"/>
  <c r="G584" i="18"/>
  <c r="G583" i="18"/>
  <c r="E331" i="18"/>
  <c r="H31" i="10" s="1"/>
  <c r="E158" i="18"/>
  <c r="H20" i="10" s="1"/>
  <c r="V155" i="18"/>
  <c r="E157" i="18" s="1"/>
  <c r="G20" i="10" s="1"/>
  <c r="V391" i="18"/>
  <c r="V122" i="18"/>
  <c r="V101" i="18"/>
  <c r="V100" i="18"/>
  <c r="V227" i="18"/>
  <c r="E265" i="18" l="1"/>
  <c r="E266" i="18"/>
  <c r="E882" i="18"/>
  <c r="E881" i="18"/>
  <c r="G126" i="10"/>
  <c r="H126" i="10"/>
  <c r="G663" i="18"/>
  <c r="F61" i="10" s="1"/>
  <c r="G810" i="18"/>
  <c r="F64" i="10" s="1"/>
  <c r="G627" i="18"/>
  <c r="F60" i="10" s="1"/>
  <c r="V328" i="18"/>
  <c r="E330" i="18" s="1"/>
  <c r="G31" i="10" s="1"/>
  <c r="H242" i="17"/>
  <c r="G241" i="17"/>
  <c r="F241" i="17"/>
  <c r="F59" i="10" l="1"/>
  <c r="C960" i="18"/>
  <c r="H253" i="17"/>
  <c r="H248" i="17"/>
  <c r="H247" i="17"/>
  <c r="C1120" i="18" s="1"/>
  <c r="F87" i="10" s="1"/>
  <c r="H245" i="17"/>
  <c r="H244" i="17"/>
  <c r="H243" i="17"/>
  <c r="H241" i="17" s="1"/>
  <c r="G246" i="17"/>
  <c r="G254" i="17" s="1"/>
  <c r="F246" i="17"/>
  <c r="F254" i="17" s="1"/>
  <c r="H254" i="17" l="1"/>
  <c r="H246" i="17"/>
  <c r="C1096" i="18" l="1"/>
  <c r="F86" i="10" s="1"/>
  <c r="F85" i="10" s="1"/>
  <c r="F44" i="17"/>
  <c r="G44" i="17"/>
  <c r="G52" i="17"/>
  <c r="F52" i="17"/>
  <c r="G86" i="17"/>
  <c r="H86" i="17" s="1"/>
  <c r="C216" i="18" s="1"/>
  <c r="E1344" i="18" l="1"/>
  <c r="G130" i="10" s="1"/>
  <c r="F101" i="10"/>
  <c r="G101" i="10" s="1"/>
  <c r="F100" i="10"/>
  <c r="H100" i="10" s="1"/>
  <c r="F99" i="10"/>
  <c r="H99" i="10" s="1"/>
  <c r="F98" i="10"/>
  <c r="H98" i="10" s="1"/>
  <c r="F97" i="10"/>
  <c r="H97" i="10" s="1"/>
  <c r="F39" i="10"/>
  <c r="G1342" i="18"/>
  <c r="G1343" i="18"/>
  <c r="E1328" i="18"/>
  <c r="G129" i="10" s="1"/>
  <c r="H129" i="10"/>
  <c r="E1275" i="18"/>
  <c r="G125" i="10" s="1"/>
  <c r="G1274" i="18"/>
  <c r="G1273" i="18"/>
  <c r="G1272" i="18"/>
  <c r="G1270" i="18"/>
  <c r="G1275" i="18" s="1"/>
  <c r="E1257" i="18"/>
  <c r="G124" i="10" s="1"/>
  <c r="G1256" i="18"/>
  <c r="G1255" i="18"/>
  <c r="E1241" i="18"/>
  <c r="G122" i="10" s="1"/>
  <c r="G1240" i="18"/>
  <c r="G1239" i="18"/>
  <c r="G1238" i="18"/>
  <c r="G1235" i="18"/>
  <c r="G1234" i="18"/>
  <c r="G1225" i="18"/>
  <c r="G1224" i="18"/>
  <c r="G1223" i="18"/>
  <c r="G1222" i="18"/>
  <c r="G1221" i="18"/>
  <c r="E1226" i="18"/>
  <c r="G121" i="10" s="1"/>
  <c r="E1213" i="18"/>
  <c r="G120" i="10" s="1"/>
  <c r="G1212" i="18"/>
  <c r="G1208" i="18"/>
  <c r="G1209" i="18"/>
  <c r="G1210" i="18"/>
  <c r="G1211" i="18"/>
  <c r="G1207" i="18"/>
  <c r="V71" i="18"/>
  <c r="E79" i="18" s="1"/>
  <c r="F161" i="17"/>
  <c r="G1198" i="18"/>
  <c r="G1199" i="18" s="1"/>
  <c r="H119" i="10" s="1"/>
  <c r="E1199" i="18"/>
  <c r="G119" i="10" s="1"/>
  <c r="F43" i="10"/>
  <c r="H43" i="10" s="1"/>
  <c r="F42" i="10"/>
  <c r="H42" i="10" s="1"/>
  <c r="F41" i="10"/>
  <c r="H41" i="10" s="1"/>
  <c r="H187" i="17"/>
  <c r="H182" i="17"/>
  <c r="H221" i="17"/>
  <c r="H227" i="17" s="1"/>
  <c r="C1172" i="18"/>
  <c r="C1069" i="18"/>
  <c r="C1045" i="18"/>
  <c r="C1022" i="18"/>
  <c r="C1001" i="18"/>
  <c r="C978" i="18"/>
  <c r="C961" i="18"/>
  <c r="C962" i="18" s="1"/>
  <c r="K1185" i="18"/>
  <c r="K1184" i="18"/>
  <c r="K1182" i="18"/>
  <c r="J1185" i="18"/>
  <c r="J1184" i="18"/>
  <c r="J1182" i="18"/>
  <c r="K1161" i="18"/>
  <c r="J1161" i="18"/>
  <c r="C1144" i="18"/>
  <c r="K1084" i="18"/>
  <c r="K1083" i="18"/>
  <c r="K1082" i="18"/>
  <c r="K1080" i="18"/>
  <c r="J1084" i="18"/>
  <c r="J1083" i="18"/>
  <c r="J1082" i="18"/>
  <c r="E1086" i="18" s="1"/>
  <c r="K1058" i="18"/>
  <c r="K1057" i="18"/>
  <c r="K1056" i="18"/>
  <c r="J1058" i="18"/>
  <c r="J1057" i="18"/>
  <c r="J1056" i="18"/>
  <c r="C1044" i="18"/>
  <c r="V57" i="18"/>
  <c r="H13" i="10"/>
  <c r="K1034" i="18"/>
  <c r="J1034" i="18"/>
  <c r="K1033" i="18"/>
  <c r="J1033" i="18"/>
  <c r="K1032" i="18"/>
  <c r="K1030" i="18"/>
  <c r="J1030" i="18"/>
  <c r="K1029" i="18"/>
  <c r="J1029" i="18"/>
  <c r="K1028" i="18"/>
  <c r="J1028" i="18"/>
  <c r="C1021" i="18"/>
  <c r="K1011" i="18"/>
  <c r="J1011" i="18"/>
  <c r="K1010" i="18"/>
  <c r="J1010" i="18"/>
  <c r="K1009" i="18"/>
  <c r="J1009" i="18"/>
  <c r="K1008" i="18"/>
  <c r="J1008" i="18"/>
  <c r="K1007" i="18"/>
  <c r="J1007" i="18"/>
  <c r="K984" i="18"/>
  <c r="J984" i="18"/>
  <c r="K985" i="18"/>
  <c r="K986" i="18"/>
  <c r="K987" i="18"/>
  <c r="K988" i="18"/>
  <c r="K989" i="18"/>
  <c r="J989" i="18"/>
  <c r="J988" i="18"/>
  <c r="J987" i="18"/>
  <c r="J986" i="18"/>
  <c r="J985" i="18"/>
  <c r="K967" i="18"/>
  <c r="E970" i="18" s="1"/>
  <c r="H78" i="10" s="1"/>
  <c r="C977" i="18"/>
  <c r="G938" i="18"/>
  <c r="G937" i="18"/>
  <c r="G898" i="18"/>
  <c r="G897" i="18"/>
  <c r="G896" i="18"/>
  <c r="G895" i="18"/>
  <c r="G894" i="18"/>
  <c r="H66" i="10"/>
  <c r="G863" i="18"/>
  <c r="G862" i="18"/>
  <c r="G861" i="18"/>
  <c r="G860" i="18"/>
  <c r="G859" i="18"/>
  <c r="E847" i="18"/>
  <c r="H65" i="10" s="1"/>
  <c r="H63" i="10"/>
  <c r="H62" i="10"/>
  <c r="G62" i="10"/>
  <c r="G696" i="18"/>
  <c r="G695" i="18"/>
  <c r="G551" i="18"/>
  <c r="G550" i="18"/>
  <c r="G549" i="18"/>
  <c r="G548" i="18"/>
  <c r="G547" i="18"/>
  <c r="V532" i="18"/>
  <c r="V527" i="18"/>
  <c r="V526" i="18"/>
  <c r="G520" i="18"/>
  <c r="G519" i="18"/>
  <c r="G518" i="18"/>
  <c r="G517" i="18"/>
  <c r="G516" i="18"/>
  <c r="G491" i="18"/>
  <c r="G489" i="18"/>
  <c r="G490" i="18"/>
  <c r="G488" i="18"/>
  <c r="G487" i="18"/>
  <c r="H162" i="17"/>
  <c r="C428" i="18" s="1"/>
  <c r="E445" i="18"/>
  <c r="H52" i="10" s="1"/>
  <c r="G436" i="18"/>
  <c r="G435" i="18"/>
  <c r="G434" i="18"/>
  <c r="G433" i="18"/>
  <c r="G432" i="18"/>
  <c r="H33" i="10"/>
  <c r="E345" i="18"/>
  <c r="H32" i="10" s="1"/>
  <c r="H30" i="10"/>
  <c r="H29" i="10"/>
  <c r="G29" i="10"/>
  <c r="V117" i="18"/>
  <c r="V102" i="18"/>
  <c r="V98" i="18"/>
  <c r="V97" i="18"/>
  <c r="V96" i="18"/>
  <c r="V95" i="18"/>
  <c r="V94" i="18"/>
  <c r="V93" i="18"/>
  <c r="V92" i="18"/>
  <c r="E80" i="18"/>
  <c r="C1171" i="18"/>
  <c r="C1068" i="18"/>
  <c r="C1000" i="18"/>
  <c r="V531" i="18"/>
  <c r="G461" i="18"/>
  <c r="G460" i="18"/>
  <c r="G459" i="18"/>
  <c r="G458" i="18"/>
  <c r="G457" i="18"/>
  <c r="V398" i="18"/>
  <c r="V389" i="18"/>
  <c r="V388" i="18"/>
  <c r="V386" i="18"/>
  <c r="V385" i="18"/>
  <c r="V384" i="18"/>
  <c r="V383" i="18"/>
  <c r="V382" i="18"/>
  <c r="V381" i="18"/>
  <c r="V129" i="18"/>
  <c r="V125" i="18"/>
  <c r="V124" i="18"/>
  <c r="V123" i="18"/>
  <c r="V121" i="18"/>
  <c r="V120" i="18"/>
  <c r="V119" i="18"/>
  <c r="V118" i="18"/>
  <c r="V56" i="18"/>
  <c r="V55" i="18"/>
  <c r="V54" i="18"/>
  <c r="V53" i="18"/>
  <c r="C482" i="18"/>
  <c r="F15" i="17"/>
  <c r="G15" i="17"/>
  <c r="F22" i="17"/>
  <c r="G22" i="17"/>
  <c r="F29" i="17"/>
  <c r="G29" i="17"/>
  <c r="F36" i="17"/>
  <c r="G36" i="17"/>
  <c r="G89" i="17"/>
  <c r="G95" i="17"/>
  <c r="H95" i="17" s="1"/>
  <c r="C337" i="18" s="1"/>
  <c r="G98" i="17"/>
  <c r="F103" i="17"/>
  <c r="F112" i="17"/>
  <c r="G112" i="17"/>
  <c r="F134" i="17"/>
  <c r="G134" i="17"/>
  <c r="C427" i="18"/>
  <c r="C452" i="18"/>
  <c r="C511" i="18"/>
  <c r="F139" i="17"/>
  <c r="G139" i="17"/>
  <c r="C542" i="18"/>
  <c r="C578" i="18"/>
  <c r="C691" i="18"/>
  <c r="C755" i="18"/>
  <c r="C833" i="18"/>
  <c r="C854" i="18"/>
  <c r="C889" i="18"/>
  <c r="F151" i="17"/>
  <c r="G151" i="17"/>
  <c r="C932" i="18"/>
  <c r="C933" i="18"/>
  <c r="G161" i="17"/>
  <c r="H163" i="17"/>
  <c r="C453" i="18" s="1"/>
  <c r="H164" i="17"/>
  <c r="C483" i="18" s="1"/>
  <c r="H165" i="17"/>
  <c r="C512" i="18" s="1"/>
  <c r="F166" i="17"/>
  <c r="G166" i="17"/>
  <c r="H167" i="17"/>
  <c r="C543" i="18" s="1"/>
  <c r="H168" i="17"/>
  <c r="C579" i="18" s="1"/>
  <c r="C855" i="18"/>
  <c r="H173" i="17"/>
  <c r="C890" i="18" s="1"/>
  <c r="F201" i="17"/>
  <c r="G201" i="17"/>
  <c r="F206" i="17"/>
  <c r="G206" i="17"/>
  <c r="E1188" i="18" l="1"/>
  <c r="G1257" i="18"/>
  <c r="G437" i="18"/>
  <c r="E442" i="18" s="1"/>
  <c r="V442" i="18" s="1"/>
  <c r="H53" i="10"/>
  <c r="H51" i="10" s="1"/>
  <c r="H37" i="10"/>
  <c r="E419" i="18"/>
  <c r="G1344" i="18"/>
  <c r="H130" i="10" s="1"/>
  <c r="E1037" i="18"/>
  <c r="H81" i="10" s="1"/>
  <c r="E1087" i="18"/>
  <c r="H84" i="10" s="1"/>
  <c r="E1060" i="18"/>
  <c r="G83" i="10" s="1"/>
  <c r="G174" i="17"/>
  <c r="E131" i="18"/>
  <c r="G19" i="10" s="1"/>
  <c r="E104" i="18"/>
  <c r="G18" i="10" s="1"/>
  <c r="F174" i="17"/>
  <c r="E1163" i="18"/>
  <c r="G88" i="10" s="1"/>
  <c r="E474" i="18"/>
  <c r="G53" i="10" s="1"/>
  <c r="E1061" i="18"/>
  <c r="H83" i="10" s="1"/>
  <c r="E1164" i="18"/>
  <c r="H88" i="10" s="1"/>
  <c r="E535" i="18"/>
  <c r="H55" i="10" s="1"/>
  <c r="E1187" i="18"/>
  <c r="G89" i="10" s="1"/>
  <c r="G1241" i="18"/>
  <c r="H122" i="10" s="1"/>
  <c r="E132" i="18"/>
  <c r="H19" i="10" s="1"/>
  <c r="E105" i="18"/>
  <c r="H18" i="10" s="1"/>
  <c r="G214" i="17"/>
  <c r="H139" i="17"/>
  <c r="H151" i="17"/>
  <c r="G154" i="17"/>
  <c r="F154" i="17"/>
  <c r="H206" i="17"/>
  <c r="F214" i="17"/>
  <c r="H195" i="17"/>
  <c r="F29" i="10"/>
  <c r="F44" i="10"/>
  <c r="H44" i="10" s="1"/>
  <c r="C979" i="18"/>
  <c r="F79" i="10" s="1"/>
  <c r="E1036" i="18"/>
  <c r="G81" i="10" s="1"/>
  <c r="F126" i="17"/>
  <c r="E400" i="18"/>
  <c r="G34" i="10" s="1"/>
  <c r="H67" i="10"/>
  <c r="G58" i="10"/>
  <c r="H58" i="10"/>
  <c r="G84" i="10"/>
  <c r="E401" i="18"/>
  <c r="H34" i="10" s="1"/>
  <c r="H16" i="10"/>
  <c r="G462" i="18"/>
  <c r="F53" i="10" s="1"/>
  <c r="E534" i="18"/>
  <c r="G55" i="10" s="1"/>
  <c r="G16" i="10"/>
  <c r="G761" i="18"/>
  <c r="G63" i="10" s="1"/>
  <c r="G67" i="10"/>
  <c r="H68" i="10"/>
  <c r="H125" i="10"/>
  <c r="G68" i="10"/>
  <c r="H39" i="10"/>
  <c r="H124" i="10"/>
  <c r="E59" i="18"/>
  <c r="G15" i="10" s="1"/>
  <c r="E41" i="18"/>
  <c r="G14" i="10" s="1"/>
  <c r="G864" i="18"/>
  <c r="G1213" i="18"/>
  <c r="H120" i="10" s="1"/>
  <c r="E991" i="18"/>
  <c r="G79" i="10" s="1"/>
  <c r="G1226" i="18"/>
  <c r="H121" i="10" s="1"/>
  <c r="H15" i="17"/>
  <c r="C15" i="18" s="1"/>
  <c r="E20" i="18" s="1"/>
  <c r="V20" i="18" s="1"/>
  <c r="H52" i="17"/>
  <c r="H22" i="17"/>
  <c r="H161" i="17"/>
  <c r="G126" i="17"/>
  <c r="H201" i="17"/>
  <c r="C1046" i="18"/>
  <c r="F83" i="10" s="1"/>
  <c r="H14" i="10"/>
  <c r="C1173" i="18"/>
  <c r="F89" i="10" s="1"/>
  <c r="E1013" i="18"/>
  <c r="G80" i="10" s="1"/>
  <c r="E1014" i="18"/>
  <c r="H80" i="10" s="1"/>
  <c r="C1002" i="18"/>
  <c r="F80" i="10" s="1"/>
  <c r="E992" i="18"/>
  <c r="H79" i="10" s="1"/>
  <c r="H54" i="10"/>
  <c r="E503" i="18"/>
  <c r="G54" i="10" s="1"/>
  <c r="G839" i="18"/>
  <c r="G521" i="18"/>
  <c r="F55" i="10" s="1"/>
  <c r="G899" i="18"/>
  <c r="F67" i="10" s="1"/>
  <c r="G939" i="18"/>
  <c r="G492" i="18"/>
  <c r="F54" i="10" s="1"/>
  <c r="E60" i="18"/>
  <c r="H15" i="10" s="1"/>
  <c r="H89" i="10"/>
  <c r="H89" i="17"/>
  <c r="C273" i="18" s="1"/>
  <c r="H103" i="17"/>
  <c r="C1145" i="18"/>
  <c r="C1146" i="18" s="1"/>
  <c r="F88" i="10" s="1"/>
  <c r="C1023" i="18"/>
  <c r="F81" i="10" s="1"/>
  <c r="C1070" i="18"/>
  <c r="F84" i="10" s="1"/>
  <c r="G552" i="18"/>
  <c r="F57" i="10" s="1"/>
  <c r="G588" i="18"/>
  <c r="F58" i="10" s="1"/>
  <c r="G697" i="18"/>
  <c r="F62" i="10" s="1"/>
  <c r="H36" i="17"/>
  <c r="H166" i="17"/>
  <c r="H112" i="17"/>
  <c r="H29" i="17"/>
  <c r="C48" i="18" s="1"/>
  <c r="H134" i="17"/>
  <c r="H44" i="17"/>
  <c r="H98" i="17"/>
  <c r="C351" i="18" s="1"/>
  <c r="H154" i="17" l="1"/>
  <c r="C29" i="18"/>
  <c r="F14" i="10" s="1"/>
  <c r="C66" i="18"/>
  <c r="F16" i="10" s="1"/>
  <c r="C86" i="18"/>
  <c r="F18" i="10" s="1"/>
  <c r="C375" i="18"/>
  <c r="F34" i="10" s="1"/>
  <c r="C111" i="18"/>
  <c r="F19" i="10" s="1"/>
  <c r="H38" i="10"/>
  <c r="F38" i="10"/>
  <c r="H174" i="17"/>
  <c r="H214" i="17"/>
  <c r="F63" i="10"/>
  <c r="F30" i="10"/>
  <c r="G30" i="10"/>
  <c r="H56" i="10"/>
  <c r="H71" i="10" s="1"/>
  <c r="F65" i="10"/>
  <c r="E844" i="18"/>
  <c r="V844" i="18" s="1"/>
  <c r="E846" i="18" s="1"/>
  <c r="G65" i="10" s="1"/>
  <c r="F13" i="10"/>
  <c r="E22" i="18"/>
  <c r="G13" i="10" s="1"/>
  <c r="F32" i="10"/>
  <c r="E342" i="18"/>
  <c r="V342" i="18" s="1"/>
  <c r="E344" i="18" s="1"/>
  <c r="G32" i="10" s="1"/>
  <c r="F66" i="10"/>
  <c r="G66" i="10"/>
  <c r="F56" i="10"/>
  <c r="G56" i="10"/>
  <c r="V416" i="18"/>
  <c r="F78" i="10"/>
  <c r="E967" i="18"/>
  <c r="J967" i="18" s="1"/>
  <c r="E969" i="18" s="1"/>
  <c r="G78" i="10" s="1"/>
  <c r="F52" i="10"/>
  <c r="F51" i="10" s="1"/>
  <c r="E444" i="18"/>
  <c r="G52" i="10" s="1"/>
  <c r="G51" i="10" s="1"/>
  <c r="H126" i="17"/>
  <c r="F33" i="10"/>
  <c r="G33" i="10"/>
  <c r="F15" i="10"/>
  <c r="C407" i="18"/>
  <c r="F12" i="10" l="1"/>
  <c r="E418" i="18"/>
  <c r="G37" i="10"/>
  <c r="F71" i="10"/>
  <c r="G71" i="10"/>
  <c r="H123" i="10"/>
  <c r="H35" i="10" l="1"/>
  <c r="G35" i="10"/>
  <c r="F35" i="10"/>
  <c r="H17" i="10"/>
  <c r="G17" i="10"/>
  <c r="F17" i="10"/>
  <c r="H12" i="10"/>
  <c r="G12" i="10"/>
  <c r="G45" i="10" s="1"/>
  <c r="H45" i="10" l="1"/>
  <c r="F45" i="10"/>
  <c r="G123" i="10"/>
  <c r="H118" i="10"/>
  <c r="H131" i="10" s="1"/>
  <c r="G118" i="10"/>
  <c r="H111" i="10"/>
  <c r="G111" i="10"/>
  <c r="G102" i="10"/>
  <c r="H96" i="10"/>
  <c r="H102" i="10" s="1"/>
  <c r="F96" i="10"/>
  <c r="F102" i="10" s="1"/>
  <c r="H82" i="10"/>
  <c r="G82" i="10"/>
  <c r="F82" i="10"/>
  <c r="H77" i="10"/>
  <c r="G77" i="10"/>
  <c r="F77" i="10"/>
  <c r="F90" i="10" l="1"/>
  <c r="G90" i="10"/>
  <c r="H90" i="10"/>
  <c r="H136" i="10" s="1"/>
  <c r="H139" i="10"/>
  <c r="G131" i="10"/>
  <c r="H138" i="10" l="1"/>
</calcChain>
</file>

<file path=xl/comments1.xml><?xml version="1.0" encoding="utf-8"?>
<comments xmlns="http://schemas.openxmlformats.org/spreadsheetml/2006/main">
  <authors>
    <author>Widya Octavia Dian Ayu P.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Widya Octavia Dian Ayu P.:</t>
        </r>
        <r>
          <rPr>
            <sz val="9"/>
            <color indexed="81"/>
            <rFont val="Tahoma"/>
            <family val="2"/>
          </rPr>
          <t xml:space="preserve">
dari Form 9.j LBBU</t>
        </r>
      </text>
    </comment>
    <comment ref="B111" authorId="0" shapeId="0">
      <text>
        <r>
          <rPr>
            <b/>
            <sz val="9"/>
            <color indexed="81"/>
            <rFont val="Tahoma"/>
            <family val="2"/>
          </rPr>
          <t>Widya Octavia Dian Ayu P.:</t>
        </r>
        <r>
          <rPr>
            <sz val="9"/>
            <color indexed="81"/>
            <rFont val="Tahoma"/>
            <family val="2"/>
          </rPr>
          <t xml:space="preserve">
perubahan istilah, sebelumnya "Capital Surcharge untuk D-SIB"</t>
        </r>
      </text>
    </comment>
    <comment ref="A128" authorId="0" shapeId="0">
      <text>
        <r>
          <rPr>
            <b/>
            <sz val="9"/>
            <color indexed="81"/>
            <rFont val="Tahoma"/>
            <family val="2"/>
          </rPr>
          <t>Widya Octavia Dian Ayu P.:</t>
        </r>
        <r>
          <rPr>
            <sz val="9"/>
            <color indexed="81"/>
            <rFont val="Tahoma"/>
            <family val="2"/>
          </rPr>
          <t xml:space="preserve">
dari Form 9.j LBBU</t>
        </r>
      </text>
    </comment>
    <comment ref="B239" authorId="0" shapeId="0">
      <text>
        <r>
          <rPr>
            <b/>
            <sz val="9"/>
            <color indexed="81"/>
            <rFont val="Tahoma"/>
            <family val="2"/>
          </rPr>
          <t>Widya Octavia Dian Ayu P.:</t>
        </r>
        <r>
          <rPr>
            <sz val="9"/>
            <color indexed="81"/>
            <rFont val="Tahoma"/>
            <family val="2"/>
          </rPr>
          <t xml:space="preserve">
perubahan istilah, sebelumnya "Capital Surcharge untuk D-SIB"</t>
        </r>
      </text>
    </comment>
  </commentList>
</comments>
</file>

<file path=xl/sharedStrings.xml><?xml version="1.0" encoding="utf-8"?>
<sst xmlns="http://schemas.openxmlformats.org/spreadsheetml/2006/main" count="3368" uniqueCount="624">
  <si>
    <t>No</t>
  </si>
  <si>
    <t>Kategori Portofolio</t>
  </si>
  <si>
    <t>Tagihan Bersih</t>
  </si>
  <si>
    <t>ATMR Sebelum MRK</t>
  </si>
  <si>
    <t>ATMR Setelah MRK</t>
  </si>
  <si>
    <t>1.</t>
  </si>
  <si>
    <t>Tagihan Kepada Pemerintah</t>
  </si>
  <si>
    <t>a.</t>
  </si>
  <si>
    <t>Tagihan Kepada Pemerintah Indonesia</t>
  </si>
  <si>
    <t>b.</t>
  </si>
  <si>
    <t>Tagihan Kepada Pemerintah Negara Lain</t>
  </si>
  <si>
    <t>2.</t>
  </si>
  <si>
    <t>Tagihan Kepada Entitas Sektor Publik</t>
  </si>
  <si>
    <t>3.</t>
  </si>
  <si>
    <t>Tagihan Kepada Bank Pembangunan Multilateral dan Lembaga Internasional</t>
  </si>
  <si>
    <t>4.</t>
  </si>
  <si>
    <t xml:space="preserve">Tagihan Kepada Bank </t>
  </si>
  <si>
    <t>Tagihan Jangka Pendek</t>
  </si>
  <si>
    <t>Tagihan Jangka Panjang</t>
  </si>
  <si>
    <t>5.</t>
  </si>
  <si>
    <t>Kredit Beragun Rumah Tinggal</t>
  </si>
  <si>
    <t>6.</t>
  </si>
  <si>
    <t>Kredit Beragun Properti Komersial</t>
  </si>
  <si>
    <t>7.</t>
  </si>
  <si>
    <t>Kredit Pegawai atau Pensiunan</t>
  </si>
  <si>
    <t>8.</t>
  </si>
  <si>
    <t>Tagihan Kepada Usaha Mikro, Usaha Kecil, dan Portofolio Ritel</t>
  </si>
  <si>
    <t>9.</t>
  </si>
  <si>
    <t>Tagihan Kepada Korporasi</t>
  </si>
  <si>
    <t>10.</t>
  </si>
  <si>
    <t>Tagihan Yang Telah Jatuh Tempo</t>
  </si>
  <si>
    <t>11.</t>
  </si>
  <si>
    <t>Aset Lainnya</t>
  </si>
  <si>
    <t>1)</t>
  </si>
  <si>
    <t>2)</t>
  </si>
  <si>
    <t>3)</t>
  </si>
  <si>
    <t>c.</t>
  </si>
  <si>
    <t>d.</t>
  </si>
  <si>
    <t>Aset Yang Diambil Alih (AYDA)</t>
  </si>
  <si>
    <t>e.</t>
  </si>
  <si>
    <t>f.</t>
  </si>
  <si>
    <t>Lainnya</t>
  </si>
  <si>
    <t>TOTAL</t>
  </si>
  <si>
    <t>Tagihan kepada Bank Pembangunan Multilateral dan Lembaga Internasional</t>
  </si>
  <si>
    <t>Tagihan kepada Bank</t>
  </si>
  <si>
    <t>Jenis Transaksi</t>
  </si>
  <si>
    <t>Nilai Eksposur</t>
  </si>
  <si>
    <t>Faktor Pengurang Modal</t>
  </si>
  <si>
    <t>ATMR</t>
  </si>
  <si>
    <t>Delivery versus Payment</t>
  </si>
  <si>
    <r>
      <t>Non</t>
    </r>
    <r>
      <rPr>
        <sz val="10"/>
        <color theme="1"/>
        <rFont val="Bookman Old Style"/>
        <family val="1"/>
      </rPr>
      <t>-D</t>
    </r>
    <r>
      <rPr>
        <i/>
        <sz val="10"/>
        <color theme="1"/>
        <rFont val="Bookman Old Style"/>
        <family val="1"/>
      </rPr>
      <t>elivery versus Payment</t>
    </r>
  </si>
  <si>
    <t xml:space="preserve">PERHITUNGAN ATMR RISIKO KREDIT </t>
  </si>
  <si>
    <t>(A)</t>
  </si>
  <si>
    <t>(B)</t>
  </si>
  <si>
    <t>(C)</t>
  </si>
  <si>
    <t>TOTAL FAKTOR PENGURANG MODAL</t>
  </si>
  <si>
    <t>(D)</t>
  </si>
  <si>
    <t>FAKTOR PENGURANG ATMR RISIKO KREDIT:
Selisih lebih antara cadangan umum PPA atas aset produktif yang wajib dihitung dan 1,25% ATMR untuk Risiko Kredit</t>
  </si>
  <si>
    <t>TOTAL ATMR RISIKO KREDIT (A) - (B)</t>
  </si>
  <si>
    <t>Perhitungan Rasio Kewajiban Penyediaan Modal Minimum</t>
  </si>
  <si>
    <t>Ket.</t>
  </si>
  <si>
    <t xml:space="preserve">TOTAL MODAL </t>
  </si>
  <si>
    <t xml:space="preserve">AKTIVA TERTIMBANG MENURUT RISIKO (ATMR) </t>
  </si>
  <si>
    <t xml:space="preserve">a. ATMR untuk Risiko Kredit </t>
  </si>
  <si>
    <t>c. ATMR untuk Risiko Operasional</t>
  </si>
  <si>
    <t>RASIO KPMM (AKTUAL)</t>
  </si>
  <si>
    <t xml:space="preserve">a. Rasio Modal Inti </t>
  </si>
  <si>
    <t>i.Rasio Modal Inti Utama</t>
  </si>
  <si>
    <t xml:space="preserve">ii. Rasio Modal Inti Tambahan </t>
  </si>
  <si>
    <t xml:space="preserve">b. Rasio Modal Pelengkap </t>
  </si>
  <si>
    <t>KEKURANGAN MODAL INTI UTAMA UNTUK MEMENUHI 4.5% MINIMUM</t>
  </si>
  <si>
    <t>KEKURANGAN MODAL INTI UNTUK MEMENUHI 6% MINIMUM</t>
  </si>
  <si>
    <t>RASIO KPMM SESUAI PROFIL RISIKO</t>
  </si>
  <si>
    <t xml:space="preserve">ALOKASI RASIO KPMM AKTUAL UNTUK PEMENUHAN KPMM SESUAI PROFIL RISIKO </t>
  </si>
  <si>
    <t>a. Rasio Modal Inti Utama (minimal 4,5%)</t>
  </si>
  <si>
    <t xml:space="preserve">b. Rasio Modal Inti Tambahan yang dialokasikan </t>
  </si>
  <si>
    <t>c. Tambahan Rasio Modal Inti Utama yang dialokasikan untuk memenuhi minimal 6% Modal Inti</t>
  </si>
  <si>
    <t>d. Rasio Modal Pelengkap yang Dialokasikan</t>
  </si>
  <si>
    <t xml:space="preserve">e.Tambahan Rasio Modal Inti Utama yang dialokasikan untuk memenuhi KPMM Profil Risiko  </t>
  </si>
  <si>
    <t xml:space="preserve">KEKURANGAN MODAL UNTUK PEMENUHAN KPMM PROFIL RISIKO </t>
  </si>
  <si>
    <t xml:space="preserve">MODAL INTI UTAMA YANG TERSEDIA UNTUK PEMENUHAN BUFFER </t>
  </si>
  <si>
    <t>4)</t>
  </si>
  <si>
    <t xml:space="preserve">KELEBIHAN ATAU KEKURANGAN MODAL INTI UTAMA UNTUK PEMENUHAN BUFFER  </t>
  </si>
  <si>
    <t>Keterangan (untuk pedoman, tidak ditampilkan pada form):</t>
  </si>
  <si>
    <t>2)  Hanya terisi jika Rasio Modal Inti Tambahan kurang dari 1,5%, sehingga syarat Modal Inti minimal 6% dipenuhi dari Rasio Modal Inti Utama</t>
  </si>
  <si>
    <t>3) Hanya terisi jika Rasio KPMM aktual yang sudah dialokasikan (9a + 9b + 9c  + 9d) lebih kecil dari Rasio KPMM sesuai Profil Risiko (8)</t>
  </si>
  <si>
    <t>4) Hanya terisi jika Rasio Modal Inti Tambahan aktual (5a.i) lebih besar dari Rasio Modal Inti Utama yang sudah dialokasikan (9a + 9c + 9e)</t>
  </si>
  <si>
    <t>* Laporan Bank dilakukan berdasarkan perhitungan Bank sendiri, sedangkan OJK akan menggunakan data pengawasan yang ada di OJK</t>
  </si>
  <si>
    <t xml:space="preserve">b. ATMR untuk Risiko Pasar </t>
  </si>
  <si>
    <r>
      <t xml:space="preserve">JUMLAH </t>
    </r>
    <r>
      <rPr>
        <i/>
        <sz val="11"/>
        <rFont val="Calibri"/>
        <family val="2"/>
        <scheme val="minor"/>
      </rPr>
      <t>BUFFER</t>
    </r>
    <r>
      <rPr>
        <sz val="11"/>
        <rFont val="Calibri"/>
        <family val="2"/>
        <scheme val="minor"/>
      </rPr>
      <t xml:space="preserve"> YANG WAJIB DIBENTUK </t>
    </r>
  </si>
  <si>
    <r>
      <t>a.</t>
    </r>
    <r>
      <rPr>
        <i/>
        <sz val="11"/>
        <rFont val="Calibri"/>
        <family val="2"/>
        <scheme val="minor"/>
      </rPr>
      <t xml:space="preserve"> Capital Conservation Buffer</t>
    </r>
  </si>
  <si>
    <r>
      <t xml:space="preserve">b. </t>
    </r>
    <r>
      <rPr>
        <i/>
        <sz val="11"/>
        <rFont val="Calibri"/>
        <family val="2"/>
        <scheme val="minor"/>
      </rPr>
      <t>Countercyclical Buffer</t>
    </r>
  </si>
  <si>
    <r>
      <t xml:space="preserve">c. </t>
    </r>
    <r>
      <rPr>
        <i/>
        <sz val="11"/>
        <rFont val="Calibri"/>
        <family val="2"/>
        <scheme val="minor"/>
      </rPr>
      <t>Capital Surcharge</t>
    </r>
    <r>
      <rPr>
        <sz val="11"/>
        <rFont val="Calibri"/>
        <family val="2"/>
        <scheme val="minor"/>
      </rPr>
      <t xml:space="preserve"> untuk Bank Sistemik</t>
    </r>
  </si>
  <si>
    <t>Perhitungan Rasio Kewajiban Penyediaan Modal Minimum  - Konsolidasi</t>
  </si>
  <si>
    <t>1) Modal disetor (Setelah dikurangi Saham Treasury)</t>
  </si>
  <si>
    <t xml:space="preserve">2) Cadangan Tambahan Modal </t>
  </si>
  <si>
    <t>a) Faktor Penambah</t>
  </si>
  <si>
    <t xml:space="preserve">MODAL INTI </t>
  </si>
  <si>
    <t xml:space="preserve">( 1 ) Pendapatan komprehensif lainnya </t>
  </si>
  <si>
    <t>( a ) Selisih lebih penjabaran laporan keuangan</t>
  </si>
  <si>
    <t>( b ) Potensi keuntungan dari peningkatan nilai wajar aset keuangan dalam kelompok tersedia untuk dijual</t>
  </si>
  <si>
    <t>( c ) Saldo surplus revaluasi aset tetap</t>
  </si>
  <si>
    <t>( b ) Cadangan umum</t>
  </si>
  <si>
    <t>( c ) Laba tahun-tahun lalu</t>
  </si>
  <si>
    <t>( d ) Laba tahun berjalan</t>
  </si>
  <si>
    <t>( e ) Dana setoran modal</t>
  </si>
  <si>
    <t>( f ) Lainnya</t>
  </si>
  <si>
    <t>b) Faktor Pengurang</t>
  </si>
  <si>
    <t>( a ) Selisih kurang penjabaran laporan keuangan</t>
  </si>
  <si>
    <t>( b ) Potensi kerugian dari penurunan nilai wajar aset keuangan dalam kelompok tersedia untuk dijual</t>
  </si>
  <si>
    <t>( b ) Rugi tahun-tahun lalu</t>
  </si>
  <si>
    <t>( c ) Rugi tahun berjalan</t>
  </si>
  <si>
    <t xml:space="preserve">( d ) Selisih kurang antara Penyisihan Penghapusan Aset (PPA) dan Cadangan Kerugian Penurunan Nilai (CKPN) atas aset produktif  </t>
  </si>
  <si>
    <t xml:space="preserve">a. Modal Inti Utama </t>
  </si>
  <si>
    <t>3) Kepentingan Non Pengendali yang dapat diperhitungkan</t>
  </si>
  <si>
    <r>
      <t>( 2 ) Cadangan tambahan modal lainnya (</t>
    </r>
    <r>
      <rPr>
        <i/>
        <sz val="11"/>
        <rFont val="Calibri"/>
        <family val="2"/>
        <scheme val="minor"/>
      </rPr>
      <t>other disclosed reserves</t>
    </r>
    <r>
      <rPr>
        <sz val="11"/>
        <rFont val="Calibri"/>
        <family val="2"/>
        <scheme val="minor"/>
      </rPr>
      <t>)</t>
    </r>
  </si>
  <si>
    <t>( 2 ) Kepemilikan silang pada entitas lain yang diperoleh berdasarkan peralihan karena hukum, hibah, atau hibah wasiat</t>
  </si>
  <si>
    <t>1) Instrumen yang memenuhi persyaratan AT-1</t>
  </si>
  <si>
    <t>b) Kepemilikan silang pada entitas lain yang diperoleh berdasarkan peralihan karena hukum, hibah, atau hibah wasiat</t>
  </si>
  <si>
    <r>
      <t xml:space="preserve">a) Penempatan dana pada instrumen AT 1 dan/atau </t>
    </r>
    <r>
      <rPr>
        <i/>
        <sz val="11"/>
        <rFont val="Calibri"/>
        <family val="2"/>
        <scheme val="minor"/>
      </rPr>
      <t xml:space="preserve">Tier </t>
    </r>
    <r>
      <rPr>
        <sz val="11"/>
        <rFont val="Calibri"/>
        <family val="2"/>
        <scheme val="minor"/>
      </rPr>
      <t>2 pada bank lain</t>
    </r>
  </si>
  <si>
    <t>b. Modal Inti Tambahan</t>
  </si>
  <si>
    <t xml:space="preserve">MODAL PELENGKAP </t>
  </si>
  <si>
    <t>a. Instrumen modal dalam bentuk saham atau lainnya yang memenuhi persyaratan Tier 2</t>
  </si>
  <si>
    <t>1) Sinking Fund</t>
  </si>
  <si>
    <t xml:space="preserve">2) Penempatan dana pada instrumen Tier 2 pada bank lain </t>
  </si>
  <si>
    <t>3) Kepemilikan silang pada entitas lain yang diperoleh berdasarkan peralihan karena hukum, hibah, atau hibah wasiat</t>
  </si>
  <si>
    <t xml:space="preserve">( e ) Selisih kurang jumlah penyesuaian nilai wajar dari instrumen keuangan dalam Trading Book  </t>
  </si>
  <si>
    <t>( f ) PPA aset non produktif yang wajib dibentuk</t>
  </si>
  <si>
    <t>( g ) Lainnya</t>
  </si>
  <si>
    <t xml:space="preserve">Total ATMR Risiko Kredit dari Form ATMR Risiko Kredit </t>
  </si>
  <si>
    <t xml:space="preserve">Total ATMR Risiko Pasar dari Form ATMR Risiko Pasar </t>
  </si>
  <si>
    <r>
      <t xml:space="preserve">( 1 ) Penempatan dana pada instrumen AT 1 dan/atau </t>
    </r>
    <r>
      <rPr>
        <i/>
        <sz val="11"/>
        <rFont val="Calibri"/>
        <family val="2"/>
        <scheme val="minor"/>
      </rPr>
      <t>Tier</t>
    </r>
    <r>
      <rPr>
        <sz val="11"/>
        <rFont val="Calibri"/>
        <family val="2"/>
        <scheme val="minor"/>
      </rPr>
      <t xml:space="preserve"> 2 pada bank lain</t>
    </r>
  </si>
  <si>
    <t>3) Faktor Pengurang Modal Inti Utama</t>
  </si>
  <si>
    <t>Pos ini hanya ada untuk KPMM konsolidasi</t>
  </si>
  <si>
    <t>Eksposur Sekuritisasi yang merupakan Faktor Pengurang Modal Inti Utama</t>
  </si>
  <si>
    <r>
      <t xml:space="preserve">ATMR atas Eksposur Sekuritisasi yang dihitung dengan Metode </t>
    </r>
    <r>
      <rPr>
        <i/>
        <sz val="10"/>
        <color theme="1"/>
        <rFont val="Bookman Old Style"/>
        <family val="1"/>
      </rPr>
      <t xml:space="preserve">External Rating Base Approach </t>
    </r>
    <r>
      <rPr>
        <sz val="10"/>
        <color theme="1"/>
        <rFont val="Bookman Old Style"/>
        <family val="1"/>
      </rPr>
      <t>(ERBA)</t>
    </r>
  </si>
  <si>
    <r>
      <t xml:space="preserve">ATMR atas Eksposur Sekuritisasi yang dihitung dengan Metode </t>
    </r>
    <r>
      <rPr>
        <i/>
        <sz val="10"/>
        <color theme="1"/>
        <rFont val="Bookman Old Style"/>
        <family val="1"/>
      </rPr>
      <t>Standardized Approach</t>
    </r>
    <r>
      <rPr>
        <sz val="10"/>
        <color theme="1"/>
        <rFont val="Bookman Old Style"/>
        <family val="1"/>
      </rPr>
      <t xml:space="preserve"> (SA)</t>
    </r>
  </si>
  <si>
    <t>ii. Peningkatan/Penurunan nilai wajar atas kewajiban keuangan   (+/-)</t>
  </si>
  <si>
    <t xml:space="preserve">iii. Keuntungan penjualan aset dalam transaksi sekuritisasi   (-/-) </t>
  </si>
  <si>
    <t>b) Aset tidak berwujud</t>
  </si>
  <si>
    <r>
      <t xml:space="preserve">( 1 ) </t>
    </r>
    <r>
      <rPr>
        <i/>
        <sz val="11"/>
        <rFont val="Calibri"/>
        <family val="2"/>
        <scheme val="minor"/>
      </rPr>
      <t>Goodwill</t>
    </r>
  </si>
  <si>
    <t>( 2 ) Hak paten</t>
  </si>
  <si>
    <t>( 3 ) Software</t>
  </si>
  <si>
    <t>( 4 ) Lainnya</t>
  </si>
  <si>
    <t>a) Saham biasa</t>
  </si>
  <si>
    <t>b) Saham preferen</t>
  </si>
  <si>
    <t>e) Eksposur sekuritisasi</t>
  </si>
  <si>
    <t>c) Penyertaan yang diperhitungkan sebagai faktor pengurang</t>
  </si>
  <si>
    <t xml:space="preserve">Jumlah Faktor Pengurang Modal di tabel Eksposur Sekuritasasi dari Form ATMR Risiko Kredit </t>
  </si>
  <si>
    <t>a) Saham preferen (non kumulatif), setelah dikurangi pembelian kembali</t>
  </si>
  <si>
    <t>b) Surat berharga subordinasi (perpetual non kumulatif), setelah dikurangi pembelian kembali</t>
  </si>
  <si>
    <t>c) Pinjaman Subordinasi (perpetual non kumulatif), setelah dikurangi pembelian kembali</t>
  </si>
  <si>
    <t xml:space="preserve">Jumlah Faktor Pengurang Modal di tabel  Eksposur yang Menimbulkan Risiko Kredit akibat Kegagalan settlement (settlement risk) dari Form ATMR Risiko Kredit </t>
  </si>
  <si>
    <t>i. Laba Tahun-tahun Lalu setelah diperhitungkan Pajak</t>
  </si>
  <si>
    <t>i. Laba Tahun Berjalan setelah diperhitungkan Pajak</t>
  </si>
  <si>
    <t>d) Kekurangan modal pada perusahaan anak asuransi</t>
  </si>
  <si>
    <t>f) Faktor pengurang modal inti utama lainnya</t>
  </si>
  <si>
    <t>4) Faktor Pengurang Modal Inti Tambahan</t>
  </si>
  <si>
    <t>1) Saham preferen (perpetual kumulatif, non perpetual), setelah dikurangi pembelian kembali</t>
  </si>
  <si>
    <t>2) Surat berharga subordinasi (perpetual kumulatif, non perpetual),setelah dikurangi pembelian kembali</t>
  </si>
  <si>
    <t>3) Pinjaman Subordinasi (perpetual kumulatif, non perpetual), setelah dikurangi pembelian kembali</t>
  </si>
  <si>
    <t>5) Amortisasi berdasarkan jangka waktu tersisa</t>
  </si>
  <si>
    <t>b. Agio dari instrumen modal pelengkap</t>
  </si>
  <si>
    <t>c. Disagio dari instrumen modal pelengkap</t>
  </si>
  <si>
    <t>2) Agio dari instrumen modal inti tambahan</t>
  </si>
  <si>
    <t>3) Disagio dari instrumen modal inti tambahan</t>
  </si>
  <si>
    <t xml:space="preserve">d. Cadangan umum PPA atas aset produktif  yang wajib dibentuk (paling tinggi 1,25% ATMR Risiko Kredit) </t>
  </si>
  <si>
    <t xml:space="preserve">e. Faktor Pengurang Modal Pelengkap </t>
  </si>
  <si>
    <t xml:space="preserve">Jumlah Faktor Pengurang Modal di tabel Eksposur Sekuritisasi dari Form ATMR Risiko Kredit </t>
  </si>
  <si>
    <t>( a ) Agio dari instrumen modal inti utama</t>
  </si>
  <si>
    <t>( a ) Disagio dari instrumen modal inti utama</t>
  </si>
  <si>
    <t>%</t>
  </si>
  <si>
    <t>4) Faktor Pengurang Modal Inti Utama</t>
  </si>
  <si>
    <t>6) Amortisasi berdasarkan jangka waktu tersisa</t>
  </si>
  <si>
    <r>
      <t>FAKTOR PENGURANG MODAL - Eksposur yang menimbulkan Risiko Kredit akibat kegagalan settlement (</t>
    </r>
    <r>
      <rPr>
        <i/>
        <sz val="11"/>
        <rFont val="Calibri"/>
        <family val="2"/>
        <scheme val="minor"/>
      </rPr>
      <t>settlement risk</t>
    </r>
    <r>
      <rPr>
        <sz val="11"/>
        <rFont val="Calibri"/>
        <family val="2"/>
        <scheme val="minor"/>
      </rPr>
      <t xml:space="preserve">) - </t>
    </r>
    <r>
      <rPr>
        <i/>
        <sz val="11"/>
        <rFont val="Calibri"/>
        <family val="2"/>
        <scheme val="minor"/>
      </rPr>
      <t>Non Delivery Versus Payment</t>
    </r>
  </si>
  <si>
    <r>
      <t xml:space="preserve">4) </t>
    </r>
    <r>
      <rPr>
        <i/>
        <sz val="11"/>
        <rFont val="Calibri"/>
        <family val="2"/>
        <scheme val="minor"/>
      </rPr>
      <t>Mandatory convertible bond</t>
    </r>
  </si>
  <si>
    <t>Jumlah (dalam satuan rupiah penuh)</t>
  </si>
  <si>
    <t>Setiap komponen portofolio yang nilainya berupa persentase, maka dibulatkan 2 desimal di belakang koma.</t>
  </si>
  <si>
    <t>Jumlah (dalam satuan rupiah penuh tanpa desimal)</t>
  </si>
  <si>
    <t>Tidak ada formulasi</t>
  </si>
  <si>
    <t>nilai harus positif.</t>
  </si>
  <si>
    <t xml:space="preserve">i. Rugi Tahun-tahun Lalu </t>
  </si>
  <si>
    <t>i. Rugi Tahun Berjalan</t>
  </si>
  <si>
    <t xml:space="preserve">nilai harus positif. </t>
  </si>
  <si>
    <t>nilai bisa positif atau negatif, hanya bisa diisi jika i terisi</t>
  </si>
  <si>
    <t>nilai bisa positif atau negatif , hanya bisa diisi jika i terisi</t>
  </si>
  <si>
    <t>nilai harus positif., hanya bisa diisi jika i terisi</t>
  </si>
  <si>
    <t>nilai harus positif, hanya bisa diisi jika i terisi</t>
  </si>
  <si>
    <r>
      <t>nilai harus positif,</t>
    </r>
    <r>
      <rPr>
        <sz val="11"/>
        <color theme="1"/>
        <rFont val="Calibri"/>
        <family val="2"/>
        <scheme val="minor"/>
      </rPr>
      <t xml:space="preserve"> hanya bisa diisi jika i terisi</t>
    </r>
  </si>
  <si>
    <t>nilai harus positif , hanya bisa diisi jika i terisi</t>
  </si>
  <si>
    <t xml:space="preserve">iii. Keuntungan penjualan aset dalam transaksi sekuritisasi  </t>
  </si>
  <si>
    <t>iii. Keuntungan penjualan aset dalam transaksi sekuritisasi</t>
  </si>
  <si>
    <t>nilai harus positif, hanya bisa diisi jika laba tahun-tahun lalu (C20) kosong</t>
  </si>
  <si>
    <t>nilai harus positif, hanya bisa diisi jika laba tahun berjalan (C24) kosong</t>
  </si>
  <si>
    <t>a) Pajak tangguhan</t>
  </si>
  <si>
    <r>
      <t xml:space="preserve">Lampiran 1 - Format </t>
    </r>
    <r>
      <rPr>
        <b/>
        <i/>
        <sz val="14"/>
        <color theme="1"/>
        <rFont val="Bookman Old Style"/>
        <family val="1"/>
      </rPr>
      <t>Template</t>
    </r>
    <r>
      <rPr>
        <b/>
        <sz val="14"/>
        <color theme="1"/>
        <rFont val="Bookman Old Style"/>
        <family val="1"/>
      </rPr>
      <t xml:space="preserve"> Laporan Risiko dan Permodalan </t>
    </r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</si>
  <si>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</si>
  <si>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</si>
  <si>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</si>
  <si>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</si>
  <si>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</si>
  <si>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</si>
  <si>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</si>
  <si>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</si>
  <si>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</si>
  <si>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</si>
  <si>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</si>
  <si>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</si>
  <si>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</si>
  <si>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</si>
  <si>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</si>
  <si>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</si>
  <si>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</si>
  <si>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</si>
  <si>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</si>
  <si>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</si>
  <si>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</si>
  <si>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</si>
  <si>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</si>
  <si>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</si>
  <si>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</si>
  <si>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</si>
  <si>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</si>
  <si>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</si>
  <si>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</si>
  <si>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</si>
  <si>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</si>
  <si>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</si>
  <si>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</si>
  <si>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</si>
  <si>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</si>
  <si>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</si>
  <si>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</si>
  <si>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</si>
  <si>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</si>
  <si>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</si>
  <si>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</si>
  <si>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</si>
  <si>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</si>
  <si>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</si>
  <si>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</si>
  <si>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</si>
  <si>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</si>
  <si>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</si>
  <si>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</si>
  <si>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</si>
  <si>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</si>
  <si>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</si>
  <si>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</si>
  <si>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</si>
  <si>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</si>
  <si>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</si>
  <si>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</si>
  <si>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</si>
  <si>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</si>
  <si>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</si>
  <si>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</si>
  <si>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</si>
  <si>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</si>
  <si>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</si>
  <si>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</si>
  <si>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</si>
  <si>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</si>
  <si>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</si>
  <si>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t>C75</t>
  </si>
  <si>
    <t>C76</t>
  </si>
  <si>
    <t>C77</t>
  </si>
  <si>
    <t>C78</t>
  </si>
  <si>
    <t>C79</t>
  </si>
  <si>
    <t>C80</t>
  </si>
  <si>
    <t>C81</t>
  </si>
  <si>
    <t>C82</t>
  </si>
  <si>
    <t>C83</t>
  </si>
  <si>
    <t>C84</t>
  </si>
  <si>
    <t>C85</t>
  </si>
  <si>
    <t>C86</t>
  </si>
  <si>
    <t>C87</t>
  </si>
  <si>
    <t>C88</t>
  </si>
  <si>
    <t>C89</t>
  </si>
  <si>
    <t>C90</t>
  </si>
  <si>
    <t>C91</t>
  </si>
  <si>
    <t>C92</t>
  </si>
  <si>
    <t>C93</t>
  </si>
  <si>
    <t>C94</t>
  </si>
  <si>
    <t>C95</t>
  </si>
  <si>
    <t>C96</t>
  </si>
  <si>
    <t>C97</t>
  </si>
  <si>
    <t>C98</t>
  </si>
  <si>
    <t>C99</t>
  </si>
  <si>
    <t>C100</t>
  </si>
  <si>
    <t>C101</t>
  </si>
  <si>
    <t>C102</t>
  </si>
  <si>
    <t>C103</t>
  </si>
  <si>
    <t>C104</t>
  </si>
  <si>
    <t>C105</t>
  </si>
  <si>
    <t>C106</t>
  </si>
  <si>
    <t>C107</t>
  </si>
  <si>
    <t>C108</t>
  </si>
  <si>
    <t>C109</t>
  </si>
  <si>
    <t>C110</t>
  </si>
  <si>
    <t>C111</t>
  </si>
  <si>
    <t>C112</t>
  </si>
  <si>
    <r>
      <t>( 2 ) Cadangan tambahan modal lainnya (</t>
    </r>
    <r>
      <rPr>
        <i/>
        <sz val="11"/>
        <color theme="1"/>
        <rFont val="Calibri"/>
        <family val="2"/>
        <scheme val="minor"/>
      </rPr>
      <t>other disclosed reserves</t>
    </r>
    <r>
      <rPr>
        <sz val="11"/>
        <color theme="1"/>
        <rFont val="Calibri"/>
        <family val="2"/>
        <scheme val="minor"/>
      </rPr>
      <t>)</t>
    </r>
  </si>
  <si>
    <r>
      <t xml:space="preserve">( 1 ) </t>
    </r>
    <r>
      <rPr>
        <i/>
        <sz val="11"/>
        <color theme="1"/>
        <rFont val="Calibri"/>
        <family val="2"/>
        <scheme val="minor"/>
      </rPr>
      <t>Goodwill</t>
    </r>
  </si>
  <si>
    <r>
      <t xml:space="preserve">( 1 ) Penempatan dana pada instrumen AT 1 dan/atau </t>
    </r>
    <r>
      <rPr>
        <i/>
        <sz val="11"/>
        <color theme="1"/>
        <rFont val="Calibri"/>
        <family val="2"/>
        <scheme val="minor"/>
      </rPr>
      <t>Tier</t>
    </r>
    <r>
      <rPr>
        <sz val="11"/>
        <color theme="1"/>
        <rFont val="Calibri"/>
        <family val="2"/>
        <scheme val="minor"/>
      </rPr>
      <t xml:space="preserve"> 2 pada bank lain</t>
    </r>
  </si>
  <si>
    <r>
      <t xml:space="preserve">d) Penerbitan </t>
    </r>
    <r>
      <rPr>
        <i/>
        <sz val="10"/>
        <color theme="1"/>
        <rFont val="Tahoma"/>
        <family val="2"/>
      </rPr>
      <t>additional tier</t>
    </r>
    <r>
      <rPr>
        <sz val="10"/>
        <color theme="1"/>
        <rFont val="Tahoma"/>
        <family val="2"/>
      </rPr>
      <t xml:space="preserve"> 1 oleh perusahaan anak berupa bank dan non bank yg dibeli oleh pihak lain (konsolidasi)</t>
    </r>
  </si>
  <si>
    <r>
      <t xml:space="preserve">a) Penempatan dana pada instrumen AT 1 dan/atau </t>
    </r>
    <r>
      <rPr>
        <i/>
        <sz val="11"/>
        <color theme="1"/>
        <rFont val="Calibri"/>
        <family val="2"/>
        <scheme val="minor"/>
      </rPr>
      <t xml:space="preserve">Tier </t>
    </r>
    <r>
      <rPr>
        <sz val="11"/>
        <color theme="1"/>
        <rFont val="Calibri"/>
        <family val="2"/>
        <scheme val="minor"/>
      </rPr>
      <t>2 pada bank lain</t>
    </r>
  </si>
  <si>
    <r>
      <t>4)</t>
    </r>
    <r>
      <rPr>
        <i/>
        <sz val="11"/>
        <color theme="1"/>
        <rFont val="Calibri"/>
        <family val="2"/>
        <scheme val="minor"/>
      </rPr>
      <t xml:space="preserve"> Mandatory convertible bond</t>
    </r>
  </si>
  <si>
    <r>
      <t xml:space="preserve">5) Penerbitan </t>
    </r>
    <r>
      <rPr>
        <i/>
        <sz val="10"/>
        <color theme="1"/>
        <rFont val="Tahoma"/>
        <family val="2"/>
      </rPr>
      <t>tier 2</t>
    </r>
    <r>
      <rPr>
        <sz val="10"/>
        <color theme="1"/>
        <rFont val="Tahoma"/>
        <family val="2"/>
      </rPr>
      <t xml:space="preserve"> oleh perusahaan anak berupa bank dan non bank yg dibeli oleh pihak lain (konsolidasi)</t>
    </r>
  </si>
  <si>
    <r>
      <t xml:space="preserve">1) </t>
    </r>
    <r>
      <rPr>
        <i/>
        <sz val="11"/>
        <color theme="1"/>
        <rFont val="Calibri"/>
        <family val="2"/>
        <scheme val="minor"/>
      </rPr>
      <t>Sinking Fund</t>
    </r>
  </si>
  <si>
    <r>
      <t>FAKTOR PENGURANG MODAL - Eksposur yang menimbulkan Risiko Kredit akibat kegagalan settlement (</t>
    </r>
    <r>
      <rPr>
        <i/>
        <sz val="11"/>
        <color theme="1"/>
        <rFont val="Calibri"/>
        <family val="2"/>
        <scheme val="minor"/>
      </rPr>
      <t>settlement risk</t>
    </r>
    <r>
      <rPr>
        <sz val="11"/>
        <color theme="1"/>
        <rFont val="Calibri"/>
        <family val="2"/>
        <scheme val="minor"/>
      </rPr>
      <t xml:space="preserve">) - </t>
    </r>
    <r>
      <rPr>
        <i/>
        <sz val="11"/>
        <color theme="1"/>
        <rFont val="Calibri"/>
        <family val="2"/>
        <scheme val="minor"/>
      </rPr>
      <t>Non Delivery Versus Payment</t>
    </r>
  </si>
  <si>
    <r>
      <t xml:space="preserve">JUMLAH </t>
    </r>
    <r>
      <rPr>
        <i/>
        <sz val="11"/>
        <color theme="1"/>
        <rFont val="Calibri"/>
        <family val="2"/>
        <scheme val="minor"/>
      </rPr>
      <t>BUFFER</t>
    </r>
    <r>
      <rPr>
        <sz val="11"/>
        <color theme="1"/>
        <rFont val="Calibri"/>
        <family val="2"/>
        <scheme val="minor"/>
      </rPr>
      <t xml:space="preserve"> YANG WAJIB DIBENTUK </t>
    </r>
  </si>
  <si>
    <r>
      <t>a.</t>
    </r>
    <r>
      <rPr>
        <i/>
        <sz val="11"/>
        <color theme="1"/>
        <rFont val="Calibri"/>
        <family val="2"/>
        <scheme val="minor"/>
      </rPr>
      <t xml:space="preserve"> Capital Conservation Buffer</t>
    </r>
  </si>
  <si>
    <r>
      <t xml:space="preserve">b. </t>
    </r>
    <r>
      <rPr>
        <i/>
        <sz val="11"/>
        <color theme="1"/>
        <rFont val="Calibri"/>
        <family val="2"/>
        <scheme val="minor"/>
      </rPr>
      <t>Countercyclical Buffer</t>
    </r>
  </si>
  <si>
    <t>C113</t>
  </si>
  <si>
    <t>C114</t>
  </si>
  <si>
    <t>C115</t>
  </si>
  <si>
    <t>Lampiran 1</t>
  </si>
  <si>
    <t xml:space="preserve">Format Template Laporan Risiko dan Permodalan </t>
  </si>
  <si>
    <t>a. Perhitungan ATMR untuk Risiko Kredit - Individu</t>
  </si>
  <si>
    <t>b. Perhitungan ATMR untuk Risiko Kredit - Konsolidasi</t>
  </si>
  <si>
    <t>c. Perhitungan ATMR untuk Risiko Pasar - Individu</t>
  </si>
  <si>
    <t>d. Perhitungan ATMR untuk Risiko Pasar  - Konsolidasi</t>
  </si>
  <si>
    <t>f. Perhitungan Rasio Kewajiban Penyediaan Modal Minimum  - Konsolidasi</t>
  </si>
  <si>
    <t>Perhitungan Rasio Kewajiban Penyediaan Modal Minimum  - Individu</t>
  </si>
  <si>
    <t>e. Perhitungan Rasio Kewajiban Penyediaan Modal Minimum  - Individu</t>
  </si>
  <si>
    <t xml:space="preserve">g. Perhitungan Rasio Kewajiban Penyediaan Modal Minimum  - </t>
  </si>
  <si>
    <t xml:space="preserve">    Kantor Cabang dari Bank yang Berkedudukan di Luar Negeri </t>
  </si>
  <si>
    <t>Tagihan</t>
  </si>
  <si>
    <t>Penempatan pada Bank Indonesia</t>
  </si>
  <si>
    <t>Kredit yang diberikan</t>
  </si>
  <si>
    <t>5)</t>
  </si>
  <si>
    <t>6)</t>
  </si>
  <si>
    <t>Tagihan Kepada Bank</t>
  </si>
  <si>
    <t>7)</t>
  </si>
  <si>
    <t>Kredit Pegawai/Pensiunan</t>
  </si>
  <si>
    <t>Kelonggaran Tarik</t>
  </si>
  <si>
    <t>Nilai TRA</t>
  </si>
  <si>
    <t>Nilai TRA Neto</t>
  </si>
  <si>
    <t>Total Eksposur untuk Kelonggaran Tarik</t>
  </si>
  <si>
    <t>Transaksi Rekening Administratif Lainnya</t>
  </si>
  <si>
    <t>Total Eksposur dari Transaksi Rekening Administratif Lainnya</t>
  </si>
  <si>
    <t>CKPN</t>
  </si>
  <si>
    <t>Tagihan kepada Pemerintah</t>
  </si>
  <si>
    <t>LAPORAN KPMM DAN ATMR BANK UMUM KONVENSIONAL - INDIVIDU</t>
  </si>
  <si>
    <t>Kategori</t>
  </si>
  <si>
    <t>Bobot Risiko</t>
  </si>
  <si>
    <t>ATMR sebelum MRK</t>
  </si>
  <si>
    <t>ATMR setelah MRK</t>
  </si>
  <si>
    <t>Total ATMR sebelum pengakuan MRK</t>
  </si>
  <si>
    <t>Total ATMR setelah pengakuan MRK</t>
  </si>
  <si>
    <t>Peringkat dibawah B-</t>
  </si>
  <si>
    <t>Tanpa Peringkat</t>
  </si>
  <si>
    <t>Tanpa peringkat</t>
  </si>
  <si>
    <t>Memenuhi Kriteria Bobot Risiko 0%</t>
  </si>
  <si>
    <t>Peringkat Jangka Pendek A1</t>
  </si>
  <si>
    <t>Peringkat Jangka Pendek A2</t>
  </si>
  <si>
    <t>Peringkat Jangka Pendek A3</t>
  </si>
  <si>
    <t>Peringkat Jangka Pendek lainnya</t>
  </si>
  <si>
    <t>Peringkat dibawah BB-</t>
  </si>
  <si>
    <t>Transaksi Rekening Adm Lainnya</t>
  </si>
  <si>
    <t>FKK</t>
  </si>
  <si>
    <t xml:space="preserve">Kelonggaran Tarik </t>
  </si>
  <si>
    <t>Tagihan Bersih setelah MRK</t>
  </si>
  <si>
    <t>Eksposur Kewajiban Komitmen/Kontinjensi pada Transaksi Rekening Administratif, kecuali Eksposur Sekuritisasi</t>
  </si>
  <si>
    <r>
      <t>Eksposur yang menimbulkan Risiko Kredit Akibat Kegagalan Pihak Lawan (</t>
    </r>
    <r>
      <rPr>
        <b/>
        <i/>
        <sz val="10"/>
        <rFont val="Bookman Old Style"/>
        <family val="1"/>
      </rPr>
      <t>Counterparty Credit Risk</t>
    </r>
    <r>
      <rPr>
        <b/>
        <sz val="10"/>
        <rFont val="Bookman Old Style"/>
        <family val="1"/>
      </rPr>
      <t>)</t>
    </r>
  </si>
  <si>
    <r>
      <t xml:space="preserve">Transaksi </t>
    </r>
    <r>
      <rPr>
        <b/>
        <i/>
        <sz val="10"/>
        <rFont val="Bookman Old Style"/>
        <family val="1"/>
      </rPr>
      <t>Repo</t>
    </r>
  </si>
  <si>
    <r>
      <t xml:space="preserve">Eksposur yang Menimbulkan Risiko Kredit Akibat Kegagalan </t>
    </r>
    <r>
      <rPr>
        <b/>
        <i/>
        <sz val="10"/>
        <rFont val="Bookman Old Style"/>
        <family val="1"/>
      </rPr>
      <t>Settlement</t>
    </r>
    <r>
      <rPr>
        <b/>
        <sz val="10"/>
        <rFont val="Bookman Old Style"/>
        <family val="1"/>
      </rPr>
      <t xml:space="preserve"> </t>
    </r>
    <r>
      <rPr>
        <b/>
        <i/>
        <sz val="10"/>
        <rFont val="Bookman Old Style"/>
        <family val="1"/>
      </rPr>
      <t>(Settlement Risk)</t>
    </r>
    <r>
      <rPr>
        <b/>
        <sz val="10"/>
        <rFont val="Bookman Old Style"/>
        <family val="1"/>
      </rPr>
      <t xml:space="preserve"> </t>
    </r>
  </si>
  <si>
    <t>Peringkat AAA s.d. AA-</t>
  </si>
  <si>
    <t>Peringkat A+ s.d. A-</t>
  </si>
  <si>
    <t>Peringkat BBB+ s.d. BBB-</t>
  </si>
  <si>
    <t>Peringkat BB+ s.d. B-</t>
  </si>
  <si>
    <t>Peringkat A+ s.d. BBB-</t>
  </si>
  <si>
    <t>Peringkat AAA s.d. BBB-</t>
  </si>
  <si>
    <t>Peringkat BBB+ s.d. BB-</t>
  </si>
  <si>
    <r>
      <t xml:space="preserve">Transaksi </t>
    </r>
    <r>
      <rPr>
        <i/>
        <sz val="8"/>
        <rFont val="Bookman Old Style"/>
        <family val="1"/>
      </rPr>
      <t>Repo</t>
    </r>
  </si>
  <si>
    <r>
      <t xml:space="preserve">Transaksi </t>
    </r>
    <r>
      <rPr>
        <i/>
        <sz val="8"/>
        <rFont val="Bookman Old Style"/>
        <family val="1"/>
      </rPr>
      <t>Reverse</t>
    </r>
    <r>
      <rPr>
        <sz val="8"/>
        <rFont val="Bookman Old Style"/>
        <family val="1"/>
      </rPr>
      <t xml:space="preserve"> </t>
    </r>
    <r>
      <rPr>
        <i/>
        <sz val="8"/>
        <rFont val="Bookman Old Style"/>
        <family val="1"/>
      </rPr>
      <t>Repo</t>
    </r>
  </si>
  <si>
    <t>Peringkat A+ s.d.  A-</t>
  </si>
  <si>
    <t>Peringkat AAA s.d.  AA-</t>
  </si>
  <si>
    <t>Pada SEOJK 42 dan SEOJK 48 dalam jutaan rupiah. Sesuai RSEOJK Laporan Online dalam satuan penuh</t>
  </si>
  <si>
    <t>Tagihan Kepada Bank-Tagihan Jangka Pendek</t>
  </si>
  <si>
    <t>Tagihan Kepada Bank-Tagihan Jangka Panjang</t>
  </si>
  <si>
    <t xml:space="preserve">c. </t>
  </si>
  <si>
    <r>
      <t xml:space="preserve">Lampiran 1 - Format </t>
    </r>
    <r>
      <rPr>
        <b/>
        <i/>
        <sz val="14"/>
        <color theme="1"/>
        <rFont val="Bookman Old Style"/>
        <family val="1"/>
      </rPr>
      <t>Template</t>
    </r>
    <r>
      <rPr>
        <b/>
        <sz val="14"/>
        <color theme="1"/>
        <rFont val="Bookman Old Style"/>
        <family val="1"/>
      </rPr>
      <t xml:space="preserve"> Laporan KPMM dan ATMR BUK</t>
    </r>
  </si>
  <si>
    <t xml:space="preserve">Validasi Tabel 1.1.a s.d. Tabel 1.10: </t>
  </si>
  <si>
    <t xml:space="preserve">Validasi Tabel 2.1.a s.d. Tabel 2.10: </t>
  </si>
  <si>
    <t xml:space="preserve">Validasi Tabel 31.a. s.d. Tabel 3.6: </t>
  </si>
  <si>
    <t>Tagihan 
Bersih</t>
  </si>
  <si>
    <t>Surat berharga</t>
  </si>
  <si>
    <t>Tagihan lainnya</t>
  </si>
  <si>
    <t>Tagihan bunga yang belum diterima</t>
  </si>
  <si>
    <t>Tagihan akseptasi</t>
  </si>
  <si>
    <t>Penempatan pada bank lain</t>
  </si>
  <si>
    <t>Antar kantor neto</t>
  </si>
  <si>
    <t>Aset tetap dan inventaris neto</t>
  </si>
  <si>
    <t>Bagian yang Tidak Dijamin</t>
  </si>
  <si>
    <t>Bagian yang Dijamin 
(Pengakuan Teknik Mitigasi Risiko Kredit)</t>
  </si>
  <si>
    <t>Jenis Transaksi Rekening Administratif (TRA)</t>
  </si>
  <si>
    <r>
      <t xml:space="preserve">Uang tunai, emas, dan </t>
    </r>
    <r>
      <rPr>
        <i/>
        <sz val="10"/>
        <color theme="1"/>
        <rFont val="Bookman Old Style"/>
        <family val="1"/>
      </rPr>
      <t>commemorative coin</t>
    </r>
  </si>
  <si>
    <r>
      <t xml:space="preserve">Lampiran 1 - Format </t>
    </r>
    <r>
      <rPr>
        <b/>
        <i/>
        <sz val="10"/>
        <color theme="1"/>
        <rFont val="Bookman Old Style"/>
        <family val="1"/>
      </rPr>
      <t>Template</t>
    </r>
    <r>
      <rPr>
        <b/>
        <sz val="10"/>
        <color theme="1"/>
        <rFont val="Bookman Old Style"/>
        <family val="1"/>
      </rPr>
      <t xml:space="preserve"> Laporan KPMM dan ATMR BUK</t>
    </r>
  </si>
  <si>
    <r>
      <t xml:space="preserve">Transaksi  </t>
    </r>
    <r>
      <rPr>
        <b/>
        <i/>
        <sz val="10"/>
        <rFont val="Bookman Old Style"/>
        <family val="1"/>
      </rPr>
      <t>Reverse</t>
    </r>
    <r>
      <rPr>
        <b/>
        <sz val="10"/>
        <rFont val="Bookman Old Style"/>
        <family val="1"/>
      </rPr>
      <t xml:space="preserve"> </t>
    </r>
    <r>
      <rPr>
        <b/>
        <i/>
        <sz val="10"/>
        <rFont val="Bookman Old Style"/>
        <family val="1"/>
      </rPr>
      <t>Repo</t>
    </r>
  </si>
  <si>
    <r>
      <t>Surat berharga yang dijual dengan janji dibeli kembali (</t>
    </r>
    <r>
      <rPr>
        <i/>
        <sz val="8"/>
        <rFont val="Bookman Old Style"/>
        <family val="1"/>
      </rPr>
      <t>Repo</t>
    </r>
    <r>
      <rPr>
        <sz val="8"/>
        <rFont val="Bookman Old Style"/>
        <family val="1"/>
      </rPr>
      <t>)</t>
    </r>
  </si>
  <si>
    <r>
      <t xml:space="preserve">Uang tunai, emas dan </t>
    </r>
    <r>
      <rPr>
        <i/>
        <sz val="8"/>
        <rFont val="Bookman Old Style"/>
        <family val="1"/>
      </rPr>
      <t>commemorative coin</t>
    </r>
  </si>
  <si>
    <r>
      <t xml:space="preserve">Total Eksposur dari Transaksi </t>
    </r>
    <r>
      <rPr>
        <b/>
        <i/>
        <sz val="8"/>
        <rFont val="Bookman Old Style"/>
        <family val="1"/>
      </rPr>
      <t>Repo</t>
    </r>
  </si>
  <si>
    <r>
      <t xml:space="preserve">Total Eksposur dari Transaksi </t>
    </r>
    <r>
      <rPr>
        <b/>
        <i/>
        <sz val="8"/>
        <rFont val="Bookman Old Style"/>
        <family val="1"/>
      </rPr>
      <t>Reverse Repo</t>
    </r>
  </si>
  <si>
    <r>
      <t xml:space="preserve">Untuk transaksi yang tergolong </t>
    </r>
    <r>
      <rPr>
        <i/>
        <sz val="8"/>
        <rFont val="Bookman Old Style"/>
        <family val="1"/>
      </rPr>
      <t>Delivery versus Payment</t>
    </r>
    <r>
      <rPr>
        <sz val="8"/>
        <rFont val="Bookman Old Style"/>
        <family val="1"/>
      </rPr>
      <t xml:space="preserve"> (DvP)</t>
    </r>
  </si>
  <si>
    <r>
      <t xml:space="preserve">Untuk transaksi yang tergolong </t>
    </r>
    <r>
      <rPr>
        <i/>
        <sz val="8"/>
        <rFont val="Bookman Old Style"/>
        <family val="1"/>
      </rPr>
      <t>Non</t>
    </r>
    <r>
      <rPr>
        <sz val="8"/>
        <rFont val="Bookman Old Style"/>
        <family val="1"/>
      </rPr>
      <t>-</t>
    </r>
    <r>
      <rPr>
        <i/>
        <sz val="8"/>
        <rFont val="Bookman Old Style"/>
        <family val="1"/>
      </rPr>
      <t xml:space="preserve">Delivery versus Payment </t>
    </r>
    <r>
      <rPr>
        <sz val="8"/>
        <rFont val="Bookman Old Style"/>
        <family val="1"/>
      </rPr>
      <t>(non-DvP)</t>
    </r>
  </si>
  <si>
    <r>
      <t xml:space="preserve">Total Eksposur dari </t>
    </r>
    <r>
      <rPr>
        <b/>
        <i/>
        <sz val="8"/>
        <rFont val="Bookman Old Style"/>
        <family val="1"/>
      </rPr>
      <t>Settlement Risk</t>
    </r>
  </si>
  <si>
    <r>
      <rPr>
        <b/>
        <i/>
        <sz val="8"/>
        <rFont val="Bookman Old Style"/>
        <family val="1"/>
      </rPr>
      <t>Replacement Cost</t>
    </r>
    <r>
      <rPr>
        <b/>
        <sz val="8"/>
        <rFont val="Bookman Old Style"/>
        <family val="1"/>
      </rPr>
      <t xml:space="preserve"> (RC)</t>
    </r>
  </si>
  <si>
    <r>
      <rPr>
        <b/>
        <i/>
        <sz val="8"/>
        <rFont val="Bookman Old Style"/>
        <family val="1"/>
      </rPr>
      <t>Potential Futures Exposures</t>
    </r>
    <r>
      <rPr>
        <b/>
        <sz val="8"/>
        <rFont val="Bookman Old Style"/>
        <family val="1"/>
      </rPr>
      <t xml:space="preserve"> (PFE)</t>
    </r>
  </si>
  <si>
    <r>
      <t xml:space="preserve">Eksposur yang Menimbulkan Risiko Kredit Akibat Kegagalan Pihak Lawan </t>
    </r>
    <r>
      <rPr>
        <b/>
        <i/>
        <sz val="10"/>
        <rFont val="Bookman Old Style"/>
        <family val="1"/>
      </rPr>
      <t>(Counterparty Credit Risk)</t>
    </r>
    <r>
      <rPr>
        <b/>
        <sz val="10"/>
        <rFont val="Bookman Old Style"/>
        <family val="1"/>
      </rPr>
      <t xml:space="preserve"> </t>
    </r>
  </si>
  <si>
    <t>ATMR 
setelah 
MRK</t>
  </si>
  <si>
    <t>Bobot Risiko 8% (5-15 hari kerja)</t>
  </si>
  <si>
    <t>Bobot Risiko 50% (16-30 hari kerja)</t>
  </si>
  <si>
    <t>Bobot Risiko 75% (31-45 hari kerja)</t>
  </si>
  <si>
    <t>Bobot Risiko 100% (lebih dari 45 hari kerja)</t>
  </si>
  <si>
    <t>Beban Modal 8% (5-15 hari kerja)</t>
  </si>
  <si>
    <t>Beban Modal 50% (16-30 hari kerja)</t>
  </si>
  <si>
    <t>Beban Modal 75% (31-45 hari kerja)</t>
  </si>
  <si>
    <t>Beban Modal 100% (lebih dari 45 hari kerja)</t>
  </si>
  <si>
    <t>Tagihan Bersih
(1,4 x [RC + PFE])</t>
  </si>
  <si>
    <t>ATMR 
sebelum 
MRK</t>
  </si>
  <si>
    <t>Tagihan berupa Covered Bond</t>
  </si>
  <si>
    <t>Tagihan berupa Surat Berharga Subordinasi, Ekuitas, dan Instrumen Modal Lainnya</t>
  </si>
  <si>
    <t>Surat berharga subordinasi</t>
  </si>
  <si>
    <t>Instrumen Ekuitas</t>
  </si>
  <si>
    <t>Instrumen modal lainnya</t>
  </si>
  <si>
    <t xml:space="preserve">Kredit untuk Pengadaan Tanah, Pengolahan Tanah, dan Konstruksi </t>
  </si>
  <si>
    <r>
      <t>Surat berharga yang dijual dengan janji dibeli kembali (</t>
    </r>
    <r>
      <rPr>
        <i/>
        <sz val="8"/>
        <color rgb="FFFF0000"/>
        <rFont val="Bookman Old Style"/>
        <family val="1"/>
      </rPr>
      <t>Repo</t>
    </r>
    <r>
      <rPr>
        <sz val="8"/>
        <color rgb="FFFF0000"/>
        <rFont val="Bookman Old Style"/>
        <family val="1"/>
      </rPr>
      <t>)</t>
    </r>
  </si>
  <si>
    <t>Tanpa Peringkat (Kualitas A)</t>
  </si>
  <si>
    <t>Tanpa Peringkat (Kualitas B)</t>
  </si>
  <si>
    <t>Tanpa Peringkat (Kualitas C)</t>
  </si>
  <si>
    <t xml:space="preserve">     LTV ≤ 50%</t>
  </si>
  <si>
    <t xml:space="preserve">     50% &lt; LTV  ≤ 60%</t>
  </si>
  <si>
    <t xml:space="preserve">     60% &lt; LTV  ≤ 80%</t>
  </si>
  <si>
    <t xml:space="preserve">     80% &lt; LTV  ≤ 90%</t>
  </si>
  <si>
    <t xml:space="preserve">     90% &lt; LTV  ≤ 100%</t>
  </si>
  <si>
    <t xml:space="preserve">     Tidak memenuhi syarat</t>
  </si>
  <si>
    <t xml:space="preserve">     LTV  &gt; 100%</t>
  </si>
  <si>
    <t>Bergantung secara material pada Arus Kas Properti</t>
  </si>
  <si>
    <t>Tidak bergantung secara material pada Arus Kas Properti</t>
  </si>
  <si>
    <t>Peringkat A+ s.d.A-</t>
  </si>
  <si>
    <t>Memenuhi persyaratan</t>
  </si>
  <si>
    <t xml:space="preserve">     Transactor</t>
  </si>
  <si>
    <t xml:space="preserve">     Non Transactor</t>
  </si>
  <si>
    <t>Tidak memenuhi persyaratan</t>
  </si>
  <si>
    <t xml:space="preserve">     UMK</t>
  </si>
  <si>
    <t xml:space="preserve">     Perorangan</t>
  </si>
  <si>
    <t xml:space="preserve">   Yang memenuhi persyaratan</t>
  </si>
  <si>
    <t xml:space="preserve">   Tidak memenuhi persyaratan</t>
  </si>
  <si>
    <t xml:space="preserve">   Tidak memenuhi persyaratan (Sesuai bobot pihak lawan)</t>
  </si>
  <si>
    <t>Pihak lawan dengan bobot 20%</t>
  </si>
  <si>
    <t>Pihak lawan dengan bobot 50%</t>
  </si>
  <si>
    <t xml:space="preserve">     Pihak lawan dengan bobot 20%</t>
  </si>
  <si>
    <t xml:space="preserve">     Pihak lawan dengan bobot 50%</t>
  </si>
  <si>
    <t xml:space="preserve">     Pihak lawan dengan bobot 75%</t>
  </si>
  <si>
    <t xml:space="preserve">     Pihak lawan dengan bobot 85%</t>
  </si>
  <si>
    <t xml:space="preserve">     Pihak lawan dengan bobot 100%</t>
  </si>
  <si>
    <t xml:space="preserve">     Pihak lawan dengan bobot 150%</t>
  </si>
  <si>
    <t>Dengan Peringkat</t>
  </si>
  <si>
    <t>Kualitas A</t>
  </si>
  <si>
    <t>Kualitas B</t>
  </si>
  <si>
    <t>Kualitas C</t>
  </si>
  <si>
    <t xml:space="preserve">Tanpa Peringkat </t>
  </si>
  <si>
    <t>Proyek Fase Pra Operasional</t>
  </si>
  <si>
    <t>Proyek Fase Operasional</t>
  </si>
  <si>
    <t>Proyek Fase Operasional Berkualitas Tinggi</t>
  </si>
  <si>
    <t>Obyek</t>
  </si>
  <si>
    <t>Komoditas</t>
  </si>
  <si>
    <t>Korporasi lainnya</t>
  </si>
  <si>
    <t xml:space="preserve">Korporasi Kecil Menengah </t>
  </si>
  <si>
    <t>Kredit Beragun Rumah Tinggal yang tidak bergantung dari arus kas properti</t>
  </si>
  <si>
    <t>Eksposur lainnya</t>
  </si>
  <si>
    <t>CKPN &lt; 20%</t>
  </si>
  <si>
    <t>20% ≤ CKPN &lt; 50%</t>
  </si>
  <si>
    <t xml:space="preserve">     LTV ≤ 60%</t>
  </si>
  <si>
    <t xml:space="preserve">     LTV  &gt; 80 %</t>
  </si>
  <si>
    <t xml:space="preserve">   Memenuhi persyaratan</t>
  </si>
  <si>
    <t xml:space="preserve">     LTV  &gt; 60 % </t>
  </si>
  <si>
    <t>Berdasarkan Peringkat Surat Berharga</t>
  </si>
  <si>
    <t>Berdasarkan Bobot Risiko Penerbit</t>
  </si>
  <si>
    <t>Penerbit dengan bobot risiko 20%</t>
  </si>
  <si>
    <t>Penerbit dengan bobot risiko 30%</t>
  </si>
  <si>
    <t>Penerbit dengan bobot risiko 40%</t>
  </si>
  <si>
    <t>Penerbit dengan bobot risiko 50%</t>
  </si>
  <si>
    <t>Penerbit dengan bobot risiko 75%</t>
  </si>
  <si>
    <t>Penerbit dengan bobot risiko 100%</t>
  </si>
  <si>
    <t>Penerbit dengan bobot risiko 150%</t>
  </si>
  <si>
    <t>Kredit yang memenuhi kriteria 150%</t>
  </si>
  <si>
    <t>Kredit yang memenuhi kriteria 100%</t>
  </si>
  <si>
    <t>TRA yang memenuhi kriteria FKK 10%</t>
  </si>
  <si>
    <t>TRA yang memenuhi kriteria FKK 20%</t>
  </si>
  <si>
    <t>TRA yang memenuhi kriteria FKK 40%</t>
  </si>
  <si>
    <t>TRA yang memenuhi kriteria FKK 50%</t>
  </si>
  <si>
    <t>TRA yang memenuhi kriteria FKK 100%</t>
  </si>
  <si>
    <t>Tagihan kepada Perusahaan Efek dan Lembaga Jasa Keuangan Lainnya</t>
  </si>
  <si>
    <t>Tagihan Kepada Perusahaan Efek dan Lembaga Jasa Keuangan Lainnya-Tagihan Jangka Panjang</t>
  </si>
  <si>
    <t>Tagihan Kepada Perusahaan Efek dan Lembaga Jasa Keuangan Lainnya-Tagihan Jangka Pendek</t>
  </si>
  <si>
    <t xml:space="preserve">Tagihan Kepada  Perusahaan Efek dan Lembaga Jasa Keuangan Lainnya </t>
  </si>
  <si>
    <t>Kredit untuk Pengadaan Tanah, Pengolahan Tanah, dan Konstruksi</t>
  </si>
  <si>
    <t>12.</t>
  </si>
  <si>
    <t>13.</t>
  </si>
  <si>
    <t>14.</t>
  </si>
  <si>
    <t>15.</t>
  </si>
  <si>
    <t xml:space="preserve">Eksposur Kewajiban Komitmen atau Kontinjensi pada Transaksi Rekening Administratif, kecuali Eksposur Sekuritisasi  </t>
  </si>
  <si>
    <t xml:space="preserve">CKPN ≥ 50% </t>
  </si>
  <si>
    <t>Instrumen ekuitas</t>
  </si>
  <si>
    <t xml:space="preserve">Setara kas yang masih dalam proses penagihan </t>
  </si>
  <si>
    <r>
      <t xml:space="preserve">Tagihan berupa </t>
    </r>
    <r>
      <rPr>
        <i/>
        <sz val="8"/>
        <color rgb="FFFF0000"/>
        <rFont val="Bookman Old Style"/>
        <family val="1"/>
      </rPr>
      <t>Covered Bond</t>
    </r>
  </si>
  <si>
    <r>
      <t xml:space="preserve">Kredit Beragun Rumah Tinggal </t>
    </r>
    <r>
      <rPr>
        <sz val="8"/>
        <color rgb="FFFF0000"/>
        <rFont val="Bookman Old Style"/>
        <family val="1"/>
      </rPr>
      <t>yang tidak bergantung dari arus kas yang berasal dari properti</t>
    </r>
  </si>
  <si>
    <t>Total Eksposur untuk Posisi Aset pada Laporan Posisi Keuangan</t>
  </si>
  <si>
    <t xml:space="preserve"> Eksposur Aset pada Laporan Posisi Keuangan, kecuali Eksposur Sekuritisasi</t>
  </si>
  <si>
    <t>Eksposur Aset pada Laporan Posisi Keuangan, kecuali Eksposur Sekuritisasi</t>
  </si>
  <si>
    <t>Peringkat BB+ s.d. BB-</t>
  </si>
  <si>
    <t>Penempatan pada Perusahaan Efek dan LJK lain</t>
  </si>
  <si>
    <r>
      <rPr>
        <strike/>
        <sz val="8"/>
        <rFont val="Bookman Old Style"/>
        <family val="1"/>
      </rPr>
      <t xml:space="preserve"> </t>
    </r>
    <r>
      <rPr>
        <sz val="8"/>
        <color rgb="FFFF0000"/>
        <rFont val="Bookman Old Style"/>
        <family val="1"/>
      </rPr>
      <t>Eksposur Lainnya</t>
    </r>
  </si>
  <si>
    <t>Bergantung secara material pada Arus Kas Properti (Currency Mismatch)</t>
  </si>
  <si>
    <t>Tidak bergantung secara material pada Arus Kas Properti (Currency Mismatch)</t>
  </si>
  <si>
    <t xml:space="preserve">     Tidak memenuhi syarat (Currency Mismatch)</t>
  </si>
  <si>
    <t>Memenuhi persyaratan (Currency Mismatch)</t>
  </si>
  <si>
    <t>Tidak memenuhi persyaratan (Currency Mismatch)</t>
  </si>
  <si>
    <t>Kelonggaran Tarik-Eksposur Lainnya</t>
  </si>
  <si>
    <t>Kelonggaran Tarik-Kredit Beragun Rumah Tinggal yang tidak bergantung dari arus kas yang berasal dari properti</t>
  </si>
  <si>
    <t>Penyertaan dalam rangka program nasional</t>
  </si>
  <si>
    <t>1). EKSPOSUR KREDIT SELAIN DERIVATIF</t>
  </si>
  <si>
    <t>a).    Eksposur Aset pada Laporan Posisi Keuangan, kecuali Eksposur Sekuritisasi</t>
  </si>
  <si>
    <t>a).   </t>
  </si>
  <si>
    <t>b).</t>
  </si>
  <si>
    <t>(1).</t>
  </si>
  <si>
    <t>(2).</t>
  </si>
  <si>
    <t>d).</t>
  </si>
  <si>
    <t>c).</t>
  </si>
  <si>
    <t>2). EKSPOSUR DERIVATIF</t>
  </si>
  <si>
    <t>a).</t>
  </si>
  <si>
    <t>b).    Eksposur Kewajiban Komitmen/Kontinjensi pada Transaksi Rekening Administratif, kecuali Eksposur Sekuritisasi</t>
  </si>
  <si>
    <r>
      <t>c).    Eksposur yang Menimbulkan Risiko Kredit akibat Kegagalan Pihak Lawan (</t>
    </r>
    <r>
      <rPr>
        <b/>
        <i/>
        <sz val="10"/>
        <color theme="1"/>
        <rFont val="Bookman Old Style"/>
        <family val="1"/>
      </rPr>
      <t>Counterparty Credit Risk</t>
    </r>
    <r>
      <rPr>
        <b/>
        <sz val="10"/>
        <color theme="1"/>
        <rFont val="Bookman Old Style"/>
        <family val="1"/>
      </rPr>
      <t>)</t>
    </r>
  </si>
  <si>
    <r>
      <t xml:space="preserve">d).    Eksposur yang Menimbulkan Risiko Kredit akibat Kegagalan </t>
    </r>
    <r>
      <rPr>
        <b/>
        <i/>
        <sz val="10"/>
        <color theme="1"/>
        <rFont val="Bookman Old Style"/>
        <family val="1"/>
      </rPr>
      <t>Settlement</t>
    </r>
    <r>
      <rPr>
        <b/>
        <sz val="10"/>
        <color theme="1"/>
        <rFont val="Bookman Old Style"/>
        <family val="1"/>
      </rPr>
      <t xml:space="preserve"> (S</t>
    </r>
    <r>
      <rPr>
        <b/>
        <i/>
        <sz val="10"/>
        <color theme="1"/>
        <rFont val="Bookman Old Style"/>
        <family val="1"/>
      </rPr>
      <t>ettlement Risk</t>
    </r>
    <r>
      <rPr>
        <b/>
        <sz val="10"/>
        <color theme="1"/>
        <rFont val="Bookman Old Style"/>
        <family val="1"/>
      </rPr>
      <t>)</t>
    </r>
  </si>
  <si>
    <t xml:space="preserve">e).   Eksposur Sekuritisasi </t>
  </si>
  <si>
    <t>3). TOTAL PENGUKURAN RISIKO KREDIT (   1) + 2)   )</t>
  </si>
  <si>
    <t>I</t>
  </si>
  <si>
    <t>II</t>
  </si>
  <si>
    <t>III</t>
  </si>
  <si>
    <t>IV</t>
  </si>
  <si>
    <t>V = III - IV</t>
  </si>
  <si>
    <t>V</t>
  </si>
  <si>
    <t>VI</t>
  </si>
  <si>
    <t>VII</t>
  </si>
  <si>
    <t>VIII</t>
  </si>
  <si>
    <t>IX</t>
  </si>
  <si>
    <t>X</t>
  </si>
  <si>
    <t>XII</t>
  </si>
  <si>
    <t>Total Kolom III = Total Kolom I</t>
  </si>
  <si>
    <t>Total Kolom IV = Kolom I</t>
  </si>
  <si>
    <t>Total Kolom V = Baris (A)</t>
  </si>
  <si>
    <t>Total Kolom VIII = baris (A)</t>
  </si>
  <si>
    <t>Jumlah per baris V + VI + VII + VIII + IX =  IV</t>
  </si>
  <si>
    <t>XI</t>
  </si>
  <si>
    <t>Jumlah per baris IX + X + XI + XII + XIII = VIII</t>
  </si>
  <si>
    <t>XIII</t>
  </si>
  <si>
    <t>XIV</t>
  </si>
  <si>
    <t>XV</t>
  </si>
  <si>
    <t>Eksposur di Perusahaan Anak yang Melakukan Kegiatan Usaha berdasarkan Prinsip Syariah (jika ada)</t>
  </si>
  <si>
    <t>Total Eksposur</t>
  </si>
  <si>
    <t>e).</t>
  </si>
  <si>
    <t xml:space="preserve">Pembiayaan Khusus </t>
  </si>
  <si>
    <t>a).(1).(a). Tagihan Kepada Pemerintah Indonesia</t>
  </si>
  <si>
    <t>a).(1)</t>
  </si>
  <si>
    <t>a).(2)</t>
  </si>
  <si>
    <t>d).(1).</t>
  </si>
  <si>
    <t>d).(2).</t>
  </si>
  <si>
    <t>e).(1).</t>
  </si>
  <si>
    <t>e).(2).</t>
  </si>
  <si>
    <t>f).</t>
  </si>
  <si>
    <t>g).</t>
  </si>
  <si>
    <t>a).(1).(b). Tagihan Kepada Pemerintah Negara Lain</t>
  </si>
  <si>
    <t>a).(2). Tagihan Kepada Entitas Sektor Publik</t>
  </si>
  <si>
    <t>a).(3). Tagihan Kepada Bank Pembangunan Multilateral dan Lembaga Internasional</t>
  </si>
  <si>
    <t>a).(4).(a). Tagihan Kepada Bank-Tagihan Jangka Pendek</t>
  </si>
  <si>
    <t>a).(4).(b). Tagihan Kepada Bank-Tagihan Jangka Panjang</t>
  </si>
  <si>
    <r>
      <t xml:space="preserve">a).(5) Tagihan berupa </t>
    </r>
    <r>
      <rPr>
        <b/>
        <i/>
        <sz val="10"/>
        <color rgb="FFFF0000"/>
        <rFont val="Bookman Old Style"/>
        <family val="1"/>
      </rPr>
      <t>Covered Bond</t>
    </r>
  </si>
  <si>
    <t>a).(6).(a). Tagihan Kepada Perusahaan Efek dan Lembaga Jasa Keuangan Lainnya-Tagihan Jangka Pendek</t>
  </si>
  <si>
    <t>a).(6).(b). Tagihan Kepada Perusahaan Efek dan Lembaga Jasa Keuangan Lainnya-Tagihan Jangka Panjang</t>
  </si>
  <si>
    <t>a).(7). Kredit Beragun Rumah Tinggal</t>
  </si>
  <si>
    <t>a).(9). Kredit untuk Pengadaan Tanah, Pengolahan Tanah, dan Konstruksi</t>
  </si>
  <si>
    <t>a).(10). Kredit Pegawai atau Pensiunan</t>
  </si>
  <si>
    <t>a).(11). Tagihan Kepada Usaha Mikro, Usaha Kecil, dan Portofolio Ritel</t>
  </si>
  <si>
    <t>a).(12). Tagihan Kepada Korporasi</t>
  </si>
  <si>
    <t>a).(13). Tagihan Yang Telah Jatuh Tempo</t>
  </si>
  <si>
    <t>b).(1).(a).Tagihan Kepada Pemerintah Indonesia</t>
  </si>
  <si>
    <t>b).(1).(b). Tagihan Kepada Pemerintah Negara Lain</t>
  </si>
  <si>
    <t>b).(2). Tagihan Kepada Entitas Sektor Publik</t>
  </si>
  <si>
    <t>b).(3). Tagihan Kepada Bank Pembangunan Multilateral dan Lembaga Internasional</t>
  </si>
  <si>
    <t>b).(5).(a).Tagihan Kepada Perusahaan Efek dan Lembaga Jasa Keuangan Lainnya-Tagihan Jangka Pendek</t>
  </si>
  <si>
    <t>b).(4).(b). Tagihan Kepada Bank-Tagihan Jangka Panjang</t>
  </si>
  <si>
    <t>b).(4).(a).  Tagihan Kepada Bank-Tagihan Jangka Pendek</t>
  </si>
  <si>
    <t>b).(5).(a). Tagihan Kepada Perusahaan Efek dan Lembaga Jasa Keuangan Lainnya-Tagihan Jangka Panjang</t>
  </si>
  <si>
    <t>b).(6). Kredit Beragun Rumah Tinggal</t>
  </si>
  <si>
    <t>b).(7). Kredit Beragun Properti Komersial</t>
  </si>
  <si>
    <t xml:space="preserve">b).(8). Kredit Pengadaan Tanah, Pengolahan Tanah, dan Konstruksi </t>
  </si>
  <si>
    <t>b).(9). Kredit Pegawai atau Pensiunan</t>
  </si>
  <si>
    <t>b).(10). Tagihan Kepada Usaha Mikro, Usaha Kecil, dan Portofolio Ritel</t>
  </si>
  <si>
    <t>b).(11). Tagihan Kepada Korporasi</t>
  </si>
  <si>
    <t>b).(12). Tagihan Yang Telah Jatuh Tempo</t>
  </si>
  <si>
    <t xml:space="preserve">c).(1).(a).Tagihan Kepada Pemerintah Indonesia </t>
  </si>
  <si>
    <t>c).(1).(b). Tagihan Kepada Pemerintah Negara Lain</t>
  </si>
  <si>
    <t>c).(2). Tagihan Kepada Entitas Sektor Publik</t>
  </si>
  <si>
    <t>c).(3).  Tagihan Kepada Bank Pembangunan Multilateral dan Lembaga Internasional</t>
  </si>
  <si>
    <t>c).(4).(a). Tagihan Kepada Bank-Tagihan Jangka Pendek</t>
  </si>
  <si>
    <t>c).(4).(a). Tagihan Kepada Bank-Tagihan Jangka Panjang</t>
  </si>
  <si>
    <t>c).(5).(a). Tagihan Kepada Perusahaan Efek dan Lembaga Jasa Keuangan Lainnya-Tagihan Jangka Pendek</t>
  </si>
  <si>
    <t>c).(5).(b). Tagihan Kepada Perusahaan Efek dan Lembaga Jasa Keuangan Lainnya-Tagihan Jangka Panjang</t>
  </si>
  <si>
    <t>c).(6).Tagihan Kepada Usaha Mikro, Usaha Kecil, dan Portofolio Ritel</t>
  </si>
  <si>
    <t>c).(7). Tagihan Kepada Korporasi</t>
  </si>
  <si>
    <t>XVI</t>
  </si>
  <si>
    <t>XVII</t>
  </si>
  <si>
    <t>XVIII</t>
  </si>
  <si>
    <t>XIX</t>
  </si>
  <si>
    <t>XX</t>
  </si>
  <si>
    <t>XXI</t>
  </si>
  <si>
    <t>XXII</t>
  </si>
  <si>
    <t>XXIII</t>
  </si>
  <si>
    <t>Tabel 2A: Data Eksposur Perhitungan ATMR Risiko Kredit-Pendekatan Standar-Bank secara individu</t>
  </si>
  <si>
    <t>Tabel 2C: Rekapitulasi Hasil Perhitungan ATMR untuk Risiko Kredit-Bank secara individu</t>
  </si>
  <si>
    <t>Tabel 2B: Rincian Perhitungan ATMR Risiko Kredit-Pendekatan Standar-Bank secara individu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</si>
</sst>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(* #,##0_);_(* \(#,##0\);_(* &quot;-&quot;_);_(@_)"/>
    <numFmt numFmtId="43" formatCode="_(* #,##0.00_);_(* \(#,##0.00\);_(* &quot;-&quot;??_);_(@_)"/>
    <numFmt numFmtId="164" formatCode="_(&quot;Rp&quot;* #,##0_);_(&quot;Rp&quot;* \(#,##0\);_(&quot;Rp&quot;* &quot;-&quot;_);_(@_)"/>
    <numFmt numFmtId="165" formatCode="0.0"/>
    <numFmt numFmtId="166" formatCode="&quot;Yes&quot;;[Red]&quot;No&quot;"/>
    <numFmt numFmtId="167" formatCode="0.00000"/>
    <numFmt numFmtId="168" formatCode="[&gt;0]General"/>
    <numFmt numFmtId="169" formatCode="0.0000"/>
    <numFmt numFmtId="170" formatCode="0.0000%"/>
    <numFmt numFmtId="171" formatCode="0.0%"/>
  </numFmts>
  <fonts count="5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"/>
      <scheme val="minor"/>
    </font>
    <font>
      <sz val="10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sz val="8"/>
      <color theme="1"/>
      <name val="Bookman Old Style"/>
      <family val="1"/>
    </font>
    <font>
      <i/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4"/>
      <color theme="1"/>
      <name val="Bookman Old Style"/>
      <family val="1"/>
    </font>
    <font>
      <b/>
      <i/>
      <sz val="10"/>
      <color theme="1"/>
      <name val="Bookman Old Style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Bookman Old Style"/>
      <family val="1"/>
    </font>
    <font>
      <sz val="10"/>
      <name val="Bookman Old Style"/>
      <family val="1"/>
    </font>
    <font>
      <b/>
      <sz val="8"/>
      <name val="Bookman Old Style"/>
      <family val="1"/>
    </font>
    <font>
      <sz val="8"/>
      <name val="Bookman Old Style"/>
      <family val="1"/>
    </font>
    <font>
      <b/>
      <i/>
      <sz val="14"/>
      <color theme="1"/>
      <name val="Bookman Old Style"/>
      <family val="1"/>
    </font>
    <font>
      <i/>
      <sz val="11"/>
      <color theme="1"/>
      <name val="Calibri"/>
      <family val="2"/>
      <scheme val="minor"/>
    </font>
    <font>
      <i/>
      <sz val="10"/>
      <color theme="1"/>
      <name val="Tahoma"/>
      <family val="2"/>
    </font>
    <font>
      <sz val="10"/>
      <color theme="1"/>
      <name val="Tahoma"/>
      <family val="2"/>
    </font>
    <font>
      <sz val="28"/>
      <color theme="1"/>
      <name val="Calibri"/>
      <family val="2"/>
      <charset val="1"/>
      <scheme val="minor"/>
    </font>
    <font>
      <b/>
      <sz val="48"/>
      <color theme="1"/>
      <name val="Bookman Old Style"/>
      <family val="1"/>
    </font>
    <font>
      <b/>
      <sz val="48"/>
      <color theme="1"/>
      <name val="Calibri"/>
      <family val="2"/>
      <scheme val="minor"/>
    </font>
    <font>
      <sz val="10"/>
      <name val="Calibri"/>
      <family val="2"/>
    </font>
    <font>
      <sz val="10"/>
      <color indexed="10"/>
      <name val="Arial"/>
      <family val="2"/>
    </font>
    <font>
      <b/>
      <sz val="11"/>
      <name val="Bookman Old Style"/>
      <family val="1"/>
    </font>
    <font>
      <sz val="12"/>
      <name val="Bookman Old Style"/>
      <family val="1"/>
    </font>
    <font>
      <i/>
      <sz val="8"/>
      <name val="Bookman Old Style"/>
      <family val="1"/>
    </font>
    <font>
      <sz val="11"/>
      <name val="Bookman Old Style"/>
      <family val="1"/>
    </font>
    <font>
      <b/>
      <i/>
      <sz val="8"/>
      <name val="Bookman Old Style"/>
      <family val="1"/>
    </font>
    <font>
      <sz val="8"/>
      <color indexed="10"/>
      <name val="Bookman Old Style"/>
      <family val="1"/>
    </font>
    <font>
      <b/>
      <i/>
      <sz val="10"/>
      <name val="Bookman Old Style"/>
      <family val="1"/>
    </font>
    <font>
      <b/>
      <sz val="8"/>
      <color indexed="30"/>
      <name val="Bookman Old Style"/>
      <family val="1"/>
    </font>
    <font>
      <sz val="8"/>
      <color indexed="30"/>
      <name val="Bookman Old Style"/>
      <family val="1"/>
    </font>
    <font>
      <sz val="8"/>
      <color rgb="FFFF0000"/>
      <name val="Bookman Old Style"/>
      <family val="1"/>
    </font>
    <font>
      <b/>
      <sz val="12"/>
      <color theme="1"/>
      <name val="Bookman Old Style"/>
      <family val="1"/>
    </font>
    <font>
      <sz val="11"/>
      <color theme="1"/>
      <name val="Arial"/>
      <family val="2"/>
      <charset val="1"/>
    </font>
    <font>
      <sz val="12"/>
      <name val="Times New Roman"/>
      <family val="1"/>
    </font>
    <font>
      <b/>
      <sz val="8"/>
      <color rgb="FFFF0000"/>
      <name val="Bookman Old Style"/>
      <family val="1"/>
    </font>
    <font>
      <sz val="10"/>
      <color rgb="FFFF0000"/>
      <name val="Bookman Old Style"/>
      <family val="1"/>
    </font>
    <font>
      <sz val="10"/>
      <color rgb="FF000000"/>
      <name val="Bookman Old Style"/>
      <family val="1"/>
    </font>
    <font>
      <sz val="10"/>
      <color indexed="10"/>
      <name val="Bookman Old Style"/>
      <family val="1"/>
    </font>
    <font>
      <b/>
      <strike/>
      <sz val="10"/>
      <color indexed="9"/>
      <name val="Bookman Old Style"/>
      <family val="1"/>
    </font>
    <font>
      <strike/>
      <sz val="10"/>
      <color indexed="9"/>
      <name val="Bookman Old Style"/>
      <family val="1"/>
    </font>
    <font>
      <sz val="8"/>
      <name val="Arial"/>
      <family val="2"/>
    </font>
    <font>
      <b/>
      <sz val="10"/>
      <color rgb="FFC00000"/>
      <name val="Bookman Old Style"/>
      <family val="1"/>
    </font>
    <font>
      <sz val="11"/>
      <color theme="1"/>
      <name val="Calibri"/>
      <family val="2"/>
      <charset val="1"/>
      <scheme val="minor"/>
    </font>
    <font>
      <i/>
      <sz val="8"/>
      <color rgb="FFFF0000"/>
      <name val="Bookman Old Style"/>
      <family val="1"/>
    </font>
    <font>
      <strike/>
      <sz val="8"/>
      <name val="Bookman Old Style"/>
      <family val="1"/>
    </font>
    <font>
      <b/>
      <sz val="10"/>
      <color rgb="FFFF0000"/>
      <name val="Bookman Old Style"/>
      <family val="1"/>
    </font>
    <font>
      <b/>
      <i/>
      <sz val="10"/>
      <color rgb="FFFF0000"/>
      <name val="Bookman Old Style"/>
      <family val="1"/>
    </font>
    <font>
      <sz val="6"/>
      <name val="Bookman Old Style"/>
      <family val="1"/>
    </font>
  </fonts>
  <fills count="2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lightUp">
        <fgColor rgb="FF000000"/>
        <bgColor rgb="FFDDDDDD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9">
    <xf numFmtId="0" fontId="0" fillId="0" borderId="0"/>
    <xf numFmtId="0" fontId="14" fillId="0" borderId="0"/>
    <xf numFmtId="0" fontId="14" fillId="0" borderId="0"/>
    <xf numFmtId="0" fontId="14" fillId="0" borderId="0"/>
    <xf numFmtId="0" fontId="14" fillId="7" borderId="0" applyFont="0" applyBorder="0"/>
    <xf numFmtId="3" fontId="14" fillId="9" borderId="1" applyFont="0">
      <alignment horizontal="right"/>
      <protection locked="0"/>
    </xf>
    <xf numFmtId="3" fontId="14" fillId="7" borderId="1" applyFont="0">
      <alignment horizontal="right"/>
    </xf>
    <xf numFmtId="0" fontId="14" fillId="10" borderId="2" applyNumberFormat="0" applyFont="0" applyBorder="0" applyAlignment="0" applyProtection="0">
      <alignment horizontal="left"/>
    </xf>
    <xf numFmtId="3" fontId="14" fillId="10" borderId="1" applyFont="0" applyProtection="0">
      <alignment horizontal="right"/>
    </xf>
    <xf numFmtId="3" fontId="31" fillId="7" borderId="1" applyFont="0" applyFill="0" applyProtection="0">
      <alignment horizontal="right"/>
    </xf>
    <xf numFmtId="0" fontId="14" fillId="11" borderId="1" applyNumberFormat="0" applyFont="0" applyBorder="0" applyAlignment="0" applyProtection="0">
      <alignment horizontal="center"/>
    </xf>
    <xf numFmtId="10" fontId="14" fillId="10" borderId="1" applyFont="0" applyProtection="0">
      <alignment horizontal="right"/>
    </xf>
    <xf numFmtId="9" fontId="14" fillId="10" borderId="1" applyFont="0" applyProtection="0">
      <alignment horizontal="right"/>
    </xf>
    <xf numFmtId="0" fontId="14" fillId="9" borderId="1" applyFont="0" applyAlignment="0">
      <protection locked="0"/>
    </xf>
    <xf numFmtId="165" fontId="14" fillId="9" borderId="1" applyFont="0">
      <alignment horizontal="right"/>
      <protection locked="0"/>
    </xf>
    <xf numFmtId="10" fontId="14" fillId="9" borderId="1" applyFont="0">
      <alignment horizontal="right"/>
      <protection locked="0"/>
    </xf>
    <xf numFmtId="9" fontId="14" fillId="9" borderId="14" applyFont="0">
      <alignment horizontal="right"/>
      <protection locked="0"/>
    </xf>
    <xf numFmtId="0" fontId="14" fillId="9" borderId="1" applyFont="0">
      <alignment horizontal="center" wrapText="1"/>
      <protection locked="0"/>
    </xf>
    <xf numFmtId="49" fontId="14" fillId="9" borderId="1" applyFont="0" applyAlignment="0">
      <protection locked="0"/>
    </xf>
    <xf numFmtId="3" fontId="14" fillId="12" borderId="1">
      <alignment horizontal="right"/>
      <protection locked="0"/>
    </xf>
    <xf numFmtId="165" fontId="14" fillId="12" borderId="1">
      <alignment horizontal="right"/>
      <protection locked="0"/>
    </xf>
    <xf numFmtId="10" fontId="14" fillId="12" borderId="1" applyFont="0">
      <alignment horizontal="right"/>
      <protection locked="0"/>
    </xf>
    <xf numFmtId="9" fontId="14" fillId="12" borderId="1">
      <alignment horizontal="right"/>
      <protection locked="0"/>
    </xf>
    <xf numFmtId="0" fontId="14" fillId="12" borderId="1">
      <alignment horizontal="center" wrapText="1"/>
    </xf>
    <xf numFmtId="0" fontId="14" fillId="12" borderId="1" applyNumberFormat="0" applyFont="0">
      <alignment horizontal="center" wrapText="1"/>
      <protection locked="0"/>
    </xf>
    <xf numFmtId="166" fontId="14" fillId="7" borderId="1">
      <alignment horizontal="center"/>
    </xf>
    <xf numFmtId="167" fontId="14" fillId="7" borderId="1" applyFont="0">
      <alignment horizontal="right"/>
    </xf>
    <xf numFmtId="0" fontId="14" fillId="7" borderId="1" applyFont="0">
      <alignment horizontal="right"/>
    </xf>
    <xf numFmtId="165" fontId="14" fillId="7" borderId="1" applyFont="0">
      <alignment horizontal="right"/>
    </xf>
    <xf numFmtId="10" fontId="14" fillId="7" borderId="1" applyFont="0">
      <alignment horizontal="right"/>
    </xf>
    <xf numFmtId="9" fontId="14" fillId="7" borderId="1" applyFont="0">
      <alignment horizontal="right"/>
    </xf>
    <xf numFmtId="168" fontId="14" fillId="7" borderId="1" applyFont="0">
      <alignment horizontal="center" wrapText="1"/>
    </xf>
    <xf numFmtId="1" fontId="14" fillId="13" borderId="1" applyFont="0">
      <alignment horizontal="right"/>
    </xf>
    <xf numFmtId="169" fontId="14" fillId="13" borderId="1" applyFont="0"/>
    <xf numFmtId="9" fontId="14" fillId="13" borderId="1" applyFont="0">
      <alignment horizontal="right"/>
    </xf>
    <xf numFmtId="170" fontId="14" fillId="13" borderId="1" applyFont="0">
      <alignment horizontal="right"/>
    </xf>
    <xf numFmtId="10" fontId="14" fillId="13" borderId="1" applyFont="0">
      <alignment horizontal="right"/>
    </xf>
    <xf numFmtId="0" fontId="14" fillId="13" borderId="1" applyFont="0">
      <alignment horizontal="center" wrapText="1"/>
    </xf>
    <xf numFmtId="49" fontId="14" fillId="13" borderId="1" applyFont="0"/>
    <xf numFmtId="169" fontId="14" fillId="14" borderId="1" applyFont="0"/>
    <xf numFmtId="9" fontId="14" fillId="14" borderId="1" applyFont="0">
      <alignment horizontal="right"/>
    </xf>
    <xf numFmtId="169" fontId="14" fillId="15" borderId="1" applyFont="0">
      <alignment horizontal="right"/>
    </xf>
    <xf numFmtId="1" fontId="14" fillId="15" borderId="1" applyFont="0">
      <alignment horizontal="right"/>
    </xf>
    <xf numFmtId="169" fontId="14" fillId="15" borderId="1" applyFont="0"/>
    <xf numFmtId="165" fontId="14" fillId="15" borderId="1" applyFont="0"/>
    <xf numFmtId="10" fontId="14" fillId="15" borderId="1" applyFont="0">
      <alignment horizontal="right"/>
    </xf>
    <xf numFmtId="9" fontId="14" fillId="15" borderId="1" applyFont="0">
      <alignment horizontal="right"/>
    </xf>
    <xf numFmtId="170" fontId="14" fillId="15" borderId="1" applyFont="0">
      <alignment horizontal="right"/>
    </xf>
    <xf numFmtId="10" fontId="14" fillId="15" borderId="4" applyFont="0">
      <alignment horizontal="right"/>
    </xf>
    <xf numFmtId="0" fontId="14" fillId="15" borderId="1" applyFont="0">
      <alignment horizontal="center" wrapText="1"/>
      <protection locked="0"/>
    </xf>
    <xf numFmtId="49" fontId="14" fillId="15" borderId="1" applyFont="0"/>
    <xf numFmtId="9" fontId="14" fillId="0" borderId="0" applyFont="0" applyFill="0" applyBorder="0" applyAlignment="0" applyProtection="0"/>
    <xf numFmtId="0" fontId="43" fillId="0" borderId="0"/>
    <xf numFmtId="164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/>
    <xf numFmtId="41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3" fillId="0" borderId="0" applyFont="0" applyFill="0" applyBorder="0" applyAlignment="0" applyProtection="0"/>
  </cellStyleXfs>
  <cellXfs count="791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0" borderId="0" xfId="0" applyFont="1" applyAlignment="1"/>
    <xf numFmtId="0" fontId="8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/>
    <xf numFmtId="0" fontId="0" fillId="0" borderId="0" xfId="0"/>
    <xf numFmtId="0" fontId="13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5" fillId="4" borderId="0" xfId="0" applyFont="1" applyFill="1" applyAlignment="1">
      <alignment vertical="top"/>
    </xf>
    <xf numFmtId="0" fontId="0" fillId="4" borderId="0" xfId="0" applyFill="1"/>
    <xf numFmtId="0" fontId="0" fillId="4" borderId="0" xfId="0" applyFill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4" borderId="0" xfId="0" applyFill="1" applyAlignment="1">
      <alignment horizontal="center"/>
    </xf>
    <xf numFmtId="0" fontId="8" fillId="6" borderId="1" xfId="0" quotePrefix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5" fillId="0" borderId="6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/>
    </xf>
    <xf numFmtId="0" fontId="16" fillId="0" borderId="6" xfId="0" applyFont="1" applyBorder="1" applyAlignment="1">
      <alignment vertical="top"/>
    </xf>
    <xf numFmtId="0" fontId="15" fillId="6" borderId="6" xfId="0" applyFont="1" applyFill="1" applyBorder="1" applyAlignment="1">
      <alignment vertical="top"/>
    </xf>
    <xf numFmtId="0" fontId="0" fillId="4" borderId="6" xfId="0" applyFont="1" applyFill="1" applyBorder="1" applyAlignment="1">
      <alignment vertical="top"/>
    </xf>
    <xf numFmtId="0" fontId="0" fillId="4" borderId="6" xfId="0" applyFill="1" applyBorder="1" applyAlignment="1">
      <alignment horizontal="center" vertical="top"/>
    </xf>
    <xf numFmtId="0" fontId="0" fillId="4" borderId="6" xfId="0" applyFill="1" applyBorder="1" applyAlignment="1">
      <alignment vertical="top"/>
    </xf>
    <xf numFmtId="0" fontId="17" fillId="0" borderId="6" xfId="0" applyFont="1" applyBorder="1" applyAlignment="1">
      <alignment horizontal="center" vertical="top"/>
    </xf>
    <xf numFmtId="0" fontId="16" fillId="0" borderId="6" xfId="0" applyFont="1" applyBorder="1" applyAlignment="1">
      <alignment horizontal="left" vertical="top" indent="3"/>
    </xf>
    <xf numFmtId="0" fontId="0" fillId="4" borderId="6" xfId="0" applyFont="1" applyFill="1" applyBorder="1" applyAlignment="1">
      <alignment horizontal="center" vertical="top"/>
    </xf>
    <xf numFmtId="0" fontId="16" fillId="0" borderId="6" xfId="0" applyFont="1" applyBorder="1" applyAlignment="1">
      <alignment horizontal="left" vertical="top" indent="5"/>
    </xf>
    <xf numFmtId="0" fontId="16" fillId="5" borderId="6" xfId="0" applyFont="1" applyFill="1" applyBorder="1" applyAlignment="1">
      <alignment vertical="top"/>
    </xf>
    <xf numFmtId="0" fontId="16" fillId="0" borderId="6" xfId="0" applyFont="1" applyBorder="1" applyAlignment="1">
      <alignment horizontal="left" vertical="top" indent="8"/>
    </xf>
    <xf numFmtId="0" fontId="16" fillId="0" borderId="6" xfId="0" applyFont="1" applyBorder="1" applyAlignment="1">
      <alignment horizontal="left" vertical="top" indent="12"/>
    </xf>
    <xf numFmtId="0" fontId="16" fillId="0" borderId="6" xfId="0" applyFont="1" applyBorder="1" applyAlignment="1">
      <alignment horizontal="left" vertical="top" wrapText="1" indent="12"/>
    </xf>
    <xf numFmtId="0" fontId="16" fillId="0" borderId="6" xfId="0" applyFont="1" applyBorder="1" applyAlignment="1">
      <alignment horizontal="left" vertical="top" indent="17"/>
    </xf>
    <xf numFmtId="0" fontId="16" fillId="0" borderId="6" xfId="0" applyFont="1" applyFill="1" applyBorder="1" applyAlignment="1">
      <alignment horizontal="left" vertical="top" wrapText="1" indent="12"/>
    </xf>
    <xf numFmtId="0" fontId="16" fillId="0" borderId="6" xfId="0" applyFont="1" applyFill="1" applyBorder="1" applyAlignment="1">
      <alignment horizontal="left" vertical="top" indent="17"/>
    </xf>
    <xf numFmtId="0" fontId="16" fillId="0" borderId="6" xfId="0" applyFont="1" applyFill="1" applyBorder="1" applyAlignment="1">
      <alignment horizontal="left" vertical="top" indent="5"/>
    </xf>
    <xf numFmtId="0" fontId="16" fillId="0" borderId="6" xfId="0" applyFont="1" applyBorder="1" applyAlignment="1">
      <alignment horizontal="left" vertical="top" wrapText="1" indent="8"/>
    </xf>
    <xf numFmtId="0" fontId="16" fillId="0" borderId="6" xfId="0" applyFont="1" applyBorder="1" applyAlignment="1">
      <alignment vertical="top" wrapText="1"/>
    </xf>
    <xf numFmtId="0" fontId="16" fillId="0" borderId="6" xfId="0" applyFont="1" applyBorder="1" applyAlignment="1">
      <alignment horizontal="left" vertical="top" wrapText="1" indent="5"/>
    </xf>
    <xf numFmtId="0" fontId="16" fillId="0" borderId="6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 wrapText="1" indent="3"/>
    </xf>
    <xf numFmtId="0" fontId="16" fillId="0" borderId="6" xfId="0" applyFont="1" applyFill="1" applyBorder="1" applyAlignment="1">
      <alignment horizontal="center" vertical="top"/>
    </xf>
    <xf numFmtId="0" fontId="16" fillId="0" borderId="6" xfId="0" applyFont="1" applyFill="1" applyBorder="1" applyAlignment="1">
      <alignment horizontal="left" vertical="top" wrapText="1"/>
    </xf>
    <xf numFmtId="0" fontId="0" fillId="4" borderId="6" xfId="0" applyFill="1" applyBorder="1" applyAlignment="1">
      <alignment vertical="top" wrapText="1"/>
    </xf>
    <xf numFmtId="0" fontId="16" fillId="0" borderId="6" xfId="0" applyFont="1" applyFill="1" applyBorder="1" applyAlignment="1">
      <alignment vertical="top"/>
    </xf>
    <xf numFmtId="0" fontId="16" fillId="5" borderId="6" xfId="0" applyFont="1" applyFill="1" applyBorder="1" applyAlignment="1">
      <alignment horizontal="center" vertical="top"/>
    </xf>
    <xf numFmtId="1" fontId="0" fillId="4" borderId="6" xfId="0" applyNumberFormat="1" applyFill="1" applyBorder="1" applyAlignment="1">
      <alignment horizontal="left" vertical="top"/>
    </xf>
    <xf numFmtId="0" fontId="16" fillId="0" borderId="6" xfId="0" applyFont="1" applyBorder="1" applyAlignment="1">
      <alignment horizontal="left" vertical="top" indent="2"/>
    </xf>
    <xf numFmtId="0" fontId="0" fillId="4" borderId="6" xfId="0" applyFill="1" applyBorder="1" applyAlignment="1">
      <alignment horizontal="left" vertical="top"/>
    </xf>
    <xf numFmtId="0" fontId="15" fillId="6" borderId="6" xfId="0" quotePrefix="1" applyFont="1" applyFill="1" applyBorder="1" applyAlignment="1">
      <alignment vertical="top"/>
    </xf>
    <xf numFmtId="0" fontId="15" fillId="6" borderId="6" xfId="0" applyFont="1" applyFill="1" applyBorder="1" applyAlignment="1">
      <alignment horizontal="left" vertical="top"/>
    </xf>
    <xf numFmtId="0" fontId="16" fillId="5" borderId="6" xfId="0" applyFont="1" applyFill="1" applyBorder="1" applyAlignment="1">
      <alignment horizontal="left" vertical="top"/>
    </xf>
    <xf numFmtId="0" fontId="5" fillId="6" borderId="6" xfId="0" applyFont="1" applyFill="1" applyBorder="1" applyAlignment="1">
      <alignment horizontal="left" vertical="top"/>
    </xf>
    <xf numFmtId="0" fontId="15" fillId="6" borderId="6" xfId="0" quotePrefix="1" applyFont="1" applyFill="1" applyBorder="1" applyAlignment="1">
      <alignment horizontal="left" vertical="top"/>
    </xf>
    <xf numFmtId="0" fontId="0" fillId="4" borderId="6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 wrapText="1" indent="12"/>
    </xf>
    <xf numFmtId="0" fontId="2" fillId="0" borderId="6" xfId="0" applyFont="1" applyFill="1" applyBorder="1" applyAlignment="1">
      <alignment horizontal="left" vertical="top" indent="8"/>
    </xf>
    <xf numFmtId="0" fontId="2" fillId="0" borderId="6" xfId="0" applyFont="1" applyFill="1" applyBorder="1" applyAlignment="1">
      <alignment horizontal="left" vertical="top" indent="17"/>
    </xf>
    <xf numFmtId="0" fontId="2" fillId="0" borderId="6" xfId="0" applyFont="1" applyFill="1" applyBorder="1" applyAlignment="1">
      <alignment horizontal="left" vertical="top" indent="3"/>
    </xf>
    <xf numFmtId="0" fontId="3" fillId="4" borderId="6" xfId="0" applyFont="1" applyFill="1" applyBorder="1" applyAlignment="1">
      <alignment vertical="top"/>
    </xf>
    <xf numFmtId="0" fontId="2" fillId="0" borderId="6" xfId="0" applyFont="1" applyFill="1" applyBorder="1" applyAlignment="1">
      <alignment horizontal="left" vertical="top" indent="5"/>
    </xf>
    <xf numFmtId="0" fontId="2" fillId="0" borderId="6" xfId="0" applyFont="1" applyFill="1" applyBorder="1" applyAlignment="1">
      <alignment horizontal="left" vertical="top" wrapText="1" indent="8"/>
    </xf>
    <xf numFmtId="0" fontId="2" fillId="0" borderId="6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left" vertical="top" wrapText="1" indent="5"/>
    </xf>
    <xf numFmtId="0" fontId="2" fillId="0" borderId="6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 wrapText="1" indent="3"/>
    </xf>
    <xf numFmtId="0" fontId="2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vertical="top"/>
    </xf>
    <xf numFmtId="0" fontId="2" fillId="0" borderId="6" xfId="0" applyFont="1" applyFill="1" applyBorder="1" applyAlignment="1">
      <alignment horizontal="left" vertical="top" indent="2"/>
    </xf>
    <xf numFmtId="0" fontId="27" fillId="0" borderId="0" xfId="0" applyFont="1"/>
    <xf numFmtId="0" fontId="27" fillId="0" borderId="0" xfId="0" applyFont="1" applyAlignment="1"/>
    <xf numFmtId="0" fontId="30" fillId="7" borderId="0" xfId="4" applyFont="1" applyAlignment="1">
      <alignment vertical="center"/>
    </xf>
    <xf numFmtId="0" fontId="30" fillId="7" borderId="0" xfId="4" applyFont="1" applyBorder="1" applyAlignment="1">
      <alignment vertical="center"/>
    </xf>
    <xf numFmtId="0" fontId="30" fillId="7" borderId="0" xfId="4" applyFont="1" applyAlignment="1">
      <alignment horizontal="center" vertical="center"/>
    </xf>
    <xf numFmtId="0" fontId="4" fillId="0" borderId="0" xfId="0" applyFont="1" applyFill="1" applyAlignment="1">
      <alignment vertical="top" wrapText="1"/>
    </xf>
    <xf numFmtId="0" fontId="22" fillId="7" borderId="0" xfId="4" applyFont="1" applyAlignment="1">
      <alignment vertical="center"/>
    </xf>
    <xf numFmtId="0" fontId="22" fillId="0" borderId="0" xfId="4" applyFont="1" applyFill="1" applyAlignment="1">
      <alignment vertical="center"/>
    </xf>
    <xf numFmtId="0" fontId="22" fillId="0" borderId="0" xfId="4" applyFont="1" applyFill="1" applyBorder="1" applyAlignment="1">
      <alignment vertical="center"/>
    </xf>
    <xf numFmtId="0" fontId="22" fillId="0" borderId="0" xfId="4" applyFont="1" applyFill="1" applyBorder="1" applyAlignment="1">
      <alignment horizontal="center" vertical="center"/>
    </xf>
    <xf numFmtId="3" fontId="21" fillId="0" borderId="1" xfId="8" applyFont="1" applyFill="1" applyBorder="1" applyAlignment="1" applyProtection="1">
      <alignment horizontal="center" vertical="center"/>
    </xf>
    <xf numFmtId="3" fontId="22" fillId="9" borderId="1" xfId="5" applyFont="1" applyFill="1" applyBorder="1" applyAlignment="1" applyProtection="1">
      <alignment horizontal="right" vertical="center"/>
      <protection locked="0"/>
    </xf>
    <xf numFmtId="3" fontId="22" fillId="0" borderId="1" xfId="5" applyFont="1" applyFill="1" applyBorder="1" applyAlignment="1" applyProtection="1">
      <alignment horizontal="center" vertical="center"/>
      <protection locked="0"/>
    </xf>
    <xf numFmtId="3" fontId="22" fillId="9" borderId="1" xfId="5" applyFont="1" applyBorder="1" applyAlignment="1" applyProtection="1">
      <alignment horizontal="right" vertical="center"/>
      <protection locked="0"/>
    </xf>
    <xf numFmtId="0" fontId="21" fillId="7" borderId="1" xfId="4" quotePrefix="1" applyFont="1" applyFill="1" applyBorder="1" applyAlignment="1" applyProtection="1">
      <alignment horizontal="center" vertical="center"/>
    </xf>
    <xf numFmtId="3" fontId="22" fillId="0" borderId="0" xfId="5" applyFont="1" applyFill="1" applyBorder="1" applyAlignment="1" applyProtection="1">
      <alignment horizontal="center" vertical="center"/>
      <protection locked="0"/>
    </xf>
    <xf numFmtId="3" fontId="21" fillId="0" borderId="0" xfId="4" applyNumberFormat="1" applyFont="1" applyFill="1" applyBorder="1" applyAlignment="1" applyProtection="1">
      <alignment horizontal="center" vertical="center"/>
    </xf>
    <xf numFmtId="3" fontId="22" fillId="0" borderId="1" xfId="6" applyFont="1" applyFill="1" applyBorder="1" applyAlignment="1" applyProtection="1">
      <alignment horizontal="center" vertical="center"/>
    </xf>
    <xf numFmtId="3" fontId="22" fillId="9" borderId="1" xfId="5" applyFont="1" applyFill="1" applyBorder="1" applyAlignment="1" applyProtection="1">
      <alignment horizontal="center" vertical="center"/>
      <protection locked="0"/>
    </xf>
    <xf numFmtId="3" fontId="22" fillId="9" borderId="1" xfId="6" applyFont="1" applyFill="1" applyBorder="1" applyAlignment="1" applyProtection="1">
      <alignment horizontal="center" vertical="center"/>
    </xf>
    <xf numFmtId="3" fontId="22" fillId="9" borderId="1" xfId="5" applyFont="1" applyBorder="1" applyAlignment="1" applyProtection="1">
      <alignment horizontal="center" vertical="center"/>
      <protection locked="0"/>
    </xf>
    <xf numFmtId="3" fontId="22" fillId="0" borderId="1" xfId="4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vertical="center"/>
    </xf>
    <xf numFmtId="0" fontId="33" fillId="7" borderId="0" xfId="4" applyFont="1" applyAlignment="1">
      <alignment vertical="center"/>
    </xf>
    <xf numFmtId="0" fontId="33" fillId="0" borderId="0" xfId="4" applyFont="1" applyFill="1" applyAlignment="1">
      <alignment vertical="center"/>
    </xf>
    <xf numFmtId="0" fontId="22" fillId="7" borderId="0" xfId="4" applyNumberFormat="1" applyFont="1" applyFill="1" applyBorder="1" applyAlignment="1" applyProtection="1">
      <alignment horizontal="left" vertical="center"/>
    </xf>
    <xf numFmtId="3" fontId="22" fillId="7" borderId="0" xfId="4" applyNumberFormat="1" applyFont="1" applyFill="1" applyBorder="1" applyAlignment="1" applyProtection="1">
      <alignment horizontal="center" vertical="center"/>
    </xf>
    <xf numFmtId="0" fontId="22" fillId="7" borderId="0" xfId="4" applyNumberFormat="1" applyFont="1" applyFill="1" applyBorder="1" applyProtection="1"/>
    <xf numFmtId="3" fontId="22" fillId="7" borderId="0" xfId="4" applyNumberFormat="1" applyFont="1" applyFill="1" applyBorder="1" applyAlignment="1" applyProtection="1">
      <alignment vertical="center"/>
    </xf>
    <xf numFmtId="0" fontId="22" fillId="0" borderId="0" xfId="4" applyFont="1" applyFill="1" applyAlignment="1">
      <alignment horizontal="center" vertical="center"/>
    </xf>
    <xf numFmtId="3" fontId="21" fillId="7" borderId="1" xfId="4" quotePrefix="1" applyNumberFormat="1" applyFont="1" applyFill="1" applyBorder="1" applyAlignment="1" applyProtection="1">
      <alignment horizontal="center" vertical="center"/>
    </xf>
    <xf numFmtId="0" fontId="22" fillId="7" borderId="1" xfId="4" applyNumberFormat="1" applyFont="1" applyFill="1" applyBorder="1" applyAlignment="1" applyProtection="1">
      <alignment horizontal="left" vertical="center"/>
    </xf>
    <xf numFmtId="3" fontId="21" fillId="7" borderId="0" xfId="4" applyNumberFormat="1" applyFont="1" applyFill="1" applyBorder="1" applyAlignment="1" applyProtection="1">
      <alignment horizontal="center"/>
    </xf>
    <xf numFmtId="0" fontId="22" fillId="7" borderId="0" xfId="4" applyNumberFormat="1" applyFont="1" applyFill="1" applyBorder="1" applyAlignment="1" applyProtection="1">
      <alignment horizontal="center"/>
    </xf>
    <xf numFmtId="0" fontId="21" fillId="7" borderId="0" xfId="4" applyFont="1" applyAlignment="1">
      <alignment vertical="center"/>
    </xf>
    <xf numFmtId="0" fontId="21" fillId="7" borderId="18" xfId="4" applyNumberFormat="1" applyFont="1" applyFill="1" applyBorder="1" applyAlignment="1" applyProtection="1">
      <alignment horizontal="center" vertical="top" wrapText="1"/>
    </xf>
    <xf numFmtId="0" fontId="21" fillId="7" borderId="0" xfId="4" applyNumberFormat="1" applyFont="1" applyFill="1" applyBorder="1" applyProtection="1"/>
    <xf numFmtId="0" fontId="21" fillId="7" borderId="0" xfId="4" applyNumberFormat="1" applyFont="1" applyFill="1" applyBorder="1" applyAlignment="1" applyProtection="1">
      <alignment horizontal="center" vertical="top" wrapText="1"/>
    </xf>
    <xf numFmtId="0" fontId="21" fillId="7" borderId="15" xfId="4" applyNumberFormat="1" applyFont="1" applyFill="1" applyBorder="1" applyAlignment="1" applyProtection="1">
      <alignment horizontal="center" vertical="top"/>
    </xf>
    <xf numFmtId="9" fontId="21" fillId="7" borderId="1" xfId="51" applyFont="1" applyFill="1" applyBorder="1" applyAlignment="1" applyProtection="1">
      <alignment horizontal="center" vertical="center"/>
    </xf>
    <xf numFmtId="0" fontId="21" fillId="7" borderId="10" xfId="4" quotePrefix="1" applyNumberFormat="1" applyFont="1" applyFill="1" applyBorder="1" applyAlignment="1" applyProtection="1">
      <alignment horizontal="center" vertical="center"/>
    </xf>
    <xf numFmtId="3" fontId="21" fillId="7" borderId="10" xfId="4" quotePrefix="1" applyNumberFormat="1" applyFont="1" applyFill="1" applyBorder="1" applyAlignment="1" applyProtection="1">
      <alignment horizontal="center" vertical="center" wrapText="1"/>
    </xf>
    <xf numFmtId="9" fontId="21" fillId="7" borderId="1" xfId="51" quotePrefix="1" applyFont="1" applyFill="1" applyBorder="1" applyAlignment="1" applyProtection="1">
      <alignment horizontal="center" vertical="top"/>
    </xf>
    <xf numFmtId="0" fontId="21" fillId="7" borderId="10" xfId="4" applyNumberFormat="1" applyFont="1" applyFill="1" applyBorder="1" applyAlignment="1" applyProtection="1">
      <alignment horizontal="left" vertical="center"/>
    </xf>
    <xf numFmtId="9" fontId="22" fillId="7" borderId="1" xfId="51" applyFont="1" applyFill="1" applyBorder="1" applyAlignment="1" applyProtection="1">
      <alignment horizontal="center" vertical="center"/>
      <protection locked="0"/>
    </xf>
    <xf numFmtId="0" fontId="22" fillId="7" borderId="15" xfId="4" applyNumberFormat="1" applyFont="1" applyFill="1" applyBorder="1" applyAlignment="1" applyProtection="1">
      <alignment horizontal="center" vertical="top"/>
    </xf>
    <xf numFmtId="3" fontId="22" fillId="9" borderId="1" xfId="5" applyFont="1" applyBorder="1" applyProtection="1">
      <alignment horizontal="right"/>
      <protection locked="0"/>
    </xf>
    <xf numFmtId="3" fontId="22" fillId="9" borderId="1" xfId="5" applyFont="1" applyBorder="1" applyAlignment="1" applyProtection="1">
      <alignment horizontal="center"/>
      <protection locked="0"/>
    </xf>
    <xf numFmtId="3" fontId="22" fillId="7" borderId="1" xfId="6" applyFont="1" applyBorder="1" applyAlignment="1" applyProtection="1">
      <alignment horizontal="center" vertical="center"/>
    </xf>
    <xf numFmtId="0" fontId="37" fillId="7" borderId="3" xfId="4" applyNumberFormat="1" applyFont="1" applyFill="1" applyBorder="1" applyAlignment="1" applyProtection="1">
      <alignment horizontal="left" vertical="center"/>
    </xf>
    <xf numFmtId="3" fontId="37" fillId="7" borderId="0" xfId="4" applyNumberFormat="1" applyFont="1" applyFill="1" applyBorder="1" applyAlignment="1" applyProtection="1">
      <alignment horizontal="center" vertical="center"/>
    </xf>
    <xf numFmtId="0" fontId="37" fillId="7" borderId="0" xfId="4" applyNumberFormat="1" applyFont="1" applyFill="1" applyBorder="1" applyProtection="1"/>
    <xf numFmtId="3" fontId="37" fillId="7" borderId="0" xfId="4" applyNumberFormat="1" applyFont="1" applyFill="1" applyBorder="1" applyAlignment="1" applyProtection="1">
      <alignment vertical="center"/>
    </xf>
    <xf numFmtId="3" fontId="22" fillId="7" borderId="0" xfId="4" applyNumberFormat="1" applyFont="1" applyFill="1" applyBorder="1" applyProtection="1"/>
    <xf numFmtId="0" fontId="21" fillId="0" borderId="1" xfId="7" applyNumberFormat="1" applyFont="1" applyFill="1" applyBorder="1" applyAlignment="1" applyProtection="1">
      <alignment vertical="center"/>
    </xf>
    <xf numFmtId="3" fontId="21" fillId="0" borderId="1" xfId="4" quotePrefix="1" applyNumberFormat="1" applyFont="1" applyFill="1" applyBorder="1" applyAlignment="1" applyProtection="1">
      <alignment horizontal="center" vertical="center"/>
    </xf>
    <xf numFmtId="0" fontId="21" fillId="0" borderId="0" xfId="4" applyNumberFormat="1" applyFont="1" applyFill="1" applyBorder="1" applyProtection="1"/>
    <xf numFmtId="0" fontId="21" fillId="7" borderId="0" xfId="4" applyFont="1" applyAlignment="1">
      <alignment horizontal="center" vertical="center"/>
    </xf>
    <xf numFmtId="3" fontId="21" fillId="7" borderId="0" xfId="4" applyNumberFormat="1" applyFont="1" applyFill="1" applyBorder="1" applyProtection="1"/>
    <xf numFmtId="3" fontId="21" fillId="7" borderId="0" xfId="4" applyNumberFormat="1" applyFont="1" applyFill="1" applyBorder="1" applyAlignment="1" applyProtection="1">
      <alignment horizontal="center" vertical="center"/>
    </xf>
    <xf numFmtId="0" fontId="22" fillId="7" borderId="0" xfId="4" applyFont="1" applyAlignment="1">
      <alignment horizontal="center" vertical="center"/>
    </xf>
    <xf numFmtId="3" fontId="37" fillId="7" borderId="0" xfId="4" applyNumberFormat="1" applyFont="1" applyAlignment="1" applyProtection="1">
      <alignment vertical="center"/>
    </xf>
    <xf numFmtId="0" fontId="22" fillId="7" borderId="18" xfId="4" applyNumberFormat="1" applyFont="1" applyFill="1" applyBorder="1" applyAlignment="1" applyProtection="1">
      <alignment horizontal="right" wrapText="1"/>
    </xf>
    <xf numFmtId="9" fontId="22" fillId="7" borderId="1" xfId="51" applyNumberFormat="1" applyFont="1" applyFill="1" applyBorder="1" applyAlignment="1" applyProtection="1">
      <alignment horizontal="center" vertical="center"/>
    </xf>
    <xf numFmtId="3" fontId="22" fillId="9" borderId="1" xfId="5" applyFont="1" applyFill="1" applyBorder="1" applyProtection="1">
      <alignment horizontal="right"/>
      <protection locked="0"/>
    </xf>
    <xf numFmtId="3" fontId="22" fillId="9" borderId="1" xfId="5" applyFont="1" applyFill="1" applyBorder="1" applyAlignment="1" applyProtection="1">
      <alignment horizontal="center"/>
      <protection locked="0"/>
    </xf>
    <xf numFmtId="9" fontId="22" fillId="7" borderId="1" xfId="51" applyFont="1" applyFill="1" applyBorder="1" applyAlignment="1" applyProtection="1">
      <alignment horizontal="center" vertical="center"/>
    </xf>
    <xf numFmtId="0" fontId="21" fillId="7" borderId="0" xfId="4" applyNumberFormat="1" applyFont="1" applyFill="1" applyBorder="1" applyAlignment="1" applyProtection="1">
      <alignment horizontal="left"/>
    </xf>
    <xf numFmtId="0" fontId="22" fillId="7" borderId="10" xfId="4" applyNumberFormat="1" applyFont="1" applyFill="1" applyBorder="1" applyAlignment="1" applyProtection="1">
      <alignment horizontal="left" vertical="center"/>
    </xf>
    <xf numFmtId="0" fontId="22" fillId="7" borderId="18" xfId="4" applyNumberFormat="1" applyFont="1" applyFill="1" applyBorder="1" applyAlignment="1" applyProtection="1">
      <alignment horizontal="center" vertical="top" wrapText="1"/>
    </xf>
    <xf numFmtId="3" fontId="22" fillId="9" borderId="10" xfId="4" applyNumberFormat="1" applyFont="1" applyFill="1" applyBorder="1" applyAlignment="1" applyProtection="1">
      <alignment horizontal="center" vertical="center" wrapText="1"/>
    </xf>
    <xf numFmtId="9" fontId="22" fillId="9" borderId="1" xfId="51" applyFont="1" applyFill="1" applyBorder="1" applyAlignment="1" applyProtection="1">
      <alignment horizontal="center" vertical="top"/>
    </xf>
    <xf numFmtId="0" fontId="21" fillId="0" borderId="0" xfId="7" applyNumberFormat="1" applyFont="1" applyFill="1" applyBorder="1" applyAlignment="1" applyProtection="1">
      <alignment vertical="center"/>
    </xf>
    <xf numFmtId="3" fontId="21" fillId="0" borderId="0" xfId="4" quotePrefix="1" applyNumberFormat="1" applyFont="1" applyFill="1" applyBorder="1" applyAlignment="1" applyProtection="1">
      <alignment horizontal="center" vertical="center"/>
    </xf>
    <xf numFmtId="3" fontId="21" fillId="0" borderId="0" xfId="8" applyFont="1" applyFill="1" applyBorder="1" applyAlignment="1" applyProtection="1">
      <alignment horizontal="center" vertical="center"/>
    </xf>
    <xf numFmtId="3" fontId="22" fillId="7" borderId="0" xfId="4" applyNumberFormat="1" applyFont="1" applyAlignment="1" applyProtection="1">
      <alignment vertical="center"/>
    </xf>
    <xf numFmtId="0" fontId="21" fillId="7" borderId="0" xfId="4" applyFont="1" applyAlignment="1"/>
    <xf numFmtId="0" fontId="21" fillId="7" borderId="0" xfId="4" applyNumberFormat="1" applyFont="1" applyFill="1" applyBorder="1" applyAlignment="1" applyProtection="1"/>
    <xf numFmtId="0" fontId="22" fillId="0" borderId="1" xfId="4" applyNumberFormat="1" applyFont="1" applyFill="1" applyBorder="1" applyAlignment="1" applyProtection="1">
      <alignment horizontal="left" vertical="center"/>
    </xf>
    <xf numFmtId="0" fontId="22" fillId="7" borderId="3" xfId="4" applyNumberFormat="1" applyFont="1" applyFill="1" applyBorder="1" applyAlignment="1" applyProtection="1">
      <alignment horizontal="left" vertical="center"/>
    </xf>
    <xf numFmtId="0" fontId="21" fillId="0" borderId="0" xfId="4" applyFont="1" applyFill="1" applyAlignment="1">
      <alignment vertical="center"/>
    </xf>
    <xf numFmtId="3" fontId="21" fillId="0" borderId="0" xfId="4" applyNumberFormat="1" applyFont="1" applyFill="1" applyBorder="1" applyProtection="1"/>
    <xf numFmtId="3" fontId="21" fillId="0" borderId="0" xfId="4" applyNumberFormat="1" applyFont="1" applyFill="1" applyBorder="1" applyAlignment="1" applyProtection="1">
      <alignment horizontal="center"/>
    </xf>
    <xf numFmtId="0" fontId="21" fillId="0" borderId="0" xfId="4" applyNumberFormat="1" applyFont="1" applyFill="1" applyBorder="1" applyAlignment="1" applyProtection="1">
      <alignment horizontal="center"/>
    </xf>
    <xf numFmtId="0" fontId="39" fillId="7" borderId="0" xfId="4" applyNumberFormat="1" applyFont="1" applyFill="1" applyBorder="1" applyAlignment="1" applyProtection="1">
      <alignment horizontal="center"/>
    </xf>
    <xf numFmtId="0" fontId="40" fillId="0" borderId="0" xfId="4" applyFont="1" applyFill="1" applyAlignment="1">
      <alignment horizontal="center" vertical="center"/>
    </xf>
    <xf numFmtId="0" fontId="40" fillId="7" borderId="0" xfId="4" applyNumberFormat="1" applyFont="1" applyFill="1" applyBorder="1" applyAlignment="1" applyProtection="1">
      <alignment horizontal="left" vertical="center"/>
    </xf>
    <xf numFmtId="3" fontId="40" fillId="7" borderId="0" xfId="4" applyNumberFormat="1" applyFont="1" applyFill="1" applyBorder="1" applyAlignment="1" applyProtection="1">
      <alignment horizontal="center" vertical="center"/>
    </xf>
    <xf numFmtId="0" fontId="40" fillId="7" borderId="0" xfId="4" applyNumberFormat="1" applyFont="1" applyFill="1" applyBorder="1" applyProtection="1"/>
    <xf numFmtId="3" fontId="40" fillId="7" borderId="0" xfId="4" applyNumberFormat="1" applyFont="1" applyFill="1" applyBorder="1" applyAlignment="1" applyProtection="1">
      <alignment vertical="center"/>
    </xf>
    <xf numFmtId="0" fontId="22" fillId="7" borderId="1" xfId="4" applyNumberFormat="1" applyFont="1" applyFill="1" applyBorder="1" applyAlignment="1" applyProtection="1">
      <alignment horizontal="left" vertical="center" wrapText="1"/>
    </xf>
    <xf numFmtId="9" fontId="22" fillId="7" borderId="1" xfId="51" applyFont="1" applyFill="1" applyBorder="1" applyAlignment="1" applyProtection="1">
      <alignment horizontal="center" vertical="center" wrapText="1"/>
      <protection locked="0"/>
    </xf>
    <xf numFmtId="0" fontId="22" fillId="7" borderId="0" xfId="4" applyFont="1" applyAlignment="1">
      <alignment vertical="top" wrapText="1"/>
    </xf>
    <xf numFmtId="0" fontId="22" fillId="7" borderId="1" xfId="4" applyNumberFormat="1" applyFont="1" applyFill="1" applyBorder="1" applyAlignment="1" applyProtection="1">
      <alignment vertical="center" wrapText="1"/>
    </xf>
    <xf numFmtId="0" fontId="22" fillId="7" borderId="1" xfId="4" applyFont="1" applyBorder="1" applyAlignment="1">
      <alignment horizontal="center" vertical="center" wrapText="1"/>
    </xf>
    <xf numFmtId="0" fontId="22" fillId="7" borderId="0" xfId="4" applyNumberFormat="1" applyFont="1" applyFill="1" applyBorder="1" applyAlignment="1" applyProtection="1">
      <alignment vertical="top" wrapText="1"/>
    </xf>
    <xf numFmtId="3" fontId="22" fillId="7" borderId="0" xfId="4" applyNumberFormat="1" applyFont="1" applyAlignment="1" applyProtection="1">
      <alignment vertical="center" wrapText="1"/>
    </xf>
    <xf numFmtId="3" fontId="22" fillId="7" borderId="0" xfId="4" applyNumberFormat="1" applyFont="1" applyFill="1" applyBorder="1" applyAlignment="1" applyProtection="1">
      <alignment horizontal="center" vertical="center" wrapText="1"/>
    </xf>
    <xf numFmtId="3" fontId="22" fillId="7" borderId="0" xfId="4" applyNumberFormat="1" applyFont="1" applyFill="1" applyBorder="1" applyAlignment="1" applyProtection="1">
      <alignment vertical="top" wrapText="1"/>
    </xf>
    <xf numFmtId="3" fontId="22" fillId="7" borderId="0" xfId="4" applyNumberFormat="1" applyFont="1" applyFill="1" applyBorder="1" applyAlignment="1" applyProtection="1">
      <alignment horizontal="center" vertical="top" wrapText="1"/>
    </xf>
    <xf numFmtId="0" fontId="22" fillId="7" borderId="0" xfId="4" applyNumberFormat="1" applyFont="1" applyFill="1" applyBorder="1" applyAlignment="1" applyProtection="1">
      <alignment horizontal="center" vertical="top" wrapText="1"/>
    </xf>
    <xf numFmtId="0" fontId="21" fillId="7" borderId="0" xfId="4" applyNumberFormat="1" applyFont="1" applyFill="1" applyBorder="1" applyAlignment="1" applyProtection="1">
      <alignment horizontal="left" vertical="center"/>
    </xf>
    <xf numFmtId="3" fontId="21" fillId="7" borderId="1" xfId="4" applyNumberFormat="1" applyFont="1" applyFill="1" applyBorder="1" applyAlignment="1" applyProtection="1">
      <alignment horizontal="center" vertical="center" wrapText="1"/>
    </xf>
    <xf numFmtId="0" fontId="22" fillId="0" borderId="0" xfId="4" applyNumberFormat="1" applyFont="1" applyFill="1" applyBorder="1" applyProtection="1"/>
    <xf numFmtId="3" fontId="22" fillId="0" borderId="0" xfId="4" applyNumberFormat="1" applyFont="1" applyFill="1" applyBorder="1" applyAlignment="1" applyProtection="1">
      <alignment horizontal="center" vertical="center"/>
    </xf>
    <xf numFmtId="9" fontId="22" fillId="0" borderId="0" xfId="51" applyFont="1" applyFill="1" applyBorder="1" applyAlignment="1" applyProtection="1">
      <alignment horizontal="center" vertical="center"/>
    </xf>
    <xf numFmtId="0" fontId="22" fillId="7" borderId="16" xfId="4" applyNumberFormat="1" applyFont="1" applyFill="1" applyBorder="1" applyAlignment="1" applyProtection="1">
      <alignment horizontal="left" vertical="center"/>
    </xf>
    <xf numFmtId="3" fontId="22" fillId="0" borderId="16" xfId="6" applyFont="1" applyFill="1" applyBorder="1" applyAlignment="1" applyProtection="1">
      <alignment horizontal="center" vertical="center"/>
    </xf>
    <xf numFmtId="0" fontId="21" fillId="0" borderId="1" xfId="4" applyNumberFormat="1" applyFont="1" applyFill="1" applyBorder="1" applyAlignment="1" applyProtection="1">
      <alignment horizontal="center" vertical="center"/>
    </xf>
    <xf numFmtId="3" fontId="21" fillId="0" borderId="1" xfId="6" applyFont="1" applyFill="1" applyBorder="1" applyAlignment="1" applyProtection="1">
      <alignment horizontal="center" vertical="center" wrapText="1"/>
    </xf>
    <xf numFmtId="3" fontId="21" fillId="0" borderId="1" xfId="4" applyNumberFormat="1" applyFont="1" applyFill="1" applyBorder="1" applyAlignment="1" applyProtection="1">
      <alignment horizontal="center" vertical="center"/>
    </xf>
    <xf numFmtId="0" fontId="21" fillId="0" borderId="1" xfId="4" quotePrefix="1" applyNumberFormat="1" applyFont="1" applyFill="1" applyBorder="1" applyAlignment="1" applyProtection="1">
      <alignment horizontal="center" vertical="center"/>
    </xf>
    <xf numFmtId="3" fontId="21" fillId="0" borderId="1" xfId="6" quotePrefix="1" applyFont="1" applyFill="1" applyBorder="1" applyAlignment="1" applyProtection="1">
      <alignment horizontal="center" vertical="center"/>
    </xf>
    <xf numFmtId="0" fontId="21" fillId="0" borderId="0" xfId="4" applyFont="1" applyFill="1" applyAlignment="1">
      <alignment horizontal="center" vertical="center"/>
    </xf>
    <xf numFmtId="3" fontId="22" fillId="7" borderId="1" xfId="4" applyNumberFormat="1" applyFont="1" applyFill="1" applyBorder="1" applyAlignment="1" applyProtection="1">
      <alignment horizontal="center" vertical="center"/>
    </xf>
    <xf numFmtId="0" fontId="22" fillId="7" borderId="1" xfId="4" applyNumberFormat="1" applyFont="1" applyFill="1" applyBorder="1" applyAlignment="1" applyProtection="1">
      <alignment horizontal="left" vertical="top" wrapText="1"/>
    </xf>
    <xf numFmtId="3" fontId="22" fillId="9" borderId="1" xfId="6" applyFont="1" applyFill="1" applyBorder="1" applyAlignment="1" applyProtection="1">
      <alignment horizontal="center" vertical="top"/>
    </xf>
    <xf numFmtId="0" fontId="22" fillId="7" borderId="0" xfId="4" applyNumberFormat="1" applyFont="1" applyFill="1" applyBorder="1" applyAlignment="1" applyProtection="1">
      <alignment vertical="top"/>
    </xf>
    <xf numFmtId="9" fontId="22" fillId="7" borderId="1" xfId="51" applyFont="1" applyFill="1" applyBorder="1" applyAlignment="1" applyProtection="1">
      <alignment horizontal="center" vertical="top"/>
    </xf>
    <xf numFmtId="3" fontId="22" fillId="7" borderId="1" xfId="4" applyNumberFormat="1" applyFont="1" applyFill="1" applyBorder="1" applyAlignment="1" applyProtection="1">
      <alignment horizontal="center" vertical="top"/>
    </xf>
    <xf numFmtId="3" fontId="22" fillId="7" borderId="0" xfId="4" applyNumberFormat="1" applyFont="1" applyFill="1" applyBorder="1" applyAlignment="1" applyProtection="1">
      <alignment vertical="top"/>
    </xf>
    <xf numFmtId="3" fontId="22" fillId="7" borderId="0" xfId="4" applyNumberFormat="1" applyFont="1" applyFill="1" applyBorder="1" applyAlignment="1" applyProtection="1">
      <alignment horizontal="center" vertical="top"/>
    </xf>
    <xf numFmtId="0" fontId="22" fillId="7" borderId="0" xfId="4" applyNumberFormat="1" applyFont="1" applyFill="1" applyBorder="1" applyAlignment="1" applyProtection="1">
      <alignment horizontal="center" vertical="top"/>
    </xf>
    <xf numFmtId="0" fontId="22" fillId="7" borderId="0" xfId="4" applyFont="1" applyAlignment="1">
      <alignment vertical="top"/>
    </xf>
    <xf numFmtId="3" fontId="22" fillId="0" borderId="0" xfId="6" applyFont="1" applyFill="1" applyBorder="1" applyAlignment="1" applyProtection="1">
      <alignment horizontal="center" vertical="center"/>
    </xf>
    <xf numFmtId="0" fontId="21" fillId="7" borderId="18" xfId="4" applyNumberFormat="1" applyFont="1" applyFill="1" applyBorder="1" applyAlignment="1" applyProtection="1">
      <alignment horizontal="center" vertical="center" wrapText="1"/>
    </xf>
    <xf numFmtId="9" fontId="22" fillId="7" borderId="10" xfId="51" applyFont="1" applyFill="1" applyBorder="1" applyAlignment="1" applyProtection="1">
      <alignment horizontal="center" vertical="center" wrapText="1"/>
    </xf>
    <xf numFmtId="3" fontId="22" fillId="9" borderId="1" xfId="5" applyFont="1" applyBorder="1" applyAlignment="1" applyProtection="1">
      <alignment horizontal="right" wrapText="1"/>
      <protection locked="0"/>
    </xf>
    <xf numFmtId="3" fontId="22" fillId="9" borderId="1" xfId="5" applyFont="1" applyBorder="1" applyAlignment="1" applyProtection="1">
      <alignment horizontal="center" wrapText="1"/>
      <protection locked="0"/>
    </xf>
    <xf numFmtId="0" fontId="22" fillId="0" borderId="16" xfId="4" applyNumberFormat="1" applyFont="1" applyFill="1" applyBorder="1" applyAlignment="1" applyProtection="1">
      <alignment horizontal="left" vertical="center"/>
    </xf>
    <xf numFmtId="3" fontId="22" fillId="0" borderId="0" xfId="4" applyNumberFormat="1" applyFont="1" applyFill="1" applyBorder="1" applyProtection="1"/>
    <xf numFmtId="0" fontId="22" fillId="0" borderId="0" xfId="4" applyNumberFormat="1" applyFont="1" applyFill="1" applyBorder="1" applyAlignment="1" applyProtection="1">
      <alignment horizontal="center"/>
    </xf>
    <xf numFmtId="0" fontId="41" fillId="7" borderId="0" xfId="4" applyFont="1" applyAlignment="1">
      <alignment vertical="center"/>
    </xf>
    <xf numFmtId="0" fontId="41" fillId="7" borderId="0" xfId="4" quotePrefix="1" applyFont="1" applyAlignment="1">
      <alignment vertical="center"/>
    </xf>
    <xf numFmtId="0" fontId="22" fillId="7" borderId="0" xfId="4" applyFont="1" applyAlignment="1">
      <alignment horizontal="right" vertical="center"/>
    </xf>
    <xf numFmtId="0" fontId="21" fillId="7" borderId="0" xfId="4" applyNumberFormat="1" applyFont="1" applyFill="1" applyBorder="1" applyAlignment="1" applyProtection="1">
      <alignment vertical="center"/>
    </xf>
    <xf numFmtId="3" fontId="22" fillId="0" borderId="0" xfId="4" applyNumberFormat="1" applyFont="1" applyFill="1" applyAlignment="1" applyProtection="1">
      <alignment vertical="center"/>
    </xf>
    <xf numFmtId="3" fontId="22" fillId="0" borderId="1" xfId="6" applyFont="1" applyFill="1" applyBorder="1" applyAlignment="1" applyProtection="1">
      <alignment horizontal="center" vertical="center" wrapText="1"/>
    </xf>
    <xf numFmtId="0" fontId="21" fillId="7" borderId="1" xfId="4" applyNumberFormat="1" applyFont="1" applyFill="1" applyBorder="1" applyAlignment="1" applyProtection="1">
      <alignment horizontal="center" vertical="center"/>
    </xf>
    <xf numFmtId="0" fontId="22" fillId="0" borderId="0" xfId="4" applyNumberFormat="1" applyFont="1" applyFill="1" applyBorder="1" applyAlignment="1" applyProtection="1">
      <alignment vertical="center"/>
    </xf>
    <xf numFmtId="0" fontId="22" fillId="7" borderId="0" xfId="4" applyNumberFormat="1" applyFont="1" applyFill="1" applyBorder="1" applyAlignment="1" applyProtection="1">
      <alignment vertical="center"/>
    </xf>
    <xf numFmtId="0" fontId="21" fillId="0" borderId="0" xfId="4" applyFont="1" applyFill="1" applyBorder="1" applyAlignment="1">
      <alignment horizontal="center" vertical="center"/>
    </xf>
    <xf numFmtId="0" fontId="21" fillId="7" borderId="1" xfId="4" quotePrefix="1" applyNumberFormat="1" applyFont="1" applyFill="1" applyBorder="1" applyAlignment="1" applyProtection="1">
      <alignment horizontal="center" vertical="center"/>
    </xf>
    <xf numFmtId="9" fontId="21" fillId="0" borderId="0" xfId="51" applyFont="1" applyFill="1" applyBorder="1" applyAlignment="1" applyProtection="1">
      <alignment horizontal="center" vertical="top"/>
    </xf>
    <xf numFmtId="3" fontId="22" fillId="0" borderId="0" xfId="5" applyFont="1" applyFill="1" applyBorder="1" applyProtection="1">
      <alignment horizontal="right"/>
      <protection locked="0"/>
    </xf>
    <xf numFmtId="3" fontId="22" fillId="0" borderId="0" xfId="5" applyFont="1" applyFill="1" applyBorder="1" applyAlignment="1" applyProtection="1">
      <alignment horizontal="center"/>
      <protection locked="0"/>
    </xf>
    <xf numFmtId="3" fontId="21" fillId="0" borderId="0" xfId="4" quotePrefix="1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/>
    <xf numFmtId="0" fontId="4" fillId="0" borderId="0" xfId="0" applyFont="1" applyFill="1" applyAlignment="1">
      <alignment wrapText="1"/>
    </xf>
    <xf numFmtId="0" fontId="42" fillId="0" borderId="0" xfId="0" applyFont="1" applyFill="1" applyAlignment="1">
      <alignment vertical="center"/>
    </xf>
    <xf numFmtId="0" fontId="21" fillId="7" borderId="0" xfId="4" applyNumberFormat="1" applyFont="1" applyFill="1" applyBorder="1" applyAlignment="1" applyProtection="1">
      <alignment horizontal="center" vertical="center"/>
    </xf>
    <xf numFmtId="3" fontId="36" fillId="0" borderId="0" xfId="4" applyNumberFormat="1" applyFont="1" applyFill="1" applyBorder="1" applyAlignment="1" applyProtection="1">
      <alignment horizontal="center" vertical="center" wrapText="1"/>
    </xf>
    <xf numFmtId="3" fontId="22" fillId="0" borderId="0" xfId="4" applyNumberFormat="1" applyFont="1" applyFill="1" applyBorder="1" applyAlignment="1" applyProtection="1">
      <alignment vertical="center"/>
    </xf>
    <xf numFmtId="0" fontId="21" fillId="0" borderId="0" xfId="4" applyNumberFormat="1" applyFont="1" applyFill="1" applyBorder="1" applyAlignment="1" applyProtection="1"/>
    <xf numFmtId="0" fontId="21" fillId="0" borderId="0" xfId="4" applyFont="1" applyFill="1" applyBorder="1" applyAlignment="1" applyProtection="1">
      <alignment horizontal="center" vertical="center" wrapText="1"/>
    </xf>
    <xf numFmtId="0" fontId="21" fillId="0" borderId="0" xfId="4" quotePrefix="1" applyNumberFormat="1" applyFont="1" applyFill="1" applyBorder="1" applyAlignment="1" applyProtection="1">
      <alignment horizontal="center" vertical="center"/>
    </xf>
    <xf numFmtId="0" fontId="21" fillId="0" borderId="0" xfId="4" quotePrefix="1" applyFont="1" applyFill="1" applyBorder="1" applyAlignment="1" applyProtection="1">
      <alignment horizontal="center" vertical="center"/>
    </xf>
    <xf numFmtId="0" fontId="22" fillId="0" borderId="0" xfId="4" applyNumberFormat="1" applyFont="1" applyFill="1" applyBorder="1" applyAlignment="1" applyProtection="1">
      <alignment horizontal="left" vertical="center"/>
    </xf>
    <xf numFmtId="0" fontId="21" fillId="0" borderId="0" xfId="4" applyNumberFormat="1" applyFont="1" applyFill="1" applyBorder="1" applyAlignment="1" applyProtection="1">
      <alignment horizontal="center" vertical="top" wrapText="1"/>
    </xf>
    <xf numFmtId="3" fontId="22" fillId="0" borderId="0" xfId="4" applyNumberFormat="1" applyFont="1" applyFill="1" applyBorder="1" applyAlignment="1" applyProtection="1">
      <alignment horizontal="center" vertical="center" wrapText="1"/>
    </xf>
    <xf numFmtId="0" fontId="22" fillId="0" borderId="0" xfId="4" applyNumberFormat="1" applyFont="1" applyFill="1" applyBorder="1" applyAlignment="1" applyProtection="1">
      <alignment horizontal="center" vertical="top" wrapText="1"/>
    </xf>
    <xf numFmtId="0" fontId="37" fillId="0" borderId="0" xfId="4" applyNumberFormat="1" applyFont="1" applyFill="1" applyBorder="1" applyAlignment="1" applyProtection="1">
      <alignment horizontal="left" vertical="center"/>
    </xf>
    <xf numFmtId="3" fontId="37" fillId="0" borderId="0" xfId="4" applyNumberFormat="1" applyFont="1" applyFill="1" applyBorder="1" applyAlignment="1" applyProtection="1">
      <alignment horizontal="center" vertical="center"/>
    </xf>
    <xf numFmtId="0" fontId="37" fillId="0" borderId="0" xfId="4" applyNumberFormat="1" applyFont="1" applyFill="1" applyBorder="1" applyProtection="1"/>
    <xf numFmtId="3" fontId="37" fillId="0" borderId="0" xfId="4" applyNumberFormat="1" applyFont="1" applyFill="1" applyBorder="1" applyAlignment="1" applyProtection="1">
      <alignment vertical="center"/>
    </xf>
    <xf numFmtId="0" fontId="22" fillId="0" borderId="0" xfId="4" applyFont="1" applyFill="1" applyAlignment="1">
      <alignment horizontal="left" vertical="center" wrapText="1"/>
    </xf>
    <xf numFmtId="0" fontId="21" fillId="0" borderId="0" xfId="4" applyFont="1" applyFill="1" applyBorder="1" applyAlignment="1">
      <alignment vertical="center"/>
    </xf>
    <xf numFmtId="0" fontId="21" fillId="0" borderId="0" xfId="4" applyNumberFormat="1" applyFont="1" applyFill="1" applyBorder="1" applyAlignment="1" applyProtection="1">
      <alignment horizontal="left" vertical="center"/>
    </xf>
    <xf numFmtId="0" fontId="22" fillId="0" borderId="0" xfId="4" applyNumberFormat="1" applyFont="1" applyFill="1" applyBorder="1" applyAlignment="1" applyProtection="1">
      <alignment horizontal="right" wrapText="1"/>
    </xf>
    <xf numFmtId="3" fontId="22" fillId="0" borderId="0" xfId="5" applyFont="1" applyFill="1" applyBorder="1" applyAlignment="1" applyProtection="1">
      <alignment horizontal="right" vertical="center"/>
      <protection locked="0"/>
    </xf>
    <xf numFmtId="0" fontId="22" fillId="0" borderId="0" xfId="4" applyNumberFormat="1" applyFont="1" applyFill="1" applyBorder="1" applyAlignment="1" applyProtection="1">
      <alignment horizontal="center" vertical="top"/>
    </xf>
    <xf numFmtId="0" fontId="22" fillId="0" borderId="0" xfId="4" applyNumberFormat="1" applyFont="1" applyFill="1" applyBorder="1" applyAlignment="1" applyProtection="1">
      <alignment horizontal="left" vertical="center" indent="2"/>
    </xf>
    <xf numFmtId="0" fontId="21" fillId="7" borderId="15" xfId="4" applyNumberFormat="1" applyFont="1" applyFill="1" applyBorder="1" applyAlignment="1" applyProtection="1">
      <alignment horizontal="center" vertical="center"/>
    </xf>
    <xf numFmtId="0" fontId="35" fillId="0" borderId="0" xfId="4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17" borderId="0" xfId="0" applyFont="1" applyFill="1" applyAlignment="1"/>
    <xf numFmtId="3" fontId="4" fillId="0" borderId="1" xfId="0" applyNumberFormat="1" applyFont="1" applyFill="1" applyBorder="1" applyAlignment="1">
      <alignment horizontal="center" vertical="center" wrapText="1"/>
    </xf>
    <xf numFmtId="3" fontId="8" fillId="6" borderId="1" xfId="0" applyNumberFormat="1" applyFont="1" applyFill="1" applyBorder="1" applyAlignment="1">
      <alignment horizontal="center" vertical="center" wrapText="1"/>
    </xf>
    <xf numFmtId="3" fontId="19" fillId="6" borderId="1" xfId="0" applyNumberFormat="1" applyFont="1" applyFill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22" fillId="0" borderId="15" xfId="4" applyNumberFormat="1" applyFont="1" applyFill="1" applyBorder="1" applyAlignment="1" applyProtection="1">
      <alignment vertical="center"/>
    </xf>
    <xf numFmtId="0" fontId="22" fillId="7" borderId="15" xfId="4" applyNumberFormat="1" applyFont="1" applyFill="1" applyBorder="1" applyProtection="1"/>
    <xf numFmtId="3" fontId="21" fillId="16" borderId="0" xfId="4" applyNumberFormat="1" applyFont="1" applyFill="1" applyBorder="1" applyProtection="1"/>
    <xf numFmtId="3" fontId="21" fillId="16" borderId="0" xfId="4" applyNumberFormat="1" applyFont="1" applyFill="1" applyBorder="1" applyAlignment="1" applyProtection="1">
      <alignment horizontal="center"/>
    </xf>
    <xf numFmtId="0" fontId="21" fillId="16" borderId="0" xfId="4" applyNumberFormat="1" applyFont="1" applyFill="1" applyBorder="1" applyAlignment="1" applyProtection="1">
      <alignment horizontal="center"/>
    </xf>
    <xf numFmtId="3" fontId="21" fillId="16" borderId="0" xfId="4" applyNumberFormat="1" applyFont="1" applyFill="1" applyBorder="1" applyAlignment="1" applyProtection="1">
      <alignment horizontal="center" vertical="center"/>
    </xf>
    <xf numFmtId="0" fontId="21" fillId="16" borderId="0" xfId="4" applyFont="1" applyFill="1" applyAlignment="1">
      <alignment vertical="center"/>
    </xf>
    <xf numFmtId="0" fontId="21" fillId="19" borderId="21" xfId="4" applyFont="1" applyFill="1" applyBorder="1" applyAlignment="1">
      <alignment vertical="center"/>
    </xf>
    <xf numFmtId="0" fontId="21" fillId="19" borderId="22" xfId="4" applyFont="1" applyFill="1" applyBorder="1" applyAlignment="1">
      <alignment vertical="center"/>
    </xf>
    <xf numFmtId="0" fontId="45" fillId="19" borderId="20" xfId="4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20" fillId="7" borderId="0" xfId="4" applyFont="1" applyBorder="1" applyAlignment="1">
      <alignment horizontal="center" vertical="center"/>
    </xf>
    <xf numFmtId="3" fontId="21" fillId="0" borderId="1" xfId="4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9" fillId="7" borderId="0" xfId="4" applyFont="1" applyBorder="1" applyAlignment="1">
      <alignment horizontal="left" vertical="center"/>
    </xf>
    <xf numFmtId="0" fontId="21" fillId="0" borderId="0" xfId="4" applyNumberFormat="1" applyFont="1" applyFill="1" applyBorder="1" applyAlignment="1" applyProtection="1">
      <alignment horizontal="center" vertical="top"/>
    </xf>
    <xf numFmtId="0" fontId="21" fillId="0" borderId="0" xfId="4" applyFont="1" applyFill="1" applyBorder="1" applyAlignment="1">
      <alignment horizontal="center" vertical="center"/>
    </xf>
    <xf numFmtId="0" fontId="21" fillId="0" borderId="0" xfId="4" quotePrefix="1" applyFont="1" applyFill="1" applyBorder="1" applyAlignment="1">
      <alignment horizontal="center" vertical="center"/>
    </xf>
    <xf numFmtId="3" fontId="22" fillId="0" borderId="0" xfId="4" applyNumberFormat="1" applyFont="1" applyFill="1" applyBorder="1" applyAlignment="1" applyProtection="1">
      <alignment horizontal="center"/>
    </xf>
    <xf numFmtId="3" fontId="22" fillId="7" borderId="0" xfId="4" applyNumberFormat="1" applyFont="1" applyFill="1" applyBorder="1" applyAlignment="1" applyProtection="1">
      <alignment horizontal="center"/>
    </xf>
    <xf numFmtId="0" fontId="21" fillId="7" borderId="0" xfId="4" applyNumberFormat="1" applyFont="1" applyFill="1" applyBorder="1" applyAlignment="1" applyProtection="1">
      <alignment horizontal="center"/>
    </xf>
    <xf numFmtId="0" fontId="21" fillId="0" borderId="0" xfId="4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8" fillId="6" borderId="1" xfId="0" applyNumberFormat="1" applyFont="1" applyFill="1" applyBorder="1" applyAlignment="1">
      <alignment horizontal="center" vertical="center"/>
    </xf>
    <xf numFmtId="0" fontId="47" fillId="0" borderId="1" xfId="0" applyFont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0" fillId="7" borderId="0" xfId="4" applyFont="1" applyAlignment="1">
      <alignment vertical="center"/>
    </xf>
    <xf numFmtId="0" fontId="20" fillId="7" borderId="0" xfId="4" applyFont="1" applyAlignment="1">
      <alignment vertical="top"/>
    </xf>
    <xf numFmtId="0" fontId="20" fillId="7" borderId="0" xfId="4" applyFont="1" applyFill="1" applyBorder="1" applyAlignment="1" applyProtection="1">
      <alignment vertical="center"/>
    </xf>
    <xf numFmtId="0" fontId="20" fillId="0" borderId="0" xfId="4" applyFont="1" applyFill="1" applyAlignment="1">
      <alignment vertical="center"/>
    </xf>
    <xf numFmtId="0" fontId="48" fillId="7" borderId="0" xfId="4" applyFont="1" applyAlignment="1">
      <alignment vertical="center"/>
    </xf>
    <xf numFmtId="0" fontId="20" fillId="7" borderId="0" xfId="4" applyFont="1" applyBorder="1" applyAlignment="1">
      <alignment vertical="center"/>
    </xf>
    <xf numFmtId="0" fontId="20" fillId="7" borderId="0" xfId="4" applyFont="1" applyAlignment="1">
      <alignment vertical="center" wrapText="1"/>
    </xf>
    <xf numFmtId="0" fontId="49" fillId="0" borderId="0" xfId="4" applyFont="1" applyFill="1" applyBorder="1" applyAlignment="1">
      <alignment horizontal="center" vertical="center"/>
    </xf>
    <xf numFmtId="0" fontId="50" fillId="0" borderId="0" xfId="4" applyFont="1" applyFill="1" applyBorder="1" applyAlignment="1">
      <alignment horizontal="center" vertical="center"/>
    </xf>
    <xf numFmtId="0" fontId="20" fillId="7" borderId="0" xfId="4" applyFont="1" applyAlignment="1">
      <alignment horizontal="center" vertical="center"/>
    </xf>
    <xf numFmtId="0" fontId="20" fillId="7" borderId="0" xfId="4" applyFont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2" fillId="7" borderId="0" xfId="4" applyFont="1" applyBorder="1" applyAlignment="1">
      <alignment horizontal="center" vertical="center"/>
    </xf>
    <xf numFmtId="0" fontId="21" fillId="7" borderId="0" xfId="4" applyFont="1" applyBorder="1" applyAlignment="1">
      <alignment vertical="center"/>
    </xf>
    <xf numFmtId="0" fontId="21" fillId="7" borderId="0" xfId="4" applyFont="1" applyBorder="1" applyAlignment="1">
      <alignment horizontal="center" vertical="center"/>
    </xf>
    <xf numFmtId="0" fontId="22" fillId="7" borderId="0" xfId="4" applyFont="1" applyFill="1" applyBorder="1" applyAlignment="1" applyProtection="1">
      <alignment vertical="center"/>
    </xf>
    <xf numFmtId="0" fontId="21" fillId="7" borderId="1" xfId="4" applyFont="1" applyFill="1" applyBorder="1" applyAlignment="1" applyProtection="1">
      <alignment horizontal="center" vertical="center"/>
    </xf>
    <xf numFmtId="0" fontId="21" fillId="0" borderId="1" xfId="4" applyFont="1" applyFill="1" applyBorder="1" applyAlignment="1" applyProtection="1">
      <alignment horizontal="center" vertical="center"/>
    </xf>
    <xf numFmtId="0" fontId="21" fillId="7" borderId="10" xfId="4" quotePrefix="1" applyFont="1" applyFill="1" applyBorder="1" applyAlignment="1" applyProtection="1">
      <alignment horizontal="center" vertical="center"/>
    </xf>
    <xf numFmtId="0" fontId="22" fillId="7" borderId="1" xfId="4" applyFont="1" applyBorder="1" applyAlignment="1" applyProtection="1">
      <alignment horizontal="center" vertical="center"/>
    </xf>
    <xf numFmtId="0" fontId="21" fillId="8" borderId="4" xfId="4" applyFont="1" applyFill="1" applyBorder="1" applyAlignment="1" applyProtection="1">
      <alignment horizontal="center" vertical="center"/>
    </xf>
    <xf numFmtId="0" fontId="21" fillId="8" borderId="1" xfId="4" applyFont="1" applyFill="1" applyBorder="1" applyAlignment="1" applyProtection="1">
      <alignment horizontal="center" vertical="center"/>
    </xf>
    <xf numFmtId="0" fontId="22" fillId="8" borderId="1" xfId="4" applyFont="1" applyFill="1" applyBorder="1" applyAlignment="1" applyProtection="1">
      <alignment horizontal="center" vertical="center"/>
    </xf>
    <xf numFmtId="0" fontId="22" fillId="7" borderId="5" xfId="4" applyFont="1" applyFill="1" applyBorder="1" applyAlignment="1" applyProtection="1">
      <alignment vertical="center" wrapText="1"/>
    </xf>
    <xf numFmtId="0" fontId="22" fillId="0" borderId="4" xfId="4" applyNumberFormat="1" applyFont="1" applyFill="1" applyBorder="1" applyAlignment="1" applyProtection="1">
      <alignment horizontal="center" vertical="center"/>
    </xf>
    <xf numFmtId="0" fontId="22" fillId="7" borderId="3" xfId="4" applyFont="1" applyFill="1" applyBorder="1" applyAlignment="1" applyProtection="1">
      <alignment vertical="center" wrapText="1"/>
    </xf>
    <xf numFmtId="0" fontId="22" fillId="7" borderId="4" xfId="4" applyFont="1" applyFill="1" applyBorder="1" applyAlignment="1" applyProtection="1">
      <alignment vertical="center" wrapText="1"/>
    </xf>
    <xf numFmtId="3" fontId="22" fillId="9" borderId="4" xfId="5" applyFont="1" applyBorder="1" applyAlignment="1" applyProtection="1">
      <alignment horizontal="right" vertical="center"/>
      <protection locked="0"/>
    </xf>
    <xf numFmtId="3" fontId="22" fillId="8" borderId="1" xfId="4" applyNumberFormat="1" applyFont="1" applyFill="1" applyBorder="1" applyAlignment="1" applyProtection="1">
      <alignment horizontal="center" vertical="center"/>
    </xf>
    <xf numFmtId="0" fontId="22" fillId="7" borderId="12" xfId="4" applyFont="1" applyFill="1" applyBorder="1" applyAlignment="1" applyProtection="1">
      <alignment vertical="center" wrapText="1"/>
    </xf>
    <xf numFmtId="0" fontId="22" fillId="7" borderId="5" xfId="4" applyFont="1" applyFill="1" applyBorder="1" applyAlignment="1" applyProtection="1">
      <alignment vertical="top" wrapText="1"/>
    </xf>
    <xf numFmtId="0" fontId="22" fillId="7" borderId="12" xfId="4" applyFont="1" applyFill="1" applyBorder="1" applyAlignment="1" applyProtection="1">
      <alignment vertical="top" wrapText="1"/>
    </xf>
    <xf numFmtId="3" fontId="22" fillId="0" borderId="4" xfId="5" applyFont="1" applyFill="1" applyBorder="1" applyAlignment="1" applyProtection="1">
      <alignment horizontal="center" vertical="center"/>
      <protection locked="0"/>
    </xf>
    <xf numFmtId="3" fontId="22" fillId="9" borderId="4" xfId="5" applyFont="1" applyFill="1" applyBorder="1" applyAlignment="1" applyProtection="1">
      <alignment horizontal="right" vertical="center"/>
      <protection locked="0"/>
    </xf>
    <xf numFmtId="0" fontId="22" fillId="7" borderId="4" xfId="4" applyFont="1" applyFill="1" applyBorder="1" applyAlignment="1" applyProtection="1">
      <alignment vertical="top" wrapText="1"/>
    </xf>
    <xf numFmtId="0" fontId="22" fillId="0" borderId="4" xfId="4" applyFont="1" applyFill="1" applyBorder="1" applyAlignment="1" applyProtection="1">
      <alignment vertical="center" wrapText="1"/>
    </xf>
    <xf numFmtId="0" fontId="22" fillId="0" borderId="0" xfId="4" applyFont="1" applyFill="1" applyBorder="1" applyAlignment="1" applyProtection="1">
      <alignment vertical="center"/>
    </xf>
    <xf numFmtId="0" fontId="22" fillId="0" borderId="1" xfId="4" applyFont="1" applyFill="1" applyBorder="1" applyAlignment="1" applyProtection="1">
      <alignment horizontal="center" vertical="center"/>
    </xf>
    <xf numFmtId="3" fontId="22" fillId="9" borderId="4" xfId="5" applyFont="1" applyFill="1" applyBorder="1" applyAlignment="1" applyProtection="1">
      <alignment horizontal="center" vertical="center"/>
      <protection locked="0"/>
    </xf>
    <xf numFmtId="3" fontId="22" fillId="9" borderId="4" xfId="5" applyFont="1" applyBorder="1" applyAlignment="1" applyProtection="1">
      <alignment horizontal="center" vertical="center"/>
      <protection locked="0"/>
    </xf>
    <xf numFmtId="0" fontId="21" fillId="9" borderId="4" xfId="4" applyFont="1" applyFill="1" applyBorder="1" applyAlignment="1" applyProtection="1">
      <alignment horizontal="center" vertical="center"/>
    </xf>
    <xf numFmtId="0" fontId="21" fillId="9" borderId="1" xfId="4" applyFont="1" applyFill="1" applyBorder="1" applyAlignment="1" applyProtection="1">
      <alignment horizontal="center" vertical="center"/>
    </xf>
    <xf numFmtId="0" fontId="22" fillId="7" borderId="1" xfId="4" applyFont="1" applyBorder="1" applyAlignment="1" applyProtection="1">
      <alignment horizontal="center" vertical="top"/>
    </xf>
    <xf numFmtId="3" fontId="22" fillId="8" borderId="4" xfId="5" applyFont="1" applyFill="1" applyBorder="1" applyAlignment="1" applyProtection="1">
      <alignment horizontal="center" vertical="center"/>
      <protection locked="0"/>
    </xf>
    <xf numFmtId="3" fontId="22" fillId="8" borderId="1" xfId="5" applyFont="1" applyFill="1" applyBorder="1" applyAlignment="1" applyProtection="1">
      <alignment horizontal="center" vertical="center"/>
      <protection locked="0"/>
    </xf>
    <xf numFmtId="0" fontId="22" fillId="7" borderId="1" xfId="4" applyFont="1" applyFill="1" applyBorder="1" applyAlignment="1" applyProtection="1">
      <alignment horizontal="center" vertical="center"/>
    </xf>
    <xf numFmtId="0" fontId="22" fillId="7" borderId="12" xfId="4" applyFont="1" applyFill="1" applyBorder="1" applyAlignment="1" applyProtection="1">
      <alignment vertical="center"/>
    </xf>
    <xf numFmtId="0" fontId="22" fillId="7" borderId="3" xfId="4" applyFont="1" applyFill="1" applyBorder="1" applyAlignment="1" applyProtection="1">
      <alignment vertical="top" wrapText="1"/>
    </xf>
    <xf numFmtId="0" fontId="37" fillId="7" borderId="0" xfId="4" applyFont="1" applyFill="1" applyBorder="1" applyAlignment="1" applyProtection="1">
      <alignment vertical="center"/>
    </xf>
    <xf numFmtId="0" fontId="37" fillId="7" borderId="1" xfId="4" applyFont="1" applyBorder="1" applyAlignment="1" applyProtection="1">
      <alignment horizontal="center" vertical="center"/>
    </xf>
    <xf numFmtId="3" fontId="37" fillId="9" borderId="1" xfId="5" applyFont="1" applyBorder="1" applyAlignment="1" applyProtection="1">
      <alignment horizontal="center" vertical="center"/>
      <protection locked="0"/>
    </xf>
    <xf numFmtId="0" fontId="37" fillId="8" borderId="1" xfId="4" applyFont="1" applyFill="1" applyBorder="1" applyAlignment="1" applyProtection="1">
      <alignment horizontal="center" vertical="center"/>
    </xf>
    <xf numFmtId="0" fontId="22" fillId="7" borderId="4" xfId="4" applyFont="1" applyFill="1" applyBorder="1" applyAlignment="1" applyProtection="1">
      <alignment vertical="center"/>
    </xf>
    <xf numFmtId="3" fontId="22" fillId="8" borderId="1" xfId="6" applyFont="1" applyFill="1" applyBorder="1" applyAlignment="1" applyProtection="1">
      <alignment horizontal="center" vertical="center"/>
    </xf>
    <xf numFmtId="0" fontId="22" fillId="7" borderId="3" xfId="4" applyFont="1" applyFill="1" applyBorder="1" applyAlignment="1" applyProtection="1">
      <alignment horizontal="left" vertical="center" wrapText="1"/>
    </xf>
    <xf numFmtId="0" fontId="22" fillId="7" borderId="12" xfId="4" applyFont="1" applyFill="1" applyBorder="1" applyAlignment="1" applyProtection="1">
      <alignment horizontal="left" vertical="center" wrapText="1"/>
    </xf>
    <xf numFmtId="0" fontId="22" fillId="0" borderId="12" xfId="4" applyFont="1" applyFill="1" applyBorder="1" applyAlignment="1" applyProtection="1">
      <alignment horizontal="left" vertical="center" wrapText="1"/>
    </xf>
    <xf numFmtId="0" fontId="22" fillId="7" borderId="2" xfId="4" applyFont="1" applyFill="1" applyBorder="1" applyAlignment="1" applyProtection="1">
      <alignment vertical="center" wrapText="1"/>
    </xf>
    <xf numFmtId="0" fontId="22" fillId="7" borderId="4" xfId="4" applyFont="1" applyFill="1" applyBorder="1" applyAlignment="1" applyProtection="1">
      <alignment horizontal="left" vertical="center" wrapText="1"/>
    </xf>
    <xf numFmtId="3" fontId="22" fillId="5" borderId="1" xfId="5" applyFont="1" applyFill="1" applyBorder="1" applyAlignment="1" applyProtection="1">
      <alignment horizontal="center" vertical="center"/>
      <protection locked="0"/>
    </xf>
    <xf numFmtId="3" fontId="21" fillId="0" borderId="1" xfId="5" applyFont="1" applyFill="1" applyBorder="1" applyAlignment="1" applyProtection="1">
      <alignment horizontal="center" vertical="center"/>
      <protection locked="0"/>
    </xf>
    <xf numFmtId="0" fontId="22" fillId="7" borderId="0" xfId="4" applyFont="1" applyBorder="1" applyAlignment="1">
      <alignment vertical="center"/>
    </xf>
    <xf numFmtId="0" fontId="21" fillId="7" borderId="0" xfId="4" applyFont="1" applyBorder="1" applyAlignment="1">
      <alignment horizontal="left" vertical="center"/>
    </xf>
    <xf numFmtId="0" fontId="21" fillId="7" borderId="1" xfId="4" applyFont="1" applyFill="1" applyBorder="1" applyAlignment="1" applyProtection="1">
      <alignment horizontal="center" vertical="top"/>
    </xf>
    <xf numFmtId="3" fontId="21" fillId="0" borderId="4" xfId="4" applyNumberFormat="1" applyFont="1" applyFill="1" applyBorder="1" applyAlignment="1" applyProtection="1">
      <alignment horizontal="center" vertical="top"/>
    </xf>
    <xf numFmtId="0" fontId="22" fillId="0" borderId="1" xfId="4" applyFont="1" applyFill="1" applyBorder="1" applyAlignment="1" applyProtection="1">
      <alignment horizontal="center" vertical="top"/>
    </xf>
    <xf numFmtId="0" fontId="22" fillId="7" borderId="10" xfId="4" applyFont="1" applyBorder="1" applyAlignment="1" applyProtection="1">
      <alignment horizontal="center" vertical="top"/>
    </xf>
    <xf numFmtId="0" fontId="22" fillId="7" borderId="5" xfId="4" applyFont="1" applyFill="1" applyBorder="1" applyAlignment="1" applyProtection="1">
      <alignment vertical="top"/>
    </xf>
    <xf numFmtId="3" fontId="22" fillId="9" borderId="1" xfId="5" applyFont="1" applyFill="1" applyBorder="1" applyAlignment="1" applyProtection="1">
      <alignment horizontal="right" vertical="top"/>
      <protection locked="0"/>
    </xf>
    <xf numFmtId="3" fontId="22" fillId="9" borderId="1" xfId="5" applyFont="1" applyFill="1" applyBorder="1" applyAlignment="1" applyProtection="1">
      <alignment horizontal="center" vertical="top"/>
      <protection locked="0"/>
    </xf>
    <xf numFmtId="3" fontId="22" fillId="9" borderId="1" xfId="5" applyFont="1" applyBorder="1" applyAlignment="1" applyProtection="1">
      <alignment horizontal="right" vertical="top"/>
      <protection locked="0"/>
    </xf>
    <xf numFmtId="3" fontId="22" fillId="0" borderId="1" xfId="5" applyFont="1" applyFill="1" applyBorder="1" applyAlignment="1" applyProtection="1">
      <alignment horizontal="center" vertical="top"/>
      <protection locked="0"/>
    </xf>
    <xf numFmtId="0" fontId="22" fillId="7" borderId="1" xfId="4" applyFont="1" applyFill="1" applyBorder="1" applyAlignment="1" applyProtection="1">
      <alignment horizontal="center" vertical="top"/>
    </xf>
    <xf numFmtId="3" fontId="22" fillId="0" borderId="1" xfId="6" applyFont="1" applyFill="1" applyBorder="1" applyAlignment="1" applyProtection="1">
      <alignment horizontal="center" vertical="top"/>
    </xf>
    <xf numFmtId="3" fontId="22" fillId="9" borderId="1" xfId="6" applyFont="1" applyFill="1" applyBorder="1" applyAlignment="1" applyProtection="1">
      <alignment horizontal="right" vertical="top"/>
    </xf>
    <xf numFmtId="3" fontId="21" fillId="0" borderId="1" xfId="8" applyFont="1" applyFill="1" applyBorder="1" applyAlignment="1" applyProtection="1">
      <alignment horizontal="center" vertical="top"/>
    </xf>
    <xf numFmtId="0" fontId="21" fillId="7" borderId="13" xfId="4" applyFont="1" applyFill="1" applyBorder="1" applyAlignment="1" applyProtection="1">
      <alignment horizontal="center" vertical="center"/>
    </xf>
    <xf numFmtId="0" fontId="21" fillId="7" borderId="14" xfId="4" applyFont="1" applyFill="1" applyBorder="1" applyAlignment="1" applyProtection="1">
      <alignment horizontal="center" vertical="center"/>
    </xf>
    <xf numFmtId="0" fontId="22" fillId="7" borderId="10" xfId="4" applyFont="1" applyBorder="1" applyAlignment="1" applyProtection="1">
      <alignment horizontal="center" vertical="center"/>
    </xf>
    <xf numFmtId="3" fontId="21" fillId="0" borderId="4" xfId="4" applyNumberFormat="1" applyFont="1" applyFill="1" applyBorder="1" applyAlignment="1" applyProtection="1">
      <alignment horizontal="center" vertical="center"/>
    </xf>
    <xf numFmtId="0" fontId="22" fillId="7" borderId="5" xfId="4" applyFont="1" applyFill="1" applyBorder="1" applyAlignment="1" applyProtection="1">
      <alignment vertical="center"/>
    </xf>
    <xf numFmtId="0" fontId="22" fillId="7" borderId="16" xfId="4" applyFont="1" applyBorder="1" applyAlignment="1">
      <alignment vertical="center"/>
    </xf>
    <xf numFmtId="3" fontId="21" fillId="0" borderId="16" xfId="4" applyNumberFormat="1" applyFont="1" applyFill="1" applyBorder="1" applyAlignment="1" applyProtection="1">
      <alignment horizontal="center" vertical="center"/>
    </xf>
    <xf numFmtId="0" fontId="22" fillId="7" borderId="11" xfId="4" applyFont="1" applyBorder="1" applyAlignment="1" applyProtection="1">
      <alignment horizontal="center" vertical="center"/>
    </xf>
    <xf numFmtId="0" fontId="22" fillId="7" borderId="2" xfId="4" applyFont="1" applyFill="1" applyBorder="1" applyAlignment="1" applyProtection="1">
      <alignment vertical="center"/>
    </xf>
    <xf numFmtId="0" fontId="22" fillId="7" borderId="3" xfId="4" applyFont="1" applyBorder="1" applyAlignment="1">
      <alignment vertical="center"/>
    </xf>
    <xf numFmtId="3" fontId="22" fillId="0" borderId="4" xfId="5" applyFont="1" applyFill="1" applyBorder="1" applyAlignment="1" applyProtection="1">
      <alignment horizontal="right" vertical="center"/>
      <protection locked="0"/>
    </xf>
    <xf numFmtId="0" fontId="22" fillId="9" borderId="4" xfId="4" applyFont="1" applyFill="1" applyBorder="1" applyAlignment="1" applyProtection="1">
      <alignment horizontal="center" vertical="center"/>
    </xf>
    <xf numFmtId="0" fontId="22" fillId="7" borderId="11" xfId="4" applyFont="1" applyFill="1" applyBorder="1" applyAlignment="1" applyProtection="1">
      <alignment vertical="center"/>
    </xf>
    <xf numFmtId="0" fontId="22" fillId="7" borderId="5" xfId="4" applyFont="1" applyBorder="1" applyAlignment="1">
      <alignment vertical="center"/>
    </xf>
    <xf numFmtId="3" fontId="22" fillId="0" borderId="12" xfId="5" applyFont="1" applyFill="1" applyBorder="1" applyAlignment="1" applyProtection="1">
      <alignment horizontal="right" vertical="center"/>
      <protection locked="0"/>
    </xf>
    <xf numFmtId="3" fontId="22" fillId="0" borderId="5" xfId="5" applyFont="1" applyFill="1" applyBorder="1" applyAlignment="1" applyProtection="1">
      <alignment horizontal="right" vertical="center"/>
      <protection locked="0"/>
    </xf>
    <xf numFmtId="0" fontId="22" fillId="9" borderId="1" xfId="4" applyFont="1" applyFill="1" applyBorder="1" applyAlignment="1" applyProtection="1">
      <alignment horizontal="center" vertical="center"/>
    </xf>
    <xf numFmtId="3" fontId="22" fillId="0" borderId="3" xfId="5" applyFont="1" applyFill="1" applyBorder="1" applyAlignment="1" applyProtection="1">
      <alignment horizontal="right" vertical="center"/>
      <protection locked="0"/>
    </xf>
    <xf numFmtId="3" fontId="22" fillId="0" borderId="3" xfId="8" applyFont="1" applyFill="1" applyBorder="1" applyAlignment="1" applyProtection="1">
      <alignment horizontal="right" vertical="center"/>
    </xf>
    <xf numFmtId="0" fontId="21" fillId="0" borderId="16" xfId="7" applyFont="1" applyFill="1" applyBorder="1" applyAlignment="1" applyProtection="1">
      <alignment horizontal="left" vertical="center"/>
    </xf>
    <xf numFmtId="3" fontId="22" fillId="0" borderId="0" xfId="8" applyFont="1" applyFill="1" applyBorder="1" applyAlignment="1" applyProtection="1">
      <alignment horizontal="right" vertical="center"/>
    </xf>
    <xf numFmtId="3" fontId="22" fillId="0" borderId="0" xfId="8" applyFont="1" applyFill="1" applyBorder="1" applyAlignment="1" applyProtection="1">
      <alignment horizontal="center" vertical="center"/>
    </xf>
    <xf numFmtId="0" fontId="22" fillId="0" borderId="1" xfId="4" applyFont="1" applyFill="1" applyBorder="1" applyAlignment="1">
      <alignment horizontal="center" vertical="center"/>
    </xf>
    <xf numFmtId="0" fontId="22" fillId="7" borderId="2" xfId="4" applyFont="1" applyFill="1" applyBorder="1" applyAlignment="1" applyProtection="1">
      <alignment horizontal="center" vertical="center"/>
    </xf>
    <xf numFmtId="0" fontId="22" fillId="7" borderId="2" xfId="4" applyFont="1" applyFill="1" applyBorder="1" applyAlignment="1" applyProtection="1">
      <alignment horizontal="left" vertical="center"/>
    </xf>
    <xf numFmtId="0" fontId="22" fillId="9" borderId="1" xfId="4" applyFont="1" applyFill="1" applyBorder="1" applyAlignment="1">
      <alignment vertical="center"/>
    </xf>
    <xf numFmtId="0" fontId="22" fillId="7" borderId="17" xfId="4" applyFont="1" applyBorder="1" applyAlignment="1">
      <alignment vertical="center"/>
    </xf>
    <xf numFmtId="0" fontId="21" fillId="0" borderId="1" xfId="4" applyFont="1" applyFill="1" applyBorder="1" applyAlignment="1">
      <alignment horizontal="center" vertical="center"/>
    </xf>
    <xf numFmtId="0" fontId="21" fillId="7" borderId="1" xfId="4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0" borderId="4" xfId="0" applyFont="1" applyBorder="1" applyAlignment="1"/>
    <xf numFmtId="0" fontId="22" fillId="0" borderId="0" xfId="4" applyFont="1" applyFill="1" applyAlignment="1">
      <alignment horizontal="right" vertical="center"/>
    </xf>
    <xf numFmtId="3" fontId="22" fillId="7" borderId="0" xfId="4" applyNumberFormat="1" applyFont="1" applyFill="1" applyBorder="1" applyAlignment="1" applyProtection="1">
      <alignment horizontal="right" vertical="center"/>
    </xf>
    <xf numFmtId="3" fontId="22" fillId="0" borderId="0" xfId="4" applyNumberFormat="1" applyFont="1" applyFill="1" applyBorder="1" applyAlignment="1" applyProtection="1">
      <alignment horizontal="right"/>
    </xf>
    <xf numFmtId="0" fontId="22" fillId="7" borderId="0" xfId="4" applyFont="1" applyAlignment="1">
      <alignment horizontal="right"/>
    </xf>
    <xf numFmtId="0" fontId="51" fillId="7" borderId="0" xfId="4" applyFont="1" applyAlignment="1">
      <alignment wrapText="1"/>
    </xf>
    <xf numFmtId="0" fontId="21" fillId="0" borderId="0" xfId="4" applyFont="1" applyFill="1" applyBorder="1" applyAlignment="1">
      <alignment vertical="top"/>
    </xf>
    <xf numFmtId="0" fontId="52" fillId="7" borderId="0" xfId="4" applyFont="1" applyBorder="1" applyAlignment="1">
      <alignment horizontal="left" vertical="center"/>
    </xf>
    <xf numFmtId="0" fontId="19" fillId="7" borderId="0" xfId="4" applyNumberFormat="1" applyFont="1" applyFill="1" applyBorder="1" applyAlignment="1" applyProtection="1">
      <alignment horizontal="left" vertical="center"/>
    </xf>
    <xf numFmtId="0" fontId="19" fillId="7" borderId="0" xfId="4" applyFont="1" applyAlignment="1">
      <alignment vertical="center"/>
    </xf>
    <xf numFmtId="0" fontId="19" fillId="7" borderId="0" xfId="4" applyNumberFormat="1" applyFont="1" applyFill="1" applyBorder="1" applyAlignment="1" applyProtection="1">
      <alignment horizontal="left" vertical="top"/>
    </xf>
    <xf numFmtId="0" fontId="19" fillId="7" borderId="0" xfId="4" applyNumberFormat="1" applyFont="1" applyFill="1" applyBorder="1" applyAlignment="1" applyProtection="1">
      <alignment horizontal="left"/>
    </xf>
    <xf numFmtId="0" fontId="19" fillId="0" borderId="0" xfId="4" applyNumberFormat="1" applyFont="1" applyFill="1" applyBorder="1" applyAlignment="1" applyProtection="1">
      <alignment horizontal="left" vertical="center"/>
    </xf>
    <xf numFmtId="3" fontId="20" fillId="7" borderId="0" xfId="4" applyNumberFormat="1" applyFont="1" applyFill="1" applyBorder="1" applyAlignment="1" applyProtection="1">
      <alignment horizontal="center" vertical="center"/>
    </xf>
    <xf numFmtId="0" fontId="20" fillId="7" borderId="0" xfId="4" applyNumberFormat="1" applyFont="1" applyFill="1" applyBorder="1" applyProtection="1"/>
    <xf numFmtId="3" fontId="20" fillId="7" borderId="0" xfId="4" applyNumberFormat="1" applyFont="1" applyFill="1" applyBorder="1" applyAlignment="1" applyProtection="1">
      <alignment vertical="center"/>
    </xf>
    <xf numFmtId="0" fontId="19" fillId="7" borderId="0" xfId="4" applyNumberFormat="1" applyFont="1" applyFill="1" applyBorder="1" applyAlignment="1" applyProtection="1">
      <alignment horizontal="center"/>
    </xf>
    <xf numFmtId="0" fontId="20" fillId="0" borderId="0" xfId="4" applyFont="1" applyFill="1" applyAlignment="1">
      <alignment horizontal="center" vertical="center"/>
    </xf>
    <xf numFmtId="0" fontId="19" fillId="7" borderId="0" xfId="4" applyNumberFormat="1" applyFont="1" applyFill="1" applyBorder="1" applyAlignment="1" applyProtection="1"/>
    <xf numFmtId="0" fontId="19" fillId="7" borderId="0" xfId="4" applyNumberFormat="1" applyFont="1" applyFill="1" applyBorder="1" applyAlignment="1" applyProtection="1">
      <alignment vertical="center"/>
    </xf>
    <xf numFmtId="3" fontId="19" fillId="7" borderId="0" xfId="4" applyNumberFormat="1" applyFont="1" applyFill="1" applyBorder="1" applyAlignment="1" applyProtection="1">
      <alignment horizontal="center"/>
    </xf>
    <xf numFmtId="0" fontId="20" fillId="7" borderId="0" xfId="4" applyNumberFormat="1" applyFont="1" applyFill="1" applyBorder="1" applyAlignment="1" applyProtection="1">
      <alignment horizontal="center"/>
    </xf>
    <xf numFmtId="0" fontId="19" fillId="7" borderId="0" xfId="4" applyFont="1" applyAlignment="1">
      <alignment horizontal="right" vertical="top"/>
    </xf>
    <xf numFmtId="0" fontId="19" fillId="7" borderId="0" xfId="4" applyFont="1" applyBorder="1" applyAlignment="1">
      <alignment horizontal="right" vertical="top" wrapText="1"/>
    </xf>
    <xf numFmtId="0" fontId="19" fillId="7" borderId="0" xfId="4" applyFont="1" applyBorder="1" applyAlignment="1">
      <alignment horizontal="right" vertical="top"/>
    </xf>
    <xf numFmtId="0" fontId="19" fillId="7" borderId="0" xfId="4" applyNumberFormat="1" applyFont="1" applyFill="1" applyBorder="1" applyAlignment="1" applyProtection="1">
      <alignment horizontal="right" vertical="center"/>
    </xf>
    <xf numFmtId="0" fontId="20" fillId="0" borderId="0" xfId="4" applyFont="1" applyFill="1" applyBorder="1" applyAlignment="1">
      <alignment horizontal="right" vertical="center"/>
    </xf>
    <xf numFmtId="0" fontId="19" fillId="0" borderId="0" xfId="4" applyFont="1" applyFill="1" applyBorder="1" applyAlignment="1">
      <alignment horizontal="right" vertical="center"/>
    </xf>
    <xf numFmtId="0" fontId="19" fillId="0" borderId="0" xfId="0" applyFont="1" applyAlignment="1"/>
    <xf numFmtId="0" fontId="4" fillId="2" borderId="1" xfId="0" applyFont="1" applyFill="1" applyBorder="1" applyAlignment="1">
      <alignment horizontal="left" vertical="center"/>
    </xf>
    <xf numFmtId="0" fontId="4" fillId="0" borderId="3" xfId="0" applyFont="1" applyBorder="1" applyAlignment="1"/>
    <xf numFmtId="9" fontId="22" fillId="7" borderId="10" xfId="58" applyFont="1" applyFill="1" applyBorder="1" applyAlignment="1" applyProtection="1">
      <alignment horizontal="center" vertical="center" wrapText="1"/>
    </xf>
    <xf numFmtId="0" fontId="22" fillId="7" borderId="3" xfId="4" applyFont="1" applyFill="1" applyBorder="1" applyAlignment="1" applyProtection="1">
      <alignment vertical="center" wrapText="1"/>
    </xf>
    <xf numFmtId="0" fontId="21" fillId="7" borderId="0" xfId="4" applyNumberFormat="1" applyFont="1" applyFill="1" applyBorder="1" applyAlignment="1" applyProtection="1">
      <alignment horizontal="center"/>
    </xf>
    <xf numFmtId="0" fontId="41" fillId="7" borderId="0" xfId="4" applyFont="1" applyFill="1" applyBorder="1" applyAlignment="1" applyProtection="1">
      <alignment vertical="center"/>
    </xf>
    <xf numFmtId="0" fontId="41" fillId="7" borderId="1" xfId="4" applyFont="1" applyBorder="1" applyAlignment="1" applyProtection="1">
      <alignment horizontal="center" vertical="center"/>
    </xf>
    <xf numFmtId="0" fontId="45" fillId="9" borderId="4" xfId="4" applyFont="1" applyFill="1" applyBorder="1" applyAlignment="1" applyProtection="1">
      <alignment horizontal="center" vertical="center"/>
    </xf>
    <xf numFmtId="0" fontId="41" fillId="8" borderId="1" xfId="4" applyFont="1" applyFill="1" applyBorder="1" applyAlignment="1" applyProtection="1">
      <alignment horizontal="center" vertical="center"/>
    </xf>
    <xf numFmtId="0" fontId="46" fillId="7" borderId="0" xfId="4" applyFont="1" applyAlignment="1">
      <alignment vertical="center"/>
    </xf>
    <xf numFmtId="0" fontId="41" fillId="7" borderId="5" xfId="4" applyFont="1" applyFill="1" applyBorder="1" applyAlignment="1" applyProtection="1">
      <alignment vertical="center" wrapText="1"/>
    </xf>
    <xf numFmtId="0" fontId="41" fillId="7" borderId="5" xfId="4" applyFont="1" applyFill="1" applyBorder="1" applyAlignment="1" applyProtection="1">
      <alignment vertical="top" wrapText="1"/>
    </xf>
    <xf numFmtId="0" fontId="41" fillId="7" borderId="12" xfId="4" applyFont="1" applyFill="1" applyBorder="1" applyAlignment="1" applyProtection="1">
      <alignment vertical="center" wrapText="1"/>
    </xf>
    <xf numFmtId="0" fontId="41" fillId="7" borderId="12" xfId="4" applyFont="1" applyFill="1" applyBorder="1" applyAlignment="1" applyProtection="1">
      <alignment vertical="top" wrapText="1"/>
    </xf>
    <xf numFmtId="0" fontId="41" fillId="7" borderId="1" xfId="4" applyFont="1" applyFill="1" applyBorder="1" applyAlignment="1" applyProtection="1">
      <alignment horizontal="center" vertical="center"/>
    </xf>
    <xf numFmtId="3" fontId="41" fillId="9" borderId="1" xfId="5" applyFont="1" applyBorder="1" applyAlignment="1" applyProtection="1">
      <alignment horizontal="center" vertical="center"/>
      <protection locked="0"/>
    </xf>
    <xf numFmtId="0" fontId="41" fillId="7" borderId="3" xfId="4" applyFont="1" applyFill="1" applyBorder="1" applyAlignment="1" applyProtection="1">
      <alignment vertical="center" wrapText="1"/>
    </xf>
    <xf numFmtId="0" fontId="41" fillId="7" borderId="0" xfId="4" applyFont="1" applyBorder="1" applyAlignment="1">
      <alignment vertical="center"/>
    </xf>
    <xf numFmtId="0" fontId="41" fillId="7" borderId="10" xfId="4" applyFont="1" applyBorder="1" applyAlignment="1" applyProtection="1">
      <alignment horizontal="center" vertical="top"/>
    </xf>
    <xf numFmtId="3" fontId="41" fillId="9" borderId="1" xfId="5" applyFont="1" applyFill="1" applyBorder="1" applyAlignment="1" applyProtection="1">
      <alignment horizontal="center" vertical="top"/>
      <protection locked="0"/>
    </xf>
    <xf numFmtId="0" fontId="41" fillId="7" borderId="1" xfId="4" applyFont="1" applyFill="1" applyBorder="1" applyAlignment="1" applyProtection="1">
      <alignment horizontal="center" vertical="top"/>
    </xf>
    <xf numFmtId="0" fontId="41" fillId="7" borderId="10" xfId="4" applyFont="1" applyBorder="1" applyAlignment="1" applyProtection="1">
      <alignment horizontal="center" vertical="center"/>
    </xf>
    <xf numFmtId="0" fontId="41" fillId="0" borderId="1" xfId="4" applyNumberFormat="1" applyFont="1" applyFill="1" applyBorder="1" applyAlignment="1" applyProtection="1">
      <alignment horizontal="left" vertical="center"/>
    </xf>
    <xf numFmtId="9" fontId="41" fillId="7" borderId="1" xfId="51" applyFont="1" applyFill="1" applyBorder="1" applyAlignment="1" applyProtection="1">
      <alignment horizontal="center" vertical="center"/>
      <protection locked="0"/>
    </xf>
    <xf numFmtId="9" fontId="22" fillId="20" borderId="1" xfId="51" applyFont="1" applyFill="1" applyBorder="1" applyAlignment="1" applyProtection="1">
      <alignment horizontal="center" vertical="center"/>
      <protection locked="0"/>
    </xf>
    <xf numFmtId="9" fontId="22" fillId="20" borderId="1" xfId="51" applyNumberFormat="1" applyFont="1" applyFill="1" applyBorder="1" applyAlignment="1" applyProtection="1">
      <alignment horizontal="center" vertical="center"/>
    </xf>
    <xf numFmtId="9" fontId="22" fillId="20" borderId="1" xfId="51" applyFont="1" applyFill="1" applyBorder="1" applyAlignment="1" applyProtection="1">
      <alignment horizontal="center" vertical="center"/>
    </xf>
    <xf numFmtId="9" fontId="41" fillId="7" borderId="1" xfId="51" applyFont="1" applyFill="1" applyBorder="1" applyAlignment="1" applyProtection="1">
      <alignment horizontal="center" vertical="center"/>
    </xf>
    <xf numFmtId="0" fontId="45" fillId="7" borderId="10" xfId="4" quotePrefix="1" applyNumberFormat="1" applyFont="1" applyFill="1" applyBorder="1" applyAlignment="1" applyProtection="1">
      <alignment horizontal="left" vertical="center"/>
    </xf>
    <xf numFmtId="0" fontId="41" fillId="0" borderId="1" xfId="4" applyNumberFormat="1" applyFont="1" applyFill="1" applyBorder="1" applyAlignment="1" applyProtection="1">
      <alignment vertical="center"/>
    </xf>
    <xf numFmtId="9" fontId="41" fillId="0" borderId="1" xfId="51" applyFont="1" applyFill="1" applyBorder="1" applyAlignment="1" applyProtection="1">
      <alignment horizontal="center" vertical="center"/>
    </xf>
    <xf numFmtId="0" fontId="41" fillId="7" borderId="1" xfId="4" applyFont="1" applyBorder="1" applyAlignment="1">
      <alignment vertical="center"/>
    </xf>
    <xf numFmtId="0" fontId="45" fillId="7" borderId="1" xfId="4" quotePrefix="1" applyNumberFormat="1" applyFont="1" applyFill="1" applyBorder="1" applyAlignment="1" applyProtection="1">
      <alignment horizontal="left" vertical="center"/>
    </xf>
    <xf numFmtId="0" fontId="21" fillId="7" borderId="0" xfId="4" applyNumberFormat="1" applyFont="1" applyFill="1" applyBorder="1" applyAlignment="1" applyProtection="1">
      <alignment horizontal="center"/>
    </xf>
    <xf numFmtId="0" fontId="19" fillId="7" borderId="0" xfId="4" applyNumberFormat="1" applyFont="1" applyFill="1" applyBorder="1" applyAlignment="1" applyProtection="1">
      <alignment horizontal="left"/>
    </xf>
    <xf numFmtId="3" fontId="22" fillId="7" borderId="0" xfId="4" applyNumberFormat="1" applyFont="1" applyFill="1" applyBorder="1" applyAlignment="1" applyProtection="1">
      <alignment horizontal="center"/>
    </xf>
    <xf numFmtId="0" fontId="21" fillId="7" borderId="0" xfId="4" applyNumberFormat="1" applyFont="1" applyFill="1" applyBorder="1" applyAlignment="1" applyProtection="1">
      <alignment horizontal="center"/>
    </xf>
    <xf numFmtId="0" fontId="21" fillId="7" borderId="10" xfId="4" quotePrefix="1" applyNumberFormat="1" applyFont="1" applyFill="1" applyBorder="1" applyAlignment="1" applyProtection="1">
      <alignment horizontal="left" vertical="center"/>
    </xf>
    <xf numFmtId="0" fontId="22" fillId="20" borderId="1" xfId="4" applyNumberFormat="1" applyFont="1" applyFill="1" applyBorder="1" applyAlignment="1" applyProtection="1">
      <alignment horizontal="left" vertical="center" indent="1"/>
    </xf>
    <xf numFmtId="0" fontId="22" fillId="7" borderId="1" xfId="4" applyNumberFormat="1" applyFont="1" applyFill="1" applyBorder="1" applyAlignment="1" applyProtection="1">
      <alignment horizontal="left" vertical="center" indent="1"/>
    </xf>
    <xf numFmtId="0" fontId="41" fillId="7" borderId="1" xfId="4" applyNumberFormat="1" applyFont="1" applyFill="1" applyBorder="1" applyAlignment="1" applyProtection="1">
      <alignment horizontal="left" vertical="center" indent="1"/>
    </xf>
    <xf numFmtId="0" fontId="45" fillId="7" borderId="1" xfId="4" applyNumberFormat="1" applyFont="1" applyFill="1" applyBorder="1" applyAlignment="1" applyProtection="1">
      <alignment horizontal="left" vertical="center"/>
    </xf>
    <xf numFmtId="0" fontId="45" fillId="7" borderId="10" xfId="4" quotePrefix="1" applyNumberFormat="1" applyFont="1" applyFill="1" applyBorder="1" applyAlignment="1" applyProtection="1">
      <alignment horizontal="left" vertical="center" wrapText="1"/>
    </xf>
    <xf numFmtId="0" fontId="41" fillId="7" borderId="1" xfId="4" applyFont="1" applyBorder="1" applyAlignment="1">
      <alignment horizontal="left" vertical="center" indent="1"/>
    </xf>
    <xf numFmtId="0" fontId="41" fillId="7" borderId="1" xfId="4" applyFont="1" applyBorder="1" applyAlignment="1">
      <alignment horizontal="left" vertical="center"/>
    </xf>
    <xf numFmtId="0" fontId="41" fillId="7" borderId="1" xfId="4" applyFont="1" applyBorder="1" applyAlignment="1">
      <alignment horizontal="left" vertical="center" indent="3"/>
    </xf>
    <xf numFmtId="0" fontId="41" fillId="0" borderId="1" xfId="4" applyNumberFormat="1" applyFont="1" applyFill="1" applyBorder="1" applyAlignment="1" applyProtection="1">
      <alignment horizontal="left" vertical="center" indent="3"/>
    </xf>
    <xf numFmtId="0" fontId="45" fillId="0" borderId="1" xfId="4" applyNumberFormat="1" applyFont="1" applyFill="1" applyBorder="1" applyAlignment="1" applyProtection="1">
      <alignment horizontal="left" vertical="center"/>
    </xf>
    <xf numFmtId="0" fontId="45" fillId="0" borderId="1" xfId="4" applyNumberFormat="1" applyFont="1" applyFill="1" applyBorder="1" applyAlignment="1" applyProtection="1">
      <alignment vertical="center"/>
    </xf>
    <xf numFmtId="0" fontId="21" fillId="7" borderId="0" xfId="4" applyNumberFormat="1" applyFont="1" applyFill="1" applyBorder="1" applyAlignment="1" applyProtection="1">
      <alignment horizontal="center"/>
    </xf>
    <xf numFmtId="0" fontId="41" fillId="7" borderId="10" xfId="4" quotePrefix="1" applyNumberFormat="1" applyFont="1" applyFill="1" applyBorder="1" applyAlignment="1" applyProtection="1">
      <alignment horizontal="left" vertical="center"/>
    </xf>
    <xf numFmtId="0" fontId="21" fillId="7" borderId="0" xfId="4" applyNumberFormat="1" applyFont="1" applyFill="1" applyBorder="1" applyAlignment="1" applyProtection="1">
      <alignment horizontal="center"/>
    </xf>
    <xf numFmtId="0" fontId="21" fillId="0" borderId="0" xfId="4" applyFont="1" applyFill="1" applyBorder="1" applyAlignment="1">
      <alignment horizontal="center" vertical="center"/>
    </xf>
    <xf numFmtId="0" fontId="21" fillId="0" borderId="0" xfId="4" quotePrefix="1" applyFont="1" applyFill="1" applyBorder="1" applyAlignment="1">
      <alignment horizontal="center" vertical="center"/>
    </xf>
    <xf numFmtId="3" fontId="22" fillId="0" borderId="0" xfId="4" applyNumberFormat="1" applyFont="1" applyFill="1" applyBorder="1" applyAlignment="1" applyProtection="1">
      <alignment horizontal="center"/>
    </xf>
    <xf numFmtId="3" fontId="22" fillId="7" borderId="0" xfId="4" applyNumberFormat="1" applyFont="1" applyFill="1" applyBorder="1" applyAlignment="1" applyProtection="1">
      <alignment horizontal="center"/>
    </xf>
    <xf numFmtId="0" fontId="19" fillId="7" borderId="0" xfId="4" applyNumberFormat="1" applyFont="1" applyFill="1" applyBorder="1" applyAlignment="1" applyProtection="1">
      <alignment horizontal="center"/>
    </xf>
    <xf numFmtId="0" fontId="4" fillId="2" borderId="3" xfId="0" applyFont="1" applyFill="1" applyBorder="1" applyAlignment="1">
      <alignment vertical="center"/>
    </xf>
    <xf numFmtId="0" fontId="19" fillId="7" borderId="0" xfId="4" quotePrefix="1" applyNumberFormat="1" applyFont="1" applyFill="1" applyBorder="1" applyAlignment="1" applyProtection="1">
      <alignment horizontal="right" vertical="top"/>
    </xf>
    <xf numFmtId="0" fontId="19" fillId="7" borderId="0" xfId="4" quotePrefix="1" applyNumberFormat="1" applyFont="1" applyFill="1" applyBorder="1" applyAlignment="1" applyProtection="1">
      <alignment horizontal="right" vertical="center"/>
    </xf>
    <xf numFmtId="0" fontId="4" fillId="2" borderId="1" xfId="0" quotePrefix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vertical="center"/>
    </xf>
    <xf numFmtId="0" fontId="46" fillId="7" borderId="5" xfId="4" applyFont="1" applyFill="1" applyBorder="1" applyAlignment="1" applyProtection="1">
      <alignment vertical="center" wrapText="1"/>
    </xf>
    <xf numFmtId="0" fontId="46" fillId="7" borderId="5" xfId="4" applyFont="1" applyFill="1" applyBorder="1" applyAlignment="1" applyProtection="1">
      <alignment vertical="top" wrapText="1"/>
    </xf>
    <xf numFmtId="0" fontId="46" fillId="17" borderId="0" xfId="0" applyFont="1" applyFill="1" applyAlignment="1"/>
    <xf numFmtId="0" fontId="46" fillId="2" borderId="1" xfId="0" quotePrefix="1" applyFont="1" applyFill="1" applyBorder="1" applyAlignment="1">
      <alignment vertical="center"/>
    </xf>
    <xf numFmtId="0" fontId="46" fillId="2" borderId="2" xfId="0" applyFont="1" applyFill="1" applyBorder="1" applyAlignment="1">
      <alignment vertical="center"/>
    </xf>
    <xf numFmtId="0" fontId="46" fillId="2" borderId="3" xfId="0" applyFont="1" applyFill="1" applyBorder="1" applyAlignment="1">
      <alignment vertical="center"/>
    </xf>
    <xf numFmtId="0" fontId="46" fillId="2" borderId="4" xfId="0" applyFont="1" applyFill="1" applyBorder="1" applyAlignment="1">
      <alignment vertical="center"/>
    </xf>
    <xf numFmtId="3" fontId="46" fillId="0" borderId="1" xfId="0" applyNumberFormat="1" applyFont="1" applyFill="1" applyBorder="1" applyAlignment="1">
      <alignment horizontal="center" vertical="center" wrapText="1"/>
    </xf>
    <xf numFmtId="0" fontId="46" fillId="0" borderId="0" xfId="0" applyFont="1" applyAlignment="1"/>
    <xf numFmtId="0" fontId="46" fillId="2" borderId="1" xfId="0" applyFont="1" applyFill="1" applyBorder="1" applyAlignment="1">
      <alignment vertical="center"/>
    </xf>
    <xf numFmtId="0" fontId="46" fillId="2" borderId="4" xfId="0" applyFont="1" applyFill="1" applyBorder="1" applyAlignment="1">
      <alignment horizontal="left" vertical="center"/>
    </xf>
    <xf numFmtId="0" fontId="22" fillId="7" borderId="3" xfId="4" applyFont="1" applyFill="1" applyBorder="1" applyAlignment="1" applyProtection="1">
      <alignment vertical="center" wrapText="1"/>
    </xf>
    <xf numFmtId="0" fontId="4" fillId="2" borderId="2" xfId="0" applyFont="1" applyFill="1" applyBorder="1" applyAlignment="1">
      <alignment vertical="center"/>
    </xf>
    <xf numFmtId="0" fontId="56" fillId="7" borderId="0" xfId="4" applyNumberFormat="1" applyFont="1" applyFill="1" applyBorder="1" applyAlignment="1" applyProtection="1">
      <alignment horizontal="left" vertical="center"/>
    </xf>
    <xf numFmtId="0" fontId="56" fillId="7" borderId="0" xfId="4" applyNumberFormat="1" applyFont="1" applyFill="1" applyBorder="1" applyAlignment="1" applyProtection="1">
      <alignment horizontal="left" vertical="top"/>
    </xf>
    <xf numFmtId="9" fontId="41" fillId="7" borderId="1" xfId="51" applyNumberFormat="1" applyFont="1" applyFill="1" applyBorder="1" applyAlignment="1" applyProtection="1">
      <alignment horizontal="center" vertical="center"/>
    </xf>
    <xf numFmtId="0" fontId="41" fillId="7" borderId="10" xfId="4" quotePrefix="1" applyNumberFormat="1" applyFont="1" applyFill="1" applyBorder="1" applyAlignment="1" applyProtection="1">
      <alignment horizontal="left" vertical="center" indent="1"/>
    </xf>
    <xf numFmtId="0" fontId="41" fillId="7" borderId="3" xfId="4" applyNumberFormat="1" applyFont="1" applyFill="1" applyBorder="1" applyAlignment="1" applyProtection="1">
      <alignment horizontal="left" vertical="center"/>
    </xf>
    <xf numFmtId="3" fontId="41" fillId="7" borderId="0" xfId="4" applyNumberFormat="1" applyFont="1" applyFill="1" applyBorder="1" applyAlignment="1" applyProtection="1">
      <alignment horizontal="center" vertical="center"/>
    </xf>
    <xf numFmtId="0" fontId="22" fillId="0" borderId="3" xfId="4" applyFont="1" applyFill="1" applyBorder="1" applyAlignment="1" applyProtection="1">
      <alignment horizontal="left" vertical="center" wrapText="1"/>
    </xf>
    <xf numFmtId="0" fontId="21" fillId="7" borderId="0" xfId="4" applyNumberFormat="1" applyFont="1" applyFill="1" applyBorder="1" applyAlignment="1" applyProtection="1">
      <alignment horizontal="center"/>
    </xf>
    <xf numFmtId="0" fontId="21" fillId="7" borderId="0" xfId="4" applyNumberFormat="1" applyFont="1" applyFill="1" applyBorder="1" applyAlignment="1" applyProtection="1">
      <alignment horizontal="center"/>
    </xf>
    <xf numFmtId="0" fontId="41" fillId="0" borderId="12" xfId="4" applyFont="1" applyFill="1" applyBorder="1" applyAlignment="1" applyProtection="1">
      <alignment vertical="center" wrapText="1"/>
    </xf>
    <xf numFmtId="3" fontId="22" fillId="0" borderId="0" xfId="4" applyNumberFormat="1" applyFont="1" applyFill="1" applyBorder="1" applyAlignment="1" applyProtection="1">
      <alignment horizontal="center"/>
    </xf>
    <xf numFmtId="3" fontId="22" fillId="7" borderId="0" xfId="4" applyNumberFormat="1" applyFont="1" applyFill="1" applyBorder="1" applyAlignment="1" applyProtection="1">
      <alignment horizontal="center"/>
    </xf>
    <xf numFmtId="0" fontId="21" fillId="7" borderId="0" xfId="4" applyNumberFormat="1" applyFont="1" applyFill="1" applyBorder="1" applyAlignment="1" applyProtection="1">
      <alignment horizontal="center"/>
    </xf>
    <xf numFmtId="0" fontId="19" fillId="7" borderId="0" xfId="4" applyNumberFormat="1" applyFont="1" applyFill="1" applyBorder="1" applyAlignment="1" applyProtection="1">
      <alignment horizontal="left"/>
    </xf>
    <xf numFmtId="0" fontId="45" fillId="7" borderId="1" xfId="4" quotePrefix="1" applyNumberFormat="1" applyFont="1" applyFill="1" applyBorder="1" applyAlignment="1" applyProtection="1">
      <alignment horizontal="left" vertical="center" wrapText="1"/>
    </xf>
    <xf numFmtId="0" fontId="41" fillId="16" borderId="4" xfId="4" applyFont="1" applyFill="1" applyBorder="1" applyAlignment="1" applyProtection="1">
      <alignment horizontal="center" vertical="center"/>
    </xf>
    <xf numFmtId="0" fontId="45" fillId="0" borderId="1" xfId="4" quotePrefix="1" applyNumberFormat="1" applyFont="1" applyFill="1" applyBorder="1" applyAlignment="1" applyProtection="1">
      <alignment horizontal="left" vertical="center" wrapText="1"/>
    </xf>
    <xf numFmtId="0" fontId="21" fillId="7" borderId="1" xfId="4" quotePrefix="1" applyFont="1" applyFill="1" applyBorder="1" applyAlignment="1" applyProtection="1">
      <alignment horizontal="center" vertical="center"/>
    </xf>
    <xf numFmtId="0" fontId="21" fillId="7" borderId="1" xfId="4" applyFont="1" applyFill="1" applyBorder="1" applyAlignment="1" applyProtection="1">
      <alignment horizontal="center" vertical="top"/>
    </xf>
    <xf numFmtId="0" fontId="21" fillId="7" borderId="0" xfId="4" applyNumberFormat="1" applyFont="1" applyFill="1" applyBorder="1" applyAlignment="1" applyProtection="1">
      <alignment horizontal="center"/>
    </xf>
    <xf numFmtId="0" fontId="21" fillId="0" borderId="0" xfId="4" applyFont="1" applyFill="1" applyBorder="1" applyAlignment="1">
      <alignment horizontal="center" vertical="center"/>
    </xf>
    <xf numFmtId="3" fontId="22" fillId="7" borderId="0" xfId="4" applyNumberFormat="1" applyFont="1" applyFill="1" applyBorder="1" applyAlignment="1" applyProtection="1">
      <alignment horizontal="center"/>
    </xf>
    <xf numFmtId="0" fontId="8" fillId="2" borderId="1" xfId="0" quotePrefix="1" applyFont="1" applyFill="1" applyBorder="1" applyAlignment="1">
      <alignment horizontal="center" vertical="center" wrapText="1"/>
    </xf>
    <xf numFmtId="3" fontId="20" fillId="0" borderId="1" xfId="5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/>
    <xf numFmtId="0" fontId="4" fillId="0" borderId="0" xfId="0" applyFont="1" applyAlignment="1"/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19" fillId="0" borderId="0" xfId="4" applyFont="1" applyFill="1" applyBorder="1" applyAlignment="1">
      <alignment vertical="top" wrapText="1"/>
    </xf>
    <xf numFmtId="0" fontId="58" fillId="0" borderId="0" xfId="4" applyFont="1" applyFill="1" applyBorder="1" applyAlignment="1">
      <alignment vertical="center"/>
    </xf>
    <xf numFmtId="0" fontId="21" fillId="0" borderId="1" xfId="4" applyFont="1" applyFill="1" applyBorder="1" applyAlignment="1">
      <alignment horizontal="center" vertical="center" wrapText="1"/>
    </xf>
    <xf numFmtId="0" fontId="21" fillId="0" borderId="1" xfId="4" quotePrefix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3" fontId="22" fillId="9" borderId="1" xfId="5" applyFont="1" applyFill="1" applyBorder="1" applyAlignment="1" applyProtection="1">
      <alignment horizontal="right" vertical="center"/>
      <protection locked="0"/>
    </xf>
    <xf numFmtId="0" fontId="22" fillId="0" borderId="1" xfId="4" applyFont="1" applyFill="1" applyBorder="1" applyAlignment="1">
      <alignment horizontal="center" vertical="center"/>
    </xf>
    <xf numFmtId="0" fontId="22" fillId="0" borderId="1" xfId="4" applyNumberFormat="1" applyFont="1" applyFill="1" applyBorder="1" applyAlignment="1" applyProtection="1">
      <alignment horizontal="left" vertical="center" indent="1"/>
    </xf>
    <xf numFmtId="9" fontId="22" fillId="0" borderId="1" xfId="51" applyFont="1" applyFill="1" applyBorder="1" applyAlignment="1" applyProtection="1">
      <alignment horizontal="center" vertical="center"/>
      <protection locked="0"/>
    </xf>
    <xf numFmtId="9" fontId="22" fillId="0" borderId="1" xfId="51" applyNumberFormat="1" applyFont="1" applyFill="1" applyBorder="1" applyAlignment="1" applyProtection="1">
      <alignment horizontal="center" vertical="center"/>
    </xf>
    <xf numFmtId="0" fontId="41" fillId="0" borderId="1" xfId="4" applyNumberFormat="1" applyFont="1" applyFill="1" applyBorder="1" applyAlignment="1" applyProtection="1">
      <alignment horizontal="left" vertical="center" indent="1"/>
    </xf>
    <xf numFmtId="9" fontId="41" fillId="0" borderId="1" xfId="51" applyNumberFormat="1" applyFont="1" applyFill="1" applyBorder="1" applyAlignment="1" applyProtection="1">
      <alignment horizontal="center" vertical="center"/>
    </xf>
    <xf numFmtId="9" fontId="22" fillId="0" borderId="1" xfId="51" applyFont="1" applyFill="1" applyBorder="1" applyAlignment="1" applyProtection="1">
      <alignment horizontal="center" vertical="center"/>
    </xf>
    <xf numFmtId="0" fontId="41" fillId="7" borderId="1" xfId="4" applyNumberFormat="1" applyFont="1" applyFill="1" applyBorder="1" applyAlignment="1" applyProtection="1">
      <alignment horizontal="left" vertical="center" indent="2"/>
    </xf>
    <xf numFmtId="0" fontId="21" fillId="7" borderId="0" xfId="4" applyNumberFormat="1" applyFont="1" applyFill="1" applyBorder="1" applyAlignment="1" applyProtection="1">
      <alignment horizontal="center"/>
    </xf>
    <xf numFmtId="0" fontId="19" fillId="7" borderId="0" xfId="4" applyNumberFormat="1" applyFont="1" applyFill="1" applyBorder="1" applyAlignment="1" applyProtection="1">
      <alignment horizontal="left" wrapText="1"/>
    </xf>
    <xf numFmtId="0" fontId="19" fillId="7" borderId="0" xfId="4" applyNumberFormat="1" applyFont="1" applyFill="1" applyBorder="1" applyAlignment="1" applyProtection="1">
      <alignment horizontal="left"/>
    </xf>
    <xf numFmtId="0" fontId="19" fillId="7" borderId="0" xfId="4" applyNumberFormat="1" applyFont="1" applyFill="1" applyBorder="1" applyAlignment="1" applyProtection="1">
      <alignment horizontal="center"/>
    </xf>
    <xf numFmtId="0" fontId="21" fillId="0" borderId="0" xfId="4" applyFont="1" applyFill="1" applyBorder="1" applyAlignment="1">
      <alignment horizontal="center" vertical="center"/>
    </xf>
    <xf numFmtId="3" fontId="22" fillId="7" borderId="0" xfId="4" applyNumberFormat="1" applyFont="1" applyFill="1" applyBorder="1" applyAlignment="1" applyProtection="1">
      <alignment horizontal="center"/>
    </xf>
    <xf numFmtId="3" fontId="22" fillId="0" borderId="0" xfId="4" applyNumberFormat="1" applyFont="1" applyFill="1" applyBorder="1" applyAlignment="1" applyProtection="1">
      <alignment horizontal="center"/>
    </xf>
    <xf numFmtId="0" fontId="21" fillId="0" borderId="0" xfId="4" applyNumberFormat="1" applyFont="1" applyFill="1" applyBorder="1" applyAlignment="1" applyProtection="1">
      <alignment horizontal="center" vertical="center"/>
    </xf>
    <xf numFmtId="3" fontId="21" fillId="0" borderId="0" xfId="4" applyNumberFormat="1" applyFont="1" applyFill="1" applyBorder="1" applyAlignment="1" applyProtection="1">
      <alignment horizontal="center" vertical="center" wrapText="1"/>
    </xf>
    <xf numFmtId="0" fontId="21" fillId="0" borderId="0" xfId="4" quotePrefix="1" applyFont="1" applyFill="1" applyBorder="1" applyAlignment="1">
      <alignment horizontal="center" vertical="center"/>
    </xf>
    <xf numFmtId="0" fontId="21" fillId="0" borderId="0" xfId="4" applyNumberFormat="1" applyFont="1" applyFill="1" applyBorder="1" applyAlignment="1" applyProtection="1">
      <alignment horizontal="center" vertical="top"/>
    </xf>
    <xf numFmtId="0" fontId="19" fillId="7" borderId="0" xfId="4" applyNumberFormat="1" applyFont="1" applyFill="1" applyBorder="1" applyAlignment="1" applyProtection="1">
      <alignment horizontal="left" vertical="top"/>
    </xf>
    <xf numFmtId="0" fontId="22" fillId="0" borderId="5" xfId="4" applyFont="1" applyFill="1" applyBorder="1" applyAlignment="1" applyProtection="1">
      <alignment vertical="top"/>
    </xf>
    <xf numFmtId="0" fontId="41" fillId="0" borderId="5" xfId="4" applyFont="1" applyFill="1" applyBorder="1" applyAlignment="1" applyProtection="1">
      <alignment vertical="top"/>
    </xf>
    <xf numFmtId="0" fontId="22" fillId="0" borderId="3" xfId="4" applyFont="1" applyFill="1" applyBorder="1" applyAlignment="1" applyProtection="1">
      <alignment vertical="center" wrapText="1"/>
    </xf>
    <xf numFmtId="0" fontId="21" fillId="0" borderId="13" xfId="4" applyFont="1" applyFill="1" applyBorder="1" applyAlignment="1" applyProtection="1">
      <alignment horizontal="center" vertical="center"/>
    </xf>
    <xf numFmtId="0" fontId="45" fillId="0" borderId="14" xfId="4" applyFont="1" applyFill="1" applyBorder="1" applyAlignment="1" applyProtection="1">
      <alignment horizontal="center" vertical="center"/>
    </xf>
    <xf numFmtId="0" fontId="21" fillId="0" borderId="14" xfId="4" applyFont="1" applyFill="1" applyBorder="1" applyAlignment="1" applyProtection="1">
      <alignment horizontal="center" vertical="center"/>
    </xf>
    <xf numFmtId="0" fontId="22" fillId="0" borderId="5" xfId="4" applyFont="1" applyFill="1" applyBorder="1" applyAlignment="1" applyProtection="1">
      <alignment vertical="center"/>
    </xf>
    <xf numFmtId="0" fontId="22" fillId="0" borderId="10" xfId="4" applyFont="1" applyFill="1" applyBorder="1" applyAlignment="1" applyProtection="1">
      <alignment horizontal="center" vertical="center"/>
    </xf>
    <xf numFmtId="0" fontId="41" fillId="0" borderId="10" xfId="4" applyFont="1" applyFill="1" applyBorder="1" applyAlignment="1" applyProtection="1">
      <alignment horizontal="center" vertical="center"/>
    </xf>
    <xf numFmtId="0" fontId="41" fillId="0" borderId="11" xfId="4" applyFont="1" applyFill="1" applyBorder="1" applyAlignment="1" applyProtection="1">
      <alignment vertical="top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9" fontId="41" fillId="0" borderId="1" xfId="51" applyFont="1" applyFill="1" applyBorder="1" applyAlignment="1" applyProtection="1">
      <alignment horizontal="center" vertical="center"/>
      <protection locked="0"/>
    </xf>
    <xf numFmtId="171" fontId="41" fillId="0" borderId="1" xfId="51" applyNumberFormat="1" applyFont="1" applyFill="1" applyBorder="1" applyAlignment="1" applyProtection="1">
      <alignment horizontal="center" vertical="center"/>
    </xf>
    <xf numFmtId="0" fontId="41" fillId="0" borderId="1" xfId="4" applyFont="1" applyFill="1" applyBorder="1" applyAlignment="1">
      <alignment vertical="center"/>
    </xf>
    <xf numFmtId="0" fontId="45" fillId="0" borderId="10" xfId="4" quotePrefix="1" applyNumberFormat="1" applyFont="1" applyFill="1" applyBorder="1" applyAlignment="1" applyProtection="1">
      <alignment horizontal="left" vertical="center" wrapText="1"/>
    </xf>
    <xf numFmtId="0" fontId="45" fillId="0" borderId="1" xfId="4" quotePrefix="1" applyNumberFormat="1" applyFont="1" applyFill="1" applyBorder="1" applyAlignment="1" applyProtection="1">
      <alignment horizontal="left" vertical="center"/>
    </xf>
    <xf numFmtId="0" fontId="45" fillId="0" borderId="10" xfId="4" quotePrefix="1" applyNumberFormat="1" applyFont="1" applyFill="1" applyBorder="1" applyAlignment="1" applyProtection="1">
      <alignment horizontal="left" vertical="center"/>
    </xf>
    <xf numFmtId="171" fontId="22" fillId="0" borderId="1" xfId="51" applyNumberFormat="1" applyFont="1" applyFill="1" applyBorder="1" applyAlignment="1" applyProtection="1">
      <alignment horizontal="center" vertical="center" wrapText="1"/>
      <protection locked="0"/>
    </xf>
    <xf numFmtId="9" fontId="22" fillId="0" borderId="1" xfId="51" applyFont="1" applyFill="1" applyBorder="1" applyAlignment="1" applyProtection="1">
      <alignment horizontal="center" vertical="center" wrapText="1"/>
      <protection locked="0"/>
    </xf>
    <xf numFmtId="0" fontId="19" fillId="0" borderId="0" xfId="4" applyFont="1" applyFill="1" applyAlignment="1">
      <alignment horizontal="right" vertical="top"/>
    </xf>
    <xf numFmtId="3" fontId="22" fillId="0" borderId="0" xfId="4" applyNumberFormat="1" applyFont="1" applyFill="1" applyBorder="1" applyAlignment="1" applyProtection="1">
      <alignment horizontal="center"/>
    </xf>
    <xf numFmtId="3" fontId="22" fillId="7" borderId="0" xfId="4" applyNumberFormat="1" applyFont="1" applyFill="1" applyBorder="1" applyAlignment="1" applyProtection="1">
      <alignment horizontal="center"/>
    </xf>
    <xf numFmtId="0" fontId="21" fillId="7" borderId="0" xfId="4" applyNumberFormat="1" applyFont="1" applyFill="1" applyBorder="1" applyAlignment="1" applyProtection="1">
      <alignment horizontal="center"/>
    </xf>
    <xf numFmtId="0" fontId="21" fillId="0" borderId="0" xfId="4" applyFont="1" applyFill="1" applyBorder="1" applyAlignment="1">
      <alignment horizontal="center" vertical="center"/>
    </xf>
    <xf numFmtId="0" fontId="21" fillId="0" borderId="0" xfId="4" quotePrefix="1" applyFont="1" applyFill="1" applyBorder="1" applyAlignment="1">
      <alignment horizontal="center" vertical="center"/>
    </xf>
    <xf numFmtId="0" fontId="19" fillId="7" borderId="0" xfId="4" applyNumberFormat="1" applyFont="1" applyFill="1" applyBorder="1" applyAlignment="1" applyProtection="1">
      <alignment horizontal="left"/>
    </xf>
    <xf numFmtId="0" fontId="19" fillId="7" borderId="0" xfId="4" applyNumberFormat="1" applyFont="1" applyFill="1" applyBorder="1" applyAlignment="1" applyProtection="1">
      <alignment horizontal="left" wrapText="1"/>
    </xf>
    <xf numFmtId="0" fontId="19" fillId="7" borderId="0" xfId="4" applyNumberFormat="1" applyFont="1" applyFill="1" applyBorder="1" applyAlignment="1" applyProtection="1">
      <alignment horizontal="center"/>
    </xf>
    <xf numFmtId="3" fontId="21" fillId="7" borderId="0" xfId="4" applyNumberFormat="1" applyFont="1" applyFill="1" applyBorder="1" applyAlignment="1" applyProtection="1">
      <alignment horizontal="center" vertical="center" wrapText="1"/>
    </xf>
    <xf numFmtId="3" fontId="21" fillId="7" borderId="0" xfId="4" quotePrefix="1" applyNumberFormat="1" applyFont="1" applyFill="1" applyBorder="1" applyAlignment="1" applyProtection="1">
      <alignment horizontal="center" vertical="center" wrapText="1"/>
    </xf>
    <xf numFmtId="3" fontId="22" fillId="7" borderId="0" xfId="6" applyFont="1" applyBorder="1" applyAlignment="1" applyProtection="1">
      <alignment horizontal="center" vertical="center"/>
    </xf>
    <xf numFmtId="3" fontId="21" fillId="0" borderId="24" xfId="4" applyNumberFormat="1" applyFont="1" applyFill="1" applyBorder="1" applyAlignment="1" applyProtection="1">
      <alignment horizontal="center" vertical="center" wrapText="1"/>
    </xf>
    <xf numFmtId="3" fontId="21" fillId="0" borderId="23" xfId="4" applyNumberFormat="1" applyFont="1" applyFill="1" applyBorder="1" applyAlignment="1" applyProtection="1">
      <alignment horizontal="center" vertical="center" wrapText="1"/>
    </xf>
    <xf numFmtId="0" fontId="21" fillId="19" borderId="25" xfId="4" applyFont="1" applyFill="1" applyBorder="1" applyAlignment="1">
      <alignment vertical="center"/>
    </xf>
    <xf numFmtId="0" fontId="20" fillId="0" borderId="0" xfId="4" applyFont="1" applyFill="1" applyAlignment="1">
      <alignment vertical="center" wrapText="1"/>
    </xf>
    <xf numFmtId="0" fontId="19" fillId="0" borderId="0" xfId="4" applyNumberFormat="1" applyFont="1" applyFill="1" applyBorder="1" applyAlignment="1" applyProtection="1">
      <alignment horizontal="left"/>
    </xf>
    <xf numFmtId="0" fontId="39" fillId="0" borderId="0" xfId="4" applyNumberFormat="1" applyFont="1" applyFill="1" applyBorder="1" applyAlignment="1" applyProtection="1">
      <alignment horizontal="center"/>
    </xf>
    <xf numFmtId="0" fontId="40" fillId="0" borderId="0" xfId="4" applyNumberFormat="1" applyFont="1" applyFill="1" applyBorder="1" applyAlignment="1" applyProtection="1">
      <alignment horizontal="left" vertical="center"/>
    </xf>
    <xf numFmtId="3" fontId="40" fillId="0" borderId="0" xfId="4" applyNumberFormat="1" applyFont="1" applyFill="1" applyBorder="1" applyAlignment="1" applyProtection="1">
      <alignment horizontal="center" vertical="center"/>
    </xf>
    <xf numFmtId="0" fontId="40" fillId="0" borderId="0" xfId="4" applyNumberFormat="1" applyFont="1" applyFill="1" applyBorder="1" applyProtection="1"/>
    <xf numFmtId="3" fontId="40" fillId="0" borderId="0" xfId="4" applyNumberFormat="1" applyFont="1" applyFill="1" applyBorder="1" applyAlignment="1" applyProtection="1">
      <alignment vertical="center"/>
    </xf>
    <xf numFmtId="0" fontId="46" fillId="0" borderId="0" xfId="0" applyFont="1" applyFill="1" applyAlignment="1"/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2" fillId="7" borderId="3" xfId="4" applyFont="1" applyFill="1" applyBorder="1" applyAlignment="1" applyProtection="1">
      <alignment horizontal="left" vertical="center"/>
    </xf>
    <xf numFmtId="0" fontId="22" fillId="7" borderId="4" xfId="4" applyFont="1" applyFill="1" applyBorder="1" applyAlignment="1" applyProtection="1">
      <alignment horizontal="left" vertical="center"/>
    </xf>
    <xf numFmtId="0" fontId="22" fillId="0" borderId="3" xfId="4" applyFont="1" applyFill="1" applyBorder="1" applyAlignment="1" applyProtection="1">
      <alignment horizontal="left" vertical="center"/>
    </xf>
    <xf numFmtId="0" fontId="22" fillId="0" borderId="4" xfId="4" applyFont="1" applyFill="1" applyBorder="1" applyAlignment="1" applyProtection="1">
      <alignment horizontal="left" vertical="center"/>
    </xf>
    <xf numFmtId="0" fontId="19" fillId="7" borderId="0" xfId="4" applyFont="1" applyBorder="1" applyAlignment="1">
      <alignment horizontal="left" vertical="top" wrapText="1"/>
    </xf>
    <xf numFmtId="0" fontId="21" fillId="7" borderId="1" xfId="4" quotePrefix="1" applyFont="1" applyFill="1" applyBorder="1" applyAlignment="1" applyProtection="1">
      <alignment horizontal="center" vertical="center"/>
    </xf>
    <xf numFmtId="0" fontId="21" fillId="7" borderId="1" xfId="4" applyFont="1" applyFill="1" applyBorder="1" applyAlignment="1" applyProtection="1">
      <alignment horizontal="center" vertical="center"/>
    </xf>
    <xf numFmtId="0" fontId="41" fillId="0" borderId="2" xfId="4" applyFont="1" applyFill="1" applyBorder="1" applyAlignment="1" applyProtection="1">
      <alignment horizontal="left" vertical="top"/>
    </xf>
    <xf numFmtId="0" fontId="41" fillId="0" borderId="3" xfId="4" applyFont="1" applyFill="1" applyBorder="1" applyAlignment="1" applyProtection="1">
      <alignment horizontal="left" vertical="top"/>
    </xf>
    <xf numFmtId="0" fontId="41" fillId="0" borderId="4" xfId="4" applyFont="1" applyFill="1" applyBorder="1" applyAlignment="1" applyProtection="1">
      <alignment horizontal="left" vertical="top"/>
    </xf>
    <xf numFmtId="0" fontId="41" fillId="7" borderId="3" xfId="4" applyFont="1" applyFill="1" applyBorder="1" applyAlignment="1" applyProtection="1">
      <alignment horizontal="left" vertical="center" wrapText="1"/>
    </xf>
    <xf numFmtId="0" fontId="41" fillId="7" borderId="4" xfId="4" applyFont="1" applyFill="1" applyBorder="1" applyAlignment="1" applyProtection="1">
      <alignment horizontal="left" vertical="center" wrapText="1"/>
    </xf>
    <xf numFmtId="0" fontId="22" fillId="7" borderId="2" xfId="4" applyFont="1" applyFill="1" applyBorder="1" applyAlignment="1" applyProtection="1">
      <alignment horizontal="left" vertical="top" wrapText="1"/>
    </xf>
    <xf numFmtId="0" fontId="22" fillId="7" borderId="3" xfId="4" applyFont="1" applyFill="1" applyBorder="1" applyAlignment="1" applyProtection="1">
      <alignment horizontal="left" vertical="top" wrapText="1"/>
    </xf>
    <xf numFmtId="0" fontId="22" fillId="7" borderId="4" xfId="4" applyFont="1" applyFill="1" applyBorder="1" applyAlignment="1" applyProtection="1">
      <alignment horizontal="left" vertical="top" wrapText="1"/>
    </xf>
    <xf numFmtId="0" fontId="22" fillId="7" borderId="3" xfId="4" applyFont="1" applyFill="1" applyBorder="1" applyAlignment="1" applyProtection="1">
      <alignment horizontal="left" vertical="top"/>
    </xf>
    <xf numFmtId="0" fontId="22" fillId="7" borderId="4" xfId="4" applyFont="1" applyFill="1" applyBorder="1" applyAlignment="1" applyProtection="1">
      <alignment horizontal="left" vertical="top"/>
    </xf>
    <xf numFmtId="0" fontId="21" fillId="0" borderId="1" xfId="7" applyFont="1" applyFill="1" applyBorder="1" applyAlignment="1" applyProtection="1">
      <alignment horizontal="left" vertical="center"/>
    </xf>
    <xf numFmtId="0" fontId="22" fillId="0" borderId="3" xfId="4" applyFont="1" applyFill="1" applyBorder="1" applyAlignment="1" applyProtection="1">
      <alignment horizontal="left" vertical="top"/>
    </xf>
    <xf numFmtId="0" fontId="22" fillId="0" borderId="4" xfId="4" applyFont="1" applyFill="1" applyBorder="1" applyAlignment="1" applyProtection="1">
      <alignment horizontal="left" vertical="top"/>
    </xf>
    <xf numFmtId="0" fontId="22" fillId="0" borderId="3" xfId="4" applyFont="1" applyFill="1" applyBorder="1" applyAlignment="1" applyProtection="1">
      <alignment horizontal="left" vertical="center" wrapText="1"/>
    </xf>
    <xf numFmtId="0" fontId="22" fillId="0" borderId="4" xfId="4" applyFont="1" applyFill="1" applyBorder="1" applyAlignment="1" applyProtection="1">
      <alignment horizontal="left" vertical="center" wrapText="1"/>
    </xf>
    <xf numFmtId="0" fontId="19" fillId="7" borderId="0" xfId="4" applyFont="1" applyBorder="1" applyAlignment="1">
      <alignment horizontal="left" vertical="center"/>
    </xf>
    <xf numFmtId="0" fontId="21" fillId="7" borderId="2" xfId="4" applyFont="1" applyFill="1" applyBorder="1" applyAlignment="1" applyProtection="1">
      <alignment horizontal="center" vertical="center"/>
    </xf>
    <xf numFmtId="0" fontId="22" fillId="0" borderId="2" xfId="4" applyFont="1" applyFill="1" applyBorder="1" applyAlignment="1" applyProtection="1">
      <alignment horizontal="left" vertical="center" wrapText="1"/>
    </xf>
    <xf numFmtId="0" fontId="21" fillId="0" borderId="4" xfId="4" applyFont="1" applyFill="1" applyBorder="1" applyAlignment="1" applyProtection="1">
      <alignment horizontal="center" vertical="center"/>
    </xf>
    <xf numFmtId="0" fontId="21" fillId="0" borderId="1" xfId="4" applyFont="1" applyFill="1" applyBorder="1" applyAlignment="1" applyProtection="1">
      <alignment horizontal="center" vertical="center"/>
    </xf>
    <xf numFmtId="0" fontId="21" fillId="0" borderId="2" xfId="7" applyFont="1" applyFill="1" applyBorder="1" applyAlignment="1" applyProtection="1">
      <alignment horizontal="left" vertical="top"/>
    </xf>
    <xf numFmtId="0" fontId="21" fillId="0" borderId="3" xfId="7" applyFont="1" applyFill="1" applyBorder="1" applyAlignment="1" applyProtection="1">
      <alignment horizontal="left" vertical="top"/>
    </xf>
    <xf numFmtId="0" fontId="21" fillId="0" borderId="4" xfId="7" applyFont="1" applyFill="1" applyBorder="1" applyAlignment="1" applyProtection="1">
      <alignment horizontal="left" vertical="top"/>
    </xf>
    <xf numFmtId="0" fontId="22" fillId="7" borderId="3" xfId="4" applyFont="1" applyFill="1" applyBorder="1" applyAlignment="1" applyProtection="1">
      <alignment horizontal="left" vertical="center" wrapText="1"/>
    </xf>
    <xf numFmtId="0" fontId="22" fillId="7" borderId="4" xfId="4" applyFont="1" applyFill="1" applyBorder="1" applyAlignment="1" applyProtection="1">
      <alignment horizontal="left" vertical="center" wrapText="1"/>
    </xf>
    <xf numFmtId="0" fontId="22" fillId="7" borderId="2" xfId="4" applyFont="1" applyFill="1" applyBorder="1" applyAlignment="1" applyProtection="1">
      <alignment horizontal="left" vertical="center" wrapText="1"/>
    </xf>
    <xf numFmtId="0" fontId="41" fillId="7" borderId="2" xfId="4" applyFont="1" applyFill="1" applyBorder="1" applyAlignment="1" applyProtection="1">
      <alignment horizontal="left" vertical="center" wrapText="1"/>
    </xf>
    <xf numFmtId="0" fontId="20" fillId="18" borderId="0" xfId="4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center"/>
    </xf>
    <xf numFmtId="0" fontId="21" fillId="7" borderId="11" xfId="4" quotePrefix="1" applyFont="1" applyFill="1" applyBorder="1" applyAlignment="1" applyProtection="1">
      <alignment horizontal="center" vertical="center"/>
    </xf>
    <xf numFmtId="0" fontId="21" fillId="7" borderId="5" xfId="4" applyFont="1" applyFill="1" applyBorder="1" applyAlignment="1" applyProtection="1">
      <alignment horizontal="center" vertical="center"/>
    </xf>
    <xf numFmtId="0" fontId="21" fillId="7" borderId="12" xfId="4" applyFont="1" applyFill="1" applyBorder="1" applyAlignment="1" applyProtection="1">
      <alignment horizontal="center" vertical="center"/>
    </xf>
    <xf numFmtId="0" fontId="42" fillId="0" borderId="0" xfId="0" applyFont="1" applyFill="1" applyAlignment="1">
      <alignment horizontal="left" vertical="center" wrapText="1"/>
    </xf>
    <xf numFmtId="0" fontId="22" fillId="7" borderId="11" xfId="4" applyFont="1" applyFill="1" applyBorder="1" applyAlignment="1" applyProtection="1">
      <alignment horizontal="left" vertical="center" wrapText="1"/>
    </xf>
    <xf numFmtId="0" fontId="22" fillId="7" borderId="5" xfId="4" applyFont="1" applyFill="1" applyBorder="1" applyAlignment="1" applyProtection="1">
      <alignment horizontal="left" vertical="center" wrapText="1"/>
    </xf>
    <xf numFmtId="0" fontId="22" fillId="7" borderId="12" xfId="4" applyFont="1" applyFill="1" applyBorder="1" applyAlignment="1" applyProtection="1">
      <alignment horizontal="left" vertical="center" wrapText="1"/>
    </xf>
    <xf numFmtId="0" fontId="41" fillId="0" borderId="3" xfId="4" applyFont="1" applyFill="1" applyBorder="1" applyAlignment="1" applyProtection="1">
      <alignment horizontal="left" vertical="center" wrapText="1"/>
    </xf>
    <xf numFmtId="0" fontId="22" fillId="7" borderId="3" xfId="4" applyFont="1" applyFill="1" applyBorder="1" applyAlignment="1" applyProtection="1">
      <alignment vertical="center" wrapText="1"/>
    </xf>
    <xf numFmtId="0" fontId="22" fillId="7" borderId="4" xfId="4" applyFont="1" applyFill="1" applyBorder="1" applyAlignment="1" applyProtection="1">
      <alignment vertical="center" wrapText="1"/>
    </xf>
    <xf numFmtId="0" fontId="41" fillId="0" borderId="4" xfId="4" applyFont="1" applyFill="1" applyBorder="1" applyAlignment="1" applyProtection="1">
      <alignment horizontal="left" vertical="center" wrapText="1"/>
    </xf>
    <xf numFmtId="0" fontId="20" fillId="0" borderId="0" xfId="4" applyFont="1" applyFill="1" applyAlignment="1">
      <alignment horizontal="left" vertical="top"/>
    </xf>
    <xf numFmtId="0" fontId="20" fillId="0" borderId="0" xfId="4" applyFont="1" applyFill="1" applyAlignment="1">
      <alignment horizontal="left" vertical="top" wrapText="1"/>
    </xf>
    <xf numFmtId="0" fontId="22" fillId="0" borderId="2" xfId="4" applyFont="1" applyFill="1" applyBorder="1" applyAlignment="1" applyProtection="1">
      <alignment horizontal="left" vertical="top" wrapText="1"/>
    </xf>
    <xf numFmtId="0" fontId="22" fillId="0" borderId="3" xfId="4" applyFont="1" applyFill="1" applyBorder="1" applyAlignment="1" applyProtection="1">
      <alignment horizontal="left" vertical="top" wrapText="1"/>
    </xf>
    <xf numFmtId="0" fontId="22" fillId="0" borderId="4" xfId="4" applyFont="1" applyFill="1" applyBorder="1" applyAlignment="1" applyProtection="1">
      <alignment horizontal="left" vertical="top" wrapText="1"/>
    </xf>
    <xf numFmtId="0" fontId="21" fillId="0" borderId="2" xfId="7" applyFont="1" applyFill="1" applyBorder="1" applyAlignment="1" applyProtection="1">
      <alignment horizontal="left" vertical="center" wrapText="1"/>
    </xf>
    <xf numFmtId="0" fontId="21" fillId="0" borderId="3" xfId="7" applyFont="1" applyFill="1" applyBorder="1" applyAlignment="1" applyProtection="1">
      <alignment horizontal="left" vertical="center" wrapText="1"/>
    </xf>
    <xf numFmtId="0" fontId="21" fillId="0" borderId="4" xfId="7" applyFont="1" applyFill="1" applyBorder="1" applyAlignment="1" applyProtection="1">
      <alignment horizontal="left" vertical="center" wrapText="1"/>
    </xf>
    <xf numFmtId="0" fontId="21" fillId="7" borderId="4" xfId="4" applyFont="1" applyFill="1" applyBorder="1" applyAlignment="1" applyProtection="1">
      <alignment horizontal="center" vertical="center"/>
    </xf>
    <xf numFmtId="0" fontId="21" fillId="7" borderId="1" xfId="4" applyFont="1" applyFill="1" applyBorder="1" applyAlignment="1" applyProtection="1">
      <alignment horizontal="center" vertical="top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19" fillId="0" borderId="0" xfId="4" applyFont="1" applyFill="1" applyAlignment="1">
      <alignment horizontal="left" vertical="top" wrapText="1"/>
    </xf>
    <xf numFmtId="0" fontId="21" fillId="7" borderId="1" xfId="4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21" fillId="0" borderId="1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left" vertical="top" wrapText="1"/>
    </xf>
    <xf numFmtId="0" fontId="21" fillId="0" borderId="1" xfId="4" applyFont="1" applyFill="1" applyBorder="1" applyAlignment="1">
      <alignment horizontal="center" vertical="center" wrapText="1"/>
    </xf>
    <xf numFmtId="0" fontId="21" fillId="0" borderId="1" xfId="4" quotePrefix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2" fillId="0" borderId="5" xfId="4" applyFont="1" applyFill="1" applyBorder="1" applyAlignment="1" applyProtection="1">
      <alignment horizontal="left" vertical="center"/>
    </xf>
    <xf numFmtId="0" fontId="22" fillId="7" borderId="5" xfId="4" applyFont="1" applyFill="1" applyBorder="1" applyAlignment="1" applyProtection="1">
      <alignment horizontal="left" vertical="center"/>
    </xf>
    <xf numFmtId="0" fontId="22" fillId="7" borderId="19" xfId="4" applyFont="1" applyFill="1" applyBorder="1" applyAlignment="1" applyProtection="1">
      <alignment horizontal="left" vertical="center"/>
    </xf>
    <xf numFmtId="0" fontId="22" fillId="7" borderId="16" xfId="4" applyFont="1" applyFill="1" applyBorder="1" applyAlignment="1" applyProtection="1">
      <alignment horizontal="left" vertical="center"/>
    </xf>
    <xf numFmtId="0" fontId="21" fillId="7" borderId="2" xfId="4" quotePrefix="1" applyFont="1" applyFill="1" applyBorder="1" applyAlignment="1" applyProtection="1">
      <alignment horizontal="center" vertical="center"/>
    </xf>
    <xf numFmtId="0" fontId="22" fillId="7" borderId="14" xfId="4" applyFont="1" applyFill="1" applyBorder="1" applyAlignment="1" applyProtection="1">
      <alignment horizontal="left" vertical="center"/>
    </xf>
    <xf numFmtId="0" fontId="21" fillId="0" borderId="2" xfId="7" applyFont="1" applyFill="1" applyBorder="1" applyAlignment="1" applyProtection="1">
      <alignment horizontal="left" vertical="center"/>
    </xf>
    <xf numFmtId="0" fontId="21" fillId="0" borderId="3" xfId="7" applyFont="1" applyFill="1" applyBorder="1" applyAlignment="1" applyProtection="1">
      <alignment horizontal="left" vertical="center"/>
    </xf>
    <xf numFmtId="0" fontId="21" fillId="0" borderId="4" xfId="7" applyFont="1" applyFill="1" applyBorder="1" applyAlignment="1" applyProtection="1">
      <alignment horizontal="left" vertical="center"/>
    </xf>
    <xf numFmtId="3" fontId="21" fillId="7" borderId="14" xfId="4" applyNumberFormat="1" applyFont="1" applyFill="1" applyBorder="1" applyAlignment="1" applyProtection="1">
      <alignment horizontal="center" vertical="center" wrapText="1"/>
    </xf>
    <xf numFmtId="3" fontId="21" fillId="7" borderId="10" xfId="4" applyNumberFormat="1" applyFont="1" applyFill="1" applyBorder="1" applyAlignment="1" applyProtection="1">
      <alignment horizontal="center" vertical="center" wrapText="1"/>
    </xf>
    <xf numFmtId="0" fontId="21" fillId="7" borderId="5" xfId="4" applyNumberFormat="1" applyFont="1" applyFill="1" applyBorder="1" applyAlignment="1" applyProtection="1">
      <alignment horizontal="center"/>
    </xf>
    <xf numFmtId="0" fontId="21" fillId="7" borderId="14" xfId="4" applyNumberFormat="1" applyFont="1" applyFill="1" applyBorder="1" applyAlignment="1" applyProtection="1">
      <alignment horizontal="center" vertical="center"/>
    </xf>
    <xf numFmtId="0" fontId="21" fillId="7" borderId="10" xfId="4" applyNumberFormat="1" applyFont="1" applyFill="1" applyBorder="1" applyAlignment="1" applyProtection="1">
      <alignment horizontal="center" vertical="center"/>
    </xf>
    <xf numFmtId="0" fontId="21" fillId="7" borderId="2" xfId="4" applyNumberFormat="1" applyFont="1" applyFill="1" applyBorder="1" applyAlignment="1" applyProtection="1">
      <alignment horizontal="center" vertical="top" wrapText="1"/>
    </xf>
    <xf numFmtId="0" fontId="21" fillId="7" borderId="3" xfId="4" applyNumberFormat="1" applyFont="1" applyFill="1" applyBorder="1" applyAlignment="1" applyProtection="1">
      <alignment horizontal="center" vertical="top" wrapText="1"/>
    </xf>
    <xf numFmtId="0" fontId="21" fillId="7" borderId="4" xfId="4" applyNumberFormat="1" applyFont="1" applyFill="1" applyBorder="1" applyAlignment="1" applyProtection="1">
      <alignment horizontal="center" vertical="top" wrapText="1"/>
    </xf>
    <xf numFmtId="0" fontId="21" fillId="7" borderId="0" xfId="4" applyNumberFormat="1" applyFont="1" applyFill="1" applyBorder="1" applyAlignment="1" applyProtection="1">
      <alignment horizontal="center"/>
    </xf>
    <xf numFmtId="0" fontId="19" fillId="7" borderId="0" xfId="4" applyNumberFormat="1" applyFont="1" applyFill="1" applyBorder="1" applyAlignment="1" applyProtection="1">
      <alignment horizontal="left" wrapText="1"/>
    </xf>
    <xf numFmtId="0" fontId="19" fillId="0" borderId="0" xfId="4" applyNumberFormat="1" applyFont="1" applyFill="1" applyBorder="1" applyAlignment="1" applyProtection="1">
      <alignment horizontal="left"/>
    </xf>
    <xf numFmtId="0" fontId="19" fillId="7" borderId="0" xfId="4" applyNumberFormat="1" applyFont="1" applyFill="1" applyBorder="1" applyAlignment="1" applyProtection="1">
      <alignment horizontal="left"/>
    </xf>
    <xf numFmtId="0" fontId="19" fillId="7" borderId="0" xfId="4" applyFont="1" applyAlignment="1">
      <alignment horizontal="left" vertical="top" wrapText="1"/>
    </xf>
    <xf numFmtId="0" fontId="19" fillId="7" borderId="0" xfId="4" applyNumberFormat="1" applyFont="1" applyFill="1" applyBorder="1" applyAlignment="1" applyProtection="1">
      <alignment horizontal="center"/>
    </xf>
    <xf numFmtId="0" fontId="21" fillId="0" borderId="0" xfId="4" applyFont="1" applyFill="1" applyBorder="1" applyAlignment="1">
      <alignment horizontal="center" vertical="center"/>
    </xf>
    <xf numFmtId="3" fontId="22" fillId="7" borderId="0" xfId="4" applyNumberFormat="1" applyFont="1" applyFill="1" applyBorder="1" applyAlignment="1" applyProtection="1">
      <alignment horizontal="center"/>
    </xf>
    <xf numFmtId="0" fontId="21" fillId="0" borderId="0" xfId="4" quotePrefix="1" applyFont="1" applyFill="1" applyBorder="1" applyAlignment="1">
      <alignment horizontal="center" vertical="center"/>
    </xf>
    <xf numFmtId="3" fontId="22" fillId="0" borderId="0" xfId="4" applyNumberFormat="1" applyFont="1" applyFill="1" applyBorder="1" applyAlignment="1" applyProtection="1">
      <alignment horizontal="center"/>
    </xf>
    <xf numFmtId="3" fontId="21" fillId="0" borderId="0" xfId="4" applyNumberFormat="1" applyFont="1" applyFill="1" applyBorder="1" applyAlignment="1" applyProtection="1">
      <alignment horizontal="center" vertical="center" wrapText="1"/>
    </xf>
    <xf numFmtId="0" fontId="22" fillId="0" borderId="0" xfId="4" applyFont="1" applyFill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22" fillId="0" borderId="0" xfId="4" applyFont="1" applyFill="1" applyAlignment="1">
      <alignment horizontal="left" vertical="center"/>
    </xf>
    <xf numFmtId="0" fontId="35" fillId="0" borderId="0" xfId="4" applyFont="1" applyFill="1" applyAlignment="1">
      <alignment horizontal="left" vertical="top" wrapText="1"/>
    </xf>
    <xf numFmtId="0" fontId="21" fillId="0" borderId="0" xfId="4" applyNumberFormat="1" applyFont="1" applyFill="1" applyBorder="1" applyAlignment="1" applyProtection="1">
      <alignment horizontal="center" vertical="top"/>
    </xf>
    <xf numFmtId="0" fontId="21" fillId="0" borderId="0" xfId="4" applyFont="1" applyFill="1" applyBorder="1" applyAlignment="1">
      <alignment horizontal="left" vertical="top" wrapText="1"/>
    </xf>
    <xf numFmtId="0" fontId="32" fillId="0" borderId="0" xfId="4" applyFont="1" applyFill="1" applyAlignment="1">
      <alignment horizontal="left" vertical="top" wrapText="1"/>
    </xf>
    <xf numFmtId="0" fontId="19" fillId="7" borderId="0" xfId="4" applyNumberFormat="1" applyFont="1" applyFill="1" applyBorder="1" applyAlignment="1" applyProtection="1">
      <alignment horizontal="left" vertical="top"/>
    </xf>
    <xf numFmtId="0" fontId="46" fillId="0" borderId="3" xfId="4" applyFont="1" applyFill="1" applyBorder="1" applyAlignment="1" applyProtection="1">
      <alignment horizontal="left" vertical="center" wrapText="1"/>
    </xf>
    <xf numFmtId="0" fontId="46" fillId="0" borderId="4" xfId="4" applyFont="1" applyFill="1" applyBorder="1" applyAlignment="1" applyProtection="1">
      <alignment horizontal="left" vertical="center" wrapText="1"/>
    </xf>
    <xf numFmtId="0" fontId="46" fillId="7" borderId="3" xfId="4" applyFont="1" applyFill="1" applyBorder="1" applyAlignment="1" applyProtection="1">
      <alignment horizontal="left" vertical="center" wrapText="1"/>
    </xf>
    <xf numFmtId="0" fontId="46" fillId="7" borderId="4" xfId="4" applyFont="1" applyFill="1" applyBorder="1" applyAlignment="1" applyProtection="1">
      <alignment horizontal="left" vertical="center" wrapText="1"/>
    </xf>
    <xf numFmtId="0" fontId="46" fillId="7" borderId="2" xfId="4" applyFont="1" applyFill="1" applyBorder="1" applyAlignment="1" applyProtection="1">
      <alignment horizontal="left" vertical="center" wrapText="1"/>
    </xf>
    <xf numFmtId="0" fontId="46" fillId="2" borderId="2" xfId="0" applyFont="1" applyFill="1" applyBorder="1" applyAlignment="1">
      <alignment vertical="center"/>
    </xf>
    <xf numFmtId="0" fontId="46" fillId="2" borderId="3" xfId="0" applyFont="1" applyFill="1" applyBorder="1" applyAlignment="1">
      <alignment vertical="center"/>
    </xf>
    <xf numFmtId="0" fontId="46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6" fillId="2" borderId="3" xfId="0" quotePrefix="1" applyFont="1" applyFill="1" applyBorder="1" applyAlignment="1">
      <alignment horizontal="left" vertical="center"/>
    </xf>
    <xf numFmtId="0" fontId="46" fillId="2" borderId="4" xfId="0" applyFont="1" applyFill="1" applyBorder="1" applyAlignment="1">
      <alignment horizontal="left" vertical="center"/>
    </xf>
    <xf numFmtId="0" fontId="46" fillId="2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8" fillId="0" borderId="5" xfId="0" applyFont="1" applyBorder="1" applyAlignment="1">
      <alignment horizontal="left"/>
    </xf>
    <xf numFmtId="0" fontId="47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quotePrefix="1" applyFont="1" applyFill="1" applyBorder="1" applyAlignment="1">
      <alignment horizontal="center" vertical="center" wrapText="1"/>
    </xf>
    <xf numFmtId="0" fontId="8" fillId="2" borderId="4" xfId="0" quotePrefix="1" applyFont="1" applyFill="1" applyBorder="1" applyAlignment="1">
      <alignment horizontal="center" vertical="center" wrapText="1"/>
    </xf>
    <xf numFmtId="0" fontId="8" fillId="2" borderId="1" xfId="0" quotePrefix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6" fillId="2" borderId="2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2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8" fillId="2" borderId="2" xfId="0" quotePrefix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2" borderId="3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5" fillId="0" borderId="6" xfId="0" applyFont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/>
    </xf>
    <xf numFmtId="0" fontId="5" fillId="4" borderId="8" xfId="0" applyFont="1" applyFill="1" applyBorder="1" applyAlignment="1">
      <alignment horizontal="center" vertical="top"/>
    </xf>
    <xf numFmtId="0" fontId="5" fillId="4" borderId="9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top"/>
    </xf>
  </cellXfs>
  <cellStyles count="59">
    <cellStyle name="checkExposure" xfId="9"/>
    <cellStyle name="Comma [0] 2" xfId="56"/>
    <cellStyle name="Comma 2" xfId="54"/>
    <cellStyle name="Currency [0] 2" xfId="53"/>
    <cellStyle name="greyed" xfId="10"/>
    <cellStyle name="highlightExposure" xfId="8"/>
    <cellStyle name="highlightPD" xfId="11"/>
    <cellStyle name="highlightPercentage" xfId="12"/>
    <cellStyle name="highlightText" xfId="7"/>
    <cellStyle name="inputDate" xfId="13"/>
    <cellStyle name="inputExposure" xfId="5"/>
    <cellStyle name="inputMaturity" xfId="14"/>
    <cellStyle name="inputPD" xfId="15"/>
    <cellStyle name="inputPercentage" xfId="16"/>
    <cellStyle name="inputSelection" xfId="17"/>
    <cellStyle name="inputText" xfId="18"/>
    <cellStyle name="Normal" xfId="0" builtinId="0"/>
    <cellStyle name="Normal 2" xfId="1"/>
    <cellStyle name="Normal 3" xfId="2"/>
    <cellStyle name="Normal 3 2" xfId="3"/>
    <cellStyle name="Normal 4" xfId="4"/>
    <cellStyle name="Normal 5" xfId="52"/>
    <cellStyle name="Normal 6" xfId="55"/>
    <cellStyle name="optionalExposure" xfId="19"/>
    <cellStyle name="optionalMaturity" xfId="20"/>
    <cellStyle name="optionalPD" xfId="21"/>
    <cellStyle name="optionalPercentage" xfId="22"/>
    <cellStyle name="optionalSelection" xfId="23"/>
    <cellStyle name="optionalText" xfId="24"/>
    <cellStyle name="Percent" xfId="58" builtinId="5"/>
    <cellStyle name="Percent 2" xfId="51"/>
    <cellStyle name="Percent 3" xfId="57"/>
    <cellStyle name="showCheck" xfId="25"/>
    <cellStyle name="showExposure" xfId="6"/>
    <cellStyle name="showParameterE" xfId="26"/>
    <cellStyle name="showParameterS" xfId="27"/>
    <cellStyle name="showParameterS 2" xfId="28"/>
    <cellStyle name="showPD" xfId="29"/>
    <cellStyle name="showPercentage" xfId="30"/>
    <cellStyle name="showSelection" xfId="31"/>
    <cellStyle name="sup2Int" xfId="32"/>
    <cellStyle name="sup2ParameterE" xfId="33"/>
    <cellStyle name="sup2Percentage" xfId="34"/>
    <cellStyle name="sup2PercentageL" xfId="35"/>
    <cellStyle name="sup2PercentageM" xfId="36"/>
    <cellStyle name="sup2Selection" xfId="37"/>
    <cellStyle name="sup2Text" xfId="38"/>
    <cellStyle name="sup3ParameterE" xfId="39"/>
    <cellStyle name="sup3Percentage" xfId="40"/>
    <cellStyle name="supFloat" xfId="41"/>
    <cellStyle name="supInt" xfId="42"/>
    <cellStyle name="supParameterE" xfId="43"/>
    <cellStyle name="supParameterS" xfId="44"/>
    <cellStyle name="supPD" xfId="45"/>
    <cellStyle name="supPercentage" xfId="46"/>
    <cellStyle name="supPercentageL" xfId="47"/>
    <cellStyle name="supPercentageM" xfId="48"/>
    <cellStyle name="supSelection" xfId="49"/>
    <cellStyle name="supText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89647</xdr:colOff>
      <xdr:row>18</xdr:row>
      <xdr:rowOff>29883</xdr:rowOff>
    </xdr:from>
    <xdr:ext cx="7220113" cy="2252604"/>
    <xdr:sp macro="" textlink="">
      <xdr:nvSpPr>
        <xdr:cNvPr id="2" name="Rectangle 1"/>
        <xdr:cNvSpPr/>
      </xdr:nvSpPr>
      <xdr:spPr>
        <a:xfrm rot="19739823">
          <a:off x="1016000" y="2569883"/>
          <a:ext cx="7220113" cy="2252604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3800" b="1" cap="none" spc="0">
              <a:ln w="10160">
                <a:solidFill>
                  <a:schemeClr val="accent5">
                    <a:alpha val="55000"/>
                  </a:schemeClr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DRAFT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1977903</xdr:colOff>
      <xdr:row>27</xdr:row>
      <xdr:rowOff>9253</xdr:rowOff>
    </xdr:from>
    <xdr:ext cx="14376364" cy="5477462"/>
    <xdr:sp macro="" textlink="">
      <xdr:nvSpPr>
        <xdr:cNvPr id="2" name="Rectangle 1"/>
        <xdr:cNvSpPr/>
      </xdr:nvSpPr>
      <xdr:spPr>
        <a:xfrm rot="19739823">
          <a:off x="2533528" y="3311253"/>
          <a:ext cx="14376364" cy="5477462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4400" b="1" cap="none" spc="0">
              <a:ln w="10160">
                <a:solidFill>
                  <a:schemeClr val="accent5">
                    <a:alpha val="55000"/>
                  </a:schemeClr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DRAFT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37073</xdr:colOff>
      <xdr:row>25</xdr:row>
      <xdr:rowOff>43215</xdr:rowOff>
    </xdr:from>
    <xdr:ext cx="11442372" cy="4585101"/>
    <xdr:sp macro="" textlink="">
      <xdr:nvSpPr>
        <xdr:cNvPr id="2" name="Rectangle 1"/>
        <xdr:cNvSpPr/>
      </xdr:nvSpPr>
      <xdr:spPr>
        <a:xfrm rot="19739823">
          <a:off x="1000156" y="3906132"/>
          <a:ext cx="11442372" cy="4585101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8700" b="1" cap="none" spc="0">
              <a:ln w="10160">
                <a:solidFill>
                  <a:schemeClr val="accent5">
                    <a:alpha val="55000"/>
                  </a:schemeClr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DRAFT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09\SE%20Risiko%20Kredit\Impact%20Study\Mandiri_2009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Results"/>
      <sheetName val="Checks"/>
      <sheetName val="Parameters"/>
      <sheetName val="Related entities"/>
      <sheetName val="Current"/>
      <sheetName val="Current Securitisation"/>
      <sheetName val="Standardised"/>
      <sheetName val="Standardised Securitisation"/>
      <sheetName val="Operational risk"/>
    </sheetNames>
    <sheetDataSet>
      <sheetData sheetId="0"/>
      <sheetData sheetId="1"/>
      <sheetData sheetId="2"/>
      <sheetData sheetId="3">
        <row r="315">
          <cell r="C315" t="str">
            <v>Yes</v>
          </cell>
        </row>
        <row r="316">
          <cell r="C316" t="str">
            <v>No</v>
          </cell>
        </row>
        <row r="317">
          <cell r="C317">
            <v>1</v>
          </cell>
        </row>
        <row r="318">
          <cell r="C318">
            <v>2</v>
          </cell>
        </row>
        <row r="346">
          <cell r="C346" t="str">
            <v>Standardised Approach</v>
          </cell>
        </row>
        <row r="347">
          <cell r="C347" t="str">
            <v>Alternative Standardised Approach</v>
          </cell>
        </row>
        <row r="352">
          <cell r="C352" t="str">
            <v>RSA</v>
          </cell>
        </row>
        <row r="353">
          <cell r="C353" t="str">
            <v>FIRB</v>
          </cell>
        </row>
        <row r="354">
          <cell r="C354" t="str">
            <v>AIRB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workbookViewId="0"/>
  </sheetViews>
  <sheetFormatPr defaultRowHeight="14.5" x14ac:dyDescent="0.35"/>
  <sheetData>
    <row r="1" spans="1:24" s="10" customFormat="1" x14ac:dyDescent="0.35"/>
    <row r="2" spans="1:24" s="10" customFormat="1" x14ac:dyDescent="0.35"/>
    <row r="3" spans="1:24" s="10" customFormat="1" x14ac:dyDescent="0.35"/>
    <row r="4" spans="1:24" s="10" customFormat="1" x14ac:dyDescent="0.35"/>
    <row r="5" spans="1:24" s="10" customFormat="1" x14ac:dyDescent="0.35"/>
    <row r="6" spans="1:24" s="10" customFormat="1" x14ac:dyDescent="0.35"/>
    <row r="7" spans="1:24" s="10" customFormat="1" x14ac:dyDescent="0.35"/>
    <row r="8" spans="1:24" ht="72" customHeight="1" x14ac:dyDescent="0.35">
      <c r="A8" s="608" t="s">
        <v>317</v>
      </c>
      <c r="B8" s="608"/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608"/>
      <c r="S8" s="608"/>
      <c r="T8" s="608"/>
      <c r="U8" s="608"/>
      <c r="V8" s="608"/>
      <c r="W8" s="608"/>
      <c r="X8" s="608"/>
    </row>
    <row r="9" spans="1:24" ht="61.5" x14ac:dyDescent="1.35">
      <c r="A9" s="609" t="s">
        <v>318</v>
      </c>
      <c r="B9" s="609"/>
      <c r="C9" s="609"/>
      <c r="D9" s="609"/>
      <c r="E9" s="609"/>
      <c r="F9" s="609"/>
      <c r="G9" s="609"/>
      <c r="H9" s="609"/>
      <c r="I9" s="609"/>
      <c r="J9" s="609"/>
      <c r="K9" s="609"/>
      <c r="L9" s="609"/>
      <c r="M9" s="609"/>
      <c r="N9" s="609"/>
      <c r="O9" s="609"/>
      <c r="P9" s="609"/>
      <c r="Q9" s="609"/>
      <c r="R9" s="609"/>
      <c r="S9" s="609"/>
      <c r="T9" s="609"/>
      <c r="U9" s="609"/>
      <c r="V9" s="609"/>
      <c r="W9" s="609"/>
      <c r="X9" s="609"/>
    </row>
    <row r="10" spans="1:24" ht="36" x14ac:dyDescent="0.8">
      <c r="A10" s="75"/>
      <c r="B10" s="75"/>
      <c r="C10" s="75"/>
      <c r="D10" s="75"/>
      <c r="E10" s="75"/>
      <c r="F10" s="75"/>
      <c r="G10" s="75"/>
      <c r="H10" s="75"/>
      <c r="I10" s="75"/>
    </row>
    <row r="11" spans="1:24" ht="36" x14ac:dyDescent="0.8">
      <c r="A11" s="75"/>
      <c r="B11" s="75" t="s">
        <v>319</v>
      </c>
      <c r="C11" s="75"/>
      <c r="D11" s="75"/>
      <c r="E11" s="75"/>
      <c r="F11" s="75"/>
      <c r="G11" s="75"/>
      <c r="H11" s="75"/>
      <c r="I11" s="75"/>
    </row>
    <row r="12" spans="1:24" ht="36" x14ac:dyDescent="0.8">
      <c r="A12" s="75"/>
      <c r="B12" s="75" t="s">
        <v>320</v>
      </c>
      <c r="C12" s="75"/>
      <c r="D12" s="75"/>
      <c r="E12" s="75"/>
      <c r="F12" s="75"/>
      <c r="G12" s="75"/>
      <c r="H12" s="75"/>
      <c r="I12" s="75"/>
    </row>
    <row r="13" spans="1:24" ht="36" x14ac:dyDescent="0.8">
      <c r="A13" s="75"/>
      <c r="B13" s="75" t="s">
        <v>321</v>
      </c>
      <c r="C13" s="75"/>
      <c r="D13" s="75"/>
      <c r="E13" s="75"/>
      <c r="F13" s="75"/>
      <c r="G13" s="75"/>
      <c r="H13" s="75"/>
      <c r="I13" s="75"/>
    </row>
    <row r="14" spans="1:24" ht="36" x14ac:dyDescent="0.8">
      <c r="A14" s="75"/>
      <c r="B14" s="75" t="s">
        <v>322</v>
      </c>
      <c r="C14" s="75"/>
      <c r="D14" s="75"/>
      <c r="E14" s="75"/>
      <c r="F14" s="75"/>
      <c r="G14" s="75"/>
      <c r="H14" s="75"/>
      <c r="I14" s="75"/>
    </row>
    <row r="15" spans="1:24" ht="36" x14ac:dyDescent="0.8">
      <c r="A15" s="75"/>
      <c r="B15" s="75" t="s">
        <v>325</v>
      </c>
      <c r="C15" s="75"/>
      <c r="D15" s="75"/>
      <c r="E15" s="75"/>
      <c r="F15" s="75"/>
      <c r="G15" s="75"/>
      <c r="H15" s="75"/>
      <c r="I15" s="75"/>
    </row>
    <row r="16" spans="1:24" ht="36" x14ac:dyDescent="0.8">
      <c r="A16" s="75"/>
      <c r="B16" s="75" t="s">
        <v>323</v>
      </c>
      <c r="C16" s="75"/>
      <c r="D16" s="75"/>
      <c r="E16" s="75"/>
      <c r="F16" s="75"/>
      <c r="G16" s="75"/>
      <c r="H16" s="75"/>
      <c r="I16" s="75"/>
    </row>
    <row r="17" spans="1:9" ht="36" x14ac:dyDescent="0.8">
      <c r="A17" s="75"/>
      <c r="B17" s="76" t="s">
        <v>326</v>
      </c>
      <c r="C17" s="75"/>
      <c r="D17" s="75"/>
      <c r="E17" s="75"/>
      <c r="F17" s="75"/>
      <c r="G17" s="75"/>
      <c r="H17" s="75"/>
      <c r="I17" s="75"/>
    </row>
    <row r="18" spans="1:9" ht="39.75" customHeight="1" x14ac:dyDescent="0.8">
      <c r="B18" s="75" t="s">
        <v>327</v>
      </c>
    </row>
    <row r="19" spans="1:9" x14ac:dyDescent="0.35">
      <c r="B19" s="10"/>
    </row>
  </sheetData>
  <mergeCells count="2">
    <mergeCell ref="A8:X8"/>
    <mergeCell ref="A9:X9"/>
  </mergeCells>
  <pageMargins left="0.7" right="0.7" top="0.75" bottom="0.75" header="0.3" footer="0.3"/>
  <pageSetup paperSize="9" scale="59" orientation="landscape" r:id="rId1"/>
  <colBreaks count="1" manualBreakCount="1">
    <brk id="24" max="23" man="1"/>
  </col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3"/>
  <sheetViews>
    <sheetView tabSelected="1" topLeftCell="A6" zoomScale="85" zoomScaleNormal="85" workbookViewId="0">
      <selection activeCell="L33" sqref="L33"/>
    </sheetView>
  </sheetViews>
  <sheetFormatPr defaultColWidth="9.08984375" defaultRowHeight="13" x14ac:dyDescent="0.35"/>
  <cols>
    <col min="1" max="1" width="3.6328125" style="294" customWidth="1"/>
    <col min="2" max="2" width="3.6328125" style="298" customWidth="1"/>
    <col min="3" max="4" width="3" style="289" customWidth="1"/>
    <col min="5" max="5" width="58.08984375" style="289" customWidth="1"/>
    <col min="6" max="7" width="15.90625" style="289" customWidth="1"/>
    <col min="8" max="8" width="15.90625" style="298" customWidth="1"/>
    <col min="9" max="9" width="3.453125" style="289" customWidth="1"/>
    <col min="10" max="10" width="1.54296875" style="289" customWidth="1"/>
    <col min="11" max="11" width="2" style="289" customWidth="1"/>
    <col min="12" max="12" width="49.08984375" style="289" customWidth="1"/>
    <col min="13" max="14" width="15.90625" style="289" customWidth="1"/>
    <col min="15" max="16384" width="9.08984375" style="289"/>
  </cols>
  <sheetData>
    <row r="1" spans="1:20" hidden="1" x14ac:dyDescent="0.35">
      <c r="A1" s="288" t="s">
        <v>399</v>
      </c>
      <c r="B1" s="79"/>
      <c r="C1" s="77"/>
      <c r="D1" s="77"/>
      <c r="E1" s="77"/>
      <c r="F1" s="77"/>
      <c r="G1" s="77"/>
      <c r="H1" s="79"/>
    </row>
    <row r="2" spans="1:20" hidden="1" x14ac:dyDescent="0.35">
      <c r="A2" s="78"/>
      <c r="B2" s="79"/>
      <c r="C2" s="77"/>
      <c r="D2" s="77"/>
      <c r="E2" s="77"/>
      <c r="F2" s="77"/>
      <c r="G2" s="77"/>
      <c r="H2" s="79"/>
    </row>
    <row r="3" spans="1:20" hidden="1" x14ac:dyDescent="0.35">
      <c r="A3" s="78"/>
      <c r="B3" s="79"/>
      <c r="C3" s="77"/>
      <c r="D3" s="77"/>
      <c r="E3" s="77"/>
      <c r="F3" s="77"/>
      <c r="G3" s="77"/>
      <c r="H3" s="79"/>
    </row>
    <row r="4" spans="1:20" hidden="1" x14ac:dyDescent="0.35">
      <c r="A4" s="645" t="s">
        <v>344</v>
      </c>
      <c r="B4" s="645"/>
      <c r="C4" s="645"/>
      <c r="D4" s="645"/>
      <c r="E4" s="645"/>
      <c r="F4" s="645"/>
      <c r="G4" s="645"/>
      <c r="H4" s="645"/>
      <c r="L4" s="644" t="s">
        <v>379</v>
      </c>
      <c r="M4" s="644"/>
      <c r="N4" s="644"/>
      <c r="O4" s="644"/>
      <c r="P4" s="644"/>
      <c r="Q4" s="644"/>
      <c r="R4" s="644"/>
      <c r="S4" s="644"/>
      <c r="T4" s="644"/>
    </row>
    <row r="5" spans="1:20" hidden="1" x14ac:dyDescent="0.35">
      <c r="A5" s="97"/>
      <c r="B5" s="97"/>
      <c r="C5" s="97"/>
      <c r="D5" s="97"/>
      <c r="E5" s="97"/>
      <c r="F5" s="97"/>
      <c r="G5" s="97"/>
      <c r="H5" s="97"/>
    </row>
    <row r="6" spans="1:20" ht="42.75" customHeight="1" x14ac:dyDescent="0.35">
      <c r="A6" s="649" t="s">
        <v>621</v>
      </c>
      <c r="B6" s="649"/>
      <c r="C6" s="649"/>
      <c r="D6" s="649"/>
      <c r="E6" s="649"/>
      <c r="F6" s="649"/>
      <c r="G6" s="649"/>
      <c r="H6" s="649"/>
    </row>
    <row r="7" spans="1:20" x14ac:dyDescent="0.35">
      <c r="A7" s="265"/>
      <c r="B7" s="265"/>
      <c r="C7" s="265"/>
      <c r="D7" s="265"/>
      <c r="E7" s="265"/>
      <c r="F7" s="265"/>
      <c r="G7" s="265"/>
      <c r="H7" s="265"/>
    </row>
    <row r="8" spans="1:20" x14ac:dyDescent="0.35">
      <c r="A8" s="632" t="s">
        <v>524</v>
      </c>
      <c r="B8" s="632"/>
      <c r="C8" s="632"/>
      <c r="D8" s="632"/>
      <c r="E8" s="632"/>
      <c r="F8" s="632"/>
      <c r="G8" s="632"/>
      <c r="H8" s="632"/>
    </row>
    <row r="9" spans="1:20" x14ac:dyDescent="0.35">
      <c r="A9" s="266"/>
      <c r="B9" s="266"/>
      <c r="C9" s="266"/>
      <c r="D9" s="266"/>
      <c r="E9" s="266"/>
      <c r="F9" s="266"/>
      <c r="G9" s="266"/>
      <c r="H9" s="266"/>
    </row>
    <row r="10" spans="1:20" s="290" customFormat="1" ht="15" customHeight="1" x14ac:dyDescent="0.35">
      <c r="A10" s="426" t="s">
        <v>526</v>
      </c>
      <c r="B10" s="614" t="s">
        <v>511</v>
      </c>
      <c r="C10" s="614"/>
      <c r="D10" s="614"/>
      <c r="E10" s="614"/>
      <c r="F10" s="614"/>
      <c r="G10" s="614"/>
      <c r="H10" s="614"/>
    </row>
    <row r="11" spans="1:20" x14ac:dyDescent="0.35">
      <c r="A11" s="308"/>
      <c r="B11" s="309"/>
      <c r="C11" s="308"/>
      <c r="D11" s="308"/>
      <c r="E11" s="308"/>
      <c r="F11" s="308"/>
      <c r="G11" s="308"/>
      <c r="H11" s="309"/>
    </row>
    <row r="12" spans="1:20" x14ac:dyDescent="0.35">
      <c r="A12" s="310"/>
      <c r="B12" s="311" t="s">
        <v>0</v>
      </c>
      <c r="C12" s="616" t="s">
        <v>1</v>
      </c>
      <c r="D12" s="616"/>
      <c r="E12" s="616"/>
      <c r="F12" s="311" t="s">
        <v>328</v>
      </c>
      <c r="G12" s="312" t="s">
        <v>342</v>
      </c>
      <c r="H12" s="311" t="s">
        <v>2</v>
      </c>
    </row>
    <row r="13" spans="1:20" x14ac:dyDescent="0.35">
      <c r="A13" s="310"/>
      <c r="B13" s="313" t="s">
        <v>539</v>
      </c>
      <c r="C13" s="646" t="s">
        <v>540</v>
      </c>
      <c r="D13" s="647"/>
      <c r="E13" s="648"/>
      <c r="F13" s="313" t="s">
        <v>541</v>
      </c>
      <c r="G13" s="313" t="s">
        <v>542</v>
      </c>
      <c r="H13" s="313" t="s">
        <v>543</v>
      </c>
    </row>
    <row r="14" spans="1:20" x14ac:dyDescent="0.35">
      <c r="A14" s="310"/>
      <c r="B14" s="314" t="s">
        <v>5</v>
      </c>
      <c r="C14" s="640" t="s">
        <v>6</v>
      </c>
      <c r="D14" s="640"/>
      <c r="E14" s="641"/>
      <c r="F14" s="315"/>
      <c r="G14" s="316"/>
      <c r="H14" s="317"/>
    </row>
    <row r="15" spans="1:20" x14ac:dyDescent="0.35">
      <c r="A15" s="310"/>
      <c r="B15" s="314"/>
      <c r="C15" s="318" t="s">
        <v>7</v>
      </c>
      <c r="D15" s="640" t="s">
        <v>8</v>
      </c>
      <c r="E15" s="641"/>
      <c r="F15" s="319">
        <f>SUM(F16:F21)</f>
        <v>0</v>
      </c>
      <c r="G15" s="319">
        <f>SUM(G16:G21)</f>
        <v>0</v>
      </c>
      <c r="H15" s="96">
        <f>F15-G15</f>
        <v>0</v>
      </c>
    </row>
    <row r="16" spans="1:20" x14ac:dyDescent="0.35">
      <c r="A16" s="310"/>
      <c r="B16" s="314"/>
      <c r="C16" s="320"/>
      <c r="D16" s="320" t="s">
        <v>33</v>
      </c>
      <c r="E16" s="321" t="s">
        <v>329</v>
      </c>
      <c r="F16" s="322"/>
      <c r="G16" s="86"/>
      <c r="H16" s="323"/>
    </row>
    <row r="17" spans="1:10" x14ac:dyDescent="0.35">
      <c r="A17" s="310"/>
      <c r="B17" s="314"/>
      <c r="C17" s="318"/>
      <c r="D17" s="318" t="s">
        <v>34</v>
      </c>
      <c r="E17" s="324" t="s">
        <v>388</v>
      </c>
      <c r="F17" s="322"/>
      <c r="G17" s="86"/>
      <c r="H17" s="323"/>
    </row>
    <row r="18" spans="1:10" x14ac:dyDescent="0.35">
      <c r="A18" s="310"/>
      <c r="B18" s="314"/>
      <c r="C18" s="318"/>
      <c r="D18" s="325" t="s">
        <v>35</v>
      </c>
      <c r="E18" s="326" t="s">
        <v>401</v>
      </c>
      <c r="F18" s="322"/>
      <c r="G18" s="86"/>
      <c r="H18" s="323"/>
    </row>
    <row r="19" spans="1:10" x14ac:dyDescent="0.35">
      <c r="A19" s="310"/>
      <c r="B19" s="314"/>
      <c r="C19" s="318"/>
      <c r="D19" s="318" t="s">
        <v>81</v>
      </c>
      <c r="E19" s="324" t="s">
        <v>330</v>
      </c>
      <c r="F19" s="322"/>
      <c r="G19" s="86"/>
      <c r="H19" s="323"/>
    </row>
    <row r="20" spans="1:10" x14ac:dyDescent="0.35">
      <c r="A20" s="310"/>
      <c r="B20" s="314"/>
      <c r="C20" s="318"/>
      <c r="D20" s="318" t="s">
        <v>331</v>
      </c>
      <c r="E20" s="324" t="s">
        <v>389</v>
      </c>
      <c r="F20" s="322"/>
      <c r="G20" s="86"/>
      <c r="H20" s="323"/>
      <c r="J20" s="291"/>
    </row>
    <row r="21" spans="1:10" x14ac:dyDescent="0.35">
      <c r="A21" s="310"/>
      <c r="B21" s="314"/>
      <c r="C21" s="318"/>
      <c r="D21" s="318" t="s">
        <v>332</v>
      </c>
      <c r="E21" s="324" t="s">
        <v>390</v>
      </c>
      <c r="F21" s="322"/>
      <c r="G21" s="86"/>
      <c r="H21" s="323"/>
    </row>
    <row r="22" spans="1:10" x14ac:dyDescent="0.35">
      <c r="A22" s="310"/>
      <c r="B22" s="314"/>
      <c r="C22" s="318" t="s">
        <v>9</v>
      </c>
      <c r="D22" s="640" t="s">
        <v>10</v>
      </c>
      <c r="E22" s="641"/>
      <c r="F22" s="327">
        <f>SUM(F23:F28)</f>
        <v>0</v>
      </c>
      <c r="G22" s="327">
        <f>SUM(G23:G28)</f>
        <v>0</v>
      </c>
      <c r="H22" s="96">
        <f>F22-G22</f>
        <v>0</v>
      </c>
    </row>
    <row r="23" spans="1:10" x14ac:dyDescent="0.35">
      <c r="A23" s="310"/>
      <c r="B23" s="314"/>
      <c r="C23" s="318"/>
      <c r="D23" s="318" t="s">
        <v>33</v>
      </c>
      <c r="E23" s="321" t="s">
        <v>388</v>
      </c>
      <c r="F23" s="328"/>
      <c r="G23" s="86"/>
      <c r="H23" s="317"/>
    </row>
    <row r="24" spans="1:10" x14ac:dyDescent="0.35">
      <c r="A24" s="310"/>
      <c r="B24" s="314"/>
      <c r="C24" s="318"/>
      <c r="D24" s="325" t="s">
        <v>34</v>
      </c>
      <c r="E24" s="329" t="s">
        <v>401</v>
      </c>
      <c r="F24" s="328"/>
      <c r="G24" s="86"/>
      <c r="H24" s="317"/>
    </row>
    <row r="25" spans="1:10" x14ac:dyDescent="0.35">
      <c r="A25" s="310"/>
      <c r="B25" s="314"/>
      <c r="C25" s="318"/>
      <c r="D25" s="318" t="s">
        <v>35</v>
      </c>
      <c r="E25" s="330" t="s">
        <v>391</v>
      </c>
      <c r="F25" s="328"/>
      <c r="G25" s="86"/>
      <c r="H25" s="317"/>
    </row>
    <row r="26" spans="1:10" x14ac:dyDescent="0.35">
      <c r="A26" s="310"/>
      <c r="B26" s="314"/>
      <c r="C26" s="318"/>
      <c r="D26" s="318" t="s">
        <v>81</v>
      </c>
      <c r="E26" s="324" t="s">
        <v>330</v>
      </c>
      <c r="F26" s="322"/>
      <c r="G26" s="86"/>
      <c r="H26" s="317"/>
    </row>
    <row r="27" spans="1:10" x14ac:dyDescent="0.35">
      <c r="A27" s="310"/>
      <c r="B27" s="314"/>
      <c r="C27" s="318"/>
      <c r="D27" s="318" t="s">
        <v>331</v>
      </c>
      <c r="E27" s="324" t="s">
        <v>389</v>
      </c>
      <c r="F27" s="322"/>
      <c r="G27" s="86"/>
      <c r="H27" s="317"/>
    </row>
    <row r="28" spans="1:10" x14ac:dyDescent="0.35">
      <c r="A28" s="310"/>
      <c r="B28" s="314"/>
      <c r="C28" s="318"/>
      <c r="D28" s="318" t="s">
        <v>332</v>
      </c>
      <c r="E28" s="324" t="s">
        <v>390</v>
      </c>
      <c r="F28" s="322"/>
      <c r="G28" s="86"/>
      <c r="H28" s="317"/>
    </row>
    <row r="29" spans="1:10" s="292" customFormat="1" x14ac:dyDescent="0.35">
      <c r="A29" s="331"/>
      <c r="B29" s="314" t="s">
        <v>11</v>
      </c>
      <c r="C29" s="630" t="s">
        <v>12</v>
      </c>
      <c r="D29" s="630"/>
      <c r="E29" s="631"/>
      <c r="F29" s="327">
        <f>SUM(F30:F35)</f>
        <v>0</v>
      </c>
      <c r="G29" s="327">
        <f>SUM(G30:G35)</f>
        <v>0</v>
      </c>
      <c r="H29" s="332">
        <f>F29-G29</f>
        <v>0</v>
      </c>
    </row>
    <row r="30" spans="1:10" x14ac:dyDescent="0.35">
      <c r="A30" s="310"/>
      <c r="B30" s="314"/>
      <c r="C30" s="318" t="s">
        <v>7</v>
      </c>
      <c r="D30" s="640" t="s">
        <v>388</v>
      </c>
      <c r="E30" s="641"/>
      <c r="F30" s="333"/>
      <c r="G30" s="93"/>
      <c r="H30" s="317"/>
    </row>
    <row r="31" spans="1:10" x14ac:dyDescent="0.35">
      <c r="A31" s="310"/>
      <c r="B31" s="314"/>
      <c r="C31" s="325" t="s">
        <v>9</v>
      </c>
      <c r="D31" s="623" t="s">
        <v>401</v>
      </c>
      <c r="E31" s="624"/>
      <c r="F31" s="333"/>
      <c r="G31" s="93"/>
      <c r="H31" s="317"/>
    </row>
    <row r="32" spans="1:10" x14ac:dyDescent="0.35">
      <c r="A32" s="310"/>
      <c r="B32" s="314"/>
      <c r="C32" s="318" t="s">
        <v>36</v>
      </c>
      <c r="D32" s="640" t="s">
        <v>391</v>
      </c>
      <c r="E32" s="641"/>
      <c r="F32" s="333"/>
      <c r="G32" s="93"/>
      <c r="H32" s="317"/>
    </row>
    <row r="33" spans="1:8" x14ac:dyDescent="0.35">
      <c r="A33" s="310"/>
      <c r="B33" s="314"/>
      <c r="C33" s="318" t="s">
        <v>37</v>
      </c>
      <c r="D33" s="640" t="s">
        <v>330</v>
      </c>
      <c r="E33" s="641"/>
      <c r="F33" s="334"/>
      <c r="G33" s="93"/>
      <c r="H33" s="317"/>
    </row>
    <row r="34" spans="1:8" x14ac:dyDescent="0.35">
      <c r="A34" s="310"/>
      <c r="B34" s="314"/>
      <c r="C34" s="318" t="s">
        <v>39</v>
      </c>
      <c r="D34" s="640" t="s">
        <v>389</v>
      </c>
      <c r="E34" s="641"/>
      <c r="F34" s="335"/>
      <c r="G34" s="336"/>
      <c r="H34" s="317"/>
    </row>
    <row r="35" spans="1:8" x14ac:dyDescent="0.35">
      <c r="A35" s="310"/>
      <c r="B35" s="314"/>
      <c r="C35" s="318" t="s">
        <v>40</v>
      </c>
      <c r="D35" s="640" t="s">
        <v>390</v>
      </c>
      <c r="E35" s="641"/>
      <c r="F35" s="335"/>
      <c r="G35" s="336"/>
      <c r="H35" s="317"/>
    </row>
    <row r="36" spans="1:8" x14ac:dyDescent="0.35">
      <c r="A36" s="310"/>
      <c r="B36" s="337" t="s">
        <v>13</v>
      </c>
      <c r="C36" s="622" t="s">
        <v>14</v>
      </c>
      <c r="D36" s="623"/>
      <c r="E36" s="624"/>
      <c r="F36" s="327">
        <f>SUM(F37:F42)</f>
        <v>0</v>
      </c>
      <c r="G36" s="327">
        <f>SUM(G37:G42)</f>
        <v>0</v>
      </c>
      <c r="H36" s="332">
        <f>F36-G36</f>
        <v>0</v>
      </c>
    </row>
    <row r="37" spans="1:8" x14ac:dyDescent="0.35">
      <c r="A37" s="310"/>
      <c r="B37" s="314"/>
      <c r="C37" s="318" t="s">
        <v>7</v>
      </c>
      <c r="D37" s="640" t="s">
        <v>388</v>
      </c>
      <c r="E37" s="641"/>
      <c r="F37" s="334"/>
      <c r="G37" s="93"/>
      <c r="H37" s="317"/>
    </row>
    <row r="38" spans="1:8" x14ac:dyDescent="0.35">
      <c r="A38" s="310"/>
      <c r="B38" s="314"/>
      <c r="C38" s="325" t="s">
        <v>9</v>
      </c>
      <c r="D38" s="640" t="s">
        <v>401</v>
      </c>
      <c r="E38" s="641"/>
      <c r="F38" s="334"/>
      <c r="G38" s="93"/>
      <c r="H38" s="317"/>
    </row>
    <row r="39" spans="1:8" x14ac:dyDescent="0.35">
      <c r="A39" s="310"/>
      <c r="B39" s="314"/>
      <c r="C39" s="318" t="s">
        <v>36</v>
      </c>
      <c r="D39" s="630" t="s">
        <v>391</v>
      </c>
      <c r="E39" s="631"/>
      <c r="F39" s="334"/>
      <c r="G39" s="93"/>
      <c r="H39" s="317"/>
    </row>
    <row r="40" spans="1:8" x14ac:dyDescent="0.35">
      <c r="A40" s="310"/>
      <c r="B40" s="314"/>
      <c r="C40" s="318" t="s">
        <v>37</v>
      </c>
      <c r="D40" s="630" t="s">
        <v>330</v>
      </c>
      <c r="E40" s="631"/>
      <c r="F40" s="334"/>
      <c r="G40" s="93"/>
      <c r="H40" s="317"/>
    </row>
    <row r="41" spans="1:8" x14ac:dyDescent="0.35">
      <c r="A41" s="310"/>
      <c r="B41" s="314"/>
      <c r="C41" s="318" t="s">
        <v>39</v>
      </c>
      <c r="D41" s="640" t="s">
        <v>389</v>
      </c>
      <c r="E41" s="641"/>
      <c r="F41" s="334"/>
      <c r="G41" s="93"/>
      <c r="H41" s="317"/>
    </row>
    <row r="42" spans="1:8" x14ac:dyDescent="0.35">
      <c r="A42" s="310"/>
      <c r="B42" s="314"/>
      <c r="C42" s="318" t="s">
        <v>40</v>
      </c>
      <c r="D42" s="640" t="s">
        <v>390</v>
      </c>
      <c r="E42" s="641"/>
      <c r="F42" s="334"/>
      <c r="G42" s="93"/>
      <c r="H42" s="317"/>
    </row>
    <row r="43" spans="1:8" x14ac:dyDescent="0.35">
      <c r="A43" s="310"/>
      <c r="B43" s="314" t="s">
        <v>15</v>
      </c>
      <c r="C43" s="640" t="s">
        <v>333</v>
      </c>
      <c r="D43" s="640"/>
      <c r="E43" s="641"/>
      <c r="F43" s="338"/>
      <c r="G43" s="339"/>
      <c r="H43" s="316"/>
    </row>
    <row r="44" spans="1:8" x14ac:dyDescent="0.35">
      <c r="A44" s="310"/>
      <c r="B44" s="314"/>
      <c r="C44" s="318" t="s">
        <v>7</v>
      </c>
      <c r="D44" s="640" t="s">
        <v>17</v>
      </c>
      <c r="E44" s="641"/>
      <c r="F44" s="327">
        <f>SUM(F45:F51)</f>
        <v>0</v>
      </c>
      <c r="G44" s="327">
        <f>SUM(G45:G51)</f>
        <v>0</v>
      </c>
      <c r="H44" s="332">
        <f>F44-G44</f>
        <v>0</v>
      </c>
    </row>
    <row r="45" spans="1:8" x14ac:dyDescent="0.35">
      <c r="A45" s="310"/>
      <c r="B45" s="314"/>
      <c r="C45" s="318"/>
      <c r="D45" s="318" t="s">
        <v>33</v>
      </c>
      <c r="E45" s="324" t="s">
        <v>392</v>
      </c>
      <c r="F45" s="334"/>
      <c r="G45" s="93"/>
      <c r="H45" s="317"/>
    </row>
    <row r="46" spans="1:8" x14ac:dyDescent="0.35">
      <c r="A46" s="310"/>
      <c r="B46" s="314"/>
      <c r="C46" s="318"/>
      <c r="D46" s="318" t="s">
        <v>34</v>
      </c>
      <c r="E46" s="324" t="s">
        <v>388</v>
      </c>
      <c r="F46" s="334"/>
      <c r="G46" s="93"/>
      <c r="H46" s="317"/>
    </row>
    <row r="47" spans="1:8" x14ac:dyDescent="0.35">
      <c r="A47" s="310"/>
      <c r="B47" s="314"/>
      <c r="C47" s="325"/>
      <c r="D47" s="325" t="s">
        <v>35</v>
      </c>
      <c r="E47" s="326" t="s">
        <v>401</v>
      </c>
      <c r="F47" s="334"/>
      <c r="G47" s="93"/>
      <c r="H47" s="317"/>
    </row>
    <row r="48" spans="1:8" x14ac:dyDescent="0.35">
      <c r="A48" s="310"/>
      <c r="B48" s="314"/>
      <c r="C48" s="318"/>
      <c r="D48" s="318" t="s">
        <v>81</v>
      </c>
      <c r="E48" s="324" t="s">
        <v>391</v>
      </c>
      <c r="F48" s="334"/>
      <c r="G48" s="93"/>
      <c r="H48" s="317"/>
    </row>
    <row r="49" spans="1:8" x14ac:dyDescent="0.35">
      <c r="A49" s="310"/>
      <c r="B49" s="314"/>
      <c r="C49" s="318"/>
      <c r="D49" s="318" t="s">
        <v>331</v>
      </c>
      <c r="E49" s="324" t="s">
        <v>330</v>
      </c>
      <c r="F49" s="334"/>
      <c r="G49" s="93"/>
      <c r="H49" s="317"/>
    </row>
    <row r="50" spans="1:8" x14ac:dyDescent="0.35">
      <c r="A50" s="310"/>
      <c r="B50" s="314"/>
      <c r="C50" s="318"/>
      <c r="D50" s="318" t="s">
        <v>332</v>
      </c>
      <c r="E50" s="324" t="s">
        <v>389</v>
      </c>
      <c r="F50" s="334"/>
      <c r="G50" s="93"/>
      <c r="H50" s="317"/>
    </row>
    <row r="51" spans="1:8" x14ac:dyDescent="0.35">
      <c r="A51" s="310"/>
      <c r="B51" s="314"/>
      <c r="C51" s="318"/>
      <c r="D51" s="318" t="s">
        <v>334</v>
      </c>
      <c r="E51" s="324" t="s">
        <v>390</v>
      </c>
      <c r="F51" s="334"/>
      <c r="G51" s="93"/>
      <c r="H51" s="317"/>
    </row>
    <row r="52" spans="1:8" x14ac:dyDescent="0.35">
      <c r="A52" s="310"/>
      <c r="B52" s="314"/>
      <c r="C52" s="318" t="s">
        <v>9</v>
      </c>
      <c r="D52" s="640" t="s">
        <v>18</v>
      </c>
      <c r="E52" s="641"/>
      <c r="F52" s="327">
        <f>SUM(F53:F59)</f>
        <v>0</v>
      </c>
      <c r="G52" s="327">
        <f>SUM(G53:G59)</f>
        <v>0</v>
      </c>
      <c r="H52" s="96">
        <f>F52-G52</f>
        <v>0</v>
      </c>
    </row>
    <row r="53" spans="1:8" x14ac:dyDescent="0.35">
      <c r="A53" s="310"/>
      <c r="B53" s="314"/>
      <c r="C53" s="318"/>
      <c r="D53" s="318" t="s">
        <v>33</v>
      </c>
      <c r="E53" s="324" t="s">
        <v>392</v>
      </c>
      <c r="F53" s="334"/>
      <c r="G53" s="93"/>
      <c r="H53" s="317"/>
    </row>
    <row r="54" spans="1:8" x14ac:dyDescent="0.35">
      <c r="A54" s="310"/>
      <c r="B54" s="314"/>
      <c r="C54" s="318"/>
      <c r="D54" s="318" t="s">
        <v>34</v>
      </c>
      <c r="E54" s="324" t="s">
        <v>388</v>
      </c>
      <c r="F54" s="334"/>
      <c r="G54" s="93"/>
      <c r="H54" s="317"/>
    </row>
    <row r="55" spans="1:8" x14ac:dyDescent="0.35">
      <c r="A55" s="310"/>
      <c r="B55" s="314"/>
      <c r="C55" s="325"/>
      <c r="D55" s="318" t="s">
        <v>35</v>
      </c>
      <c r="E55" s="324" t="s">
        <v>401</v>
      </c>
      <c r="F55" s="334"/>
      <c r="G55" s="93"/>
      <c r="H55" s="317"/>
    </row>
    <row r="56" spans="1:8" x14ac:dyDescent="0.35">
      <c r="A56" s="310"/>
      <c r="B56" s="314"/>
      <c r="C56" s="318"/>
      <c r="D56" s="318" t="s">
        <v>81</v>
      </c>
      <c r="E56" s="324" t="s">
        <v>391</v>
      </c>
      <c r="F56" s="334"/>
      <c r="G56" s="93"/>
      <c r="H56" s="317"/>
    </row>
    <row r="57" spans="1:8" x14ac:dyDescent="0.35">
      <c r="A57" s="310"/>
      <c r="B57" s="314"/>
      <c r="C57" s="318"/>
      <c r="D57" s="318" t="s">
        <v>331</v>
      </c>
      <c r="E57" s="324" t="s">
        <v>330</v>
      </c>
      <c r="F57" s="334"/>
      <c r="G57" s="93"/>
      <c r="H57" s="317"/>
    </row>
    <row r="58" spans="1:8" x14ac:dyDescent="0.35">
      <c r="A58" s="310"/>
      <c r="B58" s="314"/>
      <c r="C58" s="318"/>
      <c r="D58" s="318" t="s">
        <v>332</v>
      </c>
      <c r="E58" s="324" t="s">
        <v>389</v>
      </c>
      <c r="F58" s="334"/>
      <c r="G58" s="93"/>
      <c r="H58" s="317"/>
    </row>
    <row r="59" spans="1:8" x14ac:dyDescent="0.35">
      <c r="A59" s="310"/>
      <c r="B59" s="314"/>
      <c r="C59" s="318"/>
      <c r="D59" s="318" t="s">
        <v>334</v>
      </c>
      <c r="E59" s="324" t="s">
        <v>390</v>
      </c>
      <c r="F59" s="334"/>
      <c r="G59" s="93"/>
      <c r="H59" s="317"/>
    </row>
    <row r="60" spans="1:8" s="441" customFormat="1" x14ac:dyDescent="0.35">
      <c r="A60" s="437"/>
      <c r="B60" s="438">
        <v>5</v>
      </c>
      <c r="C60" s="643" t="s">
        <v>508</v>
      </c>
      <c r="D60" s="620"/>
      <c r="E60" s="621"/>
      <c r="F60" s="522">
        <f>SUM(F61:F63)</f>
        <v>0</v>
      </c>
      <c r="G60" s="522">
        <f t="shared" ref="G60" si="0">SUM(G61:G63)</f>
        <v>0</v>
      </c>
      <c r="H60" s="96">
        <f>F60-G60</f>
        <v>0</v>
      </c>
    </row>
    <row r="61" spans="1:8" s="441" customFormat="1" x14ac:dyDescent="0.35">
      <c r="A61" s="437"/>
      <c r="B61" s="438"/>
      <c r="C61" s="442" t="s">
        <v>7</v>
      </c>
      <c r="D61" s="620" t="s">
        <v>388</v>
      </c>
      <c r="E61" s="621"/>
      <c r="F61" s="439"/>
      <c r="G61" s="439"/>
      <c r="H61" s="440"/>
    </row>
    <row r="62" spans="1:8" s="441" customFormat="1" x14ac:dyDescent="0.35">
      <c r="A62" s="437"/>
      <c r="B62" s="438"/>
      <c r="C62" s="443" t="s">
        <v>9</v>
      </c>
      <c r="D62" s="620" t="s">
        <v>428</v>
      </c>
      <c r="E62" s="621"/>
      <c r="F62" s="439"/>
      <c r="G62" s="439"/>
      <c r="H62" s="440"/>
    </row>
    <row r="63" spans="1:8" s="441" customFormat="1" x14ac:dyDescent="0.35">
      <c r="A63" s="437"/>
      <c r="B63" s="438"/>
      <c r="C63" s="442" t="s">
        <v>36</v>
      </c>
      <c r="D63" s="620" t="s">
        <v>390</v>
      </c>
      <c r="E63" s="621"/>
      <c r="F63" s="439"/>
      <c r="G63" s="439"/>
      <c r="H63" s="440"/>
    </row>
    <row r="64" spans="1:8" s="441" customFormat="1" x14ac:dyDescent="0.35">
      <c r="A64" s="437"/>
      <c r="B64" s="438">
        <v>6</v>
      </c>
      <c r="C64" s="643" t="s">
        <v>495</v>
      </c>
      <c r="D64" s="620"/>
      <c r="E64" s="621"/>
      <c r="F64" s="338"/>
      <c r="G64" s="339"/>
      <c r="H64" s="316"/>
    </row>
    <row r="65" spans="1:8" s="441" customFormat="1" x14ac:dyDescent="0.35">
      <c r="A65" s="437"/>
      <c r="B65" s="438"/>
      <c r="C65" s="442" t="s">
        <v>7</v>
      </c>
      <c r="D65" s="620" t="s">
        <v>17</v>
      </c>
      <c r="E65" s="621"/>
      <c r="F65" s="327">
        <f>SUM(F66:F72)</f>
        <v>0</v>
      </c>
      <c r="G65" s="327">
        <f t="shared" ref="G65" si="1">SUM(G66:G72)</f>
        <v>0</v>
      </c>
      <c r="H65" s="96">
        <f>F65-G65</f>
        <v>0</v>
      </c>
    </row>
    <row r="66" spans="1:8" s="441" customFormat="1" x14ac:dyDescent="0.35">
      <c r="A66" s="437"/>
      <c r="B66" s="438"/>
      <c r="C66" s="442"/>
      <c r="D66" s="442" t="s">
        <v>33</v>
      </c>
      <c r="E66" s="516" t="s">
        <v>514</v>
      </c>
      <c r="F66" s="439"/>
      <c r="G66" s="439"/>
      <c r="H66" s="440"/>
    </row>
    <row r="67" spans="1:8" s="441" customFormat="1" x14ac:dyDescent="0.35">
      <c r="A67" s="437"/>
      <c r="B67" s="438"/>
      <c r="C67" s="442"/>
      <c r="D67" s="442" t="s">
        <v>34</v>
      </c>
      <c r="E67" s="444" t="s">
        <v>388</v>
      </c>
      <c r="F67" s="439"/>
      <c r="G67" s="439"/>
      <c r="H67" s="440"/>
    </row>
    <row r="68" spans="1:8" s="441" customFormat="1" x14ac:dyDescent="0.35">
      <c r="A68" s="437"/>
      <c r="B68" s="438"/>
      <c r="C68" s="443"/>
      <c r="D68" s="443" t="s">
        <v>35</v>
      </c>
      <c r="E68" s="445" t="s">
        <v>428</v>
      </c>
      <c r="F68" s="439"/>
      <c r="G68" s="439"/>
      <c r="H68" s="440"/>
    </row>
    <row r="69" spans="1:8" s="441" customFormat="1" x14ac:dyDescent="0.35">
      <c r="A69" s="437"/>
      <c r="B69" s="438"/>
      <c r="C69" s="442"/>
      <c r="D69" s="442" t="s">
        <v>81</v>
      </c>
      <c r="E69" s="444" t="s">
        <v>391</v>
      </c>
      <c r="F69" s="439"/>
      <c r="G69" s="439"/>
      <c r="H69" s="440"/>
    </row>
    <row r="70" spans="1:8" s="441" customFormat="1" x14ac:dyDescent="0.35">
      <c r="A70" s="437"/>
      <c r="B70" s="438"/>
      <c r="C70" s="442"/>
      <c r="D70" s="442" t="s">
        <v>331</v>
      </c>
      <c r="E70" s="444" t="s">
        <v>330</v>
      </c>
      <c r="F70" s="439"/>
      <c r="G70" s="439"/>
      <c r="H70" s="440"/>
    </row>
    <row r="71" spans="1:8" s="441" customFormat="1" x14ac:dyDescent="0.35">
      <c r="A71" s="437"/>
      <c r="B71" s="438"/>
      <c r="C71" s="442"/>
      <c r="D71" s="442" t="s">
        <v>332</v>
      </c>
      <c r="E71" s="444" t="s">
        <v>389</v>
      </c>
      <c r="F71" s="439"/>
      <c r="G71" s="439"/>
      <c r="H71" s="440"/>
    </row>
    <row r="72" spans="1:8" s="441" customFormat="1" x14ac:dyDescent="0.35">
      <c r="A72" s="437"/>
      <c r="B72" s="438"/>
      <c r="C72" s="442"/>
      <c r="D72" s="442" t="s">
        <v>334</v>
      </c>
      <c r="E72" s="444" t="s">
        <v>390</v>
      </c>
      <c r="F72" s="439"/>
      <c r="G72" s="439"/>
      <c r="H72" s="440"/>
    </row>
    <row r="73" spans="1:8" s="441" customFormat="1" x14ac:dyDescent="0.35">
      <c r="A73" s="437"/>
      <c r="B73" s="438"/>
      <c r="C73" s="442" t="s">
        <v>9</v>
      </c>
      <c r="D73" s="620" t="s">
        <v>18</v>
      </c>
      <c r="E73" s="621"/>
      <c r="F73" s="327">
        <f>SUM(F74:F80)</f>
        <v>0</v>
      </c>
      <c r="G73" s="327">
        <f>SUM(G74:G80)</f>
        <v>0</v>
      </c>
      <c r="H73" s="96">
        <f>F73-G73</f>
        <v>0</v>
      </c>
    </row>
    <row r="74" spans="1:8" s="441" customFormat="1" x14ac:dyDescent="0.35">
      <c r="A74" s="437"/>
      <c r="B74" s="438"/>
      <c r="C74" s="442"/>
      <c r="D74" s="442" t="s">
        <v>33</v>
      </c>
      <c r="E74" s="516" t="s">
        <v>514</v>
      </c>
      <c r="F74" s="439"/>
      <c r="G74" s="439"/>
      <c r="H74" s="440"/>
    </row>
    <row r="75" spans="1:8" s="441" customFormat="1" ht="13.25" customHeight="1" x14ac:dyDescent="0.35">
      <c r="A75" s="437"/>
      <c r="B75" s="438"/>
      <c r="C75" s="442"/>
      <c r="D75" s="442" t="s">
        <v>34</v>
      </c>
      <c r="E75" s="444" t="s">
        <v>388</v>
      </c>
      <c r="F75" s="439"/>
      <c r="G75" s="439"/>
      <c r="H75" s="440"/>
    </row>
    <row r="76" spans="1:8" s="441" customFormat="1" x14ac:dyDescent="0.35">
      <c r="A76" s="437"/>
      <c r="B76" s="438"/>
      <c r="C76" s="443"/>
      <c r="D76" s="442" t="s">
        <v>35</v>
      </c>
      <c r="E76" s="444" t="s">
        <v>428</v>
      </c>
      <c r="F76" s="439"/>
      <c r="G76" s="439"/>
      <c r="H76" s="440"/>
    </row>
    <row r="77" spans="1:8" s="441" customFormat="1" x14ac:dyDescent="0.35">
      <c r="A77" s="437"/>
      <c r="B77" s="438"/>
      <c r="C77" s="442"/>
      <c r="D77" s="442" t="s">
        <v>81</v>
      </c>
      <c r="E77" s="444" t="s">
        <v>391</v>
      </c>
      <c r="F77" s="439"/>
      <c r="G77" s="439"/>
      <c r="H77" s="440"/>
    </row>
    <row r="78" spans="1:8" s="441" customFormat="1" x14ac:dyDescent="0.35">
      <c r="A78" s="437"/>
      <c r="B78" s="438"/>
      <c r="C78" s="442"/>
      <c r="D78" s="442" t="s">
        <v>331</v>
      </c>
      <c r="E78" s="444" t="s">
        <v>330</v>
      </c>
      <c r="F78" s="439"/>
      <c r="G78" s="439"/>
      <c r="H78" s="440"/>
    </row>
    <row r="79" spans="1:8" s="441" customFormat="1" x14ac:dyDescent="0.35">
      <c r="A79" s="437"/>
      <c r="B79" s="438"/>
      <c r="C79" s="442"/>
      <c r="D79" s="442" t="s">
        <v>332</v>
      </c>
      <c r="E79" s="444" t="s">
        <v>389</v>
      </c>
      <c r="F79" s="439"/>
      <c r="G79" s="439"/>
      <c r="H79" s="440"/>
    </row>
    <row r="80" spans="1:8" s="441" customFormat="1" x14ac:dyDescent="0.35">
      <c r="A80" s="437"/>
      <c r="B80" s="438"/>
      <c r="C80" s="442"/>
      <c r="D80" s="442" t="s">
        <v>334</v>
      </c>
      <c r="E80" s="444" t="s">
        <v>390</v>
      </c>
      <c r="F80" s="439"/>
      <c r="G80" s="439"/>
      <c r="H80" s="440"/>
    </row>
    <row r="81" spans="1:8" s="441" customFormat="1" x14ac:dyDescent="0.35">
      <c r="A81" s="437"/>
      <c r="B81" s="438">
        <v>7</v>
      </c>
      <c r="C81" s="643" t="s">
        <v>423</v>
      </c>
      <c r="D81" s="620"/>
      <c r="E81" s="621"/>
      <c r="F81" s="327">
        <f>SUM(F82:F85)</f>
        <v>0</v>
      </c>
      <c r="G81" s="327">
        <f>SUM(G82:G85)</f>
        <v>0</v>
      </c>
      <c r="H81" s="96">
        <f>F81-G81</f>
        <v>0</v>
      </c>
    </row>
    <row r="82" spans="1:8" s="441" customFormat="1" x14ac:dyDescent="0.35">
      <c r="A82" s="437"/>
      <c r="B82" s="438"/>
      <c r="C82" s="442" t="s">
        <v>7</v>
      </c>
      <c r="D82" s="620" t="s">
        <v>424</v>
      </c>
      <c r="E82" s="621"/>
      <c r="F82" s="439"/>
      <c r="G82" s="439"/>
      <c r="H82" s="96">
        <f t="shared" ref="H82:H85" si="2">F82-G82</f>
        <v>0</v>
      </c>
    </row>
    <row r="83" spans="1:8" s="441" customFormat="1" ht="13.25" customHeight="1" x14ac:dyDescent="0.35">
      <c r="A83" s="437"/>
      <c r="B83" s="438"/>
      <c r="C83" s="443" t="s">
        <v>9</v>
      </c>
      <c r="D83" s="620" t="s">
        <v>506</v>
      </c>
      <c r="E83" s="621"/>
      <c r="F83" s="439"/>
      <c r="G83" s="439"/>
      <c r="H83" s="96">
        <f t="shared" si="2"/>
        <v>0</v>
      </c>
    </row>
    <row r="84" spans="1:8" s="441" customFormat="1" ht="13.25" customHeight="1" x14ac:dyDescent="0.35">
      <c r="A84" s="437"/>
      <c r="B84" s="438"/>
      <c r="C84" s="443" t="s">
        <v>382</v>
      </c>
      <c r="D84" s="620" t="s">
        <v>426</v>
      </c>
      <c r="E84" s="621"/>
      <c r="F84" s="439"/>
      <c r="G84" s="439"/>
      <c r="H84" s="96">
        <f t="shared" si="2"/>
        <v>0</v>
      </c>
    </row>
    <row r="85" spans="1:8" s="441" customFormat="1" x14ac:dyDescent="0.35">
      <c r="A85" s="437"/>
      <c r="B85" s="438"/>
      <c r="C85" s="442" t="s">
        <v>37</v>
      </c>
      <c r="D85" s="620" t="s">
        <v>523</v>
      </c>
      <c r="E85" s="621"/>
      <c r="F85" s="439"/>
      <c r="G85" s="439"/>
      <c r="H85" s="96">
        <f t="shared" si="2"/>
        <v>0</v>
      </c>
    </row>
    <row r="86" spans="1:8" ht="13.25" customHeight="1" x14ac:dyDescent="0.35">
      <c r="A86" s="310"/>
      <c r="B86" s="340">
        <v>8</v>
      </c>
      <c r="C86" s="642" t="s">
        <v>20</v>
      </c>
      <c r="D86" s="640"/>
      <c r="E86" s="641"/>
      <c r="F86" s="327">
        <f>SUM(F87:F88)</f>
        <v>0</v>
      </c>
      <c r="G86" s="327">
        <f>SUM(G87:G88)</f>
        <v>0</v>
      </c>
      <c r="H86" s="96">
        <f>F86-G86</f>
        <v>0</v>
      </c>
    </row>
    <row r="87" spans="1:8" ht="13.25" customHeight="1" x14ac:dyDescent="0.35">
      <c r="A87" s="310"/>
      <c r="B87" s="340"/>
      <c r="C87" s="435" t="s">
        <v>7</v>
      </c>
      <c r="D87" s="640" t="s">
        <v>330</v>
      </c>
      <c r="E87" s="641"/>
      <c r="F87" s="95"/>
      <c r="G87" s="95"/>
      <c r="H87" s="317"/>
    </row>
    <row r="88" spans="1:8" ht="13.25" customHeight="1" x14ac:dyDescent="0.35">
      <c r="A88" s="310"/>
      <c r="B88" s="340"/>
      <c r="C88" s="435" t="s">
        <v>9</v>
      </c>
      <c r="D88" s="640" t="s">
        <v>390</v>
      </c>
      <c r="E88" s="641"/>
      <c r="F88" s="95"/>
      <c r="G88" s="95"/>
      <c r="H88" s="317"/>
    </row>
    <row r="89" spans="1:8" ht="13.25" customHeight="1" x14ac:dyDescent="0.35">
      <c r="A89" s="310"/>
      <c r="B89" s="340">
        <v>9</v>
      </c>
      <c r="C89" s="642" t="s">
        <v>22</v>
      </c>
      <c r="D89" s="640"/>
      <c r="E89" s="641"/>
      <c r="F89" s="87">
        <f>SUM(F90:F91)</f>
        <v>0</v>
      </c>
      <c r="G89" s="87">
        <f>SUM(G90:G91)</f>
        <v>0</v>
      </c>
      <c r="H89" s="332">
        <f>F89-G89</f>
        <v>0</v>
      </c>
    </row>
    <row r="90" spans="1:8" x14ac:dyDescent="0.35">
      <c r="A90" s="310"/>
      <c r="B90" s="340"/>
      <c r="C90" s="320" t="s">
        <v>7</v>
      </c>
      <c r="D90" s="640" t="s">
        <v>330</v>
      </c>
      <c r="E90" s="641"/>
      <c r="F90" s="95"/>
      <c r="G90" s="95"/>
      <c r="H90" s="317"/>
    </row>
    <row r="91" spans="1:8" x14ac:dyDescent="0.35">
      <c r="A91" s="310"/>
      <c r="B91" s="340"/>
      <c r="C91" s="320" t="s">
        <v>9</v>
      </c>
      <c r="D91" s="640" t="s">
        <v>390</v>
      </c>
      <c r="E91" s="641"/>
      <c r="F91" s="95"/>
      <c r="G91" s="95"/>
      <c r="H91" s="317"/>
    </row>
    <row r="92" spans="1:8" s="441" customFormat="1" x14ac:dyDescent="0.35">
      <c r="A92" s="437"/>
      <c r="B92" s="446">
        <v>10</v>
      </c>
      <c r="C92" s="643" t="s">
        <v>427</v>
      </c>
      <c r="D92" s="620"/>
      <c r="E92" s="621"/>
      <c r="F92" s="87">
        <f>SUM(F93:F94)</f>
        <v>0</v>
      </c>
      <c r="G92" s="87">
        <f>SUM(G93:G94)</f>
        <v>0</v>
      </c>
      <c r="H92" s="96">
        <f>F92-G92</f>
        <v>0</v>
      </c>
    </row>
    <row r="93" spans="1:8" s="441" customFormat="1" x14ac:dyDescent="0.35">
      <c r="A93" s="437"/>
      <c r="B93" s="446"/>
      <c r="C93" s="448" t="s">
        <v>7</v>
      </c>
      <c r="D93" s="620" t="s">
        <v>330</v>
      </c>
      <c r="E93" s="621"/>
      <c r="F93" s="447"/>
      <c r="G93" s="447"/>
      <c r="H93" s="440"/>
    </row>
    <row r="94" spans="1:8" s="441" customFormat="1" x14ac:dyDescent="0.35">
      <c r="A94" s="437"/>
      <c r="B94" s="446"/>
      <c r="C94" s="448" t="s">
        <v>9</v>
      </c>
      <c r="D94" s="620" t="s">
        <v>390</v>
      </c>
      <c r="E94" s="621"/>
      <c r="F94" s="447"/>
      <c r="G94" s="447"/>
      <c r="H94" s="440"/>
    </row>
    <row r="95" spans="1:8" x14ac:dyDescent="0.35">
      <c r="A95" s="310"/>
      <c r="B95" s="340">
        <v>11</v>
      </c>
      <c r="C95" s="640" t="s">
        <v>335</v>
      </c>
      <c r="D95" s="640"/>
      <c r="E95" s="641"/>
      <c r="F95" s="87">
        <f>SUM(F96:F97)</f>
        <v>0</v>
      </c>
      <c r="G95" s="87">
        <f>SUM(G96:G97)</f>
        <v>0</v>
      </c>
      <c r="H95" s="96">
        <f>F95-G95</f>
        <v>0</v>
      </c>
    </row>
    <row r="96" spans="1:8" x14ac:dyDescent="0.35">
      <c r="A96" s="310"/>
      <c r="B96" s="340"/>
      <c r="C96" s="320" t="s">
        <v>7</v>
      </c>
      <c r="D96" s="640" t="s">
        <v>330</v>
      </c>
      <c r="E96" s="641"/>
      <c r="F96" s="95"/>
      <c r="G96" s="95"/>
      <c r="H96" s="317"/>
    </row>
    <row r="97" spans="1:8" x14ac:dyDescent="0.35">
      <c r="A97" s="310"/>
      <c r="B97" s="340"/>
      <c r="C97" s="320" t="s">
        <v>9</v>
      </c>
      <c r="D97" s="640" t="s">
        <v>390</v>
      </c>
      <c r="E97" s="641"/>
      <c r="F97" s="95"/>
      <c r="G97" s="95"/>
      <c r="H97" s="317"/>
    </row>
    <row r="98" spans="1:8" x14ac:dyDescent="0.35">
      <c r="A98" s="310"/>
      <c r="B98" s="340">
        <v>12</v>
      </c>
      <c r="C98" s="642" t="s">
        <v>26</v>
      </c>
      <c r="D98" s="640"/>
      <c r="E98" s="641"/>
      <c r="F98" s="87">
        <f>SUM(F99:F102)</f>
        <v>0</v>
      </c>
      <c r="G98" s="87">
        <f>SUM(G99:G102)</f>
        <v>0</v>
      </c>
      <c r="H98" s="332">
        <f>F98-G98</f>
        <v>0</v>
      </c>
    </row>
    <row r="99" spans="1:8" x14ac:dyDescent="0.35">
      <c r="A99" s="310"/>
      <c r="B99" s="340"/>
      <c r="C99" s="320" t="s">
        <v>7</v>
      </c>
      <c r="D99" s="640" t="s">
        <v>391</v>
      </c>
      <c r="E99" s="641"/>
      <c r="F99" s="94"/>
      <c r="G99" s="94"/>
      <c r="H99" s="317"/>
    </row>
    <row r="100" spans="1:8" x14ac:dyDescent="0.35">
      <c r="A100" s="310"/>
      <c r="B100" s="340"/>
      <c r="C100" s="320" t="s">
        <v>9</v>
      </c>
      <c r="D100" s="640" t="s">
        <v>330</v>
      </c>
      <c r="E100" s="641"/>
      <c r="F100" s="95"/>
      <c r="G100" s="95"/>
      <c r="H100" s="317"/>
    </row>
    <row r="101" spans="1:8" x14ac:dyDescent="0.35">
      <c r="A101" s="310"/>
      <c r="B101" s="340"/>
      <c r="C101" s="320" t="s">
        <v>36</v>
      </c>
      <c r="D101" s="640" t="s">
        <v>389</v>
      </c>
      <c r="E101" s="641"/>
      <c r="F101" s="95"/>
      <c r="G101" s="95"/>
      <c r="H101" s="317"/>
    </row>
    <row r="102" spans="1:8" x14ac:dyDescent="0.35">
      <c r="A102" s="310"/>
      <c r="B102" s="340"/>
      <c r="C102" s="320" t="s">
        <v>37</v>
      </c>
      <c r="D102" s="640" t="s">
        <v>390</v>
      </c>
      <c r="E102" s="641"/>
      <c r="F102" s="95"/>
      <c r="G102" s="95"/>
      <c r="H102" s="317"/>
    </row>
    <row r="103" spans="1:8" x14ac:dyDescent="0.35">
      <c r="A103" s="310"/>
      <c r="B103" s="340">
        <v>13</v>
      </c>
      <c r="C103" s="640" t="s">
        <v>28</v>
      </c>
      <c r="D103" s="640"/>
      <c r="E103" s="641"/>
      <c r="F103" s="92">
        <f>SUM(F104:F109)</f>
        <v>0</v>
      </c>
      <c r="G103" s="92">
        <f>SUM(G104:G109)</f>
        <v>0</v>
      </c>
      <c r="H103" s="332">
        <f>F103-G103</f>
        <v>0</v>
      </c>
    </row>
    <row r="104" spans="1:8" x14ac:dyDescent="0.35">
      <c r="A104" s="310"/>
      <c r="B104" s="314"/>
      <c r="C104" s="320" t="s">
        <v>7</v>
      </c>
      <c r="D104" s="341" t="s">
        <v>388</v>
      </c>
      <c r="E104" s="341"/>
      <c r="F104" s="93"/>
      <c r="G104" s="93"/>
      <c r="H104" s="317"/>
    </row>
    <row r="105" spans="1:8" x14ac:dyDescent="0.35">
      <c r="A105" s="310"/>
      <c r="B105" s="314"/>
      <c r="C105" s="342" t="s">
        <v>9</v>
      </c>
      <c r="D105" s="640" t="s">
        <v>401</v>
      </c>
      <c r="E105" s="641"/>
      <c r="F105" s="93"/>
      <c r="G105" s="93"/>
      <c r="H105" s="317"/>
    </row>
    <row r="106" spans="1:8" x14ac:dyDescent="0.35">
      <c r="A106" s="310"/>
      <c r="B106" s="314"/>
      <c r="C106" s="320" t="s">
        <v>36</v>
      </c>
      <c r="D106" s="341" t="s">
        <v>391</v>
      </c>
      <c r="E106" s="341"/>
      <c r="F106" s="93"/>
      <c r="G106" s="93"/>
      <c r="H106" s="317"/>
    </row>
    <row r="107" spans="1:8" s="293" customFormat="1" x14ac:dyDescent="0.35">
      <c r="A107" s="343"/>
      <c r="B107" s="344"/>
      <c r="C107" s="320" t="s">
        <v>37</v>
      </c>
      <c r="D107" s="341" t="s">
        <v>330</v>
      </c>
      <c r="E107" s="341"/>
      <c r="F107" s="345"/>
      <c r="G107" s="345"/>
      <c r="H107" s="346"/>
    </row>
    <row r="108" spans="1:8" x14ac:dyDescent="0.35">
      <c r="A108" s="310"/>
      <c r="B108" s="340"/>
      <c r="C108" s="318" t="s">
        <v>39</v>
      </c>
      <c r="D108" s="347" t="s">
        <v>389</v>
      </c>
      <c r="E108" s="347"/>
      <c r="F108" s="94"/>
      <c r="G108" s="94"/>
      <c r="H108" s="317"/>
    </row>
    <row r="109" spans="1:8" x14ac:dyDescent="0.35">
      <c r="A109" s="310"/>
      <c r="B109" s="340"/>
      <c r="C109" s="320" t="s">
        <v>40</v>
      </c>
      <c r="D109" s="347" t="s">
        <v>390</v>
      </c>
      <c r="E109" s="347"/>
      <c r="F109" s="95"/>
      <c r="G109" s="95"/>
      <c r="H109" s="317"/>
    </row>
    <row r="110" spans="1:8" x14ac:dyDescent="0.35">
      <c r="A110" s="310"/>
      <c r="B110" s="340">
        <v>14</v>
      </c>
      <c r="C110" s="640" t="s">
        <v>30</v>
      </c>
      <c r="D110" s="640"/>
      <c r="E110" s="641"/>
      <c r="F110" s="339"/>
      <c r="G110" s="339"/>
      <c r="H110" s="348"/>
    </row>
    <row r="111" spans="1:8" ht="24" customHeight="1" x14ac:dyDescent="0.35">
      <c r="A111" s="310"/>
      <c r="B111" s="340"/>
      <c r="C111" s="320" t="s">
        <v>7</v>
      </c>
      <c r="D111" s="630" t="s">
        <v>509</v>
      </c>
      <c r="E111" s="631"/>
      <c r="F111" s="95"/>
      <c r="G111" s="95"/>
      <c r="H111" s="96">
        <f>F111-G111</f>
        <v>0</v>
      </c>
    </row>
    <row r="112" spans="1:8" x14ac:dyDescent="0.35">
      <c r="A112" s="310"/>
      <c r="B112" s="340"/>
      <c r="C112" s="320" t="s">
        <v>9</v>
      </c>
      <c r="D112" s="653" t="s">
        <v>472</v>
      </c>
      <c r="E112" s="631"/>
      <c r="F112" s="87">
        <f>SUM(F113:F118)</f>
        <v>0</v>
      </c>
      <c r="G112" s="87">
        <f>SUM(G113:G118)</f>
        <v>0</v>
      </c>
      <c r="H112" s="332">
        <f>F112-G112</f>
        <v>0</v>
      </c>
    </row>
    <row r="113" spans="1:8" x14ac:dyDescent="0.35">
      <c r="A113" s="310"/>
      <c r="B113" s="340"/>
      <c r="C113" s="320"/>
      <c r="D113" s="513" t="s">
        <v>33</v>
      </c>
      <c r="E113" s="351" t="s">
        <v>392</v>
      </c>
      <c r="F113" s="95"/>
      <c r="G113" s="95"/>
      <c r="H113" s="317"/>
    </row>
    <row r="114" spans="1:8" x14ac:dyDescent="0.35">
      <c r="A114" s="310"/>
      <c r="B114" s="340"/>
      <c r="C114" s="320"/>
      <c r="D114" s="513" t="s">
        <v>34</v>
      </c>
      <c r="E114" s="351" t="s">
        <v>388</v>
      </c>
      <c r="F114" s="95"/>
      <c r="G114" s="95"/>
      <c r="H114" s="317"/>
    </row>
    <row r="115" spans="1:8" x14ac:dyDescent="0.35">
      <c r="A115" s="310"/>
      <c r="B115" s="340"/>
      <c r="C115" s="320"/>
      <c r="D115" s="513" t="s">
        <v>35</v>
      </c>
      <c r="E115" s="351" t="s">
        <v>401</v>
      </c>
      <c r="F115" s="95"/>
      <c r="G115" s="95"/>
      <c r="H115" s="317"/>
    </row>
    <row r="116" spans="1:8" x14ac:dyDescent="0.35">
      <c r="A116" s="310"/>
      <c r="B116" s="340"/>
      <c r="C116" s="320"/>
      <c r="D116" s="349" t="s">
        <v>81</v>
      </c>
      <c r="E116" s="351" t="s">
        <v>391</v>
      </c>
      <c r="F116" s="95"/>
      <c r="G116" s="95"/>
      <c r="H116" s="317"/>
    </row>
    <row r="117" spans="1:8" x14ac:dyDescent="0.35">
      <c r="A117" s="310"/>
      <c r="B117" s="340"/>
      <c r="C117" s="320"/>
      <c r="D117" s="349" t="s">
        <v>331</v>
      </c>
      <c r="E117" s="350" t="s">
        <v>330</v>
      </c>
      <c r="F117" s="95"/>
      <c r="G117" s="95"/>
      <c r="H117" s="317"/>
    </row>
    <row r="118" spans="1:8" x14ac:dyDescent="0.35">
      <c r="A118" s="310"/>
      <c r="B118" s="340"/>
      <c r="C118" s="352"/>
      <c r="D118" s="349" t="s">
        <v>332</v>
      </c>
      <c r="E118" s="353" t="s">
        <v>389</v>
      </c>
      <c r="F118" s="95"/>
      <c r="G118" s="95"/>
      <c r="H118" s="317"/>
    </row>
    <row r="119" spans="1:8" x14ac:dyDescent="0.35">
      <c r="A119" s="310"/>
      <c r="B119" s="340">
        <v>15</v>
      </c>
      <c r="C119" s="654" t="s">
        <v>32</v>
      </c>
      <c r="D119" s="654"/>
      <c r="E119" s="655"/>
      <c r="F119" s="87">
        <f>SUM(F120:F125)</f>
        <v>0</v>
      </c>
      <c r="G119" s="87">
        <f t="shared" ref="G119" si="3">SUM(G120:G125)</f>
        <v>0</v>
      </c>
      <c r="H119" s="332">
        <f>F119-G119</f>
        <v>0</v>
      </c>
    </row>
    <row r="120" spans="1:8" x14ac:dyDescent="0.35">
      <c r="A120" s="310"/>
      <c r="B120" s="340"/>
      <c r="C120" s="320" t="s">
        <v>7</v>
      </c>
      <c r="D120" s="640" t="s">
        <v>402</v>
      </c>
      <c r="E120" s="641"/>
      <c r="F120" s="93"/>
      <c r="G120" s="354"/>
      <c r="H120" s="332">
        <f t="shared" ref="H120:H125" si="4">F120-G120</f>
        <v>0</v>
      </c>
    </row>
    <row r="121" spans="1:8" x14ac:dyDescent="0.35">
      <c r="A121" s="310"/>
      <c r="B121" s="340"/>
      <c r="C121" s="505" t="s">
        <v>9</v>
      </c>
      <c r="D121" s="653" t="s">
        <v>507</v>
      </c>
      <c r="E121" s="656"/>
      <c r="F121" s="93"/>
      <c r="G121" s="95"/>
      <c r="H121" s="332">
        <f t="shared" si="4"/>
        <v>0</v>
      </c>
    </row>
    <row r="122" spans="1:8" x14ac:dyDescent="0.35">
      <c r="A122" s="310"/>
      <c r="B122" s="340"/>
      <c r="C122" s="320" t="s">
        <v>36</v>
      </c>
      <c r="D122" s="640" t="s">
        <v>394</v>
      </c>
      <c r="E122" s="641"/>
      <c r="F122" s="95"/>
      <c r="G122" s="95"/>
      <c r="H122" s="332">
        <f t="shared" si="4"/>
        <v>0</v>
      </c>
    </row>
    <row r="123" spans="1:8" x14ac:dyDescent="0.35">
      <c r="A123" s="310"/>
      <c r="B123" s="340"/>
      <c r="C123" s="320" t="s">
        <v>37</v>
      </c>
      <c r="D123" s="640" t="s">
        <v>38</v>
      </c>
      <c r="E123" s="641"/>
      <c r="F123" s="95"/>
      <c r="G123" s="354"/>
      <c r="H123" s="332">
        <f t="shared" si="4"/>
        <v>0</v>
      </c>
    </row>
    <row r="124" spans="1:8" x14ac:dyDescent="0.35">
      <c r="A124" s="310"/>
      <c r="B124" s="340"/>
      <c r="C124" s="320" t="s">
        <v>39</v>
      </c>
      <c r="D124" s="640" t="s">
        <v>393</v>
      </c>
      <c r="E124" s="641"/>
      <c r="F124" s="95"/>
      <c r="G124" s="95"/>
      <c r="H124" s="332">
        <f t="shared" si="4"/>
        <v>0</v>
      </c>
    </row>
    <row r="125" spans="1:8" x14ac:dyDescent="0.35">
      <c r="A125" s="310"/>
      <c r="B125" s="340"/>
      <c r="C125" s="320" t="s">
        <v>40</v>
      </c>
      <c r="D125" s="640" t="s">
        <v>41</v>
      </c>
      <c r="E125" s="641"/>
      <c r="F125" s="95"/>
      <c r="G125" s="95"/>
      <c r="H125" s="332">
        <f t="shared" si="4"/>
        <v>0</v>
      </c>
    </row>
    <row r="126" spans="1:8" x14ac:dyDescent="0.35">
      <c r="A126" s="310"/>
      <c r="B126" s="662" t="s">
        <v>510</v>
      </c>
      <c r="C126" s="663"/>
      <c r="D126" s="663"/>
      <c r="E126" s="664"/>
      <c r="F126" s="355">
        <f>F15+F22+F36+F44+F52+F29+F98+F103+F86+F89+F95+F111+F112+F119</f>
        <v>0</v>
      </c>
      <c r="G126" s="355">
        <f>G15+G22+G36+G44+G52+G29+G98+G103+G86+G89+G95+G111+G112+G119</f>
        <v>0</v>
      </c>
      <c r="H126" s="355">
        <f>H15+H22+H36+H44+H52+H29+H98+H103+H86+H89+H95+H111+H112+H119</f>
        <v>0</v>
      </c>
    </row>
    <row r="127" spans="1:8" x14ac:dyDescent="0.35">
      <c r="A127" s="356"/>
      <c r="B127" s="307"/>
      <c r="C127" s="356"/>
      <c r="D127" s="356"/>
      <c r="E127" s="356"/>
      <c r="F127" s="356"/>
      <c r="G127" s="356"/>
      <c r="H127" s="307"/>
    </row>
    <row r="128" spans="1:8" x14ac:dyDescent="0.35">
      <c r="A128" s="356"/>
      <c r="B128" s="307"/>
      <c r="C128" s="356"/>
      <c r="D128" s="356"/>
      <c r="E128" s="356"/>
      <c r="F128" s="356"/>
      <c r="G128" s="356"/>
      <c r="H128" s="307"/>
    </row>
    <row r="129" spans="1:8" x14ac:dyDescent="0.35">
      <c r="A129" s="426" t="s">
        <v>527</v>
      </c>
      <c r="B129" s="614" t="s">
        <v>364</v>
      </c>
      <c r="C129" s="614"/>
      <c r="D129" s="614"/>
      <c r="E129" s="614"/>
      <c r="F129" s="614"/>
      <c r="G129" s="614"/>
      <c r="H129" s="614"/>
    </row>
    <row r="130" spans="1:8" ht="15" customHeight="1" x14ac:dyDescent="0.35">
      <c r="A130" s="274"/>
      <c r="B130" s="274" t="s">
        <v>528</v>
      </c>
      <c r="C130" s="632" t="s">
        <v>336</v>
      </c>
      <c r="D130" s="632"/>
      <c r="E130" s="632"/>
      <c r="F130" s="632"/>
      <c r="G130" s="632"/>
      <c r="H130" s="632"/>
    </row>
    <row r="131" spans="1:8" ht="4.5" customHeight="1" x14ac:dyDescent="0.35">
      <c r="A131" s="357"/>
      <c r="B131" s="309"/>
      <c r="C131" s="357"/>
      <c r="D131" s="357"/>
      <c r="E131" s="357"/>
      <c r="F131" s="357"/>
      <c r="G131" s="357"/>
      <c r="H131" s="309"/>
    </row>
    <row r="132" spans="1:8" x14ac:dyDescent="0.35">
      <c r="A132" s="310"/>
      <c r="B132" s="358" t="s">
        <v>0</v>
      </c>
      <c r="C132" s="666" t="s">
        <v>1</v>
      </c>
      <c r="D132" s="666"/>
      <c r="E132" s="666"/>
      <c r="F132" s="525" t="s">
        <v>337</v>
      </c>
      <c r="G132" s="525" t="s">
        <v>342</v>
      </c>
      <c r="H132" s="525" t="s">
        <v>338</v>
      </c>
    </row>
    <row r="133" spans="1:8" x14ac:dyDescent="0.35">
      <c r="A133" s="310"/>
      <c r="B133" s="313" t="s">
        <v>539</v>
      </c>
      <c r="C133" s="615" t="s">
        <v>540</v>
      </c>
      <c r="D133" s="616"/>
      <c r="E133" s="616"/>
      <c r="F133" s="524" t="s">
        <v>541</v>
      </c>
      <c r="G133" s="524" t="s">
        <v>542</v>
      </c>
      <c r="H133" s="524" t="s">
        <v>543</v>
      </c>
    </row>
    <row r="134" spans="1:8" x14ac:dyDescent="0.35">
      <c r="A134" s="310"/>
      <c r="B134" s="337" t="s">
        <v>5</v>
      </c>
      <c r="C134" s="625" t="s">
        <v>6</v>
      </c>
      <c r="D134" s="625"/>
      <c r="E134" s="626"/>
      <c r="F134" s="359">
        <f>SUM(F135:F136)</f>
        <v>0</v>
      </c>
      <c r="G134" s="359">
        <f>SUM(G135:G136)</f>
        <v>0</v>
      </c>
      <c r="H134" s="360">
        <f t="shared" ref="H134:H154" si="5">F134-G134</f>
        <v>0</v>
      </c>
    </row>
    <row r="135" spans="1:8" x14ac:dyDescent="0.35">
      <c r="A135" s="310"/>
      <c r="B135" s="361"/>
      <c r="C135" s="362" t="s">
        <v>7</v>
      </c>
      <c r="D135" s="625" t="s">
        <v>8</v>
      </c>
      <c r="E135" s="626"/>
      <c r="F135" s="363"/>
      <c r="G135" s="363"/>
      <c r="H135" s="360">
        <f t="shared" si="5"/>
        <v>0</v>
      </c>
    </row>
    <row r="136" spans="1:8" x14ac:dyDescent="0.35">
      <c r="A136" s="310"/>
      <c r="B136" s="361"/>
      <c r="C136" s="362" t="s">
        <v>9</v>
      </c>
      <c r="D136" s="625" t="s">
        <v>10</v>
      </c>
      <c r="E136" s="626"/>
      <c r="F136" s="363"/>
      <c r="G136" s="363"/>
      <c r="H136" s="360">
        <f t="shared" si="5"/>
        <v>0</v>
      </c>
    </row>
    <row r="137" spans="1:8" x14ac:dyDescent="0.35">
      <c r="A137" s="356"/>
      <c r="B137" s="361" t="s">
        <v>11</v>
      </c>
      <c r="C137" s="628" t="s">
        <v>12</v>
      </c>
      <c r="D137" s="628"/>
      <c r="E137" s="629"/>
      <c r="F137" s="364"/>
      <c r="G137" s="364"/>
      <c r="H137" s="360">
        <f t="shared" si="5"/>
        <v>0</v>
      </c>
    </row>
    <row r="138" spans="1:8" x14ac:dyDescent="0.35">
      <c r="A138" s="310"/>
      <c r="B138" s="361" t="s">
        <v>13</v>
      </c>
      <c r="C138" s="622" t="s">
        <v>14</v>
      </c>
      <c r="D138" s="623"/>
      <c r="E138" s="624"/>
      <c r="F138" s="365"/>
      <c r="G138" s="363"/>
      <c r="H138" s="360">
        <f t="shared" si="5"/>
        <v>0</v>
      </c>
    </row>
    <row r="139" spans="1:8" x14ac:dyDescent="0.35">
      <c r="A139" s="356"/>
      <c r="B139" s="361" t="s">
        <v>15</v>
      </c>
      <c r="C139" s="625" t="s">
        <v>333</v>
      </c>
      <c r="D139" s="625"/>
      <c r="E139" s="626"/>
      <c r="F139" s="366">
        <f>SUM(F140:F141)</f>
        <v>0</v>
      </c>
      <c r="G139" s="366">
        <f>SUM(G140:G141)</f>
        <v>0</v>
      </c>
      <c r="H139" s="360">
        <f t="shared" si="5"/>
        <v>0</v>
      </c>
    </row>
    <row r="140" spans="1:8" x14ac:dyDescent="0.35">
      <c r="A140" s="356"/>
      <c r="B140" s="361"/>
      <c r="C140" s="564" t="s">
        <v>7</v>
      </c>
      <c r="D140" s="628" t="s">
        <v>17</v>
      </c>
      <c r="E140" s="629"/>
      <c r="F140" s="364"/>
      <c r="G140" s="364"/>
      <c r="H140" s="360">
        <f t="shared" si="5"/>
        <v>0</v>
      </c>
    </row>
    <row r="141" spans="1:8" x14ac:dyDescent="0.35">
      <c r="A141" s="356"/>
      <c r="B141" s="361"/>
      <c r="C141" s="564" t="s">
        <v>9</v>
      </c>
      <c r="D141" s="628" t="s">
        <v>18</v>
      </c>
      <c r="E141" s="629"/>
      <c r="F141" s="364"/>
      <c r="G141" s="364"/>
      <c r="H141" s="360">
        <f t="shared" si="5"/>
        <v>0</v>
      </c>
    </row>
    <row r="142" spans="1:8" s="441" customFormat="1" x14ac:dyDescent="0.35">
      <c r="A142" s="449"/>
      <c r="B142" s="450">
        <v>5</v>
      </c>
      <c r="C142" s="617" t="s">
        <v>495</v>
      </c>
      <c r="D142" s="618"/>
      <c r="E142" s="619"/>
      <c r="F142" s="366">
        <f>SUM(F143:F144)</f>
        <v>0</v>
      </c>
      <c r="G142" s="366">
        <f>SUM(G143:G144)</f>
        <v>0</v>
      </c>
      <c r="H142" s="360">
        <f t="shared" si="5"/>
        <v>0</v>
      </c>
    </row>
    <row r="143" spans="1:8" s="441" customFormat="1" x14ac:dyDescent="0.35">
      <c r="A143" s="449"/>
      <c r="B143" s="450"/>
      <c r="C143" s="565" t="s">
        <v>7</v>
      </c>
      <c r="D143" s="618" t="s">
        <v>17</v>
      </c>
      <c r="E143" s="619"/>
      <c r="F143" s="451"/>
      <c r="G143" s="451"/>
      <c r="H143" s="360">
        <f t="shared" si="5"/>
        <v>0</v>
      </c>
    </row>
    <row r="144" spans="1:8" s="441" customFormat="1" x14ac:dyDescent="0.35">
      <c r="A144" s="449"/>
      <c r="B144" s="450"/>
      <c r="C144" s="565" t="s">
        <v>9</v>
      </c>
      <c r="D144" s="618" t="s">
        <v>18</v>
      </c>
      <c r="E144" s="619"/>
      <c r="F144" s="451"/>
      <c r="G144" s="451"/>
      <c r="H144" s="360">
        <f t="shared" si="5"/>
        <v>0</v>
      </c>
    </row>
    <row r="145" spans="1:8" x14ac:dyDescent="0.35">
      <c r="A145" s="356"/>
      <c r="B145" s="367">
        <v>6</v>
      </c>
      <c r="C145" s="628" t="s">
        <v>20</v>
      </c>
      <c r="D145" s="628"/>
      <c r="E145" s="629"/>
      <c r="F145" s="364"/>
      <c r="G145" s="364"/>
      <c r="H145" s="360">
        <f t="shared" si="5"/>
        <v>0</v>
      </c>
    </row>
    <row r="146" spans="1:8" x14ac:dyDescent="0.35">
      <c r="A146" s="356"/>
      <c r="B146" s="367">
        <v>7</v>
      </c>
      <c r="C146" s="628" t="s">
        <v>22</v>
      </c>
      <c r="D146" s="628"/>
      <c r="E146" s="629"/>
      <c r="F146" s="364"/>
      <c r="G146" s="364"/>
      <c r="H146" s="360">
        <f t="shared" si="5"/>
        <v>0</v>
      </c>
    </row>
    <row r="147" spans="1:8" s="441" customFormat="1" x14ac:dyDescent="0.35">
      <c r="A147" s="449"/>
      <c r="B147" s="452">
        <v>8</v>
      </c>
      <c r="C147" s="617" t="s">
        <v>427</v>
      </c>
      <c r="D147" s="618"/>
      <c r="E147" s="619"/>
      <c r="F147" s="451"/>
      <c r="G147" s="451"/>
      <c r="H147" s="360">
        <f t="shared" si="5"/>
        <v>0</v>
      </c>
    </row>
    <row r="148" spans="1:8" x14ac:dyDescent="0.35">
      <c r="A148" s="356"/>
      <c r="B148" s="367">
        <v>9</v>
      </c>
      <c r="C148" s="628" t="s">
        <v>24</v>
      </c>
      <c r="D148" s="628"/>
      <c r="E148" s="629"/>
      <c r="F148" s="191"/>
      <c r="G148" s="191"/>
      <c r="H148" s="360">
        <f t="shared" si="5"/>
        <v>0</v>
      </c>
    </row>
    <row r="149" spans="1:8" x14ac:dyDescent="0.35">
      <c r="A149" s="356"/>
      <c r="B149" s="367">
        <v>10</v>
      </c>
      <c r="C149" s="659" t="s">
        <v>26</v>
      </c>
      <c r="D149" s="660"/>
      <c r="E149" s="661"/>
      <c r="F149" s="364"/>
      <c r="G149" s="364"/>
      <c r="H149" s="360">
        <f t="shared" si="5"/>
        <v>0</v>
      </c>
    </row>
    <row r="150" spans="1:8" x14ac:dyDescent="0.35">
      <c r="A150" s="356"/>
      <c r="B150" s="361">
        <v>11</v>
      </c>
      <c r="C150" s="628" t="s">
        <v>28</v>
      </c>
      <c r="D150" s="628"/>
      <c r="E150" s="629"/>
      <c r="F150" s="364"/>
      <c r="G150" s="364"/>
      <c r="H150" s="360">
        <f t="shared" si="5"/>
        <v>0</v>
      </c>
    </row>
    <row r="151" spans="1:8" x14ac:dyDescent="0.35">
      <c r="A151" s="356"/>
      <c r="B151" s="367">
        <v>12</v>
      </c>
      <c r="C151" s="628" t="s">
        <v>30</v>
      </c>
      <c r="D151" s="628"/>
      <c r="E151" s="629"/>
      <c r="F151" s="368">
        <f>SUM(F152:F153)</f>
        <v>0</v>
      </c>
      <c r="G151" s="368">
        <f>SUM(G152:G153)</f>
        <v>0</v>
      </c>
      <c r="H151" s="360">
        <f t="shared" si="5"/>
        <v>0</v>
      </c>
    </row>
    <row r="152" spans="1:8" ht="19.75" customHeight="1" x14ac:dyDescent="0.35">
      <c r="A152" s="356"/>
      <c r="B152" s="367"/>
      <c r="C152" s="566" t="s">
        <v>7</v>
      </c>
      <c r="D152" s="630" t="s">
        <v>509</v>
      </c>
      <c r="E152" s="631"/>
      <c r="F152" s="369"/>
      <c r="G152" s="369"/>
      <c r="H152" s="360">
        <f t="shared" si="5"/>
        <v>0</v>
      </c>
    </row>
    <row r="153" spans="1:8" x14ac:dyDescent="0.35">
      <c r="A153" s="356"/>
      <c r="B153" s="367"/>
      <c r="C153" s="566" t="s">
        <v>9</v>
      </c>
      <c r="D153" s="630" t="s">
        <v>515</v>
      </c>
      <c r="E153" s="631"/>
      <c r="F153" s="369"/>
      <c r="G153" s="369"/>
      <c r="H153" s="360">
        <f t="shared" si="5"/>
        <v>0</v>
      </c>
    </row>
    <row r="154" spans="1:8" x14ac:dyDescent="0.35">
      <c r="A154" s="356"/>
      <c r="B154" s="637" t="s">
        <v>339</v>
      </c>
      <c r="C154" s="638"/>
      <c r="D154" s="638"/>
      <c r="E154" s="639"/>
      <c r="F154" s="370">
        <f>SUM(F134,F137:F139,F142,F145:F151)</f>
        <v>0</v>
      </c>
      <c r="G154" s="370">
        <f>SUM(G134,G137:G139,G142,G145:G151)</f>
        <v>0</v>
      </c>
      <c r="H154" s="370">
        <f t="shared" si="5"/>
        <v>0</v>
      </c>
    </row>
    <row r="155" spans="1:8" x14ac:dyDescent="0.35">
      <c r="A155" s="356"/>
      <c r="B155" s="307"/>
      <c r="C155" s="356"/>
      <c r="D155" s="356"/>
      <c r="E155" s="356"/>
      <c r="F155" s="356"/>
      <c r="G155" s="356"/>
      <c r="H155" s="307"/>
    </row>
    <row r="156" spans="1:8" x14ac:dyDescent="0.35">
      <c r="A156" s="356"/>
      <c r="B156" s="307"/>
      <c r="C156" s="356"/>
      <c r="D156" s="356"/>
      <c r="E156" s="356"/>
      <c r="F156" s="356"/>
      <c r="G156" s="356"/>
      <c r="H156" s="307"/>
    </row>
    <row r="157" spans="1:8" x14ac:dyDescent="0.35">
      <c r="A157" s="356"/>
      <c r="B157" s="274" t="s">
        <v>529</v>
      </c>
      <c r="C157" s="632" t="s">
        <v>340</v>
      </c>
      <c r="D157" s="632"/>
      <c r="E157" s="632"/>
      <c r="F157" s="632"/>
      <c r="G157" s="632"/>
      <c r="H157" s="632"/>
    </row>
    <row r="158" spans="1:8" ht="4.5" customHeight="1" x14ac:dyDescent="0.35">
      <c r="A158" s="356"/>
      <c r="B158" s="309"/>
      <c r="C158" s="357"/>
      <c r="D158" s="357"/>
      <c r="E158" s="357"/>
      <c r="F158" s="357"/>
      <c r="G158" s="357"/>
      <c r="H158" s="309"/>
    </row>
    <row r="159" spans="1:8" x14ac:dyDescent="0.35">
      <c r="A159" s="356"/>
      <c r="B159" s="311" t="s">
        <v>0</v>
      </c>
      <c r="C159" s="635" t="s">
        <v>1</v>
      </c>
      <c r="D159" s="636"/>
      <c r="E159" s="636"/>
      <c r="F159" s="567" t="s">
        <v>337</v>
      </c>
      <c r="G159" s="568" t="s">
        <v>342</v>
      </c>
      <c r="H159" s="569" t="s">
        <v>338</v>
      </c>
    </row>
    <row r="160" spans="1:8" x14ac:dyDescent="0.35">
      <c r="A160" s="356"/>
      <c r="B160" s="313" t="s">
        <v>539</v>
      </c>
      <c r="C160" s="615" t="s">
        <v>540</v>
      </c>
      <c r="D160" s="616"/>
      <c r="E160" s="616"/>
      <c r="F160" s="524" t="s">
        <v>541</v>
      </c>
      <c r="G160" s="524" t="s">
        <v>542</v>
      </c>
      <c r="H160" s="524" t="s">
        <v>543</v>
      </c>
    </row>
    <row r="161" spans="1:8" x14ac:dyDescent="0.35">
      <c r="A161" s="356"/>
      <c r="B161" s="373" t="s">
        <v>5</v>
      </c>
      <c r="C161" s="610" t="s">
        <v>6</v>
      </c>
      <c r="D161" s="610"/>
      <c r="E161" s="611"/>
      <c r="F161" s="374">
        <f>SUM(F162:F163)</f>
        <v>0</v>
      </c>
      <c r="G161" s="374">
        <f>SUM(G162:G163)</f>
        <v>0</v>
      </c>
      <c r="H161" s="96">
        <f t="shared" ref="H161:H174" si="6">F161-G161</f>
        <v>0</v>
      </c>
    </row>
    <row r="162" spans="1:8" x14ac:dyDescent="0.35">
      <c r="A162" s="356"/>
      <c r="B162" s="373"/>
      <c r="C162" s="375" t="s">
        <v>7</v>
      </c>
      <c r="D162" s="610" t="s">
        <v>8</v>
      </c>
      <c r="E162" s="611"/>
      <c r="F162" s="86"/>
      <c r="G162" s="86"/>
      <c r="H162" s="96">
        <f t="shared" si="6"/>
        <v>0</v>
      </c>
    </row>
    <row r="163" spans="1:8" x14ac:dyDescent="0.35">
      <c r="A163" s="356"/>
      <c r="B163" s="373"/>
      <c r="C163" s="375" t="s">
        <v>9</v>
      </c>
      <c r="D163" s="610" t="s">
        <v>10</v>
      </c>
      <c r="E163" s="611"/>
      <c r="F163" s="86"/>
      <c r="G163" s="86"/>
      <c r="H163" s="332">
        <f t="shared" si="6"/>
        <v>0</v>
      </c>
    </row>
    <row r="164" spans="1:8" x14ac:dyDescent="0.35">
      <c r="A164" s="356"/>
      <c r="B164" s="373" t="s">
        <v>11</v>
      </c>
      <c r="C164" s="612" t="s">
        <v>12</v>
      </c>
      <c r="D164" s="612"/>
      <c r="E164" s="613"/>
      <c r="F164" s="86"/>
      <c r="G164" s="86"/>
      <c r="H164" s="332">
        <f t="shared" si="6"/>
        <v>0</v>
      </c>
    </row>
    <row r="165" spans="1:8" x14ac:dyDescent="0.35">
      <c r="A165" s="356"/>
      <c r="B165" s="361" t="s">
        <v>13</v>
      </c>
      <c r="C165" s="622" t="s">
        <v>14</v>
      </c>
      <c r="D165" s="623"/>
      <c r="E165" s="624"/>
      <c r="F165" s="88"/>
      <c r="G165" s="86"/>
      <c r="H165" s="332">
        <f t="shared" si="6"/>
        <v>0</v>
      </c>
    </row>
    <row r="166" spans="1:8" x14ac:dyDescent="0.35">
      <c r="A166" s="356"/>
      <c r="B166" s="373" t="s">
        <v>15</v>
      </c>
      <c r="C166" s="612" t="s">
        <v>333</v>
      </c>
      <c r="D166" s="612"/>
      <c r="E166" s="613"/>
      <c r="F166" s="87">
        <f>SUM(F167:F168)</f>
        <v>0</v>
      </c>
      <c r="G166" s="87">
        <f>SUM(G167:G168)</f>
        <v>0</v>
      </c>
      <c r="H166" s="332">
        <f t="shared" si="6"/>
        <v>0</v>
      </c>
    </row>
    <row r="167" spans="1:8" x14ac:dyDescent="0.35">
      <c r="A167" s="356"/>
      <c r="B167" s="373"/>
      <c r="C167" s="570" t="s">
        <v>7</v>
      </c>
      <c r="D167" s="612" t="s">
        <v>17</v>
      </c>
      <c r="E167" s="613"/>
      <c r="F167" s="86"/>
      <c r="G167" s="86"/>
      <c r="H167" s="332">
        <f t="shared" si="6"/>
        <v>0</v>
      </c>
    </row>
    <row r="168" spans="1:8" x14ac:dyDescent="0.35">
      <c r="A168" s="356"/>
      <c r="B168" s="373"/>
      <c r="C168" s="570" t="s">
        <v>9</v>
      </c>
      <c r="D168" s="612" t="s">
        <v>18</v>
      </c>
      <c r="E168" s="613"/>
      <c r="F168" s="86"/>
      <c r="G168" s="86"/>
      <c r="H168" s="332">
        <f t="shared" si="6"/>
        <v>0</v>
      </c>
    </row>
    <row r="169" spans="1:8" x14ac:dyDescent="0.35">
      <c r="A169" s="356"/>
      <c r="B169" s="453">
        <v>5</v>
      </c>
      <c r="C169" s="617" t="s">
        <v>495</v>
      </c>
      <c r="D169" s="618"/>
      <c r="E169" s="619"/>
      <c r="F169" s="87">
        <f>SUM(F170:F171)</f>
        <v>0</v>
      </c>
      <c r="G169" s="87">
        <f>SUM(G170:G171)</f>
        <v>0</v>
      </c>
      <c r="H169" s="332">
        <f t="shared" si="6"/>
        <v>0</v>
      </c>
    </row>
    <row r="170" spans="1:8" x14ac:dyDescent="0.35">
      <c r="A170" s="356"/>
      <c r="B170" s="453"/>
      <c r="C170" s="565" t="s">
        <v>7</v>
      </c>
      <c r="D170" s="618" t="s">
        <v>17</v>
      </c>
      <c r="E170" s="619"/>
      <c r="F170" s="86"/>
      <c r="G170" s="86"/>
      <c r="H170" s="332">
        <f t="shared" si="6"/>
        <v>0</v>
      </c>
    </row>
    <row r="171" spans="1:8" x14ac:dyDescent="0.35">
      <c r="A171" s="356"/>
      <c r="B171" s="453"/>
      <c r="C171" s="565" t="s">
        <v>9</v>
      </c>
      <c r="D171" s="618" t="s">
        <v>18</v>
      </c>
      <c r="E171" s="619"/>
      <c r="F171" s="86"/>
      <c r="G171" s="86"/>
      <c r="H171" s="332">
        <f t="shared" si="6"/>
        <v>0</v>
      </c>
    </row>
    <row r="172" spans="1:8" x14ac:dyDescent="0.35">
      <c r="A172" s="356"/>
      <c r="B172" s="340">
        <v>6</v>
      </c>
      <c r="C172" s="634" t="s">
        <v>26</v>
      </c>
      <c r="D172" s="630"/>
      <c r="E172" s="631"/>
      <c r="F172" s="86"/>
      <c r="G172" s="86"/>
      <c r="H172" s="332">
        <f t="shared" si="6"/>
        <v>0</v>
      </c>
    </row>
    <row r="173" spans="1:8" x14ac:dyDescent="0.35">
      <c r="A173" s="356"/>
      <c r="B173" s="373">
        <v>7</v>
      </c>
      <c r="C173" s="612" t="s">
        <v>28</v>
      </c>
      <c r="D173" s="612"/>
      <c r="E173" s="613"/>
      <c r="F173" s="86"/>
      <c r="G173" s="86"/>
      <c r="H173" s="332">
        <f t="shared" si="6"/>
        <v>0</v>
      </c>
    </row>
    <row r="174" spans="1:8" x14ac:dyDescent="0.35">
      <c r="A174" s="356"/>
      <c r="B174" s="627" t="s">
        <v>341</v>
      </c>
      <c r="C174" s="627"/>
      <c r="D174" s="627"/>
      <c r="E174" s="627"/>
      <c r="F174" s="85">
        <f>SUM(F161,F164:F166,F169,F172:F173)</f>
        <v>0</v>
      </c>
      <c r="G174" s="85">
        <f>SUM(G161,G164:G166,G169,G172:G173)</f>
        <v>0</v>
      </c>
      <c r="H174" s="85">
        <f t="shared" si="6"/>
        <v>0</v>
      </c>
    </row>
    <row r="175" spans="1:8" x14ac:dyDescent="0.35">
      <c r="A175" s="356"/>
      <c r="B175" s="307"/>
      <c r="C175" s="356"/>
      <c r="D175" s="356"/>
      <c r="E175" s="356"/>
      <c r="F175" s="356"/>
      <c r="G175" s="356"/>
      <c r="H175" s="307"/>
    </row>
    <row r="176" spans="1:8" x14ac:dyDescent="0.35">
      <c r="A176" s="356"/>
      <c r="B176" s="307"/>
      <c r="C176" s="356"/>
      <c r="D176" s="356"/>
      <c r="E176" s="356"/>
      <c r="F176" s="356"/>
      <c r="G176" s="356"/>
      <c r="H176" s="307"/>
    </row>
    <row r="177" spans="1:8" ht="15" customHeight="1" x14ac:dyDescent="0.35">
      <c r="A177" s="427" t="s">
        <v>531</v>
      </c>
      <c r="B177" s="614" t="s">
        <v>365</v>
      </c>
      <c r="C177" s="614"/>
      <c r="D177" s="614"/>
      <c r="E177" s="614"/>
      <c r="F177" s="614"/>
      <c r="G177" s="614"/>
      <c r="H177" s="614"/>
    </row>
    <row r="178" spans="1:8" x14ac:dyDescent="0.35">
      <c r="B178" s="274" t="s">
        <v>528</v>
      </c>
      <c r="C178" s="632" t="s">
        <v>366</v>
      </c>
      <c r="D178" s="632"/>
      <c r="E178" s="632"/>
      <c r="F178" s="632"/>
      <c r="G178" s="632"/>
      <c r="H178" s="632"/>
    </row>
    <row r="179" spans="1:8" ht="3.75" customHeight="1" x14ac:dyDescent="0.35">
      <c r="A179" s="356"/>
      <c r="B179" s="309"/>
      <c r="C179" s="357"/>
      <c r="D179" s="357"/>
      <c r="E179" s="357"/>
      <c r="F179" s="357"/>
      <c r="G179" s="357"/>
      <c r="H179" s="309"/>
    </row>
    <row r="180" spans="1:8" x14ac:dyDescent="0.35">
      <c r="A180" s="310"/>
      <c r="B180" s="311" t="s">
        <v>0</v>
      </c>
      <c r="C180" s="616" t="s">
        <v>1</v>
      </c>
      <c r="D180" s="616"/>
      <c r="E180" s="616"/>
      <c r="F180" s="616"/>
      <c r="G180" s="633"/>
      <c r="H180" s="311" t="s">
        <v>2</v>
      </c>
    </row>
    <row r="181" spans="1:8" x14ac:dyDescent="0.35">
      <c r="A181" s="310"/>
      <c r="B181" s="313" t="s">
        <v>539</v>
      </c>
      <c r="C181" s="615" t="s">
        <v>540</v>
      </c>
      <c r="D181" s="615"/>
      <c r="E181" s="615"/>
      <c r="F181" s="615"/>
      <c r="G181" s="687"/>
      <c r="H181" s="89" t="s">
        <v>541</v>
      </c>
    </row>
    <row r="182" spans="1:8" x14ac:dyDescent="0.35">
      <c r="A182" s="310"/>
      <c r="B182" s="314" t="s">
        <v>5</v>
      </c>
      <c r="C182" s="685" t="s">
        <v>6</v>
      </c>
      <c r="D182" s="686"/>
      <c r="E182" s="686"/>
      <c r="F182" s="376"/>
      <c r="G182" s="377"/>
      <c r="H182" s="332">
        <f>SUM(H183:H184)</f>
        <v>0</v>
      </c>
    </row>
    <row r="183" spans="1:8" x14ac:dyDescent="0.35">
      <c r="A183" s="310"/>
      <c r="B183" s="378"/>
      <c r="C183" s="379" t="s">
        <v>7</v>
      </c>
      <c r="D183" s="610" t="s">
        <v>8</v>
      </c>
      <c r="E183" s="610"/>
      <c r="F183" s="380"/>
      <c r="G183" s="381"/>
      <c r="H183" s="382"/>
    </row>
    <row r="184" spans="1:8" x14ac:dyDescent="0.35">
      <c r="A184" s="310"/>
      <c r="B184" s="378"/>
      <c r="C184" s="383" t="s">
        <v>9</v>
      </c>
      <c r="D184" s="684" t="s">
        <v>10</v>
      </c>
      <c r="E184" s="684"/>
      <c r="F184" s="384"/>
      <c r="G184" s="385"/>
      <c r="H184" s="382"/>
    </row>
    <row r="185" spans="1:8" x14ac:dyDescent="0.35">
      <c r="A185" s="356"/>
      <c r="B185" s="373" t="s">
        <v>11</v>
      </c>
      <c r="C185" s="683" t="s">
        <v>12</v>
      </c>
      <c r="D185" s="683"/>
      <c r="E185" s="683"/>
      <c r="F185" s="384"/>
      <c r="G185" s="386"/>
      <c r="H185" s="387"/>
    </row>
    <row r="186" spans="1:8" x14ac:dyDescent="0.35">
      <c r="A186" s="310"/>
      <c r="B186" s="373" t="s">
        <v>13</v>
      </c>
      <c r="C186" s="642" t="s">
        <v>14</v>
      </c>
      <c r="D186" s="640"/>
      <c r="E186" s="640"/>
      <c r="F186" s="640"/>
      <c r="G186" s="640"/>
      <c r="H186" s="387"/>
    </row>
    <row r="187" spans="1:8" x14ac:dyDescent="0.35">
      <c r="A187" s="356"/>
      <c r="B187" s="373" t="s">
        <v>15</v>
      </c>
      <c r="C187" s="610" t="s">
        <v>333</v>
      </c>
      <c r="D187" s="610"/>
      <c r="E187" s="610"/>
      <c r="F187" s="380"/>
      <c r="G187" s="388"/>
      <c r="H187" s="332">
        <f>SUM(H188:H189)</f>
        <v>0</v>
      </c>
    </row>
    <row r="188" spans="1:8" x14ac:dyDescent="0.35">
      <c r="A188" s="356"/>
      <c r="B188" s="373"/>
      <c r="C188" s="375" t="s">
        <v>7</v>
      </c>
      <c r="D188" s="610" t="s">
        <v>17</v>
      </c>
      <c r="E188" s="610"/>
      <c r="F188" s="380"/>
      <c r="G188" s="388"/>
      <c r="H188" s="387"/>
    </row>
    <row r="189" spans="1:8" x14ac:dyDescent="0.35">
      <c r="A189" s="356"/>
      <c r="B189" s="571"/>
      <c r="C189" s="570" t="s">
        <v>9</v>
      </c>
      <c r="D189" s="612" t="s">
        <v>18</v>
      </c>
      <c r="E189" s="612"/>
      <c r="F189" s="380"/>
      <c r="G189" s="388"/>
      <c r="H189" s="387"/>
    </row>
    <row r="190" spans="1:8" x14ac:dyDescent="0.35">
      <c r="A190" s="356"/>
      <c r="B190" s="572">
        <v>5</v>
      </c>
      <c r="C190" s="617" t="s">
        <v>495</v>
      </c>
      <c r="D190" s="618"/>
      <c r="E190" s="618"/>
      <c r="F190" s="380"/>
      <c r="G190" s="388"/>
      <c r="H190" s="332">
        <f>SUM(H191:H192)</f>
        <v>0</v>
      </c>
    </row>
    <row r="191" spans="1:8" x14ac:dyDescent="0.35">
      <c r="A191" s="356"/>
      <c r="B191" s="572"/>
      <c r="C191" s="573" t="s">
        <v>7</v>
      </c>
      <c r="D191" s="618" t="s">
        <v>17</v>
      </c>
      <c r="E191" s="618"/>
      <c r="F191" s="380"/>
      <c r="G191" s="388"/>
      <c r="H191" s="387"/>
    </row>
    <row r="192" spans="1:8" x14ac:dyDescent="0.35">
      <c r="A192" s="356"/>
      <c r="B192" s="572"/>
      <c r="C192" s="573" t="s">
        <v>9</v>
      </c>
      <c r="D192" s="618" t="s">
        <v>18</v>
      </c>
      <c r="E192" s="618"/>
      <c r="F192" s="380"/>
      <c r="G192" s="388"/>
      <c r="H192" s="387"/>
    </row>
    <row r="193" spans="1:20" x14ac:dyDescent="0.35">
      <c r="A193" s="356"/>
      <c r="B193" s="332">
        <v>6</v>
      </c>
      <c r="C193" s="612" t="s">
        <v>26</v>
      </c>
      <c r="D193" s="612"/>
      <c r="E193" s="612"/>
      <c r="F193" s="380"/>
      <c r="G193" s="388"/>
      <c r="H193" s="387"/>
    </row>
    <row r="194" spans="1:20" x14ac:dyDescent="0.35">
      <c r="A194" s="356"/>
      <c r="B194" s="571">
        <v>7</v>
      </c>
      <c r="C194" s="612" t="s">
        <v>28</v>
      </c>
      <c r="D194" s="612"/>
      <c r="E194" s="612"/>
      <c r="F194" s="380"/>
      <c r="G194" s="388"/>
      <c r="H194" s="387"/>
    </row>
    <row r="195" spans="1:20" x14ac:dyDescent="0.35">
      <c r="A195" s="356"/>
      <c r="B195" s="689" t="s">
        <v>403</v>
      </c>
      <c r="C195" s="690"/>
      <c r="D195" s="690"/>
      <c r="E195" s="690"/>
      <c r="F195" s="380"/>
      <c r="G195" s="389"/>
      <c r="H195" s="85">
        <f>SUM(J188,H182,H185:H187,H190,H193:H194)</f>
        <v>0</v>
      </c>
    </row>
    <row r="196" spans="1:20" x14ac:dyDescent="0.35">
      <c r="A196" s="356"/>
      <c r="B196" s="390"/>
      <c r="C196" s="390"/>
      <c r="D196" s="390"/>
      <c r="E196" s="390"/>
      <c r="F196" s="149"/>
      <c r="G196" s="391"/>
      <c r="H196" s="392"/>
    </row>
    <row r="197" spans="1:20" x14ac:dyDescent="0.35">
      <c r="A197" s="356"/>
      <c r="B197" s="274" t="s">
        <v>529</v>
      </c>
      <c r="C197" s="632" t="s">
        <v>400</v>
      </c>
      <c r="D197" s="632"/>
      <c r="E197" s="632"/>
      <c r="F197" s="632"/>
      <c r="G197" s="632"/>
      <c r="H197" s="632"/>
    </row>
    <row r="198" spans="1:20" ht="5.25" customHeight="1" x14ac:dyDescent="0.35">
      <c r="A198" s="356"/>
      <c r="B198" s="309"/>
      <c r="C198" s="357"/>
      <c r="D198" s="357"/>
      <c r="E198" s="357"/>
      <c r="F198" s="357"/>
      <c r="G198" s="357"/>
      <c r="H198" s="309"/>
    </row>
    <row r="199" spans="1:20" x14ac:dyDescent="0.35">
      <c r="A199" s="310"/>
      <c r="B199" s="311" t="s">
        <v>0</v>
      </c>
      <c r="C199" s="665" t="s">
        <v>1</v>
      </c>
      <c r="D199" s="616"/>
      <c r="E199" s="616"/>
      <c r="F199" s="371" t="s">
        <v>328</v>
      </c>
      <c r="G199" s="372" t="s">
        <v>342</v>
      </c>
      <c r="H199" s="372" t="s">
        <v>2</v>
      </c>
    </row>
    <row r="200" spans="1:20" s="294" customFormat="1" x14ac:dyDescent="0.35">
      <c r="A200" s="356"/>
      <c r="B200" s="313" t="s">
        <v>539</v>
      </c>
      <c r="C200" s="615" t="s">
        <v>540</v>
      </c>
      <c r="D200" s="616"/>
      <c r="E200" s="616"/>
      <c r="F200" s="524" t="s">
        <v>541</v>
      </c>
      <c r="G200" s="524" t="s">
        <v>542</v>
      </c>
      <c r="H200" s="524" t="s">
        <v>543</v>
      </c>
    </row>
    <row r="201" spans="1:20" x14ac:dyDescent="0.35">
      <c r="A201" s="310"/>
      <c r="B201" s="314" t="s">
        <v>5</v>
      </c>
      <c r="C201" s="610" t="s">
        <v>343</v>
      </c>
      <c r="D201" s="610"/>
      <c r="E201" s="611"/>
      <c r="F201" s="374">
        <f>SUM(F202:F203)</f>
        <v>0</v>
      </c>
      <c r="G201" s="374">
        <f>SUM(G202:G203)</f>
        <v>0</v>
      </c>
      <c r="H201" s="96">
        <f t="shared" ref="H201:H214" si="7">F201-G201</f>
        <v>0</v>
      </c>
    </row>
    <row r="202" spans="1:20" x14ac:dyDescent="0.35">
      <c r="A202" s="310"/>
      <c r="B202" s="373"/>
      <c r="C202" s="375" t="s">
        <v>7</v>
      </c>
      <c r="D202" s="610" t="s">
        <v>8</v>
      </c>
      <c r="E202" s="611"/>
      <c r="F202" s="86"/>
      <c r="G202" s="86"/>
      <c r="H202" s="96">
        <f t="shared" si="7"/>
        <v>0</v>
      </c>
    </row>
    <row r="203" spans="1:20" x14ac:dyDescent="0.35">
      <c r="A203" s="310"/>
      <c r="B203" s="373"/>
      <c r="C203" s="375" t="s">
        <v>9</v>
      </c>
      <c r="D203" s="610" t="s">
        <v>10</v>
      </c>
      <c r="E203" s="611"/>
      <c r="F203" s="86"/>
      <c r="G203" s="86"/>
      <c r="H203" s="96">
        <f t="shared" si="7"/>
        <v>0</v>
      </c>
    </row>
    <row r="204" spans="1:20" x14ac:dyDescent="0.35">
      <c r="A204" s="356"/>
      <c r="B204" s="373" t="s">
        <v>11</v>
      </c>
      <c r="C204" s="612" t="s">
        <v>12</v>
      </c>
      <c r="D204" s="612"/>
      <c r="E204" s="613"/>
      <c r="F204" s="86"/>
      <c r="G204" s="86"/>
      <c r="H204" s="96">
        <f t="shared" si="7"/>
        <v>0</v>
      </c>
    </row>
    <row r="205" spans="1:20" x14ac:dyDescent="0.35">
      <c r="A205" s="310"/>
      <c r="B205" s="373" t="s">
        <v>13</v>
      </c>
      <c r="C205" s="642" t="s">
        <v>14</v>
      </c>
      <c r="D205" s="640"/>
      <c r="E205" s="641"/>
      <c r="F205" s="88"/>
      <c r="G205" s="86"/>
      <c r="H205" s="96">
        <f t="shared" si="7"/>
        <v>0</v>
      </c>
    </row>
    <row r="206" spans="1:20" x14ac:dyDescent="0.35">
      <c r="A206" s="356"/>
      <c r="B206" s="373" t="s">
        <v>15</v>
      </c>
      <c r="C206" s="610" t="s">
        <v>16</v>
      </c>
      <c r="D206" s="610"/>
      <c r="E206" s="611"/>
      <c r="F206" s="87">
        <f>SUM(F207:F208)</f>
        <v>0</v>
      </c>
      <c r="G206" s="87">
        <f>SUM(G207:G208)</f>
        <v>0</v>
      </c>
      <c r="H206" s="96">
        <f t="shared" si="7"/>
        <v>0</v>
      </c>
      <c r="L206" s="292"/>
      <c r="M206" s="292"/>
      <c r="N206" s="292"/>
      <c r="O206" s="292"/>
      <c r="P206" s="292"/>
      <c r="Q206" s="292"/>
      <c r="R206" s="292"/>
      <c r="S206" s="292"/>
      <c r="T206" s="292"/>
    </row>
    <row r="207" spans="1:20" x14ac:dyDescent="0.35">
      <c r="A207" s="356"/>
      <c r="B207" s="373"/>
      <c r="C207" s="375" t="s">
        <v>7</v>
      </c>
      <c r="D207" s="610" t="s">
        <v>17</v>
      </c>
      <c r="E207" s="611"/>
      <c r="F207" s="86"/>
      <c r="G207" s="86"/>
      <c r="H207" s="96">
        <f t="shared" si="7"/>
        <v>0</v>
      </c>
      <c r="L207" s="292"/>
      <c r="M207" s="292"/>
      <c r="N207" s="292"/>
      <c r="O207" s="292"/>
      <c r="P207" s="292"/>
      <c r="Q207" s="292"/>
      <c r="R207" s="292"/>
      <c r="S207" s="292"/>
      <c r="T207" s="292"/>
    </row>
    <row r="208" spans="1:20" x14ac:dyDescent="0.35">
      <c r="A208" s="356"/>
      <c r="B208" s="373"/>
      <c r="C208" s="375" t="s">
        <v>9</v>
      </c>
      <c r="D208" s="610" t="s">
        <v>18</v>
      </c>
      <c r="E208" s="611"/>
      <c r="F208" s="86"/>
      <c r="G208" s="86"/>
      <c r="H208" s="96">
        <f t="shared" si="7"/>
        <v>0</v>
      </c>
      <c r="L208" s="292"/>
      <c r="M208" s="292"/>
      <c r="N208" s="292"/>
      <c r="O208" s="292"/>
      <c r="P208" s="292"/>
      <c r="Q208" s="292"/>
      <c r="R208" s="292"/>
      <c r="S208" s="292"/>
      <c r="T208" s="292"/>
    </row>
    <row r="209" spans="1:20" x14ac:dyDescent="0.35">
      <c r="A209" s="356"/>
      <c r="B209" s="453">
        <v>5</v>
      </c>
      <c r="C209" s="617" t="s">
        <v>495</v>
      </c>
      <c r="D209" s="618"/>
      <c r="E209" s="619"/>
      <c r="F209" s="87">
        <f>SUM(F210:F211)</f>
        <v>0</v>
      </c>
      <c r="G209" s="87">
        <f>SUM(G210:G211)</f>
        <v>0</v>
      </c>
      <c r="H209" s="96">
        <f t="shared" si="7"/>
        <v>0</v>
      </c>
      <c r="L209" s="292"/>
      <c r="M209" s="292"/>
      <c r="N209" s="292"/>
      <c r="O209" s="292"/>
      <c r="P209" s="292"/>
      <c r="Q209" s="292"/>
      <c r="R209" s="292"/>
      <c r="S209" s="292"/>
      <c r="T209" s="292"/>
    </row>
    <row r="210" spans="1:20" x14ac:dyDescent="0.35">
      <c r="A210" s="356"/>
      <c r="B210" s="453"/>
      <c r="C210" s="573" t="s">
        <v>7</v>
      </c>
      <c r="D210" s="618" t="s">
        <v>17</v>
      </c>
      <c r="E210" s="618"/>
      <c r="F210" s="86"/>
      <c r="G210" s="86"/>
      <c r="H210" s="96">
        <f t="shared" si="7"/>
        <v>0</v>
      </c>
      <c r="L210" s="292"/>
      <c r="M210" s="292"/>
      <c r="N210" s="292"/>
      <c r="O210" s="292"/>
      <c r="P210" s="292"/>
      <c r="Q210" s="292"/>
      <c r="R210" s="292"/>
      <c r="S210" s="292"/>
      <c r="T210" s="292"/>
    </row>
    <row r="211" spans="1:20" x14ac:dyDescent="0.35">
      <c r="A211" s="356"/>
      <c r="B211" s="453"/>
      <c r="C211" s="573" t="s">
        <v>9</v>
      </c>
      <c r="D211" s="618" t="s">
        <v>18</v>
      </c>
      <c r="E211" s="618"/>
      <c r="F211" s="86"/>
      <c r="G211" s="86"/>
      <c r="H211" s="96">
        <f t="shared" si="7"/>
        <v>0</v>
      </c>
      <c r="L211" s="292"/>
      <c r="M211" s="292"/>
      <c r="N211" s="292"/>
      <c r="O211" s="292"/>
      <c r="P211" s="292"/>
      <c r="Q211" s="292"/>
      <c r="R211" s="292"/>
      <c r="S211" s="292"/>
      <c r="T211" s="292"/>
    </row>
    <row r="212" spans="1:20" x14ac:dyDescent="0.35">
      <c r="A212" s="356"/>
      <c r="B212" s="340">
        <v>6</v>
      </c>
      <c r="C212" s="612" t="s">
        <v>26</v>
      </c>
      <c r="D212" s="612"/>
      <c r="E212" s="613"/>
      <c r="F212" s="86"/>
      <c r="G212" s="86"/>
      <c r="H212" s="96">
        <f t="shared" si="7"/>
        <v>0</v>
      </c>
      <c r="L212" s="292"/>
      <c r="M212" s="292"/>
      <c r="N212" s="292"/>
      <c r="O212" s="292"/>
      <c r="P212" s="292"/>
      <c r="Q212" s="292"/>
      <c r="R212" s="292"/>
      <c r="S212" s="292"/>
      <c r="T212" s="292"/>
    </row>
    <row r="213" spans="1:20" x14ac:dyDescent="0.35">
      <c r="A213" s="356"/>
      <c r="B213" s="373">
        <v>7</v>
      </c>
      <c r="C213" s="610" t="s">
        <v>28</v>
      </c>
      <c r="D213" s="610"/>
      <c r="E213" s="611"/>
      <c r="F213" s="86"/>
      <c r="G213" s="86"/>
      <c r="H213" s="96">
        <f t="shared" si="7"/>
        <v>0</v>
      </c>
      <c r="L213" s="292"/>
      <c r="M213" s="292"/>
      <c r="N213" s="292"/>
      <c r="O213" s="292"/>
      <c r="P213" s="292"/>
      <c r="Q213" s="292"/>
      <c r="R213" s="292"/>
      <c r="S213" s="292"/>
      <c r="T213" s="292"/>
    </row>
    <row r="214" spans="1:20" x14ac:dyDescent="0.35">
      <c r="A214" s="356"/>
      <c r="B214" s="689" t="s">
        <v>404</v>
      </c>
      <c r="C214" s="690"/>
      <c r="D214" s="690"/>
      <c r="E214" s="691"/>
      <c r="F214" s="85">
        <f>SUM(F201,F204:F206,F209,F212:F213)</f>
        <v>0</v>
      </c>
      <c r="G214" s="85">
        <f>SUM(G201,G204:G206,G209,G212:G213)</f>
        <v>0</v>
      </c>
      <c r="H214" s="85">
        <f t="shared" si="7"/>
        <v>0</v>
      </c>
      <c r="L214" s="292"/>
      <c r="M214" s="292"/>
      <c r="N214" s="292"/>
      <c r="O214" s="292"/>
      <c r="P214" s="292"/>
      <c r="Q214" s="292"/>
      <c r="R214" s="292"/>
      <c r="S214" s="292"/>
      <c r="T214" s="292"/>
    </row>
    <row r="215" spans="1:20" x14ac:dyDescent="0.35">
      <c r="A215" s="356"/>
      <c r="B215" s="307"/>
      <c r="C215" s="356"/>
      <c r="D215" s="356"/>
      <c r="E215" s="356"/>
      <c r="F215" s="356"/>
      <c r="G215" s="356"/>
      <c r="H215" s="307"/>
      <c r="L215" s="658"/>
      <c r="M215" s="658"/>
      <c r="N215" s="658"/>
      <c r="O215" s="658"/>
      <c r="P215" s="658"/>
      <c r="Q215" s="658"/>
      <c r="R215" s="658"/>
      <c r="S215" s="658"/>
      <c r="T215" s="658"/>
    </row>
    <row r="216" spans="1:20" x14ac:dyDescent="0.35">
      <c r="A216" s="356"/>
      <c r="B216" s="307"/>
      <c r="C216" s="356"/>
      <c r="D216" s="356"/>
      <c r="E216" s="356"/>
      <c r="F216" s="356"/>
      <c r="G216" s="356"/>
      <c r="H216" s="307"/>
      <c r="L216" s="292"/>
      <c r="M216" s="292"/>
      <c r="N216" s="292"/>
      <c r="O216" s="292"/>
      <c r="P216" s="292"/>
      <c r="Q216" s="292"/>
      <c r="R216" s="292"/>
      <c r="S216" s="292"/>
      <c r="T216" s="292"/>
    </row>
    <row r="217" spans="1:20" s="295" customFormat="1" x14ac:dyDescent="0.35">
      <c r="A217" s="426" t="s">
        <v>530</v>
      </c>
      <c r="B217" s="614" t="s">
        <v>367</v>
      </c>
      <c r="C217" s="614"/>
      <c r="D217" s="614"/>
      <c r="E217" s="614"/>
      <c r="F217" s="614"/>
      <c r="G217" s="614"/>
      <c r="H217" s="614"/>
      <c r="L217" s="600"/>
      <c r="M217" s="600"/>
      <c r="N217" s="600"/>
      <c r="O217" s="600"/>
      <c r="P217" s="600"/>
      <c r="Q217" s="600"/>
      <c r="R217" s="600"/>
      <c r="S217" s="600"/>
      <c r="T217" s="600"/>
    </row>
    <row r="218" spans="1:20" ht="3.75" customHeight="1" x14ac:dyDescent="0.35">
      <c r="A218" s="308"/>
      <c r="B218" s="309"/>
      <c r="C218" s="308"/>
      <c r="D218" s="308"/>
      <c r="E218" s="308"/>
      <c r="F218" s="308"/>
      <c r="G218" s="308"/>
      <c r="H218" s="309"/>
      <c r="L218" s="292"/>
      <c r="M218" s="292"/>
      <c r="N218" s="292"/>
      <c r="O218" s="292"/>
      <c r="P218" s="292"/>
      <c r="Q218" s="292"/>
      <c r="R218" s="292"/>
      <c r="S218" s="292"/>
      <c r="T218" s="292"/>
    </row>
    <row r="219" spans="1:20" x14ac:dyDescent="0.35">
      <c r="A219" s="356"/>
      <c r="B219" s="311" t="s">
        <v>0</v>
      </c>
      <c r="C219" s="616" t="s">
        <v>45</v>
      </c>
      <c r="D219" s="616"/>
      <c r="E219" s="616"/>
      <c r="F219" s="616"/>
      <c r="G219" s="616"/>
      <c r="H219" s="311" t="s">
        <v>46</v>
      </c>
      <c r="I219" s="296"/>
      <c r="L219" s="292"/>
      <c r="M219" s="292"/>
      <c r="N219" s="292"/>
      <c r="O219" s="292"/>
      <c r="P219" s="292"/>
      <c r="Q219" s="292"/>
      <c r="R219" s="292"/>
      <c r="S219" s="292"/>
      <c r="T219" s="292"/>
    </row>
    <row r="220" spans="1:20" ht="11.25" customHeight="1" x14ac:dyDescent="0.35">
      <c r="A220" s="356"/>
      <c r="B220" s="313" t="s">
        <v>539</v>
      </c>
      <c r="C220" s="615" t="s">
        <v>540</v>
      </c>
      <c r="D220" s="615"/>
      <c r="E220" s="615"/>
      <c r="F220" s="615"/>
      <c r="G220" s="687"/>
      <c r="H220" s="524" t="s">
        <v>541</v>
      </c>
      <c r="I220" s="296"/>
      <c r="L220" s="292"/>
      <c r="M220" s="292"/>
      <c r="N220" s="292"/>
      <c r="O220" s="292"/>
      <c r="P220" s="292"/>
      <c r="Q220" s="292"/>
      <c r="R220" s="292"/>
      <c r="S220" s="292"/>
      <c r="T220" s="292"/>
    </row>
    <row r="221" spans="1:20" ht="15" customHeight="1" x14ac:dyDescent="0.35">
      <c r="A221" s="356"/>
      <c r="B221" s="340" t="s">
        <v>5</v>
      </c>
      <c r="C221" s="688" t="s">
        <v>405</v>
      </c>
      <c r="D221" s="688"/>
      <c r="E221" s="688"/>
      <c r="F221" s="688"/>
      <c r="G221" s="688"/>
      <c r="H221" s="393">
        <f>SUM(H222:H225)</f>
        <v>0</v>
      </c>
      <c r="I221" s="297"/>
      <c r="L221" s="657"/>
      <c r="M221" s="657"/>
      <c r="N221" s="657"/>
      <c r="O221" s="657"/>
      <c r="P221" s="657"/>
      <c r="Q221" s="657"/>
      <c r="R221" s="657"/>
      <c r="S221" s="657"/>
      <c r="T221" s="657"/>
    </row>
    <row r="222" spans="1:20" ht="15" customHeight="1" x14ac:dyDescent="0.35">
      <c r="A222" s="356"/>
      <c r="B222" s="394"/>
      <c r="C222" s="395" t="s">
        <v>7</v>
      </c>
      <c r="D222" s="610" t="s">
        <v>412</v>
      </c>
      <c r="E222" s="610"/>
      <c r="F222" s="610"/>
      <c r="G222" s="611"/>
      <c r="H222" s="396"/>
      <c r="I222" s="297"/>
      <c r="L222" s="292"/>
      <c r="M222" s="292"/>
      <c r="N222" s="292"/>
      <c r="O222" s="292"/>
      <c r="P222" s="292"/>
      <c r="Q222" s="292"/>
      <c r="R222" s="292"/>
      <c r="S222" s="292"/>
      <c r="T222" s="292"/>
    </row>
    <row r="223" spans="1:20" x14ac:dyDescent="0.35">
      <c r="A223" s="356"/>
      <c r="B223" s="394"/>
      <c r="C223" s="395" t="s">
        <v>9</v>
      </c>
      <c r="D223" s="610" t="s">
        <v>413</v>
      </c>
      <c r="E223" s="610"/>
      <c r="F223" s="610"/>
      <c r="G223" s="611"/>
      <c r="H223" s="396"/>
      <c r="I223" s="297"/>
      <c r="L223" s="292"/>
      <c r="M223" s="292"/>
      <c r="N223" s="292"/>
      <c r="O223" s="292"/>
      <c r="P223" s="292"/>
      <c r="Q223" s="292"/>
      <c r="R223" s="292"/>
      <c r="S223" s="292"/>
      <c r="T223" s="292"/>
    </row>
    <row r="224" spans="1:20" x14ac:dyDescent="0.35">
      <c r="A224" s="356"/>
      <c r="B224" s="394"/>
      <c r="C224" s="395" t="s">
        <v>36</v>
      </c>
      <c r="D224" s="610" t="s">
        <v>414</v>
      </c>
      <c r="E224" s="610"/>
      <c r="F224" s="610"/>
      <c r="G224" s="611"/>
      <c r="H224" s="396"/>
      <c r="I224" s="297"/>
      <c r="L224" s="657"/>
      <c r="M224" s="657"/>
      <c r="N224" s="657"/>
      <c r="O224" s="657"/>
      <c r="P224" s="657"/>
      <c r="Q224" s="657"/>
      <c r="R224" s="657"/>
      <c r="S224" s="657"/>
      <c r="T224" s="657"/>
    </row>
    <row r="225" spans="1:20" x14ac:dyDescent="0.35">
      <c r="A225" s="356"/>
      <c r="B225" s="394"/>
      <c r="C225" s="395" t="s">
        <v>37</v>
      </c>
      <c r="D225" s="610" t="s">
        <v>415</v>
      </c>
      <c r="E225" s="610"/>
      <c r="F225" s="610"/>
      <c r="G225" s="611"/>
      <c r="H225" s="396"/>
      <c r="I225" s="297"/>
      <c r="L225" s="292"/>
      <c r="M225" s="292"/>
      <c r="N225" s="292"/>
      <c r="O225" s="292"/>
      <c r="P225" s="292"/>
      <c r="Q225" s="292"/>
      <c r="R225" s="292"/>
      <c r="S225" s="292"/>
      <c r="T225" s="292"/>
    </row>
    <row r="226" spans="1:20" x14ac:dyDescent="0.35">
      <c r="A226" s="356"/>
      <c r="B226" s="340" t="s">
        <v>11</v>
      </c>
      <c r="C226" s="650" t="s">
        <v>406</v>
      </c>
      <c r="D226" s="651"/>
      <c r="E226" s="651"/>
      <c r="F226" s="651"/>
      <c r="G226" s="652"/>
      <c r="H226" s="396"/>
      <c r="I226" s="297"/>
      <c r="L226" s="292"/>
      <c r="M226" s="292"/>
      <c r="N226" s="292"/>
      <c r="O226" s="292"/>
      <c r="P226" s="292"/>
      <c r="Q226" s="292"/>
      <c r="R226" s="292"/>
      <c r="S226" s="292"/>
      <c r="T226" s="292"/>
    </row>
    <row r="227" spans="1:20" x14ac:dyDescent="0.35">
      <c r="A227" s="397"/>
      <c r="B227" s="678" t="s">
        <v>407</v>
      </c>
      <c r="C227" s="678"/>
      <c r="D227" s="678"/>
      <c r="E227" s="678"/>
      <c r="F227" s="678"/>
      <c r="G227" s="678"/>
      <c r="H227" s="398">
        <f>SUM(H226,H221)</f>
        <v>0</v>
      </c>
      <c r="I227" s="297"/>
      <c r="L227" s="292"/>
      <c r="M227" s="292"/>
      <c r="N227" s="292"/>
      <c r="O227" s="292"/>
      <c r="P227" s="292"/>
      <c r="Q227" s="292"/>
      <c r="R227" s="292"/>
      <c r="S227" s="292"/>
      <c r="T227" s="292"/>
    </row>
    <row r="228" spans="1:20" x14ac:dyDescent="0.35">
      <c r="A228" s="356"/>
      <c r="B228" s="527"/>
      <c r="C228" s="527"/>
      <c r="D228" s="527"/>
      <c r="E228" s="527"/>
      <c r="F228" s="527"/>
      <c r="G228" s="527"/>
      <c r="H228" s="527"/>
      <c r="I228" s="297"/>
      <c r="L228" s="292"/>
      <c r="M228" s="292"/>
      <c r="N228" s="292"/>
      <c r="O228" s="292"/>
      <c r="P228" s="292"/>
      <c r="Q228" s="292"/>
      <c r="R228" s="292"/>
      <c r="S228" s="292"/>
      <c r="T228" s="292"/>
    </row>
    <row r="229" spans="1:20" x14ac:dyDescent="0.35">
      <c r="A229" s="356"/>
      <c r="B229" s="527"/>
      <c r="C229" s="527"/>
      <c r="D229" s="527"/>
      <c r="E229" s="527"/>
      <c r="F229" s="527"/>
      <c r="G229" s="527"/>
      <c r="H229" s="527"/>
      <c r="I229" s="297"/>
      <c r="L229" s="292"/>
      <c r="M229" s="292"/>
      <c r="N229" s="292"/>
      <c r="O229" s="292"/>
      <c r="P229" s="292"/>
      <c r="Q229" s="292"/>
      <c r="R229" s="292"/>
      <c r="S229" s="292"/>
      <c r="T229" s="292"/>
    </row>
    <row r="230" spans="1:20" x14ac:dyDescent="0.35">
      <c r="A230" s="535" t="s">
        <v>563</v>
      </c>
      <c r="B230" s="679" t="s">
        <v>561</v>
      </c>
      <c r="C230" s="679"/>
      <c r="D230" s="679"/>
      <c r="E230" s="679"/>
      <c r="F230" s="679"/>
      <c r="G230" s="679"/>
      <c r="H230" s="679"/>
      <c r="I230" s="297"/>
      <c r="L230" s="292"/>
      <c r="M230" s="292"/>
      <c r="N230" s="292"/>
      <c r="O230" s="292"/>
      <c r="P230" s="292"/>
      <c r="Q230" s="292"/>
      <c r="R230" s="292"/>
      <c r="S230" s="292"/>
      <c r="T230" s="292"/>
    </row>
    <row r="231" spans="1:20" ht="21" x14ac:dyDescent="0.35">
      <c r="A231" s="536"/>
      <c r="B231" s="537" t="s">
        <v>0</v>
      </c>
      <c r="C231" s="680" t="s">
        <v>45</v>
      </c>
      <c r="D231" s="680"/>
      <c r="E231" s="680"/>
      <c r="F231" s="680"/>
      <c r="G231" s="537" t="s">
        <v>47</v>
      </c>
      <c r="H231" s="537" t="s">
        <v>48</v>
      </c>
      <c r="I231" s="297"/>
      <c r="L231" s="292"/>
      <c r="M231" s="292"/>
      <c r="N231" s="292"/>
      <c r="O231" s="292"/>
      <c r="P231" s="292"/>
      <c r="Q231" s="292"/>
      <c r="R231" s="292"/>
      <c r="S231" s="292"/>
      <c r="T231" s="292"/>
    </row>
    <row r="232" spans="1:20" x14ac:dyDescent="0.35">
      <c r="A232" s="536"/>
      <c r="B232" s="538" t="s">
        <v>539</v>
      </c>
      <c r="C232" s="681" t="s">
        <v>540</v>
      </c>
      <c r="D232" s="681"/>
      <c r="E232" s="681"/>
      <c r="F232" s="681"/>
      <c r="G232" s="538" t="s">
        <v>541</v>
      </c>
      <c r="H232" s="538" t="s">
        <v>542</v>
      </c>
      <c r="I232" s="297"/>
      <c r="L232" s="292"/>
      <c r="M232" s="292"/>
      <c r="N232" s="292"/>
      <c r="O232" s="292"/>
      <c r="P232" s="292"/>
      <c r="Q232" s="292"/>
      <c r="R232" s="292"/>
      <c r="S232" s="292"/>
      <c r="T232" s="292"/>
    </row>
    <row r="233" spans="1:20" x14ac:dyDescent="0.35">
      <c r="A233" s="536"/>
      <c r="B233" s="539" t="s">
        <v>5</v>
      </c>
      <c r="C233" s="540" t="s">
        <v>562</v>
      </c>
      <c r="D233" s="541"/>
      <c r="E233" s="541"/>
      <c r="F233" s="542"/>
      <c r="G233" s="543"/>
      <c r="H233" s="543"/>
      <c r="I233" s="297"/>
      <c r="L233" s="292"/>
      <c r="M233" s="292"/>
      <c r="N233" s="292"/>
      <c r="O233" s="292"/>
      <c r="P233" s="292"/>
      <c r="Q233" s="292"/>
      <c r="R233" s="292"/>
      <c r="S233" s="292"/>
      <c r="T233" s="292"/>
    </row>
    <row r="234" spans="1:20" x14ac:dyDescent="0.35">
      <c r="A234" s="356"/>
      <c r="B234" s="527"/>
      <c r="C234" s="527"/>
      <c r="D234" s="527"/>
      <c r="E234" s="527"/>
      <c r="F234" s="527"/>
      <c r="G234" s="527"/>
      <c r="H234" s="527"/>
      <c r="I234" s="297"/>
      <c r="L234" s="292"/>
      <c r="M234" s="292"/>
      <c r="N234" s="292"/>
      <c r="O234" s="292"/>
      <c r="P234" s="292"/>
      <c r="Q234" s="292"/>
      <c r="R234" s="292"/>
      <c r="S234" s="292"/>
      <c r="T234" s="292"/>
    </row>
    <row r="235" spans="1:20" x14ac:dyDescent="0.35">
      <c r="A235" s="356"/>
      <c r="B235" s="135"/>
      <c r="C235" s="81"/>
      <c r="D235" s="81"/>
      <c r="E235" s="81"/>
      <c r="F235" s="81"/>
      <c r="G235" s="81"/>
      <c r="H235" s="135"/>
      <c r="L235" s="292"/>
      <c r="M235" s="292"/>
      <c r="N235" s="292"/>
      <c r="O235" s="292"/>
      <c r="P235" s="292"/>
      <c r="Q235" s="292"/>
      <c r="R235" s="292"/>
      <c r="S235" s="292"/>
      <c r="T235" s="292"/>
    </row>
    <row r="236" spans="1:20" x14ac:dyDescent="0.35">
      <c r="A236" s="632" t="s">
        <v>532</v>
      </c>
      <c r="B236" s="632"/>
      <c r="C236" s="632"/>
      <c r="D236" s="632"/>
      <c r="E236" s="632"/>
      <c r="F236" s="632"/>
      <c r="G236" s="632"/>
      <c r="H236" s="632"/>
      <c r="L236" s="673"/>
      <c r="M236" s="673"/>
      <c r="N236" s="673"/>
      <c r="O236" s="673"/>
      <c r="P236" s="673"/>
      <c r="Q236" s="673"/>
      <c r="R236" s="673"/>
      <c r="S236" s="673"/>
      <c r="T236" s="673"/>
    </row>
    <row r="237" spans="1:20" x14ac:dyDescent="0.35">
      <c r="A237" s="356"/>
      <c r="B237" s="135"/>
      <c r="C237" s="81"/>
      <c r="D237" s="81"/>
      <c r="E237" s="81"/>
      <c r="F237" s="81"/>
      <c r="G237" s="81"/>
      <c r="H237" s="135"/>
      <c r="L237" s="292"/>
      <c r="M237" s="292"/>
      <c r="N237" s="292"/>
      <c r="O237" s="292"/>
      <c r="P237" s="292"/>
      <c r="Q237" s="292"/>
      <c r="R237" s="292"/>
      <c r="S237" s="292"/>
      <c r="T237" s="292"/>
    </row>
    <row r="238" spans="1:20" x14ac:dyDescent="0.35">
      <c r="A238" s="356"/>
      <c r="B238" s="135"/>
      <c r="C238" s="81"/>
      <c r="D238" s="81"/>
      <c r="E238" s="81"/>
      <c r="F238" s="81"/>
      <c r="G238" s="81"/>
      <c r="H238" s="209"/>
      <c r="L238" s="292"/>
      <c r="M238" s="292"/>
      <c r="N238" s="292"/>
      <c r="O238" s="292"/>
      <c r="P238" s="292"/>
      <c r="Q238" s="292"/>
      <c r="R238" s="292"/>
      <c r="S238" s="292"/>
      <c r="T238" s="292"/>
    </row>
    <row r="239" spans="1:20" ht="21" x14ac:dyDescent="0.35">
      <c r="A239" s="356"/>
      <c r="B239" s="399" t="s">
        <v>0</v>
      </c>
      <c r="C239" s="674" t="s">
        <v>1</v>
      </c>
      <c r="D239" s="674"/>
      <c r="E239" s="674"/>
      <c r="F239" s="399" t="s">
        <v>408</v>
      </c>
      <c r="G239" s="399" t="s">
        <v>409</v>
      </c>
      <c r="H239" s="399" t="s">
        <v>420</v>
      </c>
      <c r="L239" s="292"/>
      <c r="M239" s="292"/>
      <c r="N239" s="292"/>
      <c r="O239" s="292"/>
      <c r="P239" s="292"/>
      <c r="Q239" s="292"/>
      <c r="R239" s="292"/>
      <c r="S239" s="292"/>
      <c r="T239" s="292"/>
    </row>
    <row r="240" spans="1:20" x14ac:dyDescent="0.35">
      <c r="A240" s="356"/>
      <c r="B240" s="313" t="s">
        <v>539</v>
      </c>
      <c r="C240" s="615" t="s">
        <v>540</v>
      </c>
      <c r="D240" s="616"/>
      <c r="E240" s="616"/>
      <c r="F240" s="524" t="s">
        <v>541</v>
      </c>
      <c r="G240" s="524" t="s">
        <v>542</v>
      </c>
      <c r="H240" s="524" t="s">
        <v>543</v>
      </c>
      <c r="L240" s="658"/>
      <c r="M240" s="658"/>
      <c r="N240" s="658"/>
      <c r="O240" s="658"/>
      <c r="P240" s="658"/>
      <c r="Q240" s="658"/>
      <c r="R240" s="658"/>
      <c r="S240" s="658"/>
      <c r="T240" s="658"/>
    </row>
    <row r="241" spans="1:20" x14ac:dyDescent="0.25">
      <c r="A241" s="356"/>
      <c r="B241" s="400" t="s">
        <v>5</v>
      </c>
      <c r="C241" s="401" t="s">
        <v>6</v>
      </c>
      <c r="D241" s="402"/>
      <c r="E241" s="403"/>
      <c r="F241" s="393">
        <f>SUM(F242:F243)</f>
        <v>0</v>
      </c>
      <c r="G241" s="393">
        <f>SUM(G242:G243)</f>
        <v>0</v>
      </c>
      <c r="H241" s="393">
        <f>SUM(H242:H243)</f>
        <v>0</v>
      </c>
      <c r="L241" s="292"/>
      <c r="M241" s="292"/>
      <c r="N241" s="292"/>
      <c r="O241" s="292"/>
      <c r="P241" s="292"/>
      <c r="Q241" s="292"/>
      <c r="R241" s="292"/>
      <c r="S241" s="292"/>
      <c r="T241" s="292"/>
    </row>
    <row r="242" spans="1:20" x14ac:dyDescent="0.35">
      <c r="A242" s="356"/>
      <c r="B242" s="400"/>
      <c r="C242" s="401" t="s">
        <v>7</v>
      </c>
      <c r="D242" s="667" t="s">
        <v>8</v>
      </c>
      <c r="E242" s="668"/>
      <c r="F242" s="396"/>
      <c r="G242" s="396"/>
      <c r="H242" s="393">
        <f>1.4*(F242+G242)</f>
        <v>0</v>
      </c>
      <c r="L242" s="658"/>
      <c r="M242" s="658"/>
      <c r="N242" s="658"/>
      <c r="O242" s="658"/>
      <c r="P242" s="658"/>
      <c r="Q242" s="658"/>
      <c r="R242" s="658"/>
      <c r="S242" s="658"/>
      <c r="T242" s="658"/>
    </row>
    <row r="243" spans="1:20" x14ac:dyDescent="0.35">
      <c r="A243" s="356"/>
      <c r="B243" s="400"/>
      <c r="C243" s="401" t="s">
        <v>9</v>
      </c>
      <c r="D243" s="667" t="s">
        <v>10</v>
      </c>
      <c r="E243" s="668"/>
      <c r="F243" s="396"/>
      <c r="G243" s="396"/>
      <c r="H243" s="393">
        <f>1.4*(F243+G243)</f>
        <v>0</v>
      </c>
      <c r="L243" s="292"/>
      <c r="M243" s="292"/>
      <c r="N243" s="292"/>
      <c r="O243" s="292"/>
      <c r="P243" s="292"/>
      <c r="Q243" s="292"/>
      <c r="R243" s="292"/>
      <c r="S243" s="292"/>
      <c r="T243" s="292"/>
    </row>
    <row r="244" spans="1:20" x14ac:dyDescent="0.35">
      <c r="A244" s="356"/>
      <c r="B244" s="400" t="s">
        <v>11</v>
      </c>
      <c r="C244" s="669" t="s">
        <v>12</v>
      </c>
      <c r="D244" s="667"/>
      <c r="E244" s="668"/>
      <c r="F244" s="396"/>
      <c r="G244" s="396"/>
      <c r="H244" s="393">
        <f>1.4*(F244+G244)</f>
        <v>0</v>
      </c>
      <c r="L244" s="658"/>
      <c r="M244" s="658"/>
      <c r="N244" s="658"/>
      <c r="O244" s="658"/>
      <c r="P244" s="658"/>
      <c r="Q244" s="658"/>
      <c r="R244" s="658"/>
      <c r="S244" s="658"/>
      <c r="T244" s="658"/>
    </row>
    <row r="245" spans="1:20" x14ac:dyDescent="0.35">
      <c r="A245" s="356"/>
      <c r="B245" s="400" t="s">
        <v>13</v>
      </c>
      <c r="C245" s="675" t="s">
        <v>14</v>
      </c>
      <c r="D245" s="676"/>
      <c r="E245" s="677"/>
      <c r="F245" s="396"/>
      <c r="G245" s="396"/>
      <c r="H245" s="393">
        <f>1.4*(F245+G245)</f>
        <v>0</v>
      </c>
      <c r="L245" s="292"/>
      <c r="M245" s="292"/>
      <c r="N245" s="292"/>
      <c r="O245" s="292"/>
      <c r="P245" s="292"/>
      <c r="Q245" s="292"/>
      <c r="R245" s="292"/>
      <c r="S245" s="292"/>
      <c r="T245" s="292"/>
    </row>
    <row r="246" spans="1:20" x14ac:dyDescent="0.35">
      <c r="A246" s="356"/>
      <c r="B246" s="400" t="s">
        <v>15</v>
      </c>
      <c r="C246" s="669" t="s">
        <v>333</v>
      </c>
      <c r="D246" s="667"/>
      <c r="E246" s="668"/>
      <c r="F246" s="393">
        <f>SUM(F247:F248)</f>
        <v>0</v>
      </c>
      <c r="G246" s="393">
        <f t="shared" ref="G246" si="8">SUM(G247:G248)</f>
        <v>0</v>
      </c>
      <c r="H246" s="393">
        <f>SUM(H247:H248)</f>
        <v>0</v>
      </c>
      <c r="L246" s="292"/>
      <c r="M246" s="292"/>
      <c r="N246" s="292"/>
      <c r="O246" s="292"/>
      <c r="P246" s="292"/>
      <c r="Q246" s="292"/>
      <c r="R246" s="292"/>
      <c r="S246" s="292"/>
      <c r="T246" s="292"/>
    </row>
    <row r="247" spans="1:20" x14ac:dyDescent="0.35">
      <c r="A247" s="356"/>
      <c r="B247" s="400"/>
      <c r="C247" s="401" t="s">
        <v>7</v>
      </c>
      <c r="D247" s="667" t="s">
        <v>17</v>
      </c>
      <c r="E247" s="668"/>
      <c r="F247" s="396"/>
      <c r="G247" s="396"/>
      <c r="H247" s="393">
        <f>1.4*(F247+G247)</f>
        <v>0</v>
      </c>
      <c r="L247" s="292"/>
      <c r="M247" s="292"/>
      <c r="N247" s="292"/>
      <c r="O247" s="292"/>
      <c r="P247" s="292"/>
      <c r="Q247" s="292"/>
      <c r="R247" s="292"/>
      <c r="S247" s="292"/>
      <c r="T247" s="292"/>
    </row>
    <row r="248" spans="1:20" x14ac:dyDescent="0.35">
      <c r="A248" s="356"/>
      <c r="B248" s="539"/>
      <c r="C248" s="540" t="s">
        <v>9</v>
      </c>
      <c r="D248" s="670" t="s">
        <v>18</v>
      </c>
      <c r="E248" s="671"/>
      <c r="F248" s="396"/>
      <c r="G248" s="396"/>
      <c r="H248" s="393">
        <f>1.4*(F248+G248)</f>
        <v>0</v>
      </c>
      <c r="L248" s="292"/>
      <c r="M248" s="292"/>
      <c r="N248" s="292"/>
      <c r="O248" s="292"/>
      <c r="P248" s="292"/>
      <c r="Q248" s="292"/>
      <c r="R248" s="292"/>
      <c r="S248" s="292"/>
      <c r="T248" s="292"/>
    </row>
    <row r="249" spans="1:20" x14ac:dyDescent="0.35">
      <c r="A249" s="356"/>
      <c r="B249" s="572">
        <v>5</v>
      </c>
      <c r="C249" s="617" t="s">
        <v>495</v>
      </c>
      <c r="D249" s="618"/>
      <c r="E249" s="619"/>
      <c r="F249" s="393">
        <f>SUM(F250:F251)</f>
        <v>0</v>
      </c>
      <c r="G249" s="393">
        <f>SUM(G250:G251)</f>
        <v>0</v>
      </c>
      <c r="H249" s="544">
        <f t="shared" ref="H249:H252" si="9">1.4*(F249+G249)</f>
        <v>0</v>
      </c>
      <c r="L249" s="292"/>
      <c r="M249" s="292"/>
      <c r="N249" s="292"/>
      <c r="O249" s="292"/>
      <c r="P249" s="292"/>
      <c r="Q249" s="292"/>
      <c r="R249" s="292"/>
      <c r="S249" s="292"/>
      <c r="T249" s="292"/>
    </row>
    <row r="250" spans="1:20" x14ac:dyDescent="0.35">
      <c r="A250" s="356"/>
      <c r="B250" s="572"/>
      <c r="C250" s="573" t="s">
        <v>7</v>
      </c>
      <c r="D250" s="618" t="s">
        <v>17</v>
      </c>
      <c r="E250" s="618"/>
      <c r="F250" s="396"/>
      <c r="G250" s="396"/>
      <c r="H250" s="544">
        <f t="shared" si="9"/>
        <v>0</v>
      </c>
      <c r="L250" s="292"/>
      <c r="M250" s="292"/>
      <c r="N250" s="292"/>
      <c r="O250" s="292"/>
      <c r="P250" s="292"/>
      <c r="Q250" s="292"/>
      <c r="R250" s="292"/>
      <c r="S250" s="292"/>
      <c r="T250" s="292"/>
    </row>
    <row r="251" spans="1:20" x14ac:dyDescent="0.35">
      <c r="A251" s="356"/>
      <c r="B251" s="572"/>
      <c r="C251" s="573" t="s">
        <v>9</v>
      </c>
      <c r="D251" s="618" t="s">
        <v>18</v>
      </c>
      <c r="E251" s="618"/>
      <c r="F251" s="396"/>
      <c r="G251" s="396"/>
      <c r="H251" s="544">
        <f t="shared" si="9"/>
        <v>0</v>
      </c>
      <c r="L251" s="292"/>
      <c r="M251" s="292"/>
      <c r="N251" s="292"/>
      <c r="O251" s="292"/>
      <c r="P251" s="292"/>
      <c r="Q251" s="292"/>
      <c r="R251" s="292"/>
      <c r="S251" s="292"/>
      <c r="T251" s="292"/>
    </row>
    <row r="252" spans="1:20" x14ac:dyDescent="0.35">
      <c r="A252" s="356"/>
      <c r="B252" s="539">
        <v>6</v>
      </c>
      <c r="C252" s="672" t="s">
        <v>26</v>
      </c>
      <c r="D252" s="670"/>
      <c r="E252" s="671"/>
      <c r="F252" s="396"/>
      <c r="G252" s="396"/>
      <c r="H252" s="544">
        <f t="shared" si="9"/>
        <v>0</v>
      </c>
      <c r="L252" s="292"/>
      <c r="M252" s="292"/>
      <c r="N252" s="292"/>
      <c r="O252" s="292"/>
      <c r="P252" s="292"/>
      <c r="Q252" s="292"/>
      <c r="R252" s="292"/>
      <c r="S252" s="292"/>
      <c r="T252" s="292"/>
    </row>
    <row r="253" spans="1:20" x14ac:dyDescent="0.35">
      <c r="A253" s="81"/>
      <c r="B253" s="539">
        <v>7</v>
      </c>
      <c r="C253" s="574" t="s">
        <v>28</v>
      </c>
      <c r="D253" s="575"/>
      <c r="E253" s="576"/>
      <c r="F253" s="396"/>
      <c r="G253" s="396"/>
      <c r="H253" s="393">
        <f>1.4*(F253+G253)</f>
        <v>0</v>
      </c>
      <c r="L253" s="292"/>
      <c r="M253" s="292"/>
      <c r="N253" s="292"/>
      <c r="O253" s="292"/>
      <c r="P253" s="292"/>
      <c r="Q253" s="292"/>
      <c r="R253" s="292"/>
      <c r="S253" s="292"/>
      <c r="T253" s="292"/>
    </row>
    <row r="254" spans="1:20" x14ac:dyDescent="0.35">
      <c r="A254" s="81"/>
      <c r="B254" s="682" t="s">
        <v>42</v>
      </c>
      <c r="C254" s="682"/>
      <c r="D254" s="682"/>
      <c r="E254" s="682"/>
      <c r="F254" s="85">
        <f>SUM(F241,F244:F246,F249,F252:F253)</f>
        <v>0</v>
      </c>
      <c r="G254" s="85">
        <f>SUM(G241,G244:G246,G249,G252:G253)</f>
        <v>0</v>
      </c>
      <c r="H254" s="85">
        <f t="shared" ref="H254" si="10">F254-G254</f>
        <v>0</v>
      </c>
      <c r="L254" s="292"/>
      <c r="M254" s="292"/>
      <c r="N254" s="292"/>
      <c r="O254" s="292"/>
      <c r="P254" s="292"/>
      <c r="Q254" s="292"/>
      <c r="R254" s="292"/>
      <c r="S254" s="292"/>
      <c r="T254" s="292"/>
    </row>
    <row r="255" spans="1:20" x14ac:dyDescent="0.35">
      <c r="B255" s="420"/>
      <c r="C255" s="292"/>
      <c r="D255" s="292"/>
      <c r="E255" s="292"/>
      <c r="L255" s="292"/>
      <c r="M255" s="292"/>
      <c r="N255" s="292"/>
      <c r="O255" s="292"/>
      <c r="P255" s="292"/>
      <c r="Q255" s="292"/>
      <c r="R255" s="292"/>
      <c r="S255" s="292"/>
      <c r="T255" s="292"/>
    </row>
    <row r="256" spans="1:20" x14ac:dyDescent="0.35">
      <c r="B256" s="420"/>
      <c r="C256" s="292"/>
      <c r="D256" s="292"/>
      <c r="E256" s="292"/>
      <c r="L256" s="292"/>
      <c r="M256" s="292"/>
      <c r="N256" s="292"/>
      <c r="O256" s="292"/>
      <c r="P256" s="292"/>
      <c r="Q256" s="292"/>
      <c r="R256" s="292"/>
      <c r="S256" s="292"/>
      <c r="T256" s="292"/>
    </row>
    <row r="257" spans="2:20" x14ac:dyDescent="0.35">
      <c r="B257" s="420"/>
      <c r="C257" s="292"/>
      <c r="D257" s="292"/>
      <c r="E257" s="292"/>
      <c r="L257" s="292"/>
      <c r="M257" s="292"/>
      <c r="N257" s="292"/>
      <c r="O257" s="292"/>
      <c r="P257" s="292"/>
      <c r="Q257" s="292"/>
      <c r="R257" s="292"/>
      <c r="S257" s="292"/>
      <c r="T257" s="292"/>
    </row>
    <row r="258" spans="2:20" x14ac:dyDescent="0.35">
      <c r="B258" s="420"/>
      <c r="C258" s="292"/>
      <c r="D258" s="292"/>
      <c r="E258" s="292"/>
      <c r="L258" s="292"/>
      <c r="M258" s="292"/>
      <c r="N258" s="292"/>
      <c r="O258" s="292"/>
      <c r="P258" s="292"/>
      <c r="Q258" s="292"/>
      <c r="R258" s="292"/>
      <c r="S258" s="292"/>
      <c r="T258" s="292"/>
    </row>
    <row r="259" spans="2:20" x14ac:dyDescent="0.35">
      <c r="L259" s="292"/>
      <c r="M259" s="292"/>
      <c r="N259" s="292"/>
      <c r="O259" s="292"/>
      <c r="P259" s="292"/>
      <c r="Q259" s="292"/>
      <c r="R259" s="292"/>
      <c r="S259" s="292"/>
      <c r="T259" s="292"/>
    </row>
    <row r="260" spans="2:20" x14ac:dyDescent="0.35">
      <c r="L260" s="292"/>
      <c r="M260" s="292"/>
      <c r="N260" s="292"/>
      <c r="O260" s="292"/>
      <c r="P260" s="292"/>
      <c r="Q260" s="292"/>
      <c r="R260" s="292"/>
      <c r="S260" s="292"/>
      <c r="T260" s="292"/>
    </row>
    <row r="261" spans="2:20" x14ac:dyDescent="0.35">
      <c r="L261" s="292"/>
      <c r="M261" s="292"/>
      <c r="N261" s="292"/>
      <c r="O261" s="292"/>
      <c r="P261" s="292"/>
      <c r="Q261" s="292"/>
      <c r="R261" s="292"/>
      <c r="S261" s="292"/>
      <c r="T261" s="292"/>
    </row>
    <row r="262" spans="2:20" x14ac:dyDescent="0.35">
      <c r="L262" s="292"/>
      <c r="M262" s="292"/>
      <c r="N262" s="292"/>
      <c r="O262" s="292"/>
      <c r="P262" s="292"/>
      <c r="Q262" s="292"/>
      <c r="R262" s="292"/>
      <c r="S262" s="292"/>
      <c r="T262" s="292"/>
    </row>
    <row r="263" spans="2:20" x14ac:dyDescent="0.35">
      <c r="L263" s="292"/>
      <c r="M263" s="292"/>
      <c r="N263" s="292"/>
      <c r="O263" s="292"/>
      <c r="P263" s="292"/>
      <c r="Q263" s="292"/>
      <c r="R263" s="292"/>
      <c r="S263" s="292"/>
      <c r="T263" s="292"/>
    </row>
    <row r="264" spans="2:20" x14ac:dyDescent="0.35">
      <c r="L264" s="292"/>
      <c r="M264" s="292"/>
      <c r="N264" s="292"/>
      <c r="O264" s="292"/>
      <c r="P264" s="292"/>
      <c r="Q264" s="292"/>
      <c r="R264" s="292"/>
      <c r="S264" s="292"/>
      <c r="T264" s="292"/>
    </row>
    <row r="265" spans="2:20" x14ac:dyDescent="0.35">
      <c r="L265" s="292"/>
      <c r="M265" s="292"/>
      <c r="N265" s="292"/>
      <c r="O265" s="292"/>
      <c r="P265" s="292"/>
      <c r="Q265" s="292"/>
      <c r="R265" s="292"/>
      <c r="S265" s="292"/>
      <c r="T265" s="292"/>
    </row>
    <row r="266" spans="2:20" x14ac:dyDescent="0.35">
      <c r="L266" s="292"/>
      <c r="M266" s="292"/>
      <c r="N266" s="292"/>
      <c r="O266" s="292"/>
      <c r="P266" s="292"/>
      <c r="Q266" s="292"/>
      <c r="R266" s="292"/>
      <c r="S266" s="292"/>
      <c r="T266" s="292"/>
    </row>
    <row r="267" spans="2:20" x14ac:dyDescent="0.35">
      <c r="L267" s="292"/>
      <c r="M267" s="292"/>
      <c r="N267" s="292"/>
      <c r="O267" s="292"/>
      <c r="P267" s="292"/>
      <c r="Q267" s="292"/>
      <c r="R267" s="292"/>
      <c r="S267" s="292"/>
      <c r="T267" s="292"/>
    </row>
    <row r="268" spans="2:20" x14ac:dyDescent="0.35">
      <c r="L268" s="292"/>
      <c r="M268" s="292"/>
      <c r="N268" s="292"/>
      <c r="O268" s="292"/>
      <c r="P268" s="292"/>
      <c r="Q268" s="292"/>
      <c r="R268" s="292"/>
      <c r="S268" s="292"/>
      <c r="T268" s="292"/>
    </row>
    <row r="269" spans="2:20" x14ac:dyDescent="0.35">
      <c r="L269" s="292"/>
      <c r="M269" s="292"/>
      <c r="N269" s="292"/>
      <c r="O269" s="292"/>
      <c r="P269" s="292"/>
      <c r="Q269" s="292"/>
      <c r="R269" s="292"/>
      <c r="S269" s="292"/>
      <c r="T269" s="292"/>
    </row>
    <row r="270" spans="2:20" x14ac:dyDescent="0.35">
      <c r="L270" s="292"/>
      <c r="M270" s="292"/>
      <c r="N270" s="292"/>
      <c r="O270" s="292"/>
      <c r="P270" s="292"/>
      <c r="Q270" s="292"/>
      <c r="R270" s="292"/>
      <c r="S270" s="292"/>
      <c r="T270" s="292"/>
    </row>
    <row r="271" spans="2:20" x14ac:dyDescent="0.35">
      <c r="L271" s="292"/>
      <c r="M271" s="292"/>
      <c r="N271" s="292"/>
      <c r="O271" s="292"/>
      <c r="P271" s="292"/>
      <c r="Q271" s="292"/>
      <c r="R271" s="292"/>
      <c r="S271" s="292"/>
      <c r="T271" s="292"/>
    </row>
    <row r="272" spans="2:20" x14ac:dyDescent="0.35">
      <c r="L272" s="292"/>
      <c r="M272" s="292"/>
      <c r="N272" s="292"/>
      <c r="O272" s="292"/>
      <c r="P272" s="292"/>
      <c r="Q272" s="292"/>
      <c r="R272" s="292"/>
      <c r="S272" s="292"/>
      <c r="T272" s="292"/>
    </row>
    <row r="273" spans="12:20" x14ac:dyDescent="0.35">
      <c r="L273" s="292"/>
      <c r="M273" s="292"/>
      <c r="N273" s="292"/>
      <c r="O273" s="292"/>
      <c r="P273" s="292"/>
      <c r="Q273" s="292"/>
      <c r="R273" s="292"/>
      <c r="S273" s="292"/>
      <c r="T273" s="292"/>
    </row>
  </sheetData>
  <mergeCells count="181">
    <mergeCell ref="B254:E254"/>
    <mergeCell ref="C190:E190"/>
    <mergeCell ref="D189:E189"/>
    <mergeCell ref="C151:E151"/>
    <mergeCell ref="D188:E188"/>
    <mergeCell ref="C185:E185"/>
    <mergeCell ref="D183:E183"/>
    <mergeCell ref="D184:E184"/>
    <mergeCell ref="B177:H177"/>
    <mergeCell ref="C182:E182"/>
    <mergeCell ref="C186:G186"/>
    <mergeCell ref="D152:E152"/>
    <mergeCell ref="C219:G219"/>
    <mergeCell ref="C220:G220"/>
    <mergeCell ref="C221:G221"/>
    <mergeCell ref="D222:G222"/>
    <mergeCell ref="C181:G181"/>
    <mergeCell ref="D223:G223"/>
    <mergeCell ref="B214:E214"/>
    <mergeCell ref="C205:E205"/>
    <mergeCell ref="C194:E194"/>
    <mergeCell ref="B195:E195"/>
    <mergeCell ref="C204:E204"/>
    <mergeCell ref="C197:H197"/>
    <mergeCell ref="L244:T244"/>
    <mergeCell ref="L240:T240"/>
    <mergeCell ref="D242:E242"/>
    <mergeCell ref="D243:E243"/>
    <mergeCell ref="C246:E246"/>
    <mergeCell ref="D248:E248"/>
    <mergeCell ref="C252:E252"/>
    <mergeCell ref="L224:T224"/>
    <mergeCell ref="A236:H236"/>
    <mergeCell ref="L236:T236"/>
    <mergeCell ref="C239:E239"/>
    <mergeCell ref="C245:E245"/>
    <mergeCell ref="D247:E247"/>
    <mergeCell ref="L242:T242"/>
    <mergeCell ref="C244:E244"/>
    <mergeCell ref="C240:E240"/>
    <mergeCell ref="B227:G227"/>
    <mergeCell ref="D225:G225"/>
    <mergeCell ref="D250:E250"/>
    <mergeCell ref="D251:E251"/>
    <mergeCell ref="D224:G224"/>
    <mergeCell ref="B230:H230"/>
    <mergeCell ref="C231:F231"/>
    <mergeCell ref="C232:F232"/>
    <mergeCell ref="L221:T221"/>
    <mergeCell ref="L215:T215"/>
    <mergeCell ref="D124:E124"/>
    <mergeCell ref="C149:E149"/>
    <mergeCell ref="D140:E140"/>
    <mergeCell ref="C139:E139"/>
    <mergeCell ref="B126:E126"/>
    <mergeCell ref="C157:H157"/>
    <mergeCell ref="C130:H130"/>
    <mergeCell ref="D125:E125"/>
    <mergeCell ref="C193:E193"/>
    <mergeCell ref="D167:E167"/>
    <mergeCell ref="C187:E187"/>
    <mergeCell ref="C199:E199"/>
    <mergeCell ref="D136:E136"/>
    <mergeCell ref="C137:E137"/>
    <mergeCell ref="C132:E132"/>
    <mergeCell ref="C133:E133"/>
    <mergeCell ref="D135:E135"/>
    <mergeCell ref="D143:E143"/>
    <mergeCell ref="D144:E144"/>
    <mergeCell ref="D170:E170"/>
    <mergeCell ref="D171:E171"/>
    <mergeCell ref="D191:E191"/>
    <mergeCell ref="C92:E92"/>
    <mergeCell ref="D93:E93"/>
    <mergeCell ref="D94:E94"/>
    <mergeCell ref="D105:E105"/>
    <mergeCell ref="D141:E141"/>
    <mergeCell ref="C147:E147"/>
    <mergeCell ref="C142:E142"/>
    <mergeCell ref="C226:G226"/>
    <mergeCell ref="C249:E249"/>
    <mergeCell ref="D192:E192"/>
    <mergeCell ref="D123:E123"/>
    <mergeCell ref="D96:E96"/>
    <mergeCell ref="D111:E111"/>
    <mergeCell ref="D112:E112"/>
    <mergeCell ref="C119:E119"/>
    <mergeCell ref="D100:E100"/>
    <mergeCell ref="C110:E110"/>
    <mergeCell ref="C98:E98"/>
    <mergeCell ref="D99:E99"/>
    <mergeCell ref="D101:E101"/>
    <mergeCell ref="D102:E102"/>
    <mergeCell ref="D97:E97"/>
    <mergeCell ref="C103:E103"/>
    <mergeCell ref="D121:E121"/>
    <mergeCell ref="D122:E122"/>
    <mergeCell ref="L4:T4"/>
    <mergeCell ref="A4:H4"/>
    <mergeCell ref="B129:H129"/>
    <mergeCell ref="C89:E89"/>
    <mergeCell ref="C95:E95"/>
    <mergeCell ref="D91:E91"/>
    <mergeCell ref="C13:E13"/>
    <mergeCell ref="C12:E12"/>
    <mergeCell ref="D22:E22"/>
    <mergeCell ref="C14:E14"/>
    <mergeCell ref="D15:E15"/>
    <mergeCell ref="D65:E65"/>
    <mergeCell ref="D120:E120"/>
    <mergeCell ref="D84:E84"/>
    <mergeCell ref="D90:E90"/>
    <mergeCell ref="D83:E83"/>
    <mergeCell ref="A6:H6"/>
    <mergeCell ref="A8:H8"/>
    <mergeCell ref="D87:E87"/>
    <mergeCell ref="D88:E88"/>
    <mergeCell ref="D39:E39"/>
    <mergeCell ref="D30:E30"/>
    <mergeCell ref="D33:E33"/>
    <mergeCell ref="B10:H10"/>
    <mergeCell ref="C29:E29"/>
    <mergeCell ref="D41:E41"/>
    <mergeCell ref="D44:E44"/>
    <mergeCell ref="C86:E86"/>
    <mergeCell ref="D34:E34"/>
    <mergeCell ref="C36:E36"/>
    <mergeCell ref="D37:E37"/>
    <mergeCell ref="D38:E38"/>
    <mergeCell ref="D63:E63"/>
    <mergeCell ref="D35:E35"/>
    <mergeCell ref="D42:E42"/>
    <mergeCell ref="C43:E43"/>
    <mergeCell ref="C64:E64"/>
    <mergeCell ref="C60:E60"/>
    <mergeCell ref="D61:E61"/>
    <mergeCell ref="D62:E62"/>
    <mergeCell ref="D73:E73"/>
    <mergeCell ref="C81:E81"/>
    <mergeCell ref="D82:E82"/>
    <mergeCell ref="D31:E31"/>
    <mergeCell ref="D32:E32"/>
    <mergeCell ref="D52:E52"/>
    <mergeCell ref="D40:E40"/>
    <mergeCell ref="D85:E85"/>
    <mergeCell ref="C138:E138"/>
    <mergeCell ref="C134:E134"/>
    <mergeCell ref="B174:E174"/>
    <mergeCell ref="C150:E150"/>
    <mergeCell ref="D153:E153"/>
    <mergeCell ref="C169:E169"/>
    <mergeCell ref="C178:H178"/>
    <mergeCell ref="C180:G180"/>
    <mergeCell ref="C173:E173"/>
    <mergeCell ref="C166:E166"/>
    <mergeCell ref="C172:E172"/>
    <mergeCell ref="D168:E168"/>
    <mergeCell ref="D163:E163"/>
    <mergeCell ref="C164:E164"/>
    <mergeCell ref="C165:E165"/>
    <mergeCell ref="C145:E145"/>
    <mergeCell ref="C146:E146"/>
    <mergeCell ref="C160:E160"/>
    <mergeCell ref="C161:E161"/>
    <mergeCell ref="D162:E162"/>
    <mergeCell ref="C159:E159"/>
    <mergeCell ref="B154:E154"/>
    <mergeCell ref="C148:E148"/>
    <mergeCell ref="D203:E203"/>
    <mergeCell ref="C212:E212"/>
    <mergeCell ref="C201:E201"/>
    <mergeCell ref="D202:E202"/>
    <mergeCell ref="B217:H217"/>
    <mergeCell ref="C200:E200"/>
    <mergeCell ref="C209:E209"/>
    <mergeCell ref="D207:E207"/>
    <mergeCell ref="C206:E206"/>
    <mergeCell ref="D208:E208"/>
    <mergeCell ref="C213:E213"/>
    <mergeCell ref="D210:E210"/>
    <mergeCell ref="D211:E211"/>
  </mergeCells>
  <printOptions horizontalCentered="1" verticalCentered="1"/>
  <pageMargins left="0.98425196850393704" right="0.98425196850393704" top="1.1811023622047245" bottom="0.19685039370078741" header="0.31496062992125984" footer="0"/>
  <pageSetup paperSize="9" scale="74" fitToHeight="3" orientation="portrait" r:id="rId1"/>
  <headerFooter scaleWithDoc="0">
    <oddHeader>&amp;C&amp;"Bookman Old Style,Regular"- &amp;P -</oddHeader>
    <evenHeader>&amp;C&amp;"Bookman Old Style,Regular"&amp;11-3-</evenHeader>
  </headerFooter>
  <rowBreaks count="2" manualBreakCount="2">
    <brk id="109" max="7" man="1"/>
    <brk id="176" max="7" man="1"/>
  </rowBreaks>
  <customProperties>
    <customPr name="EpmWorksheetKeyString_GUID" r:id="rId2"/>
  </customProperties>
  <ignoredErrors>
    <ignoredError sqref="B14:H16 B122:C122 C126:E126 C119:E119 B112:C112 B19:H19 B17:D17 F17:H17 B18:D18 F18:H18 B22:H22 B20:D20 F20:H20 B21:D21 F21:H21 B26:H26 B23:D23 F23:H23 B24:D24 F24:H24 B25:D25 F25:H25 B29:H29 B27:D27 F27:H27 B28:D28 F28:H28 B33:H33 B30:C30 E30:H30 B31:C31 E31:H31 B32:C32 E32:H32 B36 B34:C34 E34:H34 B35:C35 E35:H35 B40:H40 B37:C37 E37:H37 B38:C38 E38:H38 B39:C39 E39:H39 B43:H44 B41:C41 E41:H41 B42:C42 E42:H42 B49:H49 B45:D45 F45:H45 B46:D46 F46:H46 B47:D47 F47:H47 B48:D48 F48:H48 B52:H52 B50:D50 F50:H50 B51:D51 F51:H51 B57:H57 B53:D53 F53:H53 B54:D54 F54:H54 B55:D55 F55:H55 B56:D56 F56:H56 B87:H87 B58:D58 F58:H58 B90:H90 B88:C88 E88:H88 B96:H96 B91:C91 E91:H91 C98:E98 B97:C97 E97:H97 B100:H100 B99:C99 E99:H99 C103:F103 B102:C102 E102:H102 B101:C101 E101:H101 B107:H107 B104:C104 F104:H104 B105:C105 F105:H105 B106:C106 E106:H106 B111:C111 B108:C108 F108:H108 B109:C109 E109:H109 B117:E117 B113:D113 B114:D114 B115:D115 B116:D116 B118:D118 B120:C120 B125:E125 B124:C124 E124 B123:C123 E123 E122 B59:D59 F59:H59 D36:H36 C86:E86 C89:E89 C95:E95 C110:H110 E111:G111 E112 G86 G89:H89 G95 G98:H98 H103 D13:E13" numberStoredAsText="1"/>
    <ignoredError sqref="F123:G125 F122" numberStoredAsText="1" unlockedFormula="1"/>
    <ignoredError sqref="F126:H126" unlockedFormula="1"/>
    <ignoredError sqref="F112:H118" numberStoredAsText="1" formula="1"/>
    <ignoredError sqref="F120" numberStoredAsText="1" formula="1" unlocked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operator="greaterThanOrEqual" allowBlank="1" showInputMessage="1" showErrorMessage="1" promptTitle="Data Input" prompt="Enter value greater than or equal to zero">
          <x14:formula1>
            <xm:f>0</xm:f>
          </x14:formula1>
          <xm:sqref>JC183:JD194 SY183:SZ194 ACU183:ACV194 AMQ183:AMR194 AWM183:AWN194 BGI183:BGJ194 BQE183:BQF194 CAA183:CAB194 CJW183:CJX194 CTS183:CTT194 DDO183:DDP194 DNK183:DNL194 DXG183:DXH194 EHC183:EHD194 EQY183:EQZ194 FAU183:FAV194 FKQ183:FKR194 FUM183:FUN194 GEI183:GEJ194 GOE183:GOF194 GYA183:GYB194 HHW183:HHX194 HRS183:HRT194 IBO183:IBP194 ILK183:ILL194 IVG183:IVH194 JFC183:JFD194 JOY183:JOZ194 JYU183:JYV194 KIQ183:KIR194 KSM183:KSN194 LCI183:LCJ194 LME183:LMF194 LWA183:LWB194 MFW183:MFX194 MPS183:MPT194 MZO183:MZP194 NJK183:NJL194 NTG183:NTH194 ODC183:ODD194 OMY183:OMZ194 OWU183:OWV194 PGQ183:PGR194 PQM183:PQN194 QAI183:QAJ194 QKE183:QKF194 QUA183:QUB194 RDW183:RDX194 RNS183:RNT194 RXO183:RXP194 SHK183:SHL194 SRG183:SRH194 TBC183:TBD194 TKY183:TKZ194 TUU183:TUV194 UEQ183:UER194 UOM183:UON194 UYI183:UYJ194 VIE183:VIF194 VSA183:VSB194 WBW183:WBX194 WLS183:WLT194 WVO183:WVP194 G65694:H65702 JC65694:JD65702 SY65694:SZ65702 ACU65694:ACV65702 AMQ65694:AMR65702 AWM65694:AWN65702 BGI65694:BGJ65702 BQE65694:BQF65702 CAA65694:CAB65702 CJW65694:CJX65702 CTS65694:CTT65702 DDO65694:DDP65702 DNK65694:DNL65702 DXG65694:DXH65702 EHC65694:EHD65702 EQY65694:EQZ65702 FAU65694:FAV65702 FKQ65694:FKR65702 FUM65694:FUN65702 GEI65694:GEJ65702 GOE65694:GOF65702 GYA65694:GYB65702 HHW65694:HHX65702 HRS65694:HRT65702 IBO65694:IBP65702 ILK65694:ILL65702 IVG65694:IVH65702 JFC65694:JFD65702 JOY65694:JOZ65702 JYU65694:JYV65702 KIQ65694:KIR65702 KSM65694:KSN65702 LCI65694:LCJ65702 LME65694:LMF65702 LWA65694:LWB65702 MFW65694:MFX65702 MPS65694:MPT65702 MZO65694:MZP65702 NJK65694:NJL65702 NTG65694:NTH65702 ODC65694:ODD65702 OMY65694:OMZ65702 OWU65694:OWV65702 PGQ65694:PGR65702 PQM65694:PQN65702 QAI65694:QAJ65702 QKE65694:QKF65702 QUA65694:QUB65702 RDW65694:RDX65702 RNS65694:RNT65702 RXO65694:RXP65702 SHK65694:SHL65702 SRG65694:SRH65702 TBC65694:TBD65702 TKY65694:TKZ65702 TUU65694:TUV65702 UEQ65694:UER65702 UOM65694:UON65702 UYI65694:UYJ65702 VIE65694:VIF65702 VSA65694:VSB65702 WBW65694:WBX65702 WLS65694:WLT65702 WVO65694:WVP65702 G131230:H131238 JC131230:JD131238 SY131230:SZ131238 ACU131230:ACV131238 AMQ131230:AMR131238 AWM131230:AWN131238 BGI131230:BGJ131238 BQE131230:BQF131238 CAA131230:CAB131238 CJW131230:CJX131238 CTS131230:CTT131238 DDO131230:DDP131238 DNK131230:DNL131238 DXG131230:DXH131238 EHC131230:EHD131238 EQY131230:EQZ131238 FAU131230:FAV131238 FKQ131230:FKR131238 FUM131230:FUN131238 GEI131230:GEJ131238 GOE131230:GOF131238 GYA131230:GYB131238 HHW131230:HHX131238 HRS131230:HRT131238 IBO131230:IBP131238 ILK131230:ILL131238 IVG131230:IVH131238 JFC131230:JFD131238 JOY131230:JOZ131238 JYU131230:JYV131238 KIQ131230:KIR131238 KSM131230:KSN131238 LCI131230:LCJ131238 LME131230:LMF131238 LWA131230:LWB131238 MFW131230:MFX131238 MPS131230:MPT131238 MZO131230:MZP131238 NJK131230:NJL131238 NTG131230:NTH131238 ODC131230:ODD131238 OMY131230:OMZ131238 OWU131230:OWV131238 PGQ131230:PGR131238 PQM131230:PQN131238 QAI131230:QAJ131238 QKE131230:QKF131238 QUA131230:QUB131238 RDW131230:RDX131238 RNS131230:RNT131238 RXO131230:RXP131238 SHK131230:SHL131238 SRG131230:SRH131238 TBC131230:TBD131238 TKY131230:TKZ131238 TUU131230:TUV131238 UEQ131230:UER131238 UOM131230:UON131238 UYI131230:UYJ131238 VIE131230:VIF131238 VSA131230:VSB131238 WBW131230:WBX131238 WLS131230:WLT131238 WVO131230:WVP131238 G196766:H196774 JC196766:JD196774 SY196766:SZ196774 ACU196766:ACV196774 AMQ196766:AMR196774 AWM196766:AWN196774 BGI196766:BGJ196774 BQE196766:BQF196774 CAA196766:CAB196774 CJW196766:CJX196774 CTS196766:CTT196774 DDO196766:DDP196774 DNK196766:DNL196774 DXG196766:DXH196774 EHC196766:EHD196774 EQY196766:EQZ196774 FAU196766:FAV196774 FKQ196766:FKR196774 FUM196766:FUN196774 GEI196766:GEJ196774 GOE196766:GOF196774 GYA196766:GYB196774 HHW196766:HHX196774 HRS196766:HRT196774 IBO196766:IBP196774 ILK196766:ILL196774 IVG196766:IVH196774 JFC196766:JFD196774 JOY196766:JOZ196774 JYU196766:JYV196774 KIQ196766:KIR196774 KSM196766:KSN196774 LCI196766:LCJ196774 LME196766:LMF196774 LWA196766:LWB196774 MFW196766:MFX196774 MPS196766:MPT196774 MZO196766:MZP196774 NJK196766:NJL196774 NTG196766:NTH196774 ODC196766:ODD196774 OMY196766:OMZ196774 OWU196766:OWV196774 PGQ196766:PGR196774 PQM196766:PQN196774 QAI196766:QAJ196774 QKE196766:QKF196774 QUA196766:QUB196774 RDW196766:RDX196774 RNS196766:RNT196774 RXO196766:RXP196774 SHK196766:SHL196774 SRG196766:SRH196774 TBC196766:TBD196774 TKY196766:TKZ196774 TUU196766:TUV196774 UEQ196766:UER196774 UOM196766:UON196774 UYI196766:UYJ196774 VIE196766:VIF196774 VSA196766:VSB196774 WBW196766:WBX196774 WLS196766:WLT196774 WVO196766:WVP196774 G262302:H262310 JC262302:JD262310 SY262302:SZ262310 ACU262302:ACV262310 AMQ262302:AMR262310 AWM262302:AWN262310 BGI262302:BGJ262310 BQE262302:BQF262310 CAA262302:CAB262310 CJW262302:CJX262310 CTS262302:CTT262310 DDO262302:DDP262310 DNK262302:DNL262310 DXG262302:DXH262310 EHC262302:EHD262310 EQY262302:EQZ262310 FAU262302:FAV262310 FKQ262302:FKR262310 FUM262302:FUN262310 GEI262302:GEJ262310 GOE262302:GOF262310 GYA262302:GYB262310 HHW262302:HHX262310 HRS262302:HRT262310 IBO262302:IBP262310 ILK262302:ILL262310 IVG262302:IVH262310 JFC262302:JFD262310 JOY262302:JOZ262310 JYU262302:JYV262310 KIQ262302:KIR262310 KSM262302:KSN262310 LCI262302:LCJ262310 LME262302:LMF262310 LWA262302:LWB262310 MFW262302:MFX262310 MPS262302:MPT262310 MZO262302:MZP262310 NJK262302:NJL262310 NTG262302:NTH262310 ODC262302:ODD262310 OMY262302:OMZ262310 OWU262302:OWV262310 PGQ262302:PGR262310 PQM262302:PQN262310 QAI262302:QAJ262310 QKE262302:QKF262310 QUA262302:QUB262310 RDW262302:RDX262310 RNS262302:RNT262310 RXO262302:RXP262310 SHK262302:SHL262310 SRG262302:SRH262310 TBC262302:TBD262310 TKY262302:TKZ262310 TUU262302:TUV262310 UEQ262302:UER262310 UOM262302:UON262310 UYI262302:UYJ262310 VIE262302:VIF262310 VSA262302:VSB262310 WBW262302:WBX262310 WLS262302:WLT262310 WVO262302:WVP262310 G327838:H327846 JC327838:JD327846 SY327838:SZ327846 ACU327838:ACV327846 AMQ327838:AMR327846 AWM327838:AWN327846 BGI327838:BGJ327846 BQE327838:BQF327846 CAA327838:CAB327846 CJW327838:CJX327846 CTS327838:CTT327846 DDO327838:DDP327846 DNK327838:DNL327846 DXG327838:DXH327846 EHC327838:EHD327846 EQY327838:EQZ327846 FAU327838:FAV327846 FKQ327838:FKR327846 FUM327838:FUN327846 GEI327838:GEJ327846 GOE327838:GOF327846 GYA327838:GYB327846 HHW327838:HHX327846 HRS327838:HRT327846 IBO327838:IBP327846 ILK327838:ILL327846 IVG327838:IVH327846 JFC327838:JFD327846 JOY327838:JOZ327846 JYU327838:JYV327846 KIQ327838:KIR327846 KSM327838:KSN327846 LCI327838:LCJ327846 LME327838:LMF327846 LWA327838:LWB327846 MFW327838:MFX327846 MPS327838:MPT327846 MZO327838:MZP327846 NJK327838:NJL327846 NTG327838:NTH327846 ODC327838:ODD327846 OMY327838:OMZ327846 OWU327838:OWV327846 PGQ327838:PGR327846 PQM327838:PQN327846 QAI327838:QAJ327846 QKE327838:QKF327846 QUA327838:QUB327846 RDW327838:RDX327846 RNS327838:RNT327846 RXO327838:RXP327846 SHK327838:SHL327846 SRG327838:SRH327846 TBC327838:TBD327846 TKY327838:TKZ327846 TUU327838:TUV327846 UEQ327838:UER327846 UOM327838:UON327846 UYI327838:UYJ327846 VIE327838:VIF327846 VSA327838:VSB327846 WBW327838:WBX327846 WLS327838:WLT327846 WVO327838:WVP327846 G393374:H393382 JC393374:JD393382 SY393374:SZ393382 ACU393374:ACV393382 AMQ393374:AMR393382 AWM393374:AWN393382 BGI393374:BGJ393382 BQE393374:BQF393382 CAA393374:CAB393382 CJW393374:CJX393382 CTS393374:CTT393382 DDO393374:DDP393382 DNK393374:DNL393382 DXG393374:DXH393382 EHC393374:EHD393382 EQY393374:EQZ393382 FAU393374:FAV393382 FKQ393374:FKR393382 FUM393374:FUN393382 GEI393374:GEJ393382 GOE393374:GOF393382 GYA393374:GYB393382 HHW393374:HHX393382 HRS393374:HRT393382 IBO393374:IBP393382 ILK393374:ILL393382 IVG393374:IVH393382 JFC393374:JFD393382 JOY393374:JOZ393382 JYU393374:JYV393382 KIQ393374:KIR393382 KSM393374:KSN393382 LCI393374:LCJ393382 LME393374:LMF393382 LWA393374:LWB393382 MFW393374:MFX393382 MPS393374:MPT393382 MZO393374:MZP393382 NJK393374:NJL393382 NTG393374:NTH393382 ODC393374:ODD393382 OMY393374:OMZ393382 OWU393374:OWV393382 PGQ393374:PGR393382 PQM393374:PQN393382 QAI393374:QAJ393382 QKE393374:QKF393382 QUA393374:QUB393382 RDW393374:RDX393382 RNS393374:RNT393382 RXO393374:RXP393382 SHK393374:SHL393382 SRG393374:SRH393382 TBC393374:TBD393382 TKY393374:TKZ393382 TUU393374:TUV393382 UEQ393374:UER393382 UOM393374:UON393382 UYI393374:UYJ393382 VIE393374:VIF393382 VSA393374:VSB393382 WBW393374:WBX393382 WLS393374:WLT393382 WVO393374:WVP393382 G458910:H458918 JC458910:JD458918 SY458910:SZ458918 ACU458910:ACV458918 AMQ458910:AMR458918 AWM458910:AWN458918 BGI458910:BGJ458918 BQE458910:BQF458918 CAA458910:CAB458918 CJW458910:CJX458918 CTS458910:CTT458918 DDO458910:DDP458918 DNK458910:DNL458918 DXG458910:DXH458918 EHC458910:EHD458918 EQY458910:EQZ458918 FAU458910:FAV458918 FKQ458910:FKR458918 FUM458910:FUN458918 GEI458910:GEJ458918 GOE458910:GOF458918 GYA458910:GYB458918 HHW458910:HHX458918 HRS458910:HRT458918 IBO458910:IBP458918 ILK458910:ILL458918 IVG458910:IVH458918 JFC458910:JFD458918 JOY458910:JOZ458918 JYU458910:JYV458918 KIQ458910:KIR458918 KSM458910:KSN458918 LCI458910:LCJ458918 LME458910:LMF458918 LWA458910:LWB458918 MFW458910:MFX458918 MPS458910:MPT458918 MZO458910:MZP458918 NJK458910:NJL458918 NTG458910:NTH458918 ODC458910:ODD458918 OMY458910:OMZ458918 OWU458910:OWV458918 PGQ458910:PGR458918 PQM458910:PQN458918 QAI458910:QAJ458918 QKE458910:QKF458918 QUA458910:QUB458918 RDW458910:RDX458918 RNS458910:RNT458918 RXO458910:RXP458918 SHK458910:SHL458918 SRG458910:SRH458918 TBC458910:TBD458918 TKY458910:TKZ458918 TUU458910:TUV458918 UEQ458910:UER458918 UOM458910:UON458918 UYI458910:UYJ458918 VIE458910:VIF458918 VSA458910:VSB458918 WBW458910:WBX458918 WLS458910:WLT458918 WVO458910:WVP458918 G524446:H524454 JC524446:JD524454 SY524446:SZ524454 ACU524446:ACV524454 AMQ524446:AMR524454 AWM524446:AWN524454 BGI524446:BGJ524454 BQE524446:BQF524454 CAA524446:CAB524454 CJW524446:CJX524454 CTS524446:CTT524454 DDO524446:DDP524454 DNK524446:DNL524454 DXG524446:DXH524454 EHC524446:EHD524454 EQY524446:EQZ524454 FAU524446:FAV524454 FKQ524446:FKR524454 FUM524446:FUN524454 GEI524446:GEJ524454 GOE524446:GOF524454 GYA524446:GYB524454 HHW524446:HHX524454 HRS524446:HRT524454 IBO524446:IBP524454 ILK524446:ILL524454 IVG524446:IVH524454 JFC524446:JFD524454 JOY524446:JOZ524454 JYU524446:JYV524454 KIQ524446:KIR524454 KSM524446:KSN524454 LCI524446:LCJ524454 LME524446:LMF524454 LWA524446:LWB524454 MFW524446:MFX524454 MPS524446:MPT524454 MZO524446:MZP524454 NJK524446:NJL524454 NTG524446:NTH524454 ODC524446:ODD524454 OMY524446:OMZ524454 OWU524446:OWV524454 PGQ524446:PGR524454 PQM524446:PQN524454 QAI524446:QAJ524454 QKE524446:QKF524454 QUA524446:QUB524454 RDW524446:RDX524454 RNS524446:RNT524454 RXO524446:RXP524454 SHK524446:SHL524454 SRG524446:SRH524454 TBC524446:TBD524454 TKY524446:TKZ524454 TUU524446:TUV524454 UEQ524446:UER524454 UOM524446:UON524454 UYI524446:UYJ524454 VIE524446:VIF524454 VSA524446:VSB524454 WBW524446:WBX524454 WLS524446:WLT524454 WVO524446:WVP524454 G589982:H589990 JC589982:JD589990 SY589982:SZ589990 ACU589982:ACV589990 AMQ589982:AMR589990 AWM589982:AWN589990 BGI589982:BGJ589990 BQE589982:BQF589990 CAA589982:CAB589990 CJW589982:CJX589990 CTS589982:CTT589990 DDO589982:DDP589990 DNK589982:DNL589990 DXG589982:DXH589990 EHC589982:EHD589990 EQY589982:EQZ589990 FAU589982:FAV589990 FKQ589982:FKR589990 FUM589982:FUN589990 GEI589982:GEJ589990 GOE589982:GOF589990 GYA589982:GYB589990 HHW589982:HHX589990 HRS589982:HRT589990 IBO589982:IBP589990 ILK589982:ILL589990 IVG589982:IVH589990 JFC589982:JFD589990 JOY589982:JOZ589990 JYU589982:JYV589990 KIQ589982:KIR589990 KSM589982:KSN589990 LCI589982:LCJ589990 LME589982:LMF589990 LWA589982:LWB589990 MFW589982:MFX589990 MPS589982:MPT589990 MZO589982:MZP589990 NJK589982:NJL589990 NTG589982:NTH589990 ODC589982:ODD589990 OMY589982:OMZ589990 OWU589982:OWV589990 PGQ589982:PGR589990 PQM589982:PQN589990 QAI589982:QAJ589990 QKE589982:QKF589990 QUA589982:QUB589990 RDW589982:RDX589990 RNS589982:RNT589990 RXO589982:RXP589990 SHK589982:SHL589990 SRG589982:SRH589990 TBC589982:TBD589990 TKY589982:TKZ589990 TUU589982:TUV589990 UEQ589982:UER589990 UOM589982:UON589990 UYI589982:UYJ589990 VIE589982:VIF589990 VSA589982:VSB589990 WBW589982:WBX589990 WLS589982:WLT589990 WVO589982:WVP589990 G655518:H655526 JC655518:JD655526 SY655518:SZ655526 ACU655518:ACV655526 AMQ655518:AMR655526 AWM655518:AWN655526 BGI655518:BGJ655526 BQE655518:BQF655526 CAA655518:CAB655526 CJW655518:CJX655526 CTS655518:CTT655526 DDO655518:DDP655526 DNK655518:DNL655526 DXG655518:DXH655526 EHC655518:EHD655526 EQY655518:EQZ655526 FAU655518:FAV655526 FKQ655518:FKR655526 FUM655518:FUN655526 GEI655518:GEJ655526 GOE655518:GOF655526 GYA655518:GYB655526 HHW655518:HHX655526 HRS655518:HRT655526 IBO655518:IBP655526 ILK655518:ILL655526 IVG655518:IVH655526 JFC655518:JFD655526 JOY655518:JOZ655526 JYU655518:JYV655526 KIQ655518:KIR655526 KSM655518:KSN655526 LCI655518:LCJ655526 LME655518:LMF655526 LWA655518:LWB655526 MFW655518:MFX655526 MPS655518:MPT655526 MZO655518:MZP655526 NJK655518:NJL655526 NTG655518:NTH655526 ODC655518:ODD655526 OMY655518:OMZ655526 OWU655518:OWV655526 PGQ655518:PGR655526 PQM655518:PQN655526 QAI655518:QAJ655526 QKE655518:QKF655526 QUA655518:QUB655526 RDW655518:RDX655526 RNS655518:RNT655526 RXO655518:RXP655526 SHK655518:SHL655526 SRG655518:SRH655526 TBC655518:TBD655526 TKY655518:TKZ655526 TUU655518:TUV655526 UEQ655518:UER655526 UOM655518:UON655526 UYI655518:UYJ655526 VIE655518:VIF655526 VSA655518:VSB655526 WBW655518:WBX655526 WLS655518:WLT655526 WVO655518:WVP655526 G721054:H721062 JC721054:JD721062 SY721054:SZ721062 ACU721054:ACV721062 AMQ721054:AMR721062 AWM721054:AWN721062 BGI721054:BGJ721062 BQE721054:BQF721062 CAA721054:CAB721062 CJW721054:CJX721062 CTS721054:CTT721062 DDO721054:DDP721062 DNK721054:DNL721062 DXG721054:DXH721062 EHC721054:EHD721062 EQY721054:EQZ721062 FAU721054:FAV721062 FKQ721054:FKR721062 FUM721054:FUN721062 GEI721054:GEJ721062 GOE721054:GOF721062 GYA721054:GYB721062 HHW721054:HHX721062 HRS721054:HRT721062 IBO721054:IBP721062 ILK721054:ILL721062 IVG721054:IVH721062 JFC721054:JFD721062 JOY721054:JOZ721062 JYU721054:JYV721062 KIQ721054:KIR721062 KSM721054:KSN721062 LCI721054:LCJ721062 LME721054:LMF721062 LWA721054:LWB721062 MFW721054:MFX721062 MPS721054:MPT721062 MZO721054:MZP721062 NJK721054:NJL721062 NTG721054:NTH721062 ODC721054:ODD721062 OMY721054:OMZ721062 OWU721054:OWV721062 PGQ721054:PGR721062 PQM721054:PQN721062 QAI721054:QAJ721062 QKE721054:QKF721062 QUA721054:QUB721062 RDW721054:RDX721062 RNS721054:RNT721062 RXO721054:RXP721062 SHK721054:SHL721062 SRG721054:SRH721062 TBC721054:TBD721062 TKY721054:TKZ721062 TUU721054:TUV721062 UEQ721054:UER721062 UOM721054:UON721062 UYI721054:UYJ721062 VIE721054:VIF721062 VSA721054:VSB721062 WBW721054:WBX721062 WLS721054:WLT721062 WVO721054:WVP721062 G786590:H786598 JC786590:JD786598 SY786590:SZ786598 ACU786590:ACV786598 AMQ786590:AMR786598 AWM786590:AWN786598 BGI786590:BGJ786598 BQE786590:BQF786598 CAA786590:CAB786598 CJW786590:CJX786598 CTS786590:CTT786598 DDO786590:DDP786598 DNK786590:DNL786598 DXG786590:DXH786598 EHC786590:EHD786598 EQY786590:EQZ786598 FAU786590:FAV786598 FKQ786590:FKR786598 FUM786590:FUN786598 GEI786590:GEJ786598 GOE786590:GOF786598 GYA786590:GYB786598 HHW786590:HHX786598 HRS786590:HRT786598 IBO786590:IBP786598 ILK786590:ILL786598 IVG786590:IVH786598 JFC786590:JFD786598 JOY786590:JOZ786598 JYU786590:JYV786598 KIQ786590:KIR786598 KSM786590:KSN786598 LCI786590:LCJ786598 LME786590:LMF786598 LWA786590:LWB786598 MFW786590:MFX786598 MPS786590:MPT786598 MZO786590:MZP786598 NJK786590:NJL786598 NTG786590:NTH786598 ODC786590:ODD786598 OMY786590:OMZ786598 OWU786590:OWV786598 PGQ786590:PGR786598 PQM786590:PQN786598 QAI786590:QAJ786598 QKE786590:QKF786598 QUA786590:QUB786598 RDW786590:RDX786598 RNS786590:RNT786598 RXO786590:RXP786598 SHK786590:SHL786598 SRG786590:SRH786598 TBC786590:TBD786598 TKY786590:TKZ786598 TUU786590:TUV786598 UEQ786590:UER786598 UOM786590:UON786598 UYI786590:UYJ786598 VIE786590:VIF786598 VSA786590:VSB786598 WBW786590:WBX786598 WLS786590:WLT786598 WVO786590:WVP786598 G852126:H852134 JC852126:JD852134 SY852126:SZ852134 ACU852126:ACV852134 AMQ852126:AMR852134 AWM852126:AWN852134 BGI852126:BGJ852134 BQE852126:BQF852134 CAA852126:CAB852134 CJW852126:CJX852134 CTS852126:CTT852134 DDO852126:DDP852134 DNK852126:DNL852134 DXG852126:DXH852134 EHC852126:EHD852134 EQY852126:EQZ852134 FAU852126:FAV852134 FKQ852126:FKR852134 FUM852126:FUN852134 GEI852126:GEJ852134 GOE852126:GOF852134 GYA852126:GYB852134 HHW852126:HHX852134 HRS852126:HRT852134 IBO852126:IBP852134 ILK852126:ILL852134 IVG852126:IVH852134 JFC852126:JFD852134 JOY852126:JOZ852134 JYU852126:JYV852134 KIQ852126:KIR852134 KSM852126:KSN852134 LCI852126:LCJ852134 LME852126:LMF852134 LWA852126:LWB852134 MFW852126:MFX852134 MPS852126:MPT852134 MZO852126:MZP852134 NJK852126:NJL852134 NTG852126:NTH852134 ODC852126:ODD852134 OMY852126:OMZ852134 OWU852126:OWV852134 PGQ852126:PGR852134 PQM852126:PQN852134 QAI852126:QAJ852134 QKE852126:QKF852134 QUA852126:QUB852134 RDW852126:RDX852134 RNS852126:RNT852134 RXO852126:RXP852134 SHK852126:SHL852134 SRG852126:SRH852134 TBC852126:TBD852134 TKY852126:TKZ852134 TUU852126:TUV852134 UEQ852126:UER852134 UOM852126:UON852134 UYI852126:UYJ852134 VIE852126:VIF852134 VSA852126:VSB852134 WBW852126:WBX852134 WLS852126:WLT852134 WVO852126:WVP852134 G917662:H917670 JC917662:JD917670 SY917662:SZ917670 ACU917662:ACV917670 AMQ917662:AMR917670 AWM917662:AWN917670 BGI917662:BGJ917670 BQE917662:BQF917670 CAA917662:CAB917670 CJW917662:CJX917670 CTS917662:CTT917670 DDO917662:DDP917670 DNK917662:DNL917670 DXG917662:DXH917670 EHC917662:EHD917670 EQY917662:EQZ917670 FAU917662:FAV917670 FKQ917662:FKR917670 FUM917662:FUN917670 GEI917662:GEJ917670 GOE917662:GOF917670 GYA917662:GYB917670 HHW917662:HHX917670 HRS917662:HRT917670 IBO917662:IBP917670 ILK917662:ILL917670 IVG917662:IVH917670 JFC917662:JFD917670 JOY917662:JOZ917670 JYU917662:JYV917670 KIQ917662:KIR917670 KSM917662:KSN917670 LCI917662:LCJ917670 LME917662:LMF917670 LWA917662:LWB917670 MFW917662:MFX917670 MPS917662:MPT917670 MZO917662:MZP917670 NJK917662:NJL917670 NTG917662:NTH917670 ODC917662:ODD917670 OMY917662:OMZ917670 OWU917662:OWV917670 PGQ917662:PGR917670 PQM917662:PQN917670 QAI917662:QAJ917670 QKE917662:QKF917670 QUA917662:QUB917670 RDW917662:RDX917670 RNS917662:RNT917670 RXO917662:RXP917670 SHK917662:SHL917670 SRG917662:SRH917670 TBC917662:TBD917670 TKY917662:TKZ917670 TUU917662:TUV917670 UEQ917662:UER917670 UOM917662:UON917670 UYI917662:UYJ917670 VIE917662:VIF917670 VSA917662:VSB917670 WBW917662:WBX917670 WLS917662:WLT917670 WVO917662:WVP917670 G983198:H983206 JC983198:JD983206 SY983198:SZ983206 ACU983198:ACV983206 AMQ983198:AMR983206 AWM983198:AWN983206 BGI983198:BGJ983206 BQE983198:BQF983206 CAA983198:CAB983206 CJW983198:CJX983206 CTS983198:CTT983206 DDO983198:DDP983206 DNK983198:DNL983206 DXG983198:DXH983206 EHC983198:EHD983206 EQY983198:EQZ983206 FAU983198:FAV983206 FKQ983198:FKR983206 FUM983198:FUN983206 GEI983198:GEJ983206 GOE983198:GOF983206 GYA983198:GYB983206 HHW983198:HHX983206 HRS983198:HRT983206 IBO983198:IBP983206 ILK983198:ILL983206 IVG983198:IVH983206 JFC983198:JFD983206 JOY983198:JOZ983206 JYU983198:JYV983206 KIQ983198:KIR983206 KSM983198:KSN983206 LCI983198:LCJ983206 LME983198:LMF983206 LWA983198:LWB983206 MFW983198:MFX983206 MPS983198:MPT983206 MZO983198:MZP983206 NJK983198:NJL983206 NTG983198:NTH983206 ODC983198:ODD983206 OMY983198:OMZ983206 OWU983198:OWV983206 PGQ983198:PGR983206 PQM983198:PQN983206 QAI983198:QAJ983206 QKE983198:QKF983206 QUA983198:QUB983206 RDW983198:RDX983206 RNS983198:RNT983206 RXO983198:RXP983206 SHK983198:SHL983206 SRG983198:SRH983206 TBC983198:TBD983206 TKY983198:TKZ983206 TUU983198:TUV983206 UEQ983198:UER983206 UOM983198:UON983206 UYI983198:UYJ983206 VIE983198:VIF983206 VSA983198:VSB983206 WBW983198:WBX983206 WLS983198:WLT983206 WVO983198:WVP983206 F16:G33 JB16:JC33 SX16:SY33 ACT16:ACU33 AMP16:AMQ33 AWL16:AWM33 BGH16:BGI33 BQD16:BQE33 BZZ16:CAA33 CJV16:CJW33 CTR16:CTS33 DDN16:DDO33 DNJ16:DNK33 DXF16:DXG33 EHB16:EHC33 EQX16:EQY33 FAT16:FAU33 FKP16:FKQ33 FUL16:FUM33 GEH16:GEI33 GOD16:GOE33 GXZ16:GYA33 HHV16:HHW33 HRR16:HRS33 IBN16:IBO33 ILJ16:ILK33 IVF16:IVG33 JFB16:JFC33 JOX16:JOY33 JYT16:JYU33 KIP16:KIQ33 KSL16:KSM33 LCH16:LCI33 LMD16:LME33 LVZ16:LWA33 MFV16:MFW33 MPR16:MPS33 MZN16:MZO33 NJJ16:NJK33 NTF16:NTG33 ODB16:ODC33 OMX16:OMY33 OWT16:OWU33 PGP16:PGQ33 PQL16:PQM33 QAH16:QAI33 QKD16:QKE33 QTZ16:QUA33 RDV16:RDW33 RNR16:RNS33 RXN16:RXO33 SHJ16:SHK33 SRF16:SRG33 TBB16:TBC33 TKX16:TKY33 TUT16:TUU33 UEP16:UEQ33 UOL16:UOM33 UYH16:UYI33 VID16:VIE33 VRZ16:VSA33 WBV16:WBW33 WLR16:WLS33 WVN16:WVO33 F65559:G65576 JB65559:JC65576 SX65559:SY65576 ACT65559:ACU65576 AMP65559:AMQ65576 AWL65559:AWM65576 BGH65559:BGI65576 BQD65559:BQE65576 BZZ65559:CAA65576 CJV65559:CJW65576 CTR65559:CTS65576 DDN65559:DDO65576 DNJ65559:DNK65576 DXF65559:DXG65576 EHB65559:EHC65576 EQX65559:EQY65576 FAT65559:FAU65576 FKP65559:FKQ65576 FUL65559:FUM65576 GEH65559:GEI65576 GOD65559:GOE65576 GXZ65559:GYA65576 HHV65559:HHW65576 HRR65559:HRS65576 IBN65559:IBO65576 ILJ65559:ILK65576 IVF65559:IVG65576 JFB65559:JFC65576 JOX65559:JOY65576 JYT65559:JYU65576 KIP65559:KIQ65576 KSL65559:KSM65576 LCH65559:LCI65576 LMD65559:LME65576 LVZ65559:LWA65576 MFV65559:MFW65576 MPR65559:MPS65576 MZN65559:MZO65576 NJJ65559:NJK65576 NTF65559:NTG65576 ODB65559:ODC65576 OMX65559:OMY65576 OWT65559:OWU65576 PGP65559:PGQ65576 PQL65559:PQM65576 QAH65559:QAI65576 QKD65559:QKE65576 QTZ65559:QUA65576 RDV65559:RDW65576 RNR65559:RNS65576 RXN65559:RXO65576 SHJ65559:SHK65576 SRF65559:SRG65576 TBB65559:TBC65576 TKX65559:TKY65576 TUT65559:TUU65576 UEP65559:UEQ65576 UOL65559:UOM65576 UYH65559:UYI65576 VID65559:VIE65576 VRZ65559:VSA65576 WBV65559:WBW65576 WLR65559:WLS65576 WVN65559:WVO65576 F131095:G131112 JB131095:JC131112 SX131095:SY131112 ACT131095:ACU131112 AMP131095:AMQ131112 AWL131095:AWM131112 BGH131095:BGI131112 BQD131095:BQE131112 BZZ131095:CAA131112 CJV131095:CJW131112 CTR131095:CTS131112 DDN131095:DDO131112 DNJ131095:DNK131112 DXF131095:DXG131112 EHB131095:EHC131112 EQX131095:EQY131112 FAT131095:FAU131112 FKP131095:FKQ131112 FUL131095:FUM131112 GEH131095:GEI131112 GOD131095:GOE131112 GXZ131095:GYA131112 HHV131095:HHW131112 HRR131095:HRS131112 IBN131095:IBO131112 ILJ131095:ILK131112 IVF131095:IVG131112 JFB131095:JFC131112 JOX131095:JOY131112 JYT131095:JYU131112 KIP131095:KIQ131112 KSL131095:KSM131112 LCH131095:LCI131112 LMD131095:LME131112 LVZ131095:LWA131112 MFV131095:MFW131112 MPR131095:MPS131112 MZN131095:MZO131112 NJJ131095:NJK131112 NTF131095:NTG131112 ODB131095:ODC131112 OMX131095:OMY131112 OWT131095:OWU131112 PGP131095:PGQ131112 PQL131095:PQM131112 QAH131095:QAI131112 QKD131095:QKE131112 QTZ131095:QUA131112 RDV131095:RDW131112 RNR131095:RNS131112 RXN131095:RXO131112 SHJ131095:SHK131112 SRF131095:SRG131112 TBB131095:TBC131112 TKX131095:TKY131112 TUT131095:TUU131112 UEP131095:UEQ131112 UOL131095:UOM131112 UYH131095:UYI131112 VID131095:VIE131112 VRZ131095:VSA131112 WBV131095:WBW131112 WLR131095:WLS131112 WVN131095:WVO131112 F196631:G196648 JB196631:JC196648 SX196631:SY196648 ACT196631:ACU196648 AMP196631:AMQ196648 AWL196631:AWM196648 BGH196631:BGI196648 BQD196631:BQE196648 BZZ196631:CAA196648 CJV196631:CJW196648 CTR196631:CTS196648 DDN196631:DDO196648 DNJ196631:DNK196648 DXF196631:DXG196648 EHB196631:EHC196648 EQX196631:EQY196648 FAT196631:FAU196648 FKP196631:FKQ196648 FUL196631:FUM196648 GEH196631:GEI196648 GOD196631:GOE196648 GXZ196631:GYA196648 HHV196631:HHW196648 HRR196631:HRS196648 IBN196631:IBO196648 ILJ196631:ILK196648 IVF196631:IVG196648 JFB196631:JFC196648 JOX196631:JOY196648 JYT196631:JYU196648 KIP196631:KIQ196648 KSL196631:KSM196648 LCH196631:LCI196648 LMD196631:LME196648 LVZ196631:LWA196648 MFV196631:MFW196648 MPR196631:MPS196648 MZN196631:MZO196648 NJJ196631:NJK196648 NTF196631:NTG196648 ODB196631:ODC196648 OMX196631:OMY196648 OWT196631:OWU196648 PGP196631:PGQ196648 PQL196631:PQM196648 QAH196631:QAI196648 QKD196631:QKE196648 QTZ196631:QUA196648 RDV196631:RDW196648 RNR196631:RNS196648 RXN196631:RXO196648 SHJ196631:SHK196648 SRF196631:SRG196648 TBB196631:TBC196648 TKX196631:TKY196648 TUT196631:TUU196648 UEP196631:UEQ196648 UOL196631:UOM196648 UYH196631:UYI196648 VID196631:VIE196648 VRZ196631:VSA196648 WBV196631:WBW196648 WLR196631:WLS196648 WVN196631:WVO196648 F262167:G262184 JB262167:JC262184 SX262167:SY262184 ACT262167:ACU262184 AMP262167:AMQ262184 AWL262167:AWM262184 BGH262167:BGI262184 BQD262167:BQE262184 BZZ262167:CAA262184 CJV262167:CJW262184 CTR262167:CTS262184 DDN262167:DDO262184 DNJ262167:DNK262184 DXF262167:DXG262184 EHB262167:EHC262184 EQX262167:EQY262184 FAT262167:FAU262184 FKP262167:FKQ262184 FUL262167:FUM262184 GEH262167:GEI262184 GOD262167:GOE262184 GXZ262167:GYA262184 HHV262167:HHW262184 HRR262167:HRS262184 IBN262167:IBO262184 ILJ262167:ILK262184 IVF262167:IVG262184 JFB262167:JFC262184 JOX262167:JOY262184 JYT262167:JYU262184 KIP262167:KIQ262184 KSL262167:KSM262184 LCH262167:LCI262184 LMD262167:LME262184 LVZ262167:LWA262184 MFV262167:MFW262184 MPR262167:MPS262184 MZN262167:MZO262184 NJJ262167:NJK262184 NTF262167:NTG262184 ODB262167:ODC262184 OMX262167:OMY262184 OWT262167:OWU262184 PGP262167:PGQ262184 PQL262167:PQM262184 QAH262167:QAI262184 QKD262167:QKE262184 QTZ262167:QUA262184 RDV262167:RDW262184 RNR262167:RNS262184 RXN262167:RXO262184 SHJ262167:SHK262184 SRF262167:SRG262184 TBB262167:TBC262184 TKX262167:TKY262184 TUT262167:TUU262184 UEP262167:UEQ262184 UOL262167:UOM262184 UYH262167:UYI262184 VID262167:VIE262184 VRZ262167:VSA262184 WBV262167:WBW262184 WLR262167:WLS262184 WVN262167:WVO262184 F327703:G327720 JB327703:JC327720 SX327703:SY327720 ACT327703:ACU327720 AMP327703:AMQ327720 AWL327703:AWM327720 BGH327703:BGI327720 BQD327703:BQE327720 BZZ327703:CAA327720 CJV327703:CJW327720 CTR327703:CTS327720 DDN327703:DDO327720 DNJ327703:DNK327720 DXF327703:DXG327720 EHB327703:EHC327720 EQX327703:EQY327720 FAT327703:FAU327720 FKP327703:FKQ327720 FUL327703:FUM327720 GEH327703:GEI327720 GOD327703:GOE327720 GXZ327703:GYA327720 HHV327703:HHW327720 HRR327703:HRS327720 IBN327703:IBO327720 ILJ327703:ILK327720 IVF327703:IVG327720 JFB327703:JFC327720 JOX327703:JOY327720 JYT327703:JYU327720 KIP327703:KIQ327720 KSL327703:KSM327720 LCH327703:LCI327720 LMD327703:LME327720 LVZ327703:LWA327720 MFV327703:MFW327720 MPR327703:MPS327720 MZN327703:MZO327720 NJJ327703:NJK327720 NTF327703:NTG327720 ODB327703:ODC327720 OMX327703:OMY327720 OWT327703:OWU327720 PGP327703:PGQ327720 PQL327703:PQM327720 QAH327703:QAI327720 QKD327703:QKE327720 QTZ327703:QUA327720 RDV327703:RDW327720 RNR327703:RNS327720 RXN327703:RXO327720 SHJ327703:SHK327720 SRF327703:SRG327720 TBB327703:TBC327720 TKX327703:TKY327720 TUT327703:TUU327720 UEP327703:UEQ327720 UOL327703:UOM327720 UYH327703:UYI327720 VID327703:VIE327720 VRZ327703:VSA327720 WBV327703:WBW327720 WLR327703:WLS327720 WVN327703:WVO327720 F393239:G393256 JB393239:JC393256 SX393239:SY393256 ACT393239:ACU393256 AMP393239:AMQ393256 AWL393239:AWM393256 BGH393239:BGI393256 BQD393239:BQE393256 BZZ393239:CAA393256 CJV393239:CJW393256 CTR393239:CTS393256 DDN393239:DDO393256 DNJ393239:DNK393256 DXF393239:DXG393256 EHB393239:EHC393256 EQX393239:EQY393256 FAT393239:FAU393256 FKP393239:FKQ393256 FUL393239:FUM393256 GEH393239:GEI393256 GOD393239:GOE393256 GXZ393239:GYA393256 HHV393239:HHW393256 HRR393239:HRS393256 IBN393239:IBO393256 ILJ393239:ILK393256 IVF393239:IVG393256 JFB393239:JFC393256 JOX393239:JOY393256 JYT393239:JYU393256 KIP393239:KIQ393256 KSL393239:KSM393256 LCH393239:LCI393256 LMD393239:LME393256 LVZ393239:LWA393256 MFV393239:MFW393256 MPR393239:MPS393256 MZN393239:MZO393256 NJJ393239:NJK393256 NTF393239:NTG393256 ODB393239:ODC393256 OMX393239:OMY393256 OWT393239:OWU393256 PGP393239:PGQ393256 PQL393239:PQM393256 QAH393239:QAI393256 QKD393239:QKE393256 QTZ393239:QUA393256 RDV393239:RDW393256 RNR393239:RNS393256 RXN393239:RXO393256 SHJ393239:SHK393256 SRF393239:SRG393256 TBB393239:TBC393256 TKX393239:TKY393256 TUT393239:TUU393256 UEP393239:UEQ393256 UOL393239:UOM393256 UYH393239:UYI393256 VID393239:VIE393256 VRZ393239:VSA393256 WBV393239:WBW393256 WLR393239:WLS393256 WVN393239:WVO393256 F458775:G458792 JB458775:JC458792 SX458775:SY458792 ACT458775:ACU458792 AMP458775:AMQ458792 AWL458775:AWM458792 BGH458775:BGI458792 BQD458775:BQE458792 BZZ458775:CAA458792 CJV458775:CJW458792 CTR458775:CTS458792 DDN458775:DDO458792 DNJ458775:DNK458792 DXF458775:DXG458792 EHB458775:EHC458792 EQX458775:EQY458792 FAT458775:FAU458792 FKP458775:FKQ458792 FUL458775:FUM458792 GEH458775:GEI458792 GOD458775:GOE458792 GXZ458775:GYA458792 HHV458775:HHW458792 HRR458775:HRS458792 IBN458775:IBO458792 ILJ458775:ILK458792 IVF458775:IVG458792 JFB458775:JFC458792 JOX458775:JOY458792 JYT458775:JYU458792 KIP458775:KIQ458792 KSL458775:KSM458792 LCH458775:LCI458792 LMD458775:LME458792 LVZ458775:LWA458792 MFV458775:MFW458792 MPR458775:MPS458792 MZN458775:MZO458792 NJJ458775:NJK458792 NTF458775:NTG458792 ODB458775:ODC458792 OMX458775:OMY458792 OWT458775:OWU458792 PGP458775:PGQ458792 PQL458775:PQM458792 QAH458775:QAI458792 QKD458775:QKE458792 QTZ458775:QUA458792 RDV458775:RDW458792 RNR458775:RNS458792 RXN458775:RXO458792 SHJ458775:SHK458792 SRF458775:SRG458792 TBB458775:TBC458792 TKX458775:TKY458792 TUT458775:TUU458792 UEP458775:UEQ458792 UOL458775:UOM458792 UYH458775:UYI458792 VID458775:VIE458792 VRZ458775:VSA458792 WBV458775:WBW458792 WLR458775:WLS458792 WVN458775:WVO458792 F524311:G524328 JB524311:JC524328 SX524311:SY524328 ACT524311:ACU524328 AMP524311:AMQ524328 AWL524311:AWM524328 BGH524311:BGI524328 BQD524311:BQE524328 BZZ524311:CAA524328 CJV524311:CJW524328 CTR524311:CTS524328 DDN524311:DDO524328 DNJ524311:DNK524328 DXF524311:DXG524328 EHB524311:EHC524328 EQX524311:EQY524328 FAT524311:FAU524328 FKP524311:FKQ524328 FUL524311:FUM524328 GEH524311:GEI524328 GOD524311:GOE524328 GXZ524311:GYA524328 HHV524311:HHW524328 HRR524311:HRS524328 IBN524311:IBO524328 ILJ524311:ILK524328 IVF524311:IVG524328 JFB524311:JFC524328 JOX524311:JOY524328 JYT524311:JYU524328 KIP524311:KIQ524328 KSL524311:KSM524328 LCH524311:LCI524328 LMD524311:LME524328 LVZ524311:LWA524328 MFV524311:MFW524328 MPR524311:MPS524328 MZN524311:MZO524328 NJJ524311:NJK524328 NTF524311:NTG524328 ODB524311:ODC524328 OMX524311:OMY524328 OWT524311:OWU524328 PGP524311:PGQ524328 PQL524311:PQM524328 QAH524311:QAI524328 QKD524311:QKE524328 QTZ524311:QUA524328 RDV524311:RDW524328 RNR524311:RNS524328 RXN524311:RXO524328 SHJ524311:SHK524328 SRF524311:SRG524328 TBB524311:TBC524328 TKX524311:TKY524328 TUT524311:TUU524328 UEP524311:UEQ524328 UOL524311:UOM524328 UYH524311:UYI524328 VID524311:VIE524328 VRZ524311:VSA524328 WBV524311:WBW524328 WLR524311:WLS524328 WVN524311:WVO524328 F589847:G589864 JB589847:JC589864 SX589847:SY589864 ACT589847:ACU589864 AMP589847:AMQ589864 AWL589847:AWM589864 BGH589847:BGI589864 BQD589847:BQE589864 BZZ589847:CAA589864 CJV589847:CJW589864 CTR589847:CTS589864 DDN589847:DDO589864 DNJ589847:DNK589864 DXF589847:DXG589864 EHB589847:EHC589864 EQX589847:EQY589864 FAT589847:FAU589864 FKP589847:FKQ589864 FUL589847:FUM589864 GEH589847:GEI589864 GOD589847:GOE589864 GXZ589847:GYA589864 HHV589847:HHW589864 HRR589847:HRS589864 IBN589847:IBO589864 ILJ589847:ILK589864 IVF589847:IVG589864 JFB589847:JFC589864 JOX589847:JOY589864 JYT589847:JYU589864 KIP589847:KIQ589864 KSL589847:KSM589864 LCH589847:LCI589864 LMD589847:LME589864 LVZ589847:LWA589864 MFV589847:MFW589864 MPR589847:MPS589864 MZN589847:MZO589864 NJJ589847:NJK589864 NTF589847:NTG589864 ODB589847:ODC589864 OMX589847:OMY589864 OWT589847:OWU589864 PGP589847:PGQ589864 PQL589847:PQM589864 QAH589847:QAI589864 QKD589847:QKE589864 QTZ589847:QUA589864 RDV589847:RDW589864 RNR589847:RNS589864 RXN589847:RXO589864 SHJ589847:SHK589864 SRF589847:SRG589864 TBB589847:TBC589864 TKX589847:TKY589864 TUT589847:TUU589864 UEP589847:UEQ589864 UOL589847:UOM589864 UYH589847:UYI589864 VID589847:VIE589864 VRZ589847:VSA589864 WBV589847:WBW589864 WLR589847:WLS589864 WVN589847:WVO589864 F655383:G655400 JB655383:JC655400 SX655383:SY655400 ACT655383:ACU655400 AMP655383:AMQ655400 AWL655383:AWM655400 BGH655383:BGI655400 BQD655383:BQE655400 BZZ655383:CAA655400 CJV655383:CJW655400 CTR655383:CTS655400 DDN655383:DDO655400 DNJ655383:DNK655400 DXF655383:DXG655400 EHB655383:EHC655400 EQX655383:EQY655400 FAT655383:FAU655400 FKP655383:FKQ655400 FUL655383:FUM655400 GEH655383:GEI655400 GOD655383:GOE655400 GXZ655383:GYA655400 HHV655383:HHW655400 HRR655383:HRS655400 IBN655383:IBO655400 ILJ655383:ILK655400 IVF655383:IVG655400 JFB655383:JFC655400 JOX655383:JOY655400 JYT655383:JYU655400 KIP655383:KIQ655400 KSL655383:KSM655400 LCH655383:LCI655400 LMD655383:LME655400 LVZ655383:LWA655400 MFV655383:MFW655400 MPR655383:MPS655400 MZN655383:MZO655400 NJJ655383:NJK655400 NTF655383:NTG655400 ODB655383:ODC655400 OMX655383:OMY655400 OWT655383:OWU655400 PGP655383:PGQ655400 PQL655383:PQM655400 QAH655383:QAI655400 QKD655383:QKE655400 QTZ655383:QUA655400 RDV655383:RDW655400 RNR655383:RNS655400 RXN655383:RXO655400 SHJ655383:SHK655400 SRF655383:SRG655400 TBB655383:TBC655400 TKX655383:TKY655400 TUT655383:TUU655400 UEP655383:UEQ655400 UOL655383:UOM655400 UYH655383:UYI655400 VID655383:VIE655400 VRZ655383:VSA655400 WBV655383:WBW655400 WLR655383:WLS655400 WVN655383:WVO655400 F720919:G720936 JB720919:JC720936 SX720919:SY720936 ACT720919:ACU720936 AMP720919:AMQ720936 AWL720919:AWM720936 BGH720919:BGI720936 BQD720919:BQE720936 BZZ720919:CAA720936 CJV720919:CJW720936 CTR720919:CTS720936 DDN720919:DDO720936 DNJ720919:DNK720936 DXF720919:DXG720936 EHB720919:EHC720936 EQX720919:EQY720936 FAT720919:FAU720936 FKP720919:FKQ720936 FUL720919:FUM720936 GEH720919:GEI720936 GOD720919:GOE720936 GXZ720919:GYA720936 HHV720919:HHW720936 HRR720919:HRS720936 IBN720919:IBO720936 ILJ720919:ILK720936 IVF720919:IVG720936 JFB720919:JFC720936 JOX720919:JOY720936 JYT720919:JYU720936 KIP720919:KIQ720936 KSL720919:KSM720936 LCH720919:LCI720936 LMD720919:LME720936 LVZ720919:LWA720936 MFV720919:MFW720936 MPR720919:MPS720936 MZN720919:MZO720936 NJJ720919:NJK720936 NTF720919:NTG720936 ODB720919:ODC720936 OMX720919:OMY720936 OWT720919:OWU720936 PGP720919:PGQ720936 PQL720919:PQM720936 QAH720919:QAI720936 QKD720919:QKE720936 QTZ720919:QUA720936 RDV720919:RDW720936 RNR720919:RNS720936 RXN720919:RXO720936 SHJ720919:SHK720936 SRF720919:SRG720936 TBB720919:TBC720936 TKX720919:TKY720936 TUT720919:TUU720936 UEP720919:UEQ720936 UOL720919:UOM720936 UYH720919:UYI720936 VID720919:VIE720936 VRZ720919:VSA720936 WBV720919:WBW720936 WLR720919:WLS720936 WVN720919:WVO720936 F786455:G786472 JB786455:JC786472 SX786455:SY786472 ACT786455:ACU786472 AMP786455:AMQ786472 AWL786455:AWM786472 BGH786455:BGI786472 BQD786455:BQE786472 BZZ786455:CAA786472 CJV786455:CJW786472 CTR786455:CTS786472 DDN786455:DDO786472 DNJ786455:DNK786472 DXF786455:DXG786472 EHB786455:EHC786472 EQX786455:EQY786472 FAT786455:FAU786472 FKP786455:FKQ786472 FUL786455:FUM786472 GEH786455:GEI786472 GOD786455:GOE786472 GXZ786455:GYA786472 HHV786455:HHW786472 HRR786455:HRS786472 IBN786455:IBO786472 ILJ786455:ILK786472 IVF786455:IVG786472 JFB786455:JFC786472 JOX786455:JOY786472 JYT786455:JYU786472 KIP786455:KIQ786472 KSL786455:KSM786472 LCH786455:LCI786472 LMD786455:LME786472 LVZ786455:LWA786472 MFV786455:MFW786472 MPR786455:MPS786472 MZN786455:MZO786472 NJJ786455:NJK786472 NTF786455:NTG786472 ODB786455:ODC786472 OMX786455:OMY786472 OWT786455:OWU786472 PGP786455:PGQ786472 PQL786455:PQM786472 QAH786455:QAI786472 QKD786455:QKE786472 QTZ786455:QUA786472 RDV786455:RDW786472 RNR786455:RNS786472 RXN786455:RXO786472 SHJ786455:SHK786472 SRF786455:SRG786472 TBB786455:TBC786472 TKX786455:TKY786472 TUT786455:TUU786472 UEP786455:UEQ786472 UOL786455:UOM786472 UYH786455:UYI786472 VID786455:VIE786472 VRZ786455:VSA786472 WBV786455:WBW786472 WLR786455:WLS786472 WVN786455:WVO786472 F851991:G852008 JB851991:JC852008 SX851991:SY852008 ACT851991:ACU852008 AMP851991:AMQ852008 AWL851991:AWM852008 BGH851991:BGI852008 BQD851991:BQE852008 BZZ851991:CAA852008 CJV851991:CJW852008 CTR851991:CTS852008 DDN851991:DDO852008 DNJ851991:DNK852008 DXF851991:DXG852008 EHB851991:EHC852008 EQX851991:EQY852008 FAT851991:FAU852008 FKP851991:FKQ852008 FUL851991:FUM852008 GEH851991:GEI852008 GOD851991:GOE852008 GXZ851991:GYA852008 HHV851991:HHW852008 HRR851991:HRS852008 IBN851991:IBO852008 ILJ851991:ILK852008 IVF851991:IVG852008 JFB851991:JFC852008 JOX851991:JOY852008 JYT851991:JYU852008 KIP851991:KIQ852008 KSL851991:KSM852008 LCH851991:LCI852008 LMD851991:LME852008 LVZ851991:LWA852008 MFV851991:MFW852008 MPR851991:MPS852008 MZN851991:MZO852008 NJJ851991:NJK852008 NTF851991:NTG852008 ODB851991:ODC852008 OMX851991:OMY852008 OWT851991:OWU852008 PGP851991:PGQ852008 PQL851991:PQM852008 QAH851991:QAI852008 QKD851991:QKE852008 QTZ851991:QUA852008 RDV851991:RDW852008 RNR851991:RNS852008 RXN851991:RXO852008 SHJ851991:SHK852008 SRF851991:SRG852008 TBB851991:TBC852008 TKX851991:TKY852008 TUT851991:TUU852008 UEP851991:UEQ852008 UOL851991:UOM852008 UYH851991:UYI852008 VID851991:VIE852008 VRZ851991:VSA852008 WBV851991:WBW852008 WLR851991:WLS852008 WVN851991:WVO852008 F917527:G917544 JB917527:JC917544 SX917527:SY917544 ACT917527:ACU917544 AMP917527:AMQ917544 AWL917527:AWM917544 BGH917527:BGI917544 BQD917527:BQE917544 BZZ917527:CAA917544 CJV917527:CJW917544 CTR917527:CTS917544 DDN917527:DDO917544 DNJ917527:DNK917544 DXF917527:DXG917544 EHB917527:EHC917544 EQX917527:EQY917544 FAT917527:FAU917544 FKP917527:FKQ917544 FUL917527:FUM917544 GEH917527:GEI917544 GOD917527:GOE917544 GXZ917527:GYA917544 HHV917527:HHW917544 HRR917527:HRS917544 IBN917527:IBO917544 ILJ917527:ILK917544 IVF917527:IVG917544 JFB917527:JFC917544 JOX917527:JOY917544 JYT917527:JYU917544 KIP917527:KIQ917544 KSL917527:KSM917544 LCH917527:LCI917544 LMD917527:LME917544 LVZ917527:LWA917544 MFV917527:MFW917544 MPR917527:MPS917544 MZN917527:MZO917544 NJJ917527:NJK917544 NTF917527:NTG917544 ODB917527:ODC917544 OMX917527:OMY917544 OWT917527:OWU917544 PGP917527:PGQ917544 PQL917527:PQM917544 QAH917527:QAI917544 QKD917527:QKE917544 QTZ917527:QUA917544 RDV917527:RDW917544 RNR917527:RNS917544 RXN917527:RXO917544 SHJ917527:SHK917544 SRF917527:SRG917544 TBB917527:TBC917544 TKX917527:TKY917544 TUT917527:TUU917544 UEP917527:UEQ917544 UOL917527:UOM917544 UYH917527:UYI917544 VID917527:VIE917544 VRZ917527:VSA917544 WBV917527:WBW917544 WLR917527:WLS917544 WVN917527:WVO917544 F983063:G983080 JB983063:JC983080 SX983063:SY983080 ACT983063:ACU983080 AMP983063:AMQ983080 AWL983063:AWM983080 BGH983063:BGI983080 BQD983063:BQE983080 BZZ983063:CAA983080 CJV983063:CJW983080 CTR983063:CTS983080 DDN983063:DDO983080 DNJ983063:DNK983080 DXF983063:DXG983080 EHB983063:EHC983080 EQX983063:EQY983080 FAT983063:FAU983080 FKP983063:FKQ983080 FUL983063:FUM983080 GEH983063:GEI983080 GOD983063:GOE983080 GXZ983063:GYA983080 HHV983063:HHW983080 HRR983063:HRS983080 IBN983063:IBO983080 ILJ983063:ILK983080 IVF983063:IVG983080 JFB983063:JFC983080 JOX983063:JOY983080 JYT983063:JYU983080 KIP983063:KIQ983080 KSL983063:KSM983080 LCH983063:LCI983080 LMD983063:LME983080 LVZ983063:LWA983080 MFV983063:MFW983080 MPR983063:MPS983080 MZN983063:MZO983080 NJJ983063:NJK983080 NTF983063:NTG983080 ODB983063:ODC983080 OMX983063:OMY983080 OWT983063:OWU983080 PGP983063:PGQ983080 PQL983063:PQM983080 QAH983063:QAI983080 QKD983063:QKE983080 QTZ983063:QUA983080 RDV983063:RDW983080 RNR983063:RNS983080 RXN983063:RXO983080 SHJ983063:SHK983080 SRF983063:SRG983080 TBB983063:TBC983080 TKX983063:TKY983080 TUT983063:TUU983080 UEP983063:UEQ983080 UOL983063:UOM983080 UYH983063:UYI983080 VID983063:VIE983080 VRZ983063:VSA983080 WBV983063:WBW983080 WLR983063:WLS983080 WVN983063:WVO983080 F65726:G65734 JB65726:JC65734 SX65726:SY65734 ACT65726:ACU65734 AMP65726:AMQ65734 AWL65726:AWM65734 BGH65726:BGI65734 BQD65726:BQE65734 BZZ65726:CAA65734 CJV65726:CJW65734 CTR65726:CTS65734 DDN65726:DDO65734 DNJ65726:DNK65734 DXF65726:DXG65734 EHB65726:EHC65734 EQX65726:EQY65734 FAT65726:FAU65734 FKP65726:FKQ65734 FUL65726:FUM65734 GEH65726:GEI65734 GOD65726:GOE65734 GXZ65726:GYA65734 HHV65726:HHW65734 HRR65726:HRS65734 IBN65726:IBO65734 ILJ65726:ILK65734 IVF65726:IVG65734 JFB65726:JFC65734 JOX65726:JOY65734 JYT65726:JYU65734 KIP65726:KIQ65734 KSL65726:KSM65734 LCH65726:LCI65734 LMD65726:LME65734 LVZ65726:LWA65734 MFV65726:MFW65734 MPR65726:MPS65734 MZN65726:MZO65734 NJJ65726:NJK65734 NTF65726:NTG65734 ODB65726:ODC65734 OMX65726:OMY65734 OWT65726:OWU65734 PGP65726:PGQ65734 PQL65726:PQM65734 QAH65726:QAI65734 QKD65726:QKE65734 QTZ65726:QUA65734 RDV65726:RDW65734 RNR65726:RNS65734 RXN65726:RXO65734 SHJ65726:SHK65734 SRF65726:SRG65734 TBB65726:TBC65734 TKX65726:TKY65734 TUT65726:TUU65734 UEP65726:UEQ65734 UOL65726:UOM65734 UYH65726:UYI65734 VID65726:VIE65734 VRZ65726:VSA65734 WBV65726:WBW65734 WLR65726:WLS65734 WVN65726:WVO65734 F131262:G131270 JB131262:JC131270 SX131262:SY131270 ACT131262:ACU131270 AMP131262:AMQ131270 AWL131262:AWM131270 BGH131262:BGI131270 BQD131262:BQE131270 BZZ131262:CAA131270 CJV131262:CJW131270 CTR131262:CTS131270 DDN131262:DDO131270 DNJ131262:DNK131270 DXF131262:DXG131270 EHB131262:EHC131270 EQX131262:EQY131270 FAT131262:FAU131270 FKP131262:FKQ131270 FUL131262:FUM131270 GEH131262:GEI131270 GOD131262:GOE131270 GXZ131262:GYA131270 HHV131262:HHW131270 HRR131262:HRS131270 IBN131262:IBO131270 ILJ131262:ILK131270 IVF131262:IVG131270 JFB131262:JFC131270 JOX131262:JOY131270 JYT131262:JYU131270 KIP131262:KIQ131270 KSL131262:KSM131270 LCH131262:LCI131270 LMD131262:LME131270 LVZ131262:LWA131270 MFV131262:MFW131270 MPR131262:MPS131270 MZN131262:MZO131270 NJJ131262:NJK131270 NTF131262:NTG131270 ODB131262:ODC131270 OMX131262:OMY131270 OWT131262:OWU131270 PGP131262:PGQ131270 PQL131262:PQM131270 QAH131262:QAI131270 QKD131262:QKE131270 QTZ131262:QUA131270 RDV131262:RDW131270 RNR131262:RNS131270 RXN131262:RXO131270 SHJ131262:SHK131270 SRF131262:SRG131270 TBB131262:TBC131270 TKX131262:TKY131270 TUT131262:TUU131270 UEP131262:UEQ131270 UOL131262:UOM131270 UYH131262:UYI131270 VID131262:VIE131270 VRZ131262:VSA131270 WBV131262:WBW131270 WLR131262:WLS131270 WVN131262:WVO131270 F196798:G196806 JB196798:JC196806 SX196798:SY196806 ACT196798:ACU196806 AMP196798:AMQ196806 AWL196798:AWM196806 BGH196798:BGI196806 BQD196798:BQE196806 BZZ196798:CAA196806 CJV196798:CJW196806 CTR196798:CTS196806 DDN196798:DDO196806 DNJ196798:DNK196806 DXF196798:DXG196806 EHB196798:EHC196806 EQX196798:EQY196806 FAT196798:FAU196806 FKP196798:FKQ196806 FUL196798:FUM196806 GEH196798:GEI196806 GOD196798:GOE196806 GXZ196798:GYA196806 HHV196798:HHW196806 HRR196798:HRS196806 IBN196798:IBO196806 ILJ196798:ILK196806 IVF196798:IVG196806 JFB196798:JFC196806 JOX196798:JOY196806 JYT196798:JYU196806 KIP196798:KIQ196806 KSL196798:KSM196806 LCH196798:LCI196806 LMD196798:LME196806 LVZ196798:LWA196806 MFV196798:MFW196806 MPR196798:MPS196806 MZN196798:MZO196806 NJJ196798:NJK196806 NTF196798:NTG196806 ODB196798:ODC196806 OMX196798:OMY196806 OWT196798:OWU196806 PGP196798:PGQ196806 PQL196798:PQM196806 QAH196798:QAI196806 QKD196798:QKE196806 QTZ196798:QUA196806 RDV196798:RDW196806 RNR196798:RNS196806 RXN196798:RXO196806 SHJ196798:SHK196806 SRF196798:SRG196806 TBB196798:TBC196806 TKX196798:TKY196806 TUT196798:TUU196806 UEP196798:UEQ196806 UOL196798:UOM196806 UYH196798:UYI196806 VID196798:VIE196806 VRZ196798:VSA196806 WBV196798:WBW196806 WLR196798:WLS196806 WVN196798:WVO196806 F262334:G262342 JB262334:JC262342 SX262334:SY262342 ACT262334:ACU262342 AMP262334:AMQ262342 AWL262334:AWM262342 BGH262334:BGI262342 BQD262334:BQE262342 BZZ262334:CAA262342 CJV262334:CJW262342 CTR262334:CTS262342 DDN262334:DDO262342 DNJ262334:DNK262342 DXF262334:DXG262342 EHB262334:EHC262342 EQX262334:EQY262342 FAT262334:FAU262342 FKP262334:FKQ262342 FUL262334:FUM262342 GEH262334:GEI262342 GOD262334:GOE262342 GXZ262334:GYA262342 HHV262334:HHW262342 HRR262334:HRS262342 IBN262334:IBO262342 ILJ262334:ILK262342 IVF262334:IVG262342 JFB262334:JFC262342 JOX262334:JOY262342 JYT262334:JYU262342 KIP262334:KIQ262342 KSL262334:KSM262342 LCH262334:LCI262342 LMD262334:LME262342 LVZ262334:LWA262342 MFV262334:MFW262342 MPR262334:MPS262342 MZN262334:MZO262342 NJJ262334:NJK262342 NTF262334:NTG262342 ODB262334:ODC262342 OMX262334:OMY262342 OWT262334:OWU262342 PGP262334:PGQ262342 PQL262334:PQM262342 QAH262334:QAI262342 QKD262334:QKE262342 QTZ262334:QUA262342 RDV262334:RDW262342 RNR262334:RNS262342 RXN262334:RXO262342 SHJ262334:SHK262342 SRF262334:SRG262342 TBB262334:TBC262342 TKX262334:TKY262342 TUT262334:TUU262342 UEP262334:UEQ262342 UOL262334:UOM262342 UYH262334:UYI262342 VID262334:VIE262342 VRZ262334:VSA262342 WBV262334:WBW262342 WLR262334:WLS262342 WVN262334:WVO262342 F327870:G327878 JB327870:JC327878 SX327870:SY327878 ACT327870:ACU327878 AMP327870:AMQ327878 AWL327870:AWM327878 BGH327870:BGI327878 BQD327870:BQE327878 BZZ327870:CAA327878 CJV327870:CJW327878 CTR327870:CTS327878 DDN327870:DDO327878 DNJ327870:DNK327878 DXF327870:DXG327878 EHB327870:EHC327878 EQX327870:EQY327878 FAT327870:FAU327878 FKP327870:FKQ327878 FUL327870:FUM327878 GEH327870:GEI327878 GOD327870:GOE327878 GXZ327870:GYA327878 HHV327870:HHW327878 HRR327870:HRS327878 IBN327870:IBO327878 ILJ327870:ILK327878 IVF327870:IVG327878 JFB327870:JFC327878 JOX327870:JOY327878 JYT327870:JYU327878 KIP327870:KIQ327878 KSL327870:KSM327878 LCH327870:LCI327878 LMD327870:LME327878 LVZ327870:LWA327878 MFV327870:MFW327878 MPR327870:MPS327878 MZN327870:MZO327878 NJJ327870:NJK327878 NTF327870:NTG327878 ODB327870:ODC327878 OMX327870:OMY327878 OWT327870:OWU327878 PGP327870:PGQ327878 PQL327870:PQM327878 QAH327870:QAI327878 QKD327870:QKE327878 QTZ327870:QUA327878 RDV327870:RDW327878 RNR327870:RNS327878 RXN327870:RXO327878 SHJ327870:SHK327878 SRF327870:SRG327878 TBB327870:TBC327878 TKX327870:TKY327878 TUT327870:TUU327878 UEP327870:UEQ327878 UOL327870:UOM327878 UYH327870:UYI327878 VID327870:VIE327878 VRZ327870:VSA327878 WBV327870:WBW327878 WLR327870:WLS327878 WVN327870:WVO327878 F393406:G393414 JB393406:JC393414 SX393406:SY393414 ACT393406:ACU393414 AMP393406:AMQ393414 AWL393406:AWM393414 BGH393406:BGI393414 BQD393406:BQE393414 BZZ393406:CAA393414 CJV393406:CJW393414 CTR393406:CTS393414 DDN393406:DDO393414 DNJ393406:DNK393414 DXF393406:DXG393414 EHB393406:EHC393414 EQX393406:EQY393414 FAT393406:FAU393414 FKP393406:FKQ393414 FUL393406:FUM393414 GEH393406:GEI393414 GOD393406:GOE393414 GXZ393406:GYA393414 HHV393406:HHW393414 HRR393406:HRS393414 IBN393406:IBO393414 ILJ393406:ILK393414 IVF393406:IVG393414 JFB393406:JFC393414 JOX393406:JOY393414 JYT393406:JYU393414 KIP393406:KIQ393414 KSL393406:KSM393414 LCH393406:LCI393414 LMD393406:LME393414 LVZ393406:LWA393414 MFV393406:MFW393414 MPR393406:MPS393414 MZN393406:MZO393414 NJJ393406:NJK393414 NTF393406:NTG393414 ODB393406:ODC393414 OMX393406:OMY393414 OWT393406:OWU393414 PGP393406:PGQ393414 PQL393406:PQM393414 QAH393406:QAI393414 QKD393406:QKE393414 QTZ393406:QUA393414 RDV393406:RDW393414 RNR393406:RNS393414 RXN393406:RXO393414 SHJ393406:SHK393414 SRF393406:SRG393414 TBB393406:TBC393414 TKX393406:TKY393414 TUT393406:TUU393414 UEP393406:UEQ393414 UOL393406:UOM393414 UYH393406:UYI393414 VID393406:VIE393414 VRZ393406:VSA393414 WBV393406:WBW393414 WLR393406:WLS393414 WVN393406:WVO393414 F458942:G458950 JB458942:JC458950 SX458942:SY458950 ACT458942:ACU458950 AMP458942:AMQ458950 AWL458942:AWM458950 BGH458942:BGI458950 BQD458942:BQE458950 BZZ458942:CAA458950 CJV458942:CJW458950 CTR458942:CTS458950 DDN458942:DDO458950 DNJ458942:DNK458950 DXF458942:DXG458950 EHB458942:EHC458950 EQX458942:EQY458950 FAT458942:FAU458950 FKP458942:FKQ458950 FUL458942:FUM458950 GEH458942:GEI458950 GOD458942:GOE458950 GXZ458942:GYA458950 HHV458942:HHW458950 HRR458942:HRS458950 IBN458942:IBO458950 ILJ458942:ILK458950 IVF458942:IVG458950 JFB458942:JFC458950 JOX458942:JOY458950 JYT458942:JYU458950 KIP458942:KIQ458950 KSL458942:KSM458950 LCH458942:LCI458950 LMD458942:LME458950 LVZ458942:LWA458950 MFV458942:MFW458950 MPR458942:MPS458950 MZN458942:MZO458950 NJJ458942:NJK458950 NTF458942:NTG458950 ODB458942:ODC458950 OMX458942:OMY458950 OWT458942:OWU458950 PGP458942:PGQ458950 PQL458942:PQM458950 QAH458942:QAI458950 QKD458942:QKE458950 QTZ458942:QUA458950 RDV458942:RDW458950 RNR458942:RNS458950 RXN458942:RXO458950 SHJ458942:SHK458950 SRF458942:SRG458950 TBB458942:TBC458950 TKX458942:TKY458950 TUT458942:TUU458950 UEP458942:UEQ458950 UOL458942:UOM458950 UYH458942:UYI458950 VID458942:VIE458950 VRZ458942:VSA458950 WBV458942:WBW458950 WLR458942:WLS458950 WVN458942:WVO458950 F524478:G524486 JB524478:JC524486 SX524478:SY524486 ACT524478:ACU524486 AMP524478:AMQ524486 AWL524478:AWM524486 BGH524478:BGI524486 BQD524478:BQE524486 BZZ524478:CAA524486 CJV524478:CJW524486 CTR524478:CTS524486 DDN524478:DDO524486 DNJ524478:DNK524486 DXF524478:DXG524486 EHB524478:EHC524486 EQX524478:EQY524486 FAT524478:FAU524486 FKP524478:FKQ524486 FUL524478:FUM524486 GEH524478:GEI524486 GOD524478:GOE524486 GXZ524478:GYA524486 HHV524478:HHW524486 HRR524478:HRS524486 IBN524478:IBO524486 ILJ524478:ILK524486 IVF524478:IVG524486 JFB524478:JFC524486 JOX524478:JOY524486 JYT524478:JYU524486 KIP524478:KIQ524486 KSL524478:KSM524486 LCH524478:LCI524486 LMD524478:LME524486 LVZ524478:LWA524486 MFV524478:MFW524486 MPR524478:MPS524486 MZN524478:MZO524486 NJJ524478:NJK524486 NTF524478:NTG524486 ODB524478:ODC524486 OMX524478:OMY524486 OWT524478:OWU524486 PGP524478:PGQ524486 PQL524478:PQM524486 QAH524478:QAI524486 QKD524478:QKE524486 QTZ524478:QUA524486 RDV524478:RDW524486 RNR524478:RNS524486 RXN524478:RXO524486 SHJ524478:SHK524486 SRF524478:SRG524486 TBB524478:TBC524486 TKX524478:TKY524486 TUT524478:TUU524486 UEP524478:UEQ524486 UOL524478:UOM524486 UYH524478:UYI524486 VID524478:VIE524486 VRZ524478:VSA524486 WBV524478:WBW524486 WLR524478:WLS524486 WVN524478:WVO524486 F590014:G590022 JB590014:JC590022 SX590014:SY590022 ACT590014:ACU590022 AMP590014:AMQ590022 AWL590014:AWM590022 BGH590014:BGI590022 BQD590014:BQE590022 BZZ590014:CAA590022 CJV590014:CJW590022 CTR590014:CTS590022 DDN590014:DDO590022 DNJ590014:DNK590022 DXF590014:DXG590022 EHB590014:EHC590022 EQX590014:EQY590022 FAT590014:FAU590022 FKP590014:FKQ590022 FUL590014:FUM590022 GEH590014:GEI590022 GOD590014:GOE590022 GXZ590014:GYA590022 HHV590014:HHW590022 HRR590014:HRS590022 IBN590014:IBO590022 ILJ590014:ILK590022 IVF590014:IVG590022 JFB590014:JFC590022 JOX590014:JOY590022 JYT590014:JYU590022 KIP590014:KIQ590022 KSL590014:KSM590022 LCH590014:LCI590022 LMD590014:LME590022 LVZ590014:LWA590022 MFV590014:MFW590022 MPR590014:MPS590022 MZN590014:MZO590022 NJJ590014:NJK590022 NTF590014:NTG590022 ODB590014:ODC590022 OMX590014:OMY590022 OWT590014:OWU590022 PGP590014:PGQ590022 PQL590014:PQM590022 QAH590014:QAI590022 QKD590014:QKE590022 QTZ590014:QUA590022 RDV590014:RDW590022 RNR590014:RNS590022 RXN590014:RXO590022 SHJ590014:SHK590022 SRF590014:SRG590022 TBB590014:TBC590022 TKX590014:TKY590022 TUT590014:TUU590022 UEP590014:UEQ590022 UOL590014:UOM590022 UYH590014:UYI590022 VID590014:VIE590022 VRZ590014:VSA590022 WBV590014:WBW590022 WLR590014:WLS590022 WVN590014:WVO590022 F655550:G655558 JB655550:JC655558 SX655550:SY655558 ACT655550:ACU655558 AMP655550:AMQ655558 AWL655550:AWM655558 BGH655550:BGI655558 BQD655550:BQE655558 BZZ655550:CAA655558 CJV655550:CJW655558 CTR655550:CTS655558 DDN655550:DDO655558 DNJ655550:DNK655558 DXF655550:DXG655558 EHB655550:EHC655558 EQX655550:EQY655558 FAT655550:FAU655558 FKP655550:FKQ655558 FUL655550:FUM655558 GEH655550:GEI655558 GOD655550:GOE655558 GXZ655550:GYA655558 HHV655550:HHW655558 HRR655550:HRS655558 IBN655550:IBO655558 ILJ655550:ILK655558 IVF655550:IVG655558 JFB655550:JFC655558 JOX655550:JOY655558 JYT655550:JYU655558 KIP655550:KIQ655558 KSL655550:KSM655558 LCH655550:LCI655558 LMD655550:LME655558 LVZ655550:LWA655558 MFV655550:MFW655558 MPR655550:MPS655558 MZN655550:MZO655558 NJJ655550:NJK655558 NTF655550:NTG655558 ODB655550:ODC655558 OMX655550:OMY655558 OWT655550:OWU655558 PGP655550:PGQ655558 PQL655550:PQM655558 QAH655550:QAI655558 QKD655550:QKE655558 QTZ655550:QUA655558 RDV655550:RDW655558 RNR655550:RNS655558 RXN655550:RXO655558 SHJ655550:SHK655558 SRF655550:SRG655558 TBB655550:TBC655558 TKX655550:TKY655558 TUT655550:TUU655558 UEP655550:UEQ655558 UOL655550:UOM655558 UYH655550:UYI655558 VID655550:VIE655558 VRZ655550:VSA655558 WBV655550:WBW655558 WLR655550:WLS655558 WVN655550:WVO655558 F721086:G721094 JB721086:JC721094 SX721086:SY721094 ACT721086:ACU721094 AMP721086:AMQ721094 AWL721086:AWM721094 BGH721086:BGI721094 BQD721086:BQE721094 BZZ721086:CAA721094 CJV721086:CJW721094 CTR721086:CTS721094 DDN721086:DDO721094 DNJ721086:DNK721094 DXF721086:DXG721094 EHB721086:EHC721094 EQX721086:EQY721094 FAT721086:FAU721094 FKP721086:FKQ721094 FUL721086:FUM721094 GEH721086:GEI721094 GOD721086:GOE721094 GXZ721086:GYA721094 HHV721086:HHW721094 HRR721086:HRS721094 IBN721086:IBO721094 ILJ721086:ILK721094 IVF721086:IVG721094 JFB721086:JFC721094 JOX721086:JOY721094 JYT721086:JYU721094 KIP721086:KIQ721094 KSL721086:KSM721094 LCH721086:LCI721094 LMD721086:LME721094 LVZ721086:LWA721094 MFV721086:MFW721094 MPR721086:MPS721094 MZN721086:MZO721094 NJJ721086:NJK721094 NTF721086:NTG721094 ODB721086:ODC721094 OMX721086:OMY721094 OWT721086:OWU721094 PGP721086:PGQ721094 PQL721086:PQM721094 QAH721086:QAI721094 QKD721086:QKE721094 QTZ721086:QUA721094 RDV721086:RDW721094 RNR721086:RNS721094 RXN721086:RXO721094 SHJ721086:SHK721094 SRF721086:SRG721094 TBB721086:TBC721094 TKX721086:TKY721094 TUT721086:TUU721094 UEP721086:UEQ721094 UOL721086:UOM721094 UYH721086:UYI721094 VID721086:VIE721094 VRZ721086:VSA721094 WBV721086:WBW721094 WLR721086:WLS721094 WVN721086:WVO721094 F786622:G786630 JB786622:JC786630 SX786622:SY786630 ACT786622:ACU786630 AMP786622:AMQ786630 AWL786622:AWM786630 BGH786622:BGI786630 BQD786622:BQE786630 BZZ786622:CAA786630 CJV786622:CJW786630 CTR786622:CTS786630 DDN786622:DDO786630 DNJ786622:DNK786630 DXF786622:DXG786630 EHB786622:EHC786630 EQX786622:EQY786630 FAT786622:FAU786630 FKP786622:FKQ786630 FUL786622:FUM786630 GEH786622:GEI786630 GOD786622:GOE786630 GXZ786622:GYA786630 HHV786622:HHW786630 HRR786622:HRS786630 IBN786622:IBO786630 ILJ786622:ILK786630 IVF786622:IVG786630 JFB786622:JFC786630 JOX786622:JOY786630 JYT786622:JYU786630 KIP786622:KIQ786630 KSL786622:KSM786630 LCH786622:LCI786630 LMD786622:LME786630 LVZ786622:LWA786630 MFV786622:MFW786630 MPR786622:MPS786630 MZN786622:MZO786630 NJJ786622:NJK786630 NTF786622:NTG786630 ODB786622:ODC786630 OMX786622:OMY786630 OWT786622:OWU786630 PGP786622:PGQ786630 PQL786622:PQM786630 QAH786622:QAI786630 QKD786622:QKE786630 QTZ786622:QUA786630 RDV786622:RDW786630 RNR786622:RNS786630 RXN786622:RXO786630 SHJ786622:SHK786630 SRF786622:SRG786630 TBB786622:TBC786630 TKX786622:TKY786630 TUT786622:TUU786630 UEP786622:UEQ786630 UOL786622:UOM786630 UYH786622:UYI786630 VID786622:VIE786630 VRZ786622:VSA786630 WBV786622:WBW786630 WLR786622:WLS786630 WVN786622:WVO786630 F852158:G852166 JB852158:JC852166 SX852158:SY852166 ACT852158:ACU852166 AMP852158:AMQ852166 AWL852158:AWM852166 BGH852158:BGI852166 BQD852158:BQE852166 BZZ852158:CAA852166 CJV852158:CJW852166 CTR852158:CTS852166 DDN852158:DDO852166 DNJ852158:DNK852166 DXF852158:DXG852166 EHB852158:EHC852166 EQX852158:EQY852166 FAT852158:FAU852166 FKP852158:FKQ852166 FUL852158:FUM852166 GEH852158:GEI852166 GOD852158:GOE852166 GXZ852158:GYA852166 HHV852158:HHW852166 HRR852158:HRS852166 IBN852158:IBO852166 ILJ852158:ILK852166 IVF852158:IVG852166 JFB852158:JFC852166 JOX852158:JOY852166 JYT852158:JYU852166 KIP852158:KIQ852166 KSL852158:KSM852166 LCH852158:LCI852166 LMD852158:LME852166 LVZ852158:LWA852166 MFV852158:MFW852166 MPR852158:MPS852166 MZN852158:MZO852166 NJJ852158:NJK852166 NTF852158:NTG852166 ODB852158:ODC852166 OMX852158:OMY852166 OWT852158:OWU852166 PGP852158:PGQ852166 PQL852158:PQM852166 QAH852158:QAI852166 QKD852158:QKE852166 QTZ852158:QUA852166 RDV852158:RDW852166 RNR852158:RNS852166 RXN852158:RXO852166 SHJ852158:SHK852166 SRF852158:SRG852166 TBB852158:TBC852166 TKX852158:TKY852166 TUT852158:TUU852166 UEP852158:UEQ852166 UOL852158:UOM852166 UYH852158:UYI852166 VID852158:VIE852166 VRZ852158:VSA852166 WBV852158:WBW852166 WLR852158:WLS852166 WVN852158:WVO852166 F917694:G917702 JB917694:JC917702 SX917694:SY917702 ACT917694:ACU917702 AMP917694:AMQ917702 AWL917694:AWM917702 BGH917694:BGI917702 BQD917694:BQE917702 BZZ917694:CAA917702 CJV917694:CJW917702 CTR917694:CTS917702 DDN917694:DDO917702 DNJ917694:DNK917702 DXF917694:DXG917702 EHB917694:EHC917702 EQX917694:EQY917702 FAT917694:FAU917702 FKP917694:FKQ917702 FUL917694:FUM917702 GEH917694:GEI917702 GOD917694:GOE917702 GXZ917694:GYA917702 HHV917694:HHW917702 HRR917694:HRS917702 IBN917694:IBO917702 ILJ917694:ILK917702 IVF917694:IVG917702 JFB917694:JFC917702 JOX917694:JOY917702 JYT917694:JYU917702 KIP917694:KIQ917702 KSL917694:KSM917702 LCH917694:LCI917702 LMD917694:LME917702 LVZ917694:LWA917702 MFV917694:MFW917702 MPR917694:MPS917702 MZN917694:MZO917702 NJJ917694:NJK917702 NTF917694:NTG917702 ODB917694:ODC917702 OMX917694:OMY917702 OWT917694:OWU917702 PGP917694:PGQ917702 PQL917694:PQM917702 QAH917694:QAI917702 QKD917694:QKE917702 QTZ917694:QUA917702 RDV917694:RDW917702 RNR917694:RNS917702 RXN917694:RXO917702 SHJ917694:SHK917702 SRF917694:SRG917702 TBB917694:TBC917702 TKX917694:TKY917702 TUT917694:TUU917702 UEP917694:UEQ917702 UOL917694:UOM917702 UYH917694:UYI917702 VID917694:VIE917702 VRZ917694:VSA917702 WBV917694:WBW917702 WLR917694:WLS917702 WVN917694:WVO917702 F983230:G983238 JB983230:JC983238 SX983230:SY983238 ACT983230:ACU983238 AMP983230:AMQ983238 AWL983230:AWM983238 BGH983230:BGI983238 BQD983230:BQE983238 BZZ983230:CAA983238 CJV983230:CJW983238 CTR983230:CTS983238 DDN983230:DDO983238 DNJ983230:DNK983238 DXF983230:DXG983238 EHB983230:EHC983238 EQX983230:EQY983238 FAT983230:FAU983238 FKP983230:FKQ983238 FUL983230:FUM983238 GEH983230:GEI983238 GOD983230:GOE983238 GXZ983230:GYA983238 HHV983230:HHW983238 HRR983230:HRS983238 IBN983230:IBO983238 ILJ983230:ILK983238 IVF983230:IVG983238 JFB983230:JFC983238 JOX983230:JOY983238 JYT983230:JYU983238 KIP983230:KIQ983238 KSL983230:KSM983238 LCH983230:LCI983238 LMD983230:LME983238 LVZ983230:LWA983238 MFV983230:MFW983238 MPR983230:MPS983238 MZN983230:MZO983238 NJJ983230:NJK983238 NTF983230:NTG983238 ODB983230:ODC983238 OMX983230:OMY983238 OWT983230:OWU983238 PGP983230:PGQ983238 PQL983230:PQM983238 QAH983230:QAI983238 QKD983230:QKE983238 QTZ983230:QUA983238 RDV983230:RDW983238 RNR983230:RNS983238 RXN983230:RXO983238 SHJ983230:SHK983238 SRF983230:SRG983238 TBB983230:TBC983238 TKX983230:TKY983238 TUT983230:TUU983238 UEP983230:UEQ983238 UOL983230:UOM983238 UYH983230:UYI983238 VID983230:VIE983238 VRZ983230:VSA983238 WBV983230:WBW983238 WLR983230:WLS983238 WVN983230:WVO983238 F162:G173 JB202:JC213 SX202:SY213 ACT202:ACU213 AMP202:AMQ213 AWL202:AWM213 BGH202:BGI213 BQD202:BQE213 BZZ202:CAA213 CJV202:CJW213 CTR202:CTS213 DDN202:DDO213 DNJ202:DNK213 DXF202:DXG213 EHB202:EHC213 EQX202:EQY213 FAT202:FAU213 FKP202:FKQ213 FUL202:FUM213 GEH202:GEI213 GOD202:GOE213 GXZ202:GYA213 HHV202:HHW213 HRR202:HRS213 IBN202:IBO213 ILJ202:ILK213 IVF202:IVG213 JFB202:JFC213 JOX202:JOY213 JYT202:JYU213 KIP202:KIQ213 KSL202:KSM213 LCH202:LCI213 LMD202:LME213 LVZ202:LWA213 MFV202:MFW213 MPR202:MPS213 MZN202:MZO213 NJJ202:NJK213 NTF202:NTG213 ODB202:ODC213 OMX202:OMY213 OWT202:OWU213 PGP202:PGQ213 PQL202:PQM213 QAH202:QAI213 QKD202:QKE213 QTZ202:QUA213 RDV202:RDW213 RNR202:RNS213 RXN202:RXO213 SHJ202:SHK213 SRF202:SRG213 TBB202:TBC213 TKX202:TKY213 TUT202:TUU213 UEP202:UEQ213 UOL202:UOM213 UYH202:UYI213 VID202:VIE213 VRZ202:VSA213 WBV202:WBW213 WLR202:WLS213 WVN202:WVO213 F65710:G65718 JB65710:JC65718 SX65710:SY65718 ACT65710:ACU65718 AMP65710:AMQ65718 AWL65710:AWM65718 BGH65710:BGI65718 BQD65710:BQE65718 BZZ65710:CAA65718 CJV65710:CJW65718 CTR65710:CTS65718 DDN65710:DDO65718 DNJ65710:DNK65718 DXF65710:DXG65718 EHB65710:EHC65718 EQX65710:EQY65718 FAT65710:FAU65718 FKP65710:FKQ65718 FUL65710:FUM65718 GEH65710:GEI65718 GOD65710:GOE65718 GXZ65710:GYA65718 HHV65710:HHW65718 HRR65710:HRS65718 IBN65710:IBO65718 ILJ65710:ILK65718 IVF65710:IVG65718 JFB65710:JFC65718 JOX65710:JOY65718 JYT65710:JYU65718 KIP65710:KIQ65718 KSL65710:KSM65718 LCH65710:LCI65718 LMD65710:LME65718 LVZ65710:LWA65718 MFV65710:MFW65718 MPR65710:MPS65718 MZN65710:MZO65718 NJJ65710:NJK65718 NTF65710:NTG65718 ODB65710:ODC65718 OMX65710:OMY65718 OWT65710:OWU65718 PGP65710:PGQ65718 PQL65710:PQM65718 QAH65710:QAI65718 QKD65710:QKE65718 QTZ65710:QUA65718 RDV65710:RDW65718 RNR65710:RNS65718 RXN65710:RXO65718 SHJ65710:SHK65718 SRF65710:SRG65718 TBB65710:TBC65718 TKX65710:TKY65718 TUT65710:TUU65718 UEP65710:UEQ65718 UOL65710:UOM65718 UYH65710:UYI65718 VID65710:VIE65718 VRZ65710:VSA65718 WBV65710:WBW65718 WLR65710:WLS65718 WVN65710:WVO65718 F131246:G131254 JB131246:JC131254 SX131246:SY131254 ACT131246:ACU131254 AMP131246:AMQ131254 AWL131246:AWM131254 BGH131246:BGI131254 BQD131246:BQE131254 BZZ131246:CAA131254 CJV131246:CJW131254 CTR131246:CTS131254 DDN131246:DDO131254 DNJ131246:DNK131254 DXF131246:DXG131254 EHB131246:EHC131254 EQX131246:EQY131254 FAT131246:FAU131254 FKP131246:FKQ131254 FUL131246:FUM131254 GEH131246:GEI131254 GOD131246:GOE131254 GXZ131246:GYA131254 HHV131246:HHW131254 HRR131246:HRS131254 IBN131246:IBO131254 ILJ131246:ILK131254 IVF131246:IVG131254 JFB131246:JFC131254 JOX131246:JOY131254 JYT131246:JYU131254 KIP131246:KIQ131254 KSL131246:KSM131254 LCH131246:LCI131254 LMD131246:LME131254 LVZ131246:LWA131254 MFV131246:MFW131254 MPR131246:MPS131254 MZN131246:MZO131254 NJJ131246:NJK131254 NTF131246:NTG131254 ODB131246:ODC131254 OMX131246:OMY131254 OWT131246:OWU131254 PGP131246:PGQ131254 PQL131246:PQM131254 QAH131246:QAI131254 QKD131246:QKE131254 QTZ131246:QUA131254 RDV131246:RDW131254 RNR131246:RNS131254 RXN131246:RXO131254 SHJ131246:SHK131254 SRF131246:SRG131254 TBB131246:TBC131254 TKX131246:TKY131254 TUT131246:TUU131254 UEP131246:UEQ131254 UOL131246:UOM131254 UYH131246:UYI131254 VID131246:VIE131254 VRZ131246:VSA131254 WBV131246:WBW131254 WLR131246:WLS131254 WVN131246:WVO131254 F196782:G196790 JB196782:JC196790 SX196782:SY196790 ACT196782:ACU196790 AMP196782:AMQ196790 AWL196782:AWM196790 BGH196782:BGI196790 BQD196782:BQE196790 BZZ196782:CAA196790 CJV196782:CJW196790 CTR196782:CTS196790 DDN196782:DDO196790 DNJ196782:DNK196790 DXF196782:DXG196790 EHB196782:EHC196790 EQX196782:EQY196790 FAT196782:FAU196790 FKP196782:FKQ196790 FUL196782:FUM196790 GEH196782:GEI196790 GOD196782:GOE196790 GXZ196782:GYA196790 HHV196782:HHW196790 HRR196782:HRS196790 IBN196782:IBO196790 ILJ196782:ILK196790 IVF196782:IVG196790 JFB196782:JFC196790 JOX196782:JOY196790 JYT196782:JYU196790 KIP196782:KIQ196790 KSL196782:KSM196790 LCH196782:LCI196790 LMD196782:LME196790 LVZ196782:LWA196790 MFV196782:MFW196790 MPR196782:MPS196790 MZN196782:MZO196790 NJJ196782:NJK196790 NTF196782:NTG196790 ODB196782:ODC196790 OMX196782:OMY196790 OWT196782:OWU196790 PGP196782:PGQ196790 PQL196782:PQM196790 QAH196782:QAI196790 QKD196782:QKE196790 QTZ196782:QUA196790 RDV196782:RDW196790 RNR196782:RNS196790 RXN196782:RXO196790 SHJ196782:SHK196790 SRF196782:SRG196790 TBB196782:TBC196790 TKX196782:TKY196790 TUT196782:TUU196790 UEP196782:UEQ196790 UOL196782:UOM196790 UYH196782:UYI196790 VID196782:VIE196790 VRZ196782:VSA196790 WBV196782:WBW196790 WLR196782:WLS196790 WVN196782:WVO196790 F262318:G262326 JB262318:JC262326 SX262318:SY262326 ACT262318:ACU262326 AMP262318:AMQ262326 AWL262318:AWM262326 BGH262318:BGI262326 BQD262318:BQE262326 BZZ262318:CAA262326 CJV262318:CJW262326 CTR262318:CTS262326 DDN262318:DDO262326 DNJ262318:DNK262326 DXF262318:DXG262326 EHB262318:EHC262326 EQX262318:EQY262326 FAT262318:FAU262326 FKP262318:FKQ262326 FUL262318:FUM262326 GEH262318:GEI262326 GOD262318:GOE262326 GXZ262318:GYA262326 HHV262318:HHW262326 HRR262318:HRS262326 IBN262318:IBO262326 ILJ262318:ILK262326 IVF262318:IVG262326 JFB262318:JFC262326 JOX262318:JOY262326 JYT262318:JYU262326 KIP262318:KIQ262326 KSL262318:KSM262326 LCH262318:LCI262326 LMD262318:LME262326 LVZ262318:LWA262326 MFV262318:MFW262326 MPR262318:MPS262326 MZN262318:MZO262326 NJJ262318:NJK262326 NTF262318:NTG262326 ODB262318:ODC262326 OMX262318:OMY262326 OWT262318:OWU262326 PGP262318:PGQ262326 PQL262318:PQM262326 QAH262318:QAI262326 QKD262318:QKE262326 QTZ262318:QUA262326 RDV262318:RDW262326 RNR262318:RNS262326 RXN262318:RXO262326 SHJ262318:SHK262326 SRF262318:SRG262326 TBB262318:TBC262326 TKX262318:TKY262326 TUT262318:TUU262326 UEP262318:UEQ262326 UOL262318:UOM262326 UYH262318:UYI262326 VID262318:VIE262326 VRZ262318:VSA262326 WBV262318:WBW262326 WLR262318:WLS262326 WVN262318:WVO262326 F327854:G327862 JB327854:JC327862 SX327854:SY327862 ACT327854:ACU327862 AMP327854:AMQ327862 AWL327854:AWM327862 BGH327854:BGI327862 BQD327854:BQE327862 BZZ327854:CAA327862 CJV327854:CJW327862 CTR327854:CTS327862 DDN327854:DDO327862 DNJ327854:DNK327862 DXF327854:DXG327862 EHB327854:EHC327862 EQX327854:EQY327862 FAT327854:FAU327862 FKP327854:FKQ327862 FUL327854:FUM327862 GEH327854:GEI327862 GOD327854:GOE327862 GXZ327854:GYA327862 HHV327854:HHW327862 HRR327854:HRS327862 IBN327854:IBO327862 ILJ327854:ILK327862 IVF327854:IVG327862 JFB327854:JFC327862 JOX327854:JOY327862 JYT327854:JYU327862 KIP327854:KIQ327862 KSL327854:KSM327862 LCH327854:LCI327862 LMD327854:LME327862 LVZ327854:LWA327862 MFV327854:MFW327862 MPR327854:MPS327862 MZN327854:MZO327862 NJJ327854:NJK327862 NTF327854:NTG327862 ODB327854:ODC327862 OMX327854:OMY327862 OWT327854:OWU327862 PGP327854:PGQ327862 PQL327854:PQM327862 QAH327854:QAI327862 QKD327854:QKE327862 QTZ327854:QUA327862 RDV327854:RDW327862 RNR327854:RNS327862 RXN327854:RXO327862 SHJ327854:SHK327862 SRF327854:SRG327862 TBB327854:TBC327862 TKX327854:TKY327862 TUT327854:TUU327862 UEP327854:UEQ327862 UOL327854:UOM327862 UYH327854:UYI327862 VID327854:VIE327862 VRZ327854:VSA327862 WBV327854:WBW327862 WLR327854:WLS327862 WVN327854:WVO327862 F393390:G393398 JB393390:JC393398 SX393390:SY393398 ACT393390:ACU393398 AMP393390:AMQ393398 AWL393390:AWM393398 BGH393390:BGI393398 BQD393390:BQE393398 BZZ393390:CAA393398 CJV393390:CJW393398 CTR393390:CTS393398 DDN393390:DDO393398 DNJ393390:DNK393398 DXF393390:DXG393398 EHB393390:EHC393398 EQX393390:EQY393398 FAT393390:FAU393398 FKP393390:FKQ393398 FUL393390:FUM393398 GEH393390:GEI393398 GOD393390:GOE393398 GXZ393390:GYA393398 HHV393390:HHW393398 HRR393390:HRS393398 IBN393390:IBO393398 ILJ393390:ILK393398 IVF393390:IVG393398 JFB393390:JFC393398 JOX393390:JOY393398 JYT393390:JYU393398 KIP393390:KIQ393398 KSL393390:KSM393398 LCH393390:LCI393398 LMD393390:LME393398 LVZ393390:LWA393398 MFV393390:MFW393398 MPR393390:MPS393398 MZN393390:MZO393398 NJJ393390:NJK393398 NTF393390:NTG393398 ODB393390:ODC393398 OMX393390:OMY393398 OWT393390:OWU393398 PGP393390:PGQ393398 PQL393390:PQM393398 QAH393390:QAI393398 QKD393390:QKE393398 QTZ393390:QUA393398 RDV393390:RDW393398 RNR393390:RNS393398 RXN393390:RXO393398 SHJ393390:SHK393398 SRF393390:SRG393398 TBB393390:TBC393398 TKX393390:TKY393398 TUT393390:TUU393398 UEP393390:UEQ393398 UOL393390:UOM393398 UYH393390:UYI393398 VID393390:VIE393398 VRZ393390:VSA393398 WBV393390:WBW393398 WLR393390:WLS393398 WVN393390:WVO393398 F458926:G458934 JB458926:JC458934 SX458926:SY458934 ACT458926:ACU458934 AMP458926:AMQ458934 AWL458926:AWM458934 BGH458926:BGI458934 BQD458926:BQE458934 BZZ458926:CAA458934 CJV458926:CJW458934 CTR458926:CTS458934 DDN458926:DDO458934 DNJ458926:DNK458934 DXF458926:DXG458934 EHB458926:EHC458934 EQX458926:EQY458934 FAT458926:FAU458934 FKP458926:FKQ458934 FUL458926:FUM458934 GEH458926:GEI458934 GOD458926:GOE458934 GXZ458926:GYA458934 HHV458926:HHW458934 HRR458926:HRS458934 IBN458926:IBO458934 ILJ458926:ILK458934 IVF458926:IVG458934 JFB458926:JFC458934 JOX458926:JOY458934 JYT458926:JYU458934 KIP458926:KIQ458934 KSL458926:KSM458934 LCH458926:LCI458934 LMD458926:LME458934 LVZ458926:LWA458934 MFV458926:MFW458934 MPR458926:MPS458934 MZN458926:MZO458934 NJJ458926:NJK458934 NTF458926:NTG458934 ODB458926:ODC458934 OMX458926:OMY458934 OWT458926:OWU458934 PGP458926:PGQ458934 PQL458926:PQM458934 QAH458926:QAI458934 QKD458926:QKE458934 QTZ458926:QUA458934 RDV458926:RDW458934 RNR458926:RNS458934 RXN458926:RXO458934 SHJ458926:SHK458934 SRF458926:SRG458934 TBB458926:TBC458934 TKX458926:TKY458934 TUT458926:TUU458934 UEP458926:UEQ458934 UOL458926:UOM458934 UYH458926:UYI458934 VID458926:VIE458934 VRZ458926:VSA458934 WBV458926:WBW458934 WLR458926:WLS458934 WVN458926:WVO458934 F524462:G524470 JB524462:JC524470 SX524462:SY524470 ACT524462:ACU524470 AMP524462:AMQ524470 AWL524462:AWM524470 BGH524462:BGI524470 BQD524462:BQE524470 BZZ524462:CAA524470 CJV524462:CJW524470 CTR524462:CTS524470 DDN524462:DDO524470 DNJ524462:DNK524470 DXF524462:DXG524470 EHB524462:EHC524470 EQX524462:EQY524470 FAT524462:FAU524470 FKP524462:FKQ524470 FUL524462:FUM524470 GEH524462:GEI524470 GOD524462:GOE524470 GXZ524462:GYA524470 HHV524462:HHW524470 HRR524462:HRS524470 IBN524462:IBO524470 ILJ524462:ILK524470 IVF524462:IVG524470 JFB524462:JFC524470 JOX524462:JOY524470 JYT524462:JYU524470 KIP524462:KIQ524470 KSL524462:KSM524470 LCH524462:LCI524470 LMD524462:LME524470 LVZ524462:LWA524470 MFV524462:MFW524470 MPR524462:MPS524470 MZN524462:MZO524470 NJJ524462:NJK524470 NTF524462:NTG524470 ODB524462:ODC524470 OMX524462:OMY524470 OWT524462:OWU524470 PGP524462:PGQ524470 PQL524462:PQM524470 QAH524462:QAI524470 QKD524462:QKE524470 QTZ524462:QUA524470 RDV524462:RDW524470 RNR524462:RNS524470 RXN524462:RXO524470 SHJ524462:SHK524470 SRF524462:SRG524470 TBB524462:TBC524470 TKX524462:TKY524470 TUT524462:TUU524470 UEP524462:UEQ524470 UOL524462:UOM524470 UYH524462:UYI524470 VID524462:VIE524470 VRZ524462:VSA524470 WBV524462:WBW524470 WLR524462:WLS524470 WVN524462:WVO524470 F589998:G590006 JB589998:JC590006 SX589998:SY590006 ACT589998:ACU590006 AMP589998:AMQ590006 AWL589998:AWM590006 BGH589998:BGI590006 BQD589998:BQE590006 BZZ589998:CAA590006 CJV589998:CJW590006 CTR589998:CTS590006 DDN589998:DDO590006 DNJ589998:DNK590006 DXF589998:DXG590006 EHB589998:EHC590006 EQX589998:EQY590006 FAT589998:FAU590006 FKP589998:FKQ590006 FUL589998:FUM590006 GEH589998:GEI590006 GOD589998:GOE590006 GXZ589998:GYA590006 HHV589998:HHW590006 HRR589998:HRS590006 IBN589998:IBO590006 ILJ589998:ILK590006 IVF589998:IVG590006 JFB589998:JFC590006 JOX589998:JOY590006 JYT589998:JYU590006 KIP589998:KIQ590006 KSL589998:KSM590006 LCH589998:LCI590006 LMD589998:LME590006 LVZ589998:LWA590006 MFV589998:MFW590006 MPR589998:MPS590006 MZN589998:MZO590006 NJJ589998:NJK590006 NTF589998:NTG590006 ODB589998:ODC590006 OMX589998:OMY590006 OWT589998:OWU590006 PGP589998:PGQ590006 PQL589998:PQM590006 QAH589998:QAI590006 QKD589998:QKE590006 QTZ589998:QUA590006 RDV589998:RDW590006 RNR589998:RNS590006 RXN589998:RXO590006 SHJ589998:SHK590006 SRF589998:SRG590006 TBB589998:TBC590006 TKX589998:TKY590006 TUT589998:TUU590006 UEP589998:UEQ590006 UOL589998:UOM590006 UYH589998:UYI590006 VID589998:VIE590006 VRZ589998:VSA590006 WBV589998:WBW590006 WLR589998:WLS590006 WVN589998:WVO590006 F655534:G655542 JB655534:JC655542 SX655534:SY655542 ACT655534:ACU655542 AMP655534:AMQ655542 AWL655534:AWM655542 BGH655534:BGI655542 BQD655534:BQE655542 BZZ655534:CAA655542 CJV655534:CJW655542 CTR655534:CTS655542 DDN655534:DDO655542 DNJ655534:DNK655542 DXF655534:DXG655542 EHB655534:EHC655542 EQX655534:EQY655542 FAT655534:FAU655542 FKP655534:FKQ655542 FUL655534:FUM655542 GEH655534:GEI655542 GOD655534:GOE655542 GXZ655534:GYA655542 HHV655534:HHW655542 HRR655534:HRS655542 IBN655534:IBO655542 ILJ655534:ILK655542 IVF655534:IVG655542 JFB655534:JFC655542 JOX655534:JOY655542 JYT655534:JYU655542 KIP655534:KIQ655542 KSL655534:KSM655542 LCH655534:LCI655542 LMD655534:LME655542 LVZ655534:LWA655542 MFV655534:MFW655542 MPR655534:MPS655542 MZN655534:MZO655542 NJJ655534:NJK655542 NTF655534:NTG655542 ODB655534:ODC655542 OMX655534:OMY655542 OWT655534:OWU655542 PGP655534:PGQ655542 PQL655534:PQM655542 QAH655534:QAI655542 QKD655534:QKE655542 QTZ655534:QUA655542 RDV655534:RDW655542 RNR655534:RNS655542 RXN655534:RXO655542 SHJ655534:SHK655542 SRF655534:SRG655542 TBB655534:TBC655542 TKX655534:TKY655542 TUT655534:TUU655542 UEP655534:UEQ655542 UOL655534:UOM655542 UYH655534:UYI655542 VID655534:VIE655542 VRZ655534:VSA655542 WBV655534:WBW655542 WLR655534:WLS655542 WVN655534:WVO655542 F721070:G721078 JB721070:JC721078 SX721070:SY721078 ACT721070:ACU721078 AMP721070:AMQ721078 AWL721070:AWM721078 BGH721070:BGI721078 BQD721070:BQE721078 BZZ721070:CAA721078 CJV721070:CJW721078 CTR721070:CTS721078 DDN721070:DDO721078 DNJ721070:DNK721078 DXF721070:DXG721078 EHB721070:EHC721078 EQX721070:EQY721078 FAT721070:FAU721078 FKP721070:FKQ721078 FUL721070:FUM721078 GEH721070:GEI721078 GOD721070:GOE721078 GXZ721070:GYA721078 HHV721070:HHW721078 HRR721070:HRS721078 IBN721070:IBO721078 ILJ721070:ILK721078 IVF721070:IVG721078 JFB721070:JFC721078 JOX721070:JOY721078 JYT721070:JYU721078 KIP721070:KIQ721078 KSL721070:KSM721078 LCH721070:LCI721078 LMD721070:LME721078 LVZ721070:LWA721078 MFV721070:MFW721078 MPR721070:MPS721078 MZN721070:MZO721078 NJJ721070:NJK721078 NTF721070:NTG721078 ODB721070:ODC721078 OMX721070:OMY721078 OWT721070:OWU721078 PGP721070:PGQ721078 PQL721070:PQM721078 QAH721070:QAI721078 QKD721070:QKE721078 QTZ721070:QUA721078 RDV721070:RDW721078 RNR721070:RNS721078 RXN721070:RXO721078 SHJ721070:SHK721078 SRF721070:SRG721078 TBB721070:TBC721078 TKX721070:TKY721078 TUT721070:TUU721078 UEP721070:UEQ721078 UOL721070:UOM721078 UYH721070:UYI721078 VID721070:VIE721078 VRZ721070:VSA721078 WBV721070:WBW721078 WLR721070:WLS721078 WVN721070:WVO721078 F786606:G786614 JB786606:JC786614 SX786606:SY786614 ACT786606:ACU786614 AMP786606:AMQ786614 AWL786606:AWM786614 BGH786606:BGI786614 BQD786606:BQE786614 BZZ786606:CAA786614 CJV786606:CJW786614 CTR786606:CTS786614 DDN786606:DDO786614 DNJ786606:DNK786614 DXF786606:DXG786614 EHB786606:EHC786614 EQX786606:EQY786614 FAT786606:FAU786614 FKP786606:FKQ786614 FUL786606:FUM786614 GEH786606:GEI786614 GOD786606:GOE786614 GXZ786606:GYA786614 HHV786606:HHW786614 HRR786606:HRS786614 IBN786606:IBO786614 ILJ786606:ILK786614 IVF786606:IVG786614 JFB786606:JFC786614 JOX786606:JOY786614 JYT786606:JYU786614 KIP786606:KIQ786614 KSL786606:KSM786614 LCH786606:LCI786614 LMD786606:LME786614 LVZ786606:LWA786614 MFV786606:MFW786614 MPR786606:MPS786614 MZN786606:MZO786614 NJJ786606:NJK786614 NTF786606:NTG786614 ODB786606:ODC786614 OMX786606:OMY786614 OWT786606:OWU786614 PGP786606:PGQ786614 PQL786606:PQM786614 QAH786606:QAI786614 QKD786606:QKE786614 QTZ786606:QUA786614 RDV786606:RDW786614 RNR786606:RNS786614 RXN786606:RXO786614 SHJ786606:SHK786614 SRF786606:SRG786614 TBB786606:TBC786614 TKX786606:TKY786614 TUT786606:TUU786614 UEP786606:UEQ786614 UOL786606:UOM786614 UYH786606:UYI786614 VID786606:VIE786614 VRZ786606:VSA786614 WBV786606:WBW786614 WLR786606:WLS786614 WVN786606:WVO786614 F852142:G852150 JB852142:JC852150 SX852142:SY852150 ACT852142:ACU852150 AMP852142:AMQ852150 AWL852142:AWM852150 BGH852142:BGI852150 BQD852142:BQE852150 BZZ852142:CAA852150 CJV852142:CJW852150 CTR852142:CTS852150 DDN852142:DDO852150 DNJ852142:DNK852150 DXF852142:DXG852150 EHB852142:EHC852150 EQX852142:EQY852150 FAT852142:FAU852150 FKP852142:FKQ852150 FUL852142:FUM852150 GEH852142:GEI852150 GOD852142:GOE852150 GXZ852142:GYA852150 HHV852142:HHW852150 HRR852142:HRS852150 IBN852142:IBO852150 ILJ852142:ILK852150 IVF852142:IVG852150 JFB852142:JFC852150 JOX852142:JOY852150 JYT852142:JYU852150 KIP852142:KIQ852150 KSL852142:KSM852150 LCH852142:LCI852150 LMD852142:LME852150 LVZ852142:LWA852150 MFV852142:MFW852150 MPR852142:MPS852150 MZN852142:MZO852150 NJJ852142:NJK852150 NTF852142:NTG852150 ODB852142:ODC852150 OMX852142:OMY852150 OWT852142:OWU852150 PGP852142:PGQ852150 PQL852142:PQM852150 QAH852142:QAI852150 QKD852142:QKE852150 QTZ852142:QUA852150 RDV852142:RDW852150 RNR852142:RNS852150 RXN852142:RXO852150 SHJ852142:SHK852150 SRF852142:SRG852150 TBB852142:TBC852150 TKX852142:TKY852150 TUT852142:TUU852150 UEP852142:UEQ852150 UOL852142:UOM852150 UYH852142:UYI852150 VID852142:VIE852150 VRZ852142:VSA852150 WBV852142:WBW852150 WLR852142:WLS852150 WVN852142:WVO852150 F917678:G917686 JB917678:JC917686 SX917678:SY917686 ACT917678:ACU917686 AMP917678:AMQ917686 AWL917678:AWM917686 BGH917678:BGI917686 BQD917678:BQE917686 BZZ917678:CAA917686 CJV917678:CJW917686 CTR917678:CTS917686 DDN917678:DDO917686 DNJ917678:DNK917686 DXF917678:DXG917686 EHB917678:EHC917686 EQX917678:EQY917686 FAT917678:FAU917686 FKP917678:FKQ917686 FUL917678:FUM917686 GEH917678:GEI917686 GOD917678:GOE917686 GXZ917678:GYA917686 HHV917678:HHW917686 HRR917678:HRS917686 IBN917678:IBO917686 ILJ917678:ILK917686 IVF917678:IVG917686 JFB917678:JFC917686 JOX917678:JOY917686 JYT917678:JYU917686 KIP917678:KIQ917686 KSL917678:KSM917686 LCH917678:LCI917686 LMD917678:LME917686 LVZ917678:LWA917686 MFV917678:MFW917686 MPR917678:MPS917686 MZN917678:MZO917686 NJJ917678:NJK917686 NTF917678:NTG917686 ODB917678:ODC917686 OMX917678:OMY917686 OWT917678:OWU917686 PGP917678:PGQ917686 PQL917678:PQM917686 QAH917678:QAI917686 QKD917678:QKE917686 QTZ917678:QUA917686 RDV917678:RDW917686 RNR917678:RNS917686 RXN917678:RXO917686 SHJ917678:SHK917686 SRF917678:SRG917686 TBB917678:TBC917686 TKX917678:TKY917686 TUT917678:TUU917686 UEP917678:UEQ917686 UOL917678:UOM917686 UYH917678:UYI917686 VID917678:VIE917686 VRZ917678:VSA917686 WBV917678:WBW917686 WLR917678:WLS917686 WVN917678:WVO917686 F983214:G983222 JB983214:JC983222 SX983214:SY983222 ACT983214:ACU983222 AMP983214:AMQ983222 AWL983214:AWM983222 BGH983214:BGI983222 BQD983214:BQE983222 BZZ983214:CAA983222 CJV983214:CJW983222 CTR983214:CTS983222 DDN983214:DDO983222 DNJ983214:DNK983222 DXF983214:DXG983222 EHB983214:EHC983222 EQX983214:EQY983222 FAT983214:FAU983222 FKP983214:FKQ983222 FUL983214:FUM983222 GEH983214:GEI983222 GOD983214:GOE983222 GXZ983214:GYA983222 HHV983214:HHW983222 HRR983214:HRS983222 IBN983214:IBO983222 ILJ983214:ILK983222 IVF983214:IVG983222 JFB983214:JFC983222 JOX983214:JOY983222 JYT983214:JYU983222 KIP983214:KIQ983222 KSL983214:KSM983222 LCH983214:LCI983222 LMD983214:LME983222 LVZ983214:LWA983222 MFV983214:MFW983222 MPR983214:MPS983222 MZN983214:MZO983222 NJJ983214:NJK983222 NTF983214:NTG983222 ODB983214:ODC983222 OMX983214:OMY983222 OWT983214:OWU983222 PGP983214:PGQ983222 PQL983214:PQM983222 QAH983214:QAI983222 QKD983214:QKE983222 QTZ983214:QUA983222 RDV983214:RDW983222 RNR983214:RNS983222 RXN983214:RXO983222 SHJ983214:SHK983222 SRF983214:SRG983222 TBB983214:TBC983222 TKX983214:TKY983222 TUT983214:TUU983222 UEP983214:UEQ983222 UOL983214:UOM983222 UYH983214:UYI983222 VID983214:VIE983222 VRZ983214:VSA983222 WBV983214:WBW983222 WLR983214:WLS983222 WVN983214:WVO983222 F109:G125 JB135:JC147 SX135:SY147 ACT135:ACU147 AMP135:AMQ147 AWL135:AWM147 BGH135:BGI147 BQD135:BQE147 BZZ135:CAA147 CJV135:CJW147 CTR135:CTS147 DDN135:DDO147 DNJ135:DNK147 DXF135:DXG147 EHB135:EHC147 EQX135:EQY147 FAT135:FAU147 FKP135:FKQ147 FUL135:FUM147 GEH135:GEI147 GOD135:GOE147 GXZ135:GYA147 HHV135:HHW147 HRR135:HRS147 IBN135:IBO147 ILJ135:ILK147 IVF135:IVG147 JFB135:JFC147 JOX135:JOY147 JYT135:JYU147 KIP135:KIQ147 KSL135:KSM147 LCH135:LCI147 LMD135:LME147 LVZ135:LWA147 MFV135:MFW147 MPR135:MPS147 MZN135:MZO147 NJJ135:NJK147 NTF135:NTG147 ODB135:ODC147 OMX135:OMY147 OWT135:OWU147 PGP135:PGQ147 PQL135:PQM147 QAH135:QAI147 QKD135:QKE147 QTZ135:QUA147 RDV135:RDW147 RNR135:RNS147 RXN135:RXO147 SHJ135:SHK147 SRF135:SRG147 TBB135:TBC147 TKX135:TKY147 TUT135:TUU147 UEP135:UEQ147 UOL135:UOM147 UYH135:UYI147 VID135:VIE147 VRZ135:VSA147 WBV135:WBW147 WLR135:WLS147 WVN135:WVO147 F65655:G65663 JB65655:JC65663 SX65655:SY65663 ACT65655:ACU65663 AMP65655:AMQ65663 AWL65655:AWM65663 BGH65655:BGI65663 BQD65655:BQE65663 BZZ65655:CAA65663 CJV65655:CJW65663 CTR65655:CTS65663 DDN65655:DDO65663 DNJ65655:DNK65663 DXF65655:DXG65663 EHB65655:EHC65663 EQX65655:EQY65663 FAT65655:FAU65663 FKP65655:FKQ65663 FUL65655:FUM65663 GEH65655:GEI65663 GOD65655:GOE65663 GXZ65655:GYA65663 HHV65655:HHW65663 HRR65655:HRS65663 IBN65655:IBO65663 ILJ65655:ILK65663 IVF65655:IVG65663 JFB65655:JFC65663 JOX65655:JOY65663 JYT65655:JYU65663 KIP65655:KIQ65663 KSL65655:KSM65663 LCH65655:LCI65663 LMD65655:LME65663 LVZ65655:LWA65663 MFV65655:MFW65663 MPR65655:MPS65663 MZN65655:MZO65663 NJJ65655:NJK65663 NTF65655:NTG65663 ODB65655:ODC65663 OMX65655:OMY65663 OWT65655:OWU65663 PGP65655:PGQ65663 PQL65655:PQM65663 QAH65655:QAI65663 QKD65655:QKE65663 QTZ65655:QUA65663 RDV65655:RDW65663 RNR65655:RNS65663 RXN65655:RXO65663 SHJ65655:SHK65663 SRF65655:SRG65663 TBB65655:TBC65663 TKX65655:TKY65663 TUT65655:TUU65663 UEP65655:UEQ65663 UOL65655:UOM65663 UYH65655:UYI65663 VID65655:VIE65663 VRZ65655:VSA65663 WBV65655:WBW65663 WLR65655:WLS65663 WVN65655:WVO65663 F131191:G131199 JB131191:JC131199 SX131191:SY131199 ACT131191:ACU131199 AMP131191:AMQ131199 AWL131191:AWM131199 BGH131191:BGI131199 BQD131191:BQE131199 BZZ131191:CAA131199 CJV131191:CJW131199 CTR131191:CTS131199 DDN131191:DDO131199 DNJ131191:DNK131199 DXF131191:DXG131199 EHB131191:EHC131199 EQX131191:EQY131199 FAT131191:FAU131199 FKP131191:FKQ131199 FUL131191:FUM131199 GEH131191:GEI131199 GOD131191:GOE131199 GXZ131191:GYA131199 HHV131191:HHW131199 HRR131191:HRS131199 IBN131191:IBO131199 ILJ131191:ILK131199 IVF131191:IVG131199 JFB131191:JFC131199 JOX131191:JOY131199 JYT131191:JYU131199 KIP131191:KIQ131199 KSL131191:KSM131199 LCH131191:LCI131199 LMD131191:LME131199 LVZ131191:LWA131199 MFV131191:MFW131199 MPR131191:MPS131199 MZN131191:MZO131199 NJJ131191:NJK131199 NTF131191:NTG131199 ODB131191:ODC131199 OMX131191:OMY131199 OWT131191:OWU131199 PGP131191:PGQ131199 PQL131191:PQM131199 QAH131191:QAI131199 QKD131191:QKE131199 QTZ131191:QUA131199 RDV131191:RDW131199 RNR131191:RNS131199 RXN131191:RXO131199 SHJ131191:SHK131199 SRF131191:SRG131199 TBB131191:TBC131199 TKX131191:TKY131199 TUT131191:TUU131199 UEP131191:UEQ131199 UOL131191:UOM131199 UYH131191:UYI131199 VID131191:VIE131199 VRZ131191:VSA131199 WBV131191:WBW131199 WLR131191:WLS131199 WVN131191:WVO131199 F196727:G196735 JB196727:JC196735 SX196727:SY196735 ACT196727:ACU196735 AMP196727:AMQ196735 AWL196727:AWM196735 BGH196727:BGI196735 BQD196727:BQE196735 BZZ196727:CAA196735 CJV196727:CJW196735 CTR196727:CTS196735 DDN196727:DDO196735 DNJ196727:DNK196735 DXF196727:DXG196735 EHB196727:EHC196735 EQX196727:EQY196735 FAT196727:FAU196735 FKP196727:FKQ196735 FUL196727:FUM196735 GEH196727:GEI196735 GOD196727:GOE196735 GXZ196727:GYA196735 HHV196727:HHW196735 HRR196727:HRS196735 IBN196727:IBO196735 ILJ196727:ILK196735 IVF196727:IVG196735 JFB196727:JFC196735 JOX196727:JOY196735 JYT196727:JYU196735 KIP196727:KIQ196735 KSL196727:KSM196735 LCH196727:LCI196735 LMD196727:LME196735 LVZ196727:LWA196735 MFV196727:MFW196735 MPR196727:MPS196735 MZN196727:MZO196735 NJJ196727:NJK196735 NTF196727:NTG196735 ODB196727:ODC196735 OMX196727:OMY196735 OWT196727:OWU196735 PGP196727:PGQ196735 PQL196727:PQM196735 QAH196727:QAI196735 QKD196727:QKE196735 QTZ196727:QUA196735 RDV196727:RDW196735 RNR196727:RNS196735 RXN196727:RXO196735 SHJ196727:SHK196735 SRF196727:SRG196735 TBB196727:TBC196735 TKX196727:TKY196735 TUT196727:TUU196735 UEP196727:UEQ196735 UOL196727:UOM196735 UYH196727:UYI196735 VID196727:VIE196735 VRZ196727:VSA196735 WBV196727:WBW196735 WLR196727:WLS196735 WVN196727:WVO196735 F262263:G262271 JB262263:JC262271 SX262263:SY262271 ACT262263:ACU262271 AMP262263:AMQ262271 AWL262263:AWM262271 BGH262263:BGI262271 BQD262263:BQE262271 BZZ262263:CAA262271 CJV262263:CJW262271 CTR262263:CTS262271 DDN262263:DDO262271 DNJ262263:DNK262271 DXF262263:DXG262271 EHB262263:EHC262271 EQX262263:EQY262271 FAT262263:FAU262271 FKP262263:FKQ262271 FUL262263:FUM262271 GEH262263:GEI262271 GOD262263:GOE262271 GXZ262263:GYA262271 HHV262263:HHW262271 HRR262263:HRS262271 IBN262263:IBO262271 ILJ262263:ILK262271 IVF262263:IVG262271 JFB262263:JFC262271 JOX262263:JOY262271 JYT262263:JYU262271 KIP262263:KIQ262271 KSL262263:KSM262271 LCH262263:LCI262271 LMD262263:LME262271 LVZ262263:LWA262271 MFV262263:MFW262271 MPR262263:MPS262271 MZN262263:MZO262271 NJJ262263:NJK262271 NTF262263:NTG262271 ODB262263:ODC262271 OMX262263:OMY262271 OWT262263:OWU262271 PGP262263:PGQ262271 PQL262263:PQM262271 QAH262263:QAI262271 QKD262263:QKE262271 QTZ262263:QUA262271 RDV262263:RDW262271 RNR262263:RNS262271 RXN262263:RXO262271 SHJ262263:SHK262271 SRF262263:SRG262271 TBB262263:TBC262271 TKX262263:TKY262271 TUT262263:TUU262271 UEP262263:UEQ262271 UOL262263:UOM262271 UYH262263:UYI262271 VID262263:VIE262271 VRZ262263:VSA262271 WBV262263:WBW262271 WLR262263:WLS262271 WVN262263:WVO262271 F327799:G327807 JB327799:JC327807 SX327799:SY327807 ACT327799:ACU327807 AMP327799:AMQ327807 AWL327799:AWM327807 BGH327799:BGI327807 BQD327799:BQE327807 BZZ327799:CAA327807 CJV327799:CJW327807 CTR327799:CTS327807 DDN327799:DDO327807 DNJ327799:DNK327807 DXF327799:DXG327807 EHB327799:EHC327807 EQX327799:EQY327807 FAT327799:FAU327807 FKP327799:FKQ327807 FUL327799:FUM327807 GEH327799:GEI327807 GOD327799:GOE327807 GXZ327799:GYA327807 HHV327799:HHW327807 HRR327799:HRS327807 IBN327799:IBO327807 ILJ327799:ILK327807 IVF327799:IVG327807 JFB327799:JFC327807 JOX327799:JOY327807 JYT327799:JYU327807 KIP327799:KIQ327807 KSL327799:KSM327807 LCH327799:LCI327807 LMD327799:LME327807 LVZ327799:LWA327807 MFV327799:MFW327807 MPR327799:MPS327807 MZN327799:MZO327807 NJJ327799:NJK327807 NTF327799:NTG327807 ODB327799:ODC327807 OMX327799:OMY327807 OWT327799:OWU327807 PGP327799:PGQ327807 PQL327799:PQM327807 QAH327799:QAI327807 QKD327799:QKE327807 QTZ327799:QUA327807 RDV327799:RDW327807 RNR327799:RNS327807 RXN327799:RXO327807 SHJ327799:SHK327807 SRF327799:SRG327807 TBB327799:TBC327807 TKX327799:TKY327807 TUT327799:TUU327807 UEP327799:UEQ327807 UOL327799:UOM327807 UYH327799:UYI327807 VID327799:VIE327807 VRZ327799:VSA327807 WBV327799:WBW327807 WLR327799:WLS327807 WVN327799:WVO327807 F393335:G393343 JB393335:JC393343 SX393335:SY393343 ACT393335:ACU393343 AMP393335:AMQ393343 AWL393335:AWM393343 BGH393335:BGI393343 BQD393335:BQE393343 BZZ393335:CAA393343 CJV393335:CJW393343 CTR393335:CTS393343 DDN393335:DDO393343 DNJ393335:DNK393343 DXF393335:DXG393343 EHB393335:EHC393343 EQX393335:EQY393343 FAT393335:FAU393343 FKP393335:FKQ393343 FUL393335:FUM393343 GEH393335:GEI393343 GOD393335:GOE393343 GXZ393335:GYA393343 HHV393335:HHW393343 HRR393335:HRS393343 IBN393335:IBO393343 ILJ393335:ILK393343 IVF393335:IVG393343 JFB393335:JFC393343 JOX393335:JOY393343 JYT393335:JYU393343 KIP393335:KIQ393343 KSL393335:KSM393343 LCH393335:LCI393343 LMD393335:LME393343 LVZ393335:LWA393343 MFV393335:MFW393343 MPR393335:MPS393343 MZN393335:MZO393343 NJJ393335:NJK393343 NTF393335:NTG393343 ODB393335:ODC393343 OMX393335:OMY393343 OWT393335:OWU393343 PGP393335:PGQ393343 PQL393335:PQM393343 QAH393335:QAI393343 QKD393335:QKE393343 QTZ393335:QUA393343 RDV393335:RDW393343 RNR393335:RNS393343 RXN393335:RXO393343 SHJ393335:SHK393343 SRF393335:SRG393343 TBB393335:TBC393343 TKX393335:TKY393343 TUT393335:TUU393343 UEP393335:UEQ393343 UOL393335:UOM393343 UYH393335:UYI393343 VID393335:VIE393343 VRZ393335:VSA393343 WBV393335:WBW393343 WLR393335:WLS393343 WVN393335:WVO393343 F458871:G458879 JB458871:JC458879 SX458871:SY458879 ACT458871:ACU458879 AMP458871:AMQ458879 AWL458871:AWM458879 BGH458871:BGI458879 BQD458871:BQE458879 BZZ458871:CAA458879 CJV458871:CJW458879 CTR458871:CTS458879 DDN458871:DDO458879 DNJ458871:DNK458879 DXF458871:DXG458879 EHB458871:EHC458879 EQX458871:EQY458879 FAT458871:FAU458879 FKP458871:FKQ458879 FUL458871:FUM458879 GEH458871:GEI458879 GOD458871:GOE458879 GXZ458871:GYA458879 HHV458871:HHW458879 HRR458871:HRS458879 IBN458871:IBO458879 ILJ458871:ILK458879 IVF458871:IVG458879 JFB458871:JFC458879 JOX458871:JOY458879 JYT458871:JYU458879 KIP458871:KIQ458879 KSL458871:KSM458879 LCH458871:LCI458879 LMD458871:LME458879 LVZ458871:LWA458879 MFV458871:MFW458879 MPR458871:MPS458879 MZN458871:MZO458879 NJJ458871:NJK458879 NTF458871:NTG458879 ODB458871:ODC458879 OMX458871:OMY458879 OWT458871:OWU458879 PGP458871:PGQ458879 PQL458871:PQM458879 QAH458871:QAI458879 QKD458871:QKE458879 QTZ458871:QUA458879 RDV458871:RDW458879 RNR458871:RNS458879 RXN458871:RXO458879 SHJ458871:SHK458879 SRF458871:SRG458879 TBB458871:TBC458879 TKX458871:TKY458879 TUT458871:TUU458879 UEP458871:UEQ458879 UOL458871:UOM458879 UYH458871:UYI458879 VID458871:VIE458879 VRZ458871:VSA458879 WBV458871:WBW458879 WLR458871:WLS458879 WVN458871:WVO458879 F524407:G524415 JB524407:JC524415 SX524407:SY524415 ACT524407:ACU524415 AMP524407:AMQ524415 AWL524407:AWM524415 BGH524407:BGI524415 BQD524407:BQE524415 BZZ524407:CAA524415 CJV524407:CJW524415 CTR524407:CTS524415 DDN524407:DDO524415 DNJ524407:DNK524415 DXF524407:DXG524415 EHB524407:EHC524415 EQX524407:EQY524415 FAT524407:FAU524415 FKP524407:FKQ524415 FUL524407:FUM524415 GEH524407:GEI524415 GOD524407:GOE524415 GXZ524407:GYA524415 HHV524407:HHW524415 HRR524407:HRS524415 IBN524407:IBO524415 ILJ524407:ILK524415 IVF524407:IVG524415 JFB524407:JFC524415 JOX524407:JOY524415 JYT524407:JYU524415 KIP524407:KIQ524415 KSL524407:KSM524415 LCH524407:LCI524415 LMD524407:LME524415 LVZ524407:LWA524415 MFV524407:MFW524415 MPR524407:MPS524415 MZN524407:MZO524415 NJJ524407:NJK524415 NTF524407:NTG524415 ODB524407:ODC524415 OMX524407:OMY524415 OWT524407:OWU524415 PGP524407:PGQ524415 PQL524407:PQM524415 QAH524407:QAI524415 QKD524407:QKE524415 QTZ524407:QUA524415 RDV524407:RDW524415 RNR524407:RNS524415 RXN524407:RXO524415 SHJ524407:SHK524415 SRF524407:SRG524415 TBB524407:TBC524415 TKX524407:TKY524415 TUT524407:TUU524415 UEP524407:UEQ524415 UOL524407:UOM524415 UYH524407:UYI524415 VID524407:VIE524415 VRZ524407:VSA524415 WBV524407:WBW524415 WLR524407:WLS524415 WVN524407:WVO524415 F589943:G589951 JB589943:JC589951 SX589943:SY589951 ACT589943:ACU589951 AMP589943:AMQ589951 AWL589943:AWM589951 BGH589943:BGI589951 BQD589943:BQE589951 BZZ589943:CAA589951 CJV589943:CJW589951 CTR589943:CTS589951 DDN589943:DDO589951 DNJ589943:DNK589951 DXF589943:DXG589951 EHB589943:EHC589951 EQX589943:EQY589951 FAT589943:FAU589951 FKP589943:FKQ589951 FUL589943:FUM589951 GEH589943:GEI589951 GOD589943:GOE589951 GXZ589943:GYA589951 HHV589943:HHW589951 HRR589943:HRS589951 IBN589943:IBO589951 ILJ589943:ILK589951 IVF589943:IVG589951 JFB589943:JFC589951 JOX589943:JOY589951 JYT589943:JYU589951 KIP589943:KIQ589951 KSL589943:KSM589951 LCH589943:LCI589951 LMD589943:LME589951 LVZ589943:LWA589951 MFV589943:MFW589951 MPR589943:MPS589951 MZN589943:MZO589951 NJJ589943:NJK589951 NTF589943:NTG589951 ODB589943:ODC589951 OMX589943:OMY589951 OWT589943:OWU589951 PGP589943:PGQ589951 PQL589943:PQM589951 QAH589943:QAI589951 QKD589943:QKE589951 QTZ589943:QUA589951 RDV589943:RDW589951 RNR589943:RNS589951 RXN589943:RXO589951 SHJ589943:SHK589951 SRF589943:SRG589951 TBB589943:TBC589951 TKX589943:TKY589951 TUT589943:TUU589951 UEP589943:UEQ589951 UOL589943:UOM589951 UYH589943:UYI589951 VID589943:VIE589951 VRZ589943:VSA589951 WBV589943:WBW589951 WLR589943:WLS589951 WVN589943:WVO589951 F655479:G655487 JB655479:JC655487 SX655479:SY655487 ACT655479:ACU655487 AMP655479:AMQ655487 AWL655479:AWM655487 BGH655479:BGI655487 BQD655479:BQE655487 BZZ655479:CAA655487 CJV655479:CJW655487 CTR655479:CTS655487 DDN655479:DDO655487 DNJ655479:DNK655487 DXF655479:DXG655487 EHB655479:EHC655487 EQX655479:EQY655487 FAT655479:FAU655487 FKP655479:FKQ655487 FUL655479:FUM655487 GEH655479:GEI655487 GOD655479:GOE655487 GXZ655479:GYA655487 HHV655479:HHW655487 HRR655479:HRS655487 IBN655479:IBO655487 ILJ655479:ILK655487 IVF655479:IVG655487 JFB655479:JFC655487 JOX655479:JOY655487 JYT655479:JYU655487 KIP655479:KIQ655487 KSL655479:KSM655487 LCH655479:LCI655487 LMD655479:LME655487 LVZ655479:LWA655487 MFV655479:MFW655487 MPR655479:MPS655487 MZN655479:MZO655487 NJJ655479:NJK655487 NTF655479:NTG655487 ODB655479:ODC655487 OMX655479:OMY655487 OWT655479:OWU655487 PGP655479:PGQ655487 PQL655479:PQM655487 QAH655479:QAI655487 QKD655479:QKE655487 QTZ655479:QUA655487 RDV655479:RDW655487 RNR655479:RNS655487 RXN655479:RXO655487 SHJ655479:SHK655487 SRF655479:SRG655487 TBB655479:TBC655487 TKX655479:TKY655487 TUT655479:TUU655487 UEP655479:UEQ655487 UOL655479:UOM655487 UYH655479:UYI655487 VID655479:VIE655487 VRZ655479:VSA655487 WBV655479:WBW655487 WLR655479:WLS655487 WVN655479:WVO655487 F721015:G721023 JB721015:JC721023 SX721015:SY721023 ACT721015:ACU721023 AMP721015:AMQ721023 AWL721015:AWM721023 BGH721015:BGI721023 BQD721015:BQE721023 BZZ721015:CAA721023 CJV721015:CJW721023 CTR721015:CTS721023 DDN721015:DDO721023 DNJ721015:DNK721023 DXF721015:DXG721023 EHB721015:EHC721023 EQX721015:EQY721023 FAT721015:FAU721023 FKP721015:FKQ721023 FUL721015:FUM721023 GEH721015:GEI721023 GOD721015:GOE721023 GXZ721015:GYA721023 HHV721015:HHW721023 HRR721015:HRS721023 IBN721015:IBO721023 ILJ721015:ILK721023 IVF721015:IVG721023 JFB721015:JFC721023 JOX721015:JOY721023 JYT721015:JYU721023 KIP721015:KIQ721023 KSL721015:KSM721023 LCH721015:LCI721023 LMD721015:LME721023 LVZ721015:LWA721023 MFV721015:MFW721023 MPR721015:MPS721023 MZN721015:MZO721023 NJJ721015:NJK721023 NTF721015:NTG721023 ODB721015:ODC721023 OMX721015:OMY721023 OWT721015:OWU721023 PGP721015:PGQ721023 PQL721015:PQM721023 QAH721015:QAI721023 QKD721015:QKE721023 QTZ721015:QUA721023 RDV721015:RDW721023 RNR721015:RNS721023 RXN721015:RXO721023 SHJ721015:SHK721023 SRF721015:SRG721023 TBB721015:TBC721023 TKX721015:TKY721023 TUT721015:TUU721023 UEP721015:UEQ721023 UOL721015:UOM721023 UYH721015:UYI721023 VID721015:VIE721023 VRZ721015:VSA721023 WBV721015:WBW721023 WLR721015:WLS721023 WVN721015:WVO721023 F786551:G786559 JB786551:JC786559 SX786551:SY786559 ACT786551:ACU786559 AMP786551:AMQ786559 AWL786551:AWM786559 BGH786551:BGI786559 BQD786551:BQE786559 BZZ786551:CAA786559 CJV786551:CJW786559 CTR786551:CTS786559 DDN786551:DDO786559 DNJ786551:DNK786559 DXF786551:DXG786559 EHB786551:EHC786559 EQX786551:EQY786559 FAT786551:FAU786559 FKP786551:FKQ786559 FUL786551:FUM786559 GEH786551:GEI786559 GOD786551:GOE786559 GXZ786551:GYA786559 HHV786551:HHW786559 HRR786551:HRS786559 IBN786551:IBO786559 ILJ786551:ILK786559 IVF786551:IVG786559 JFB786551:JFC786559 JOX786551:JOY786559 JYT786551:JYU786559 KIP786551:KIQ786559 KSL786551:KSM786559 LCH786551:LCI786559 LMD786551:LME786559 LVZ786551:LWA786559 MFV786551:MFW786559 MPR786551:MPS786559 MZN786551:MZO786559 NJJ786551:NJK786559 NTF786551:NTG786559 ODB786551:ODC786559 OMX786551:OMY786559 OWT786551:OWU786559 PGP786551:PGQ786559 PQL786551:PQM786559 QAH786551:QAI786559 QKD786551:QKE786559 QTZ786551:QUA786559 RDV786551:RDW786559 RNR786551:RNS786559 RXN786551:RXO786559 SHJ786551:SHK786559 SRF786551:SRG786559 TBB786551:TBC786559 TKX786551:TKY786559 TUT786551:TUU786559 UEP786551:UEQ786559 UOL786551:UOM786559 UYH786551:UYI786559 VID786551:VIE786559 VRZ786551:VSA786559 WBV786551:WBW786559 WLR786551:WLS786559 WVN786551:WVO786559 F852087:G852095 JB852087:JC852095 SX852087:SY852095 ACT852087:ACU852095 AMP852087:AMQ852095 AWL852087:AWM852095 BGH852087:BGI852095 BQD852087:BQE852095 BZZ852087:CAA852095 CJV852087:CJW852095 CTR852087:CTS852095 DDN852087:DDO852095 DNJ852087:DNK852095 DXF852087:DXG852095 EHB852087:EHC852095 EQX852087:EQY852095 FAT852087:FAU852095 FKP852087:FKQ852095 FUL852087:FUM852095 GEH852087:GEI852095 GOD852087:GOE852095 GXZ852087:GYA852095 HHV852087:HHW852095 HRR852087:HRS852095 IBN852087:IBO852095 ILJ852087:ILK852095 IVF852087:IVG852095 JFB852087:JFC852095 JOX852087:JOY852095 JYT852087:JYU852095 KIP852087:KIQ852095 KSL852087:KSM852095 LCH852087:LCI852095 LMD852087:LME852095 LVZ852087:LWA852095 MFV852087:MFW852095 MPR852087:MPS852095 MZN852087:MZO852095 NJJ852087:NJK852095 NTF852087:NTG852095 ODB852087:ODC852095 OMX852087:OMY852095 OWT852087:OWU852095 PGP852087:PGQ852095 PQL852087:PQM852095 QAH852087:QAI852095 QKD852087:QKE852095 QTZ852087:QUA852095 RDV852087:RDW852095 RNR852087:RNS852095 RXN852087:RXO852095 SHJ852087:SHK852095 SRF852087:SRG852095 TBB852087:TBC852095 TKX852087:TKY852095 TUT852087:TUU852095 UEP852087:UEQ852095 UOL852087:UOM852095 UYH852087:UYI852095 VID852087:VIE852095 VRZ852087:VSA852095 WBV852087:WBW852095 WLR852087:WLS852095 WVN852087:WVO852095 F917623:G917631 JB917623:JC917631 SX917623:SY917631 ACT917623:ACU917631 AMP917623:AMQ917631 AWL917623:AWM917631 BGH917623:BGI917631 BQD917623:BQE917631 BZZ917623:CAA917631 CJV917623:CJW917631 CTR917623:CTS917631 DDN917623:DDO917631 DNJ917623:DNK917631 DXF917623:DXG917631 EHB917623:EHC917631 EQX917623:EQY917631 FAT917623:FAU917631 FKP917623:FKQ917631 FUL917623:FUM917631 GEH917623:GEI917631 GOD917623:GOE917631 GXZ917623:GYA917631 HHV917623:HHW917631 HRR917623:HRS917631 IBN917623:IBO917631 ILJ917623:ILK917631 IVF917623:IVG917631 JFB917623:JFC917631 JOX917623:JOY917631 JYT917623:JYU917631 KIP917623:KIQ917631 KSL917623:KSM917631 LCH917623:LCI917631 LMD917623:LME917631 LVZ917623:LWA917631 MFV917623:MFW917631 MPR917623:MPS917631 MZN917623:MZO917631 NJJ917623:NJK917631 NTF917623:NTG917631 ODB917623:ODC917631 OMX917623:OMY917631 OWT917623:OWU917631 PGP917623:PGQ917631 PQL917623:PQM917631 QAH917623:QAI917631 QKD917623:QKE917631 QTZ917623:QUA917631 RDV917623:RDW917631 RNR917623:RNS917631 RXN917623:RXO917631 SHJ917623:SHK917631 SRF917623:SRG917631 TBB917623:TBC917631 TKX917623:TKY917631 TUT917623:TUU917631 UEP917623:UEQ917631 UOL917623:UOM917631 UYH917623:UYI917631 VID917623:VIE917631 VRZ917623:VSA917631 WBV917623:WBW917631 WLR917623:WLS917631 WVN917623:WVO917631 F983159:G983167 JB983159:JC983167 SX983159:SY983167 ACT983159:ACU983167 AMP983159:AMQ983167 AWL983159:AWM983167 BGH983159:BGI983167 BQD983159:BQE983167 BZZ983159:CAA983167 CJV983159:CJW983167 CTR983159:CTS983167 DDN983159:DDO983167 DNJ983159:DNK983167 DXF983159:DXG983167 EHB983159:EHC983167 EQX983159:EQY983167 FAT983159:FAU983167 FKP983159:FKQ983167 FUL983159:FUM983167 GEH983159:GEI983167 GOD983159:GOE983167 GXZ983159:GYA983167 HHV983159:HHW983167 HRR983159:HRS983167 IBN983159:IBO983167 ILJ983159:ILK983167 IVF983159:IVG983167 JFB983159:JFC983167 JOX983159:JOY983167 JYT983159:JYU983167 KIP983159:KIQ983167 KSL983159:KSM983167 LCH983159:LCI983167 LMD983159:LME983167 LVZ983159:LWA983167 MFV983159:MFW983167 MPR983159:MPS983167 MZN983159:MZO983167 NJJ983159:NJK983167 NTF983159:NTG983167 ODB983159:ODC983167 OMX983159:OMY983167 OWT983159:OWU983167 PGP983159:PGQ983167 PQL983159:PQM983167 QAH983159:QAI983167 QKD983159:QKE983167 QTZ983159:QUA983167 RDV983159:RDW983167 RNR983159:RNS983167 RXN983159:RXO983167 SHJ983159:SHK983167 SRF983159:SRG983167 TBB983159:TBC983167 TKX983159:TKY983167 TUT983159:TUU983167 UEP983159:UEQ983167 UOL983159:UOM983167 UYH983159:UYI983167 VID983159:VIE983167 VRZ983159:VSA983167 WBV983159:WBW983167 WLR983159:WLS983167 WVN983159:WVO983167 F149:G150 JB149:JC150 SX149:SY150 ACT149:ACU150 AMP149:AMQ150 AWL149:AWM150 BGH149:BGI150 BQD149:BQE150 BZZ149:CAA150 CJV149:CJW150 CTR149:CTS150 DDN149:DDO150 DNJ149:DNK150 DXF149:DXG150 EHB149:EHC150 EQX149:EQY150 FAT149:FAU150 FKP149:FKQ150 FUL149:FUM150 GEH149:GEI150 GOD149:GOE150 GXZ149:GYA150 HHV149:HHW150 HRR149:HRS150 IBN149:IBO150 ILJ149:ILK150 IVF149:IVG150 JFB149:JFC150 JOX149:JOY150 JYT149:JYU150 KIP149:KIQ150 KSL149:KSM150 LCH149:LCI150 LMD149:LME150 LVZ149:LWA150 MFV149:MFW150 MPR149:MPS150 MZN149:MZO150 NJJ149:NJK150 NTF149:NTG150 ODB149:ODC150 OMX149:OMY150 OWT149:OWU150 PGP149:PGQ150 PQL149:PQM150 QAH149:QAI150 QKD149:QKE150 QTZ149:QUA150 RDV149:RDW150 RNR149:RNS150 RXN149:RXO150 SHJ149:SHK150 SRF149:SRG150 TBB149:TBC150 TKX149:TKY150 TUT149:TUU150 UEP149:UEQ150 UOL149:UOM150 UYH149:UYI150 VID149:VIE150 VRZ149:VSA150 WBV149:WBW150 WLR149:WLS150 WVN149:WVO150 F65665:G65666 JB65665:JC65666 SX65665:SY65666 ACT65665:ACU65666 AMP65665:AMQ65666 AWL65665:AWM65666 BGH65665:BGI65666 BQD65665:BQE65666 BZZ65665:CAA65666 CJV65665:CJW65666 CTR65665:CTS65666 DDN65665:DDO65666 DNJ65665:DNK65666 DXF65665:DXG65666 EHB65665:EHC65666 EQX65665:EQY65666 FAT65665:FAU65666 FKP65665:FKQ65666 FUL65665:FUM65666 GEH65665:GEI65666 GOD65665:GOE65666 GXZ65665:GYA65666 HHV65665:HHW65666 HRR65665:HRS65666 IBN65665:IBO65666 ILJ65665:ILK65666 IVF65665:IVG65666 JFB65665:JFC65666 JOX65665:JOY65666 JYT65665:JYU65666 KIP65665:KIQ65666 KSL65665:KSM65666 LCH65665:LCI65666 LMD65665:LME65666 LVZ65665:LWA65666 MFV65665:MFW65666 MPR65665:MPS65666 MZN65665:MZO65666 NJJ65665:NJK65666 NTF65665:NTG65666 ODB65665:ODC65666 OMX65665:OMY65666 OWT65665:OWU65666 PGP65665:PGQ65666 PQL65665:PQM65666 QAH65665:QAI65666 QKD65665:QKE65666 QTZ65665:QUA65666 RDV65665:RDW65666 RNR65665:RNS65666 RXN65665:RXO65666 SHJ65665:SHK65666 SRF65665:SRG65666 TBB65665:TBC65666 TKX65665:TKY65666 TUT65665:TUU65666 UEP65665:UEQ65666 UOL65665:UOM65666 UYH65665:UYI65666 VID65665:VIE65666 VRZ65665:VSA65666 WBV65665:WBW65666 WLR65665:WLS65666 WVN65665:WVO65666 F131201:G131202 JB131201:JC131202 SX131201:SY131202 ACT131201:ACU131202 AMP131201:AMQ131202 AWL131201:AWM131202 BGH131201:BGI131202 BQD131201:BQE131202 BZZ131201:CAA131202 CJV131201:CJW131202 CTR131201:CTS131202 DDN131201:DDO131202 DNJ131201:DNK131202 DXF131201:DXG131202 EHB131201:EHC131202 EQX131201:EQY131202 FAT131201:FAU131202 FKP131201:FKQ131202 FUL131201:FUM131202 GEH131201:GEI131202 GOD131201:GOE131202 GXZ131201:GYA131202 HHV131201:HHW131202 HRR131201:HRS131202 IBN131201:IBO131202 ILJ131201:ILK131202 IVF131201:IVG131202 JFB131201:JFC131202 JOX131201:JOY131202 JYT131201:JYU131202 KIP131201:KIQ131202 KSL131201:KSM131202 LCH131201:LCI131202 LMD131201:LME131202 LVZ131201:LWA131202 MFV131201:MFW131202 MPR131201:MPS131202 MZN131201:MZO131202 NJJ131201:NJK131202 NTF131201:NTG131202 ODB131201:ODC131202 OMX131201:OMY131202 OWT131201:OWU131202 PGP131201:PGQ131202 PQL131201:PQM131202 QAH131201:QAI131202 QKD131201:QKE131202 QTZ131201:QUA131202 RDV131201:RDW131202 RNR131201:RNS131202 RXN131201:RXO131202 SHJ131201:SHK131202 SRF131201:SRG131202 TBB131201:TBC131202 TKX131201:TKY131202 TUT131201:TUU131202 UEP131201:UEQ131202 UOL131201:UOM131202 UYH131201:UYI131202 VID131201:VIE131202 VRZ131201:VSA131202 WBV131201:WBW131202 WLR131201:WLS131202 WVN131201:WVO131202 F196737:G196738 JB196737:JC196738 SX196737:SY196738 ACT196737:ACU196738 AMP196737:AMQ196738 AWL196737:AWM196738 BGH196737:BGI196738 BQD196737:BQE196738 BZZ196737:CAA196738 CJV196737:CJW196738 CTR196737:CTS196738 DDN196737:DDO196738 DNJ196737:DNK196738 DXF196737:DXG196738 EHB196737:EHC196738 EQX196737:EQY196738 FAT196737:FAU196738 FKP196737:FKQ196738 FUL196737:FUM196738 GEH196737:GEI196738 GOD196737:GOE196738 GXZ196737:GYA196738 HHV196737:HHW196738 HRR196737:HRS196738 IBN196737:IBO196738 ILJ196737:ILK196738 IVF196737:IVG196738 JFB196737:JFC196738 JOX196737:JOY196738 JYT196737:JYU196738 KIP196737:KIQ196738 KSL196737:KSM196738 LCH196737:LCI196738 LMD196737:LME196738 LVZ196737:LWA196738 MFV196737:MFW196738 MPR196737:MPS196738 MZN196737:MZO196738 NJJ196737:NJK196738 NTF196737:NTG196738 ODB196737:ODC196738 OMX196737:OMY196738 OWT196737:OWU196738 PGP196737:PGQ196738 PQL196737:PQM196738 QAH196737:QAI196738 QKD196737:QKE196738 QTZ196737:QUA196738 RDV196737:RDW196738 RNR196737:RNS196738 RXN196737:RXO196738 SHJ196737:SHK196738 SRF196737:SRG196738 TBB196737:TBC196738 TKX196737:TKY196738 TUT196737:TUU196738 UEP196737:UEQ196738 UOL196737:UOM196738 UYH196737:UYI196738 VID196737:VIE196738 VRZ196737:VSA196738 WBV196737:WBW196738 WLR196737:WLS196738 WVN196737:WVO196738 F262273:G262274 JB262273:JC262274 SX262273:SY262274 ACT262273:ACU262274 AMP262273:AMQ262274 AWL262273:AWM262274 BGH262273:BGI262274 BQD262273:BQE262274 BZZ262273:CAA262274 CJV262273:CJW262274 CTR262273:CTS262274 DDN262273:DDO262274 DNJ262273:DNK262274 DXF262273:DXG262274 EHB262273:EHC262274 EQX262273:EQY262274 FAT262273:FAU262274 FKP262273:FKQ262274 FUL262273:FUM262274 GEH262273:GEI262274 GOD262273:GOE262274 GXZ262273:GYA262274 HHV262273:HHW262274 HRR262273:HRS262274 IBN262273:IBO262274 ILJ262273:ILK262274 IVF262273:IVG262274 JFB262273:JFC262274 JOX262273:JOY262274 JYT262273:JYU262274 KIP262273:KIQ262274 KSL262273:KSM262274 LCH262273:LCI262274 LMD262273:LME262274 LVZ262273:LWA262274 MFV262273:MFW262274 MPR262273:MPS262274 MZN262273:MZO262274 NJJ262273:NJK262274 NTF262273:NTG262274 ODB262273:ODC262274 OMX262273:OMY262274 OWT262273:OWU262274 PGP262273:PGQ262274 PQL262273:PQM262274 QAH262273:QAI262274 QKD262273:QKE262274 QTZ262273:QUA262274 RDV262273:RDW262274 RNR262273:RNS262274 RXN262273:RXO262274 SHJ262273:SHK262274 SRF262273:SRG262274 TBB262273:TBC262274 TKX262273:TKY262274 TUT262273:TUU262274 UEP262273:UEQ262274 UOL262273:UOM262274 UYH262273:UYI262274 VID262273:VIE262274 VRZ262273:VSA262274 WBV262273:WBW262274 WLR262273:WLS262274 WVN262273:WVO262274 F327809:G327810 JB327809:JC327810 SX327809:SY327810 ACT327809:ACU327810 AMP327809:AMQ327810 AWL327809:AWM327810 BGH327809:BGI327810 BQD327809:BQE327810 BZZ327809:CAA327810 CJV327809:CJW327810 CTR327809:CTS327810 DDN327809:DDO327810 DNJ327809:DNK327810 DXF327809:DXG327810 EHB327809:EHC327810 EQX327809:EQY327810 FAT327809:FAU327810 FKP327809:FKQ327810 FUL327809:FUM327810 GEH327809:GEI327810 GOD327809:GOE327810 GXZ327809:GYA327810 HHV327809:HHW327810 HRR327809:HRS327810 IBN327809:IBO327810 ILJ327809:ILK327810 IVF327809:IVG327810 JFB327809:JFC327810 JOX327809:JOY327810 JYT327809:JYU327810 KIP327809:KIQ327810 KSL327809:KSM327810 LCH327809:LCI327810 LMD327809:LME327810 LVZ327809:LWA327810 MFV327809:MFW327810 MPR327809:MPS327810 MZN327809:MZO327810 NJJ327809:NJK327810 NTF327809:NTG327810 ODB327809:ODC327810 OMX327809:OMY327810 OWT327809:OWU327810 PGP327809:PGQ327810 PQL327809:PQM327810 QAH327809:QAI327810 QKD327809:QKE327810 QTZ327809:QUA327810 RDV327809:RDW327810 RNR327809:RNS327810 RXN327809:RXO327810 SHJ327809:SHK327810 SRF327809:SRG327810 TBB327809:TBC327810 TKX327809:TKY327810 TUT327809:TUU327810 UEP327809:UEQ327810 UOL327809:UOM327810 UYH327809:UYI327810 VID327809:VIE327810 VRZ327809:VSA327810 WBV327809:WBW327810 WLR327809:WLS327810 WVN327809:WVO327810 F393345:G393346 JB393345:JC393346 SX393345:SY393346 ACT393345:ACU393346 AMP393345:AMQ393346 AWL393345:AWM393346 BGH393345:BGI393346 BQD393345:BQE393346 BZZ393345:CAA393346 CJV393345:CJW393346 CTR393345:CTS393346 DDN393345:DDO393346 DNJ393345:DNK393346 DXF393345:DXG393346 EHB393345:EHC393346 EQX393345:EQY393346 FAT393345:FAU393346 FKP393345:FKQ393346 FUL393345:FUM393346 GEH393345:GEI393346 GOD393345:GOE393346 GXZ393345:GYA393346 HHV393345:HHW393346 HRR393345:HRS393346 IBN393345:IBO393346 ILJ393345:ILK393346 IVF393345:IVG393346 JFB393345:JFC393346 JOX393345:JOY393346 JYT393345:JYU393346 KIP393345:KIQ393346 KSL393345:KSM393346 LCH393345:LCI393346 LMD393345:LME393346 LVZ393345:LWA393346 MFV393345:MFW393346 MPR393345:MPS393346 MZN393345:MZO393346 NJJ393345:NJK393346 NTF393345:NTG393346 ODB393345:ODC393346 OMX393345:OMY393346 OWT393345:OWU393346 PGP393345:PGQ393346 PQL393345:PQM393346 QAH393345:QAI393346 QKD393345:QKE393346 QTZ393345:QUA393346 RDV393345:RDW393346 RNR393345:RNS393346 RXN393345:RXO393346 SHJ393345:SHK393346 SRF393345:SRG393346 TBB393345:TBC393346 TKX393345:TKY393346 TUT393345:TUU393346 UEP393345:UEQ393346 UOL393345:UOM393346 UYH393345:UYI393346 VID393345:VIE393346 VRZ393345:VSA393346 WBV393345:WBW393346 WLR393345:WLS393346 WVN393345:WVO393346 F458881:G458882 JB458881:JC458882 SX458881:SY458882 ACT458881:ACU458882 AMP458881:AMQ458882 AWL458881:AWM458882 BGH458881:BGI458882 BQD458881:BQE458882 BZZ458881:CAA458882 CJV458881:CJW458882 CTR458881:CTS458882 DDN458881:DDO458882 DNJ458881:DNK458882 DXF458881:DXG458882 EHB458881:EHC458882 EQX458881:EQY458882 FAT458881:FAU458882 FKP458881:FKQ458882 FUL458881:FUM458882 GEH458881:GEI458882 GOD458881:GOE458882 GXZ458881:GYA458882 HHV458881:HHW458882 HRR458881:HRS458882 IBN458881:IBO458882 ILJ458881:ILK458882 IVF458881:IVG458882 JFB458881:JFC458882 JOX458881:JOY458882 JYT458881:JYU458882 KIP458881:KIQ458882 KSL458881:KSM458882 LCH458881:LCI458882 LMD458881:LME458882 LVZ458881:LWA458882 MFV458881:MFW458882 MPR458881:MPS458882 MZN458881:MZO458882 NJJ458881:NJK458882 NTF458881:NTG458882 ODB458881:ODC458882 OMX458881:OMY458882 OWT458881:OWU458882 PGP458881:PGQ458882 PQL458881:PQM458882 QAH458881:QAI458882 QKD458881:QKE458882 QTZ458881:QUA458882 RDV458881:RDW458882 RNR458881:RNS458882 RXN458881:RXO458882 SHJ458881:SHK458882 SRF458881:SRG458882 TBB458881:TBC458882 TKX458881:TKY458882 TUT458881:TUU458882 UEP458881:UEQ458882 UOL458881:UOM458882 UYH458881:UYI458882 VID458881:VIE458882 VRZ458881:VSA458882 WBV458881:WBW458882 WLR458881:WLS458882 WVN458881:WVO458882 F524417:G524418 JB524417:JC524418 SX524417:SY524418 ACT524417:ACU524418 AMP524417:AMQ524418 AWL524417:AWM524418 BGH524417:BGI524418 BQD524417:BQE524418 BZZ524417:CAA524418 CJV524417:CJW524418 CTR524417:CTS524418 DDN524417:DDO524418 DNJ524417:DNK524418 DXF524417:DXG524418 EHB524417:EHC524418 EQX524417:EQY524418 FAT524417:FAU524418 FKP524417:FKQ524418 FUL524417:FUM524418 GEH524417:GEI524418 GOD524417:GOE524418 GXZ524417:GYA524418 HHV524417:HHW524418 HRR524417:HRS524418 IBN524417:IBO524418 ILJ524417:ILK524418 IVF524417:IVG524418 JFB524417:JFC524418 JOX524417:JOY524418 JYT524417:JYU524418 KIP524417:KIQ524418 KSL524417:KSM524418 LCH524417:LCI524418 LMD524417:LME524418 LVZ524417:LWA524418 MFV524417:MFW524418 MPR524417:MPS524418 MZN524417:MZO524418 NJJ524417:NJK524418 NTF524417:NTG524418 ODB524417:ODC524418 OMX524417:OMY524418 OWT524417:OWU524418 PGP524417:PGQ524418 PQL524417:PQM524418 QAH524417:QAI524418 QKD524417:QKE524418 QTZ524417:QUA524418 RDV524417:RDW524418 RNR524417:RNS524418 RXN524417:RXO524418 SHJ524417:SHK524418 SRF524417:SRG524418 TBB524417:TBC524418 TKX524417:TKY524418 TUT524417:TUU524418 UEP524417:UEQ524418 UOL524417:UOM524418 UYH524417:UYI524418 VID524417:VIE524418 VRZ524417:VSA524418 WBV524417:WBW524418 WLR524417:WLS524418 WVN524417:WVO524418 F589953:G589954 JB589953:JC589954 SX589953:SY589954 ACT589953:ACU589954 AMP589953:AMQ589954 AWL589953:AWM589954 BGH589953:BGI589954 BQD589953:BQE589954 BZZ589953:CAA589954 CJV589953:CJW589954 CTR589953:CTS589954 DDN589953:DDO589954 DNJ589953:DNK589954 DXF589953:DXG589954 EHB589953:EHC589954 EQX589953:EQY589954 FAT589953:FAU589954 FKP589953:FKQ589954 FUL589953:FUM589954 GEH589953:GEI589954 GOD589953:GOE589954 GXZ589953:GYA589954 HHV589953:HHW589954 HRR589953:HRS589954 IBN589953:IBO589954 ILJ589953:ILK589954 IVF589953:IVG589954 JFB589953:JFC589954 JOX589953:JOY589954 JYT589953:JYU589954 KIP589953:KIQ589954 KSL589953:KSM589954 LCH589953:LCI589954 LMD589953:LME589954 LVZ589953:LWA589954 MFV589953:MFW589954 MPR589953:MPS589954 MZN589953:MZO589954 NJJ589953:NJK589954 NTF589953:NTG589954 ODB589953:ODC589954 OMX589953:OMY589954 OWT589953:OWU589954 PGP589953:PGQ589954 PQL589953:PQM589954 QAH589953:QAI589954 QKD589953:QKE589954 QTZ589953:QUA589954 RDV589953:RDW589954 RNR589953:RNS589954 RXN589953:RXO589954 SHJ589953:SHK589954 SRF589953:SRG589954 TBB589953:TBC589954 TKX589953:TKY589954 TUT589953:TUU589954 UEP589953:UEQ589954 UOL589953:UOM589954 UYH589953:UYI589954 VID589953:VIE589954 VRZ589953:VSA589954 WBV589953:WBW589954 WLR589953:WLS589954 WVN589953:WVO589954 F655489:G655490 JB655489:JC655490 SX655489:SY655490 ACT655489:ACU655490 AMP655489:AMQ655490 AWL655489:AWM655490 BGH655489:BGI655490 BQD655489:BQE655490 BZZ655489:CAA655490 CJV655489:CJW655490 CTR655489:CTS655490 DDN655489:DDO655490 DNJ655489:DNK655490 DXF655489:DXG655490 EHB655489:EHC655490 EQX655489:EQY655490 FAT655489:FAU655490 FKP655489:FKQ655490 FUL655489:FUM655490 GEH655489:GEI655490 GOD655489:GOE655490 GXZ655489:GYA655490 HHV655489:HHW655490 HRR655489:HRS655490 IBN655489:IBO655490 ILJ655489:ILK655490 IVF655489:IVG655490 JFB655489:JFC655490 JOX655489:JOY655490 JYT655489:JYU655490 KIP655489:KIQ655490 KSL655489:KSM655490 LCH655489:LCI655490 LMD655489:LME655490 LVZ655489:LWA655490 MFV655489:MFW655490 MPR655489:MPS655490 MZN655489:MZO655490 NJJ655489:NJK655490 NTF655489:NTG655490 ODB655489:ODC655490 OMX655489:OMY655490 OWT655489:OWU655490 PGP655489:PGQ655490 PQL655489:PQM655490 QAH655489:QAI655490 QKD655489:QKE655490 QTZ655489:QUA655490 RDV655489:RDW655490 RNR655489:RNS655490 RXN655489:RXO655490 SHJ655489:SHK655490 SRF655489:SRG655490 TBB655489:TBC655490 TKX655489:TKY655490 TUT655489:TUU655490 UEP655489:UEQ655490 UOL655489:UOM655490 UYH655489:UYI655490 VID655489:VIE655490 VRZ655489:VSA655490 WBV655489:WBW655490 WLR655489:WLS655490 WVN655489:WVO655490 F721025:G721026 JB721025:JC721026 SX721025:SY721026 ACT721025:ACU721026 AMP721025:AMQ721026 AWL721025:AWM721026 BGH721025:BGI721026 BQD721025:BQE721026 BZZ721025:CAA721026 CJV721025:CJW721026 CTR721025:CTS721026 DDN721025:DDO721026 DNJ721025:DNK721026 DXF721025:DXG721026 EHB721025:EHC721026 EQX721025:EQY721026 FAT721025:FAU721026 FKP721025:FKQ721026 FUL721025:FUM721026 GEH721025:GEI721026 GOD721025:GOE721026 GXZ721025:GYA721026 HHV721025:HHW721026 HRR721025:HRS721026 IBN721025:IBO721026 ILJ721025:ILK721026 IVF721025:IVG721026 JFB721025:JFC721026 JOX721025:JOY721026 JYT721025:JYU721026 KIP721025:KIQ721026 KSL721025:KSM721026 LCH721025:LCI721026 LMD721025:LME721026 LVZ721025:LWA721026 MFV721025:MFW721026 MPR721025:MPS721026 MZN721025:MZO721026 NJJ721025:NJK721026 NTF721025:NTG721026 ODB721025:ODC721026 OMX721025:OMY721026 OWT721025:OWU721026 PGP721025:PGQ721026 PQL721025:PQM721026 QAH721025:QAI721026 QKD721025:QKE721026 QTZ721025:QUA721026 RDV721025:RDW721026 RNR721025:RNS721026 RXN721025:RXO721026 SHJ721025:SHK721026 SRF721025:SRG721026 TBB721025:TBC721026 TKX721025:TKY721026 TUT721025:TUU721026 UEP721025:UEQ721026 UOL721025:UOM721026 UYH721025:UYI721026 VID721025:VIE721026 VRZ721025:VSA721026 WBV721025:WBW721026 WLR721025:WLS721026 WVN721025:WVO721026 F786561:G786562 JB786561:JC786562 SX786561:SY786562 ACT786561:ACU786562 AMP786561:AMQ786562 AWL786561:AWM786562 BGH786561:BGI786562 BQD786561:BQE786562 BZZ786561:CAA786562 CJV786561:CJW786562 CTR786561:CTS786562 DDN786561:DDO786562 DNJ786561:DNK786562 DXF786561:DXG786562 EHB786561:EHC786562 EQX786561:EQY786562 FAT786561:FAU786562 FKP786561:FKQ786562 FUL786561:FUM786562 GEH786561:GEI786562 GOD786561:GOE786562 GXZ786561:GYA786562 HHV786561:HHW786562 HRR786561:HRS786562 IBN786561:IBO786562 ILJ786561:ILK786562 IVF786561:IVG786562 JFB786561:JFC786562 JOX786561:JOY786562 JYT786561:JYU786562 KIP786561:KIQ786562 KSL786561:KSM786562 LCH786561:LCI786562 LMD786561:LME786562 LVZ786561:LWA786562 MFV786561:MFW786562 MPR786561:MPS786562 MZN786561:MZO786562 NJJ786561:NJK786562 NTF786561:NTG786562 ODB786561:ODC786562 OMX786561:OMY786562 OWT786561:OWU786562 PGP786561:PGQ786562 PQL786561:PQM786562 QAH786561:QAI786562 QKD786561:QKE786562 QTZ786561:QUA786562 RDV786561:RDW786562 RNR786561:RNS786562 RXN786561:RXO786562 SHJ786561:SHK786562 SRF786561:SRG786562 TBB786561:TBC786562 TKX786561:TKY786562 TUT786561:TUU786562 UEP786561:UEQ786562 UOL786561:UOM786562 UYH786561:UYI786562 VID786561:VIE786562 VRZ786561:VSA786562 WBV786561:WBW786562 WLR786561:WLS786562 WVN786561:WVO786562 F852097:G852098 JB852097:JC852098 SX852097:SY852098 ACT852097:ACU852098 AMP852097:AMQ852098 AWL852097:AWM852098 BGH852097:BGI852098 BQD852097:BQE852098 BZZ852097:CAA852098 CJV852097:CJW852098 CTR852097:CTS852098 DDN852097:DDO852098 DNJ852097:DNK852098 DXF852097:DXG852098 EHB852097:EHC852098 EQX852097:EQY852098 FAT852097:FAU852098 FKP852097:FKQ852098 FUL852097:FUM852098 GEH852097:GEI852098 GOD852097:GOE852098 GXZ852097:GYA852098 HHV852097:HHW852098 HRR852097:HRS852098 IBN852097:IBO852098 ILJ852097:ILK852098 IVF852097:IVG852098 JFB852097:JFC852098 JOX852097:JOY852098 JYT852097:JYU852098 KIP852097:KIQ852098 KSL852097:KSM852098 LCH852097:LCI852098 LMD852097:LME852098 LVZ852097:LWA852098 MFV852097:MFW852098 MPR852097:MPS852098 MZN852097:MZO852098 NJJ852097:NJK852098 NTF852097:NTG852098 ODB852097:ODC852098 OMX852097:OMY852098 OWT852097:OWU852098 PGP852097:PGQ852098 PQL852097:PQM852098 QAH852097:QAI852098 QKD852097:QKE852098 QTZ852097:QUA852098 RDV852097:RDW852098 RNR852097:RNS852098 RXN852097:RXO852098 SHJ852097:SHK852098 SRF852097:SRG852098 TBB852097:TBC852098 TKX852097:TKY852098 TUT852097:TUU852098 UEP852097:UEQ852098 UOL852097:UOM852098 UYH852097:UYI852098 VID852097:VIE852098 VRZ852097:VSA852098 WBV852097:WBW852098 WLR852097:WLS852098 WVN852097:WVO852098 F917633:G917634 JB917633:JC917634 SX917633:SY917634 ACT917633:ACU917634 AMP917633:AMQ917634 AWL917633:AWM917634 BGH917633:BGI917634 BQD917633:BQE917634 BZZ917633:CAA917634 CJV917633:CJW917634 CTR917633:CTS917634 DDN917633:DDO917634 DNJ917633:DNK917634 DXF917633:DXG917634 EHB917633:EHC917634 EQX917633:EQY917634 FAT917633:FAU917634 FKP917633:FKQ917634 FUL917633:FUM917634 GEH917633:GEI917634 GOD917633:GOE917634 GXZ917633:GYA917634 HHV917633:HHW917634 HRR917633:HRS917634 IBN917633:IBO917634 ILJ917633:ILK917634 IVF917633:IVG917634 JFB917633:JFC917634 JOX917633:JOY917634 JYT917633:JYU917634 KIP917633:KIQ917634 KSL917633:KSM917634 LCH917633:LCI917634 LMD917633:LME917634 LVZ917633:LWA917634 MFV917633:MFW917634 MPR917633:MPS917634 MZN917633:MZO917634 NJJ917633:NJK917634 NTF917633:NTG917634 ODB917633:ODC917634 OMX917633:OMY917634 OWT917633:OWU917634 PGP917633:PGQ917634 PQL917633:PQM917634 QAH917633:QAI917634 QKD917633:QKE917634 QTZ917633:QUA917634 RDV917633:RDW917634 RNR917633:RNS917634 RXN917633:RXO917634 SHJ917633:SHK917634 SRF917633:SRG917634 TBB917633:TBC917634 TKX917633:TKY917634 TUT917633:TUU917634 UEP917633:UEQ917634 UOL917633:UOM917634 UYH917633:UYI917634 VID917633:VIE917634 VRZ917633:VSA917634 WBV917633:WBW917634 WLR917633:WLS917634 WVN917633:WVO917634 F983169:G983170 JB983169:JC983170 SX983169:SY983170 ACT983169:ACU983170 AMP983169:AMQ983170 AWL983169:AWM983170 BGH983169:BGI983170 BQD983169:BQE983170 BZZ983169:CAA983170 CJV983169:CJW983170 CTR983169:CTS983170 DDN983169:DDO983170 DNJ983169:DNK983170 DXF983169:DXG983170 EHB983169:EHC983170 EQX983169:EQY983170 FAT983169:FAU983170 FKP983169:FKQ983170 FUL983169:FUM983170 GEH983169:GEI983170 GOD983169:GOE983170 GXZ983169:GYA983170 HHV983169:HHW983170 HRR983169:HRS983170 IBN983169:IBO983170 ILJ983169:ILK983170 IVF983169:IVG983170 JFB983169:JFC983170 JOX983169:JOY983170 JYT983169:JYU983170 KIP983169:KIQ983170 KSL983169:KSM983170 LCH983169:LCI983170 LMD983169:LME983170 LVZ983169:LWA983170 MFV983169:MFW983170 MPR983169:MPS983170 MZN983169:MZO983170 NJJ983169:NJK983170 NTF983169:NTG983170 ODB983169:ODC983170 OMX983169:OMY983170 OWT983169:OWU983170 PGP983169:PGQ983170 PQL983169:PQM983170 QAH983169:QAI983170 QKD983169:QKE983170 QTZ983169:QUA983170 RDV983169:RDW983170 RNR983169:RNS983170 RXN983169:RXO983170 SHJ983169:SHK983170 SRF983169:SRG983170 TBB983169:TBC983170 TKX983169:TKY983170 TUT983169:TUU983170 UEP983169:UEQ983170 UOL983169:UOM983170 UYH983169:UYI983170 VID983169:VIE983170 VRZ983169:VSA983170 WBV983169:WBW983170 WLR983169:WLS983170 WVN983169:WVO983170 F65677:G65685 JB65677:JC65685 SX65677:SY65685 ACT65677:ACU65685 AMP65677:AMQ65685 AWL65677:AWM65685 BGH65677:BGI65685 BQD65677:BQE65685 BZZ65677:CAA65685 CJV65677:CJW65685 CTR65677:CTS65685 DDN65677:DDO65685 DNJ65677:DNK65685 DXF65677:DXG65685 EHB65677:EHC65685 EQX65677:EQY65685 FAT65677:FAU65685 FKP65677:FKQ65685 FUL65677:FUM65685 GEH65677:GEI65685 GOD65677:GOE65685 GXZ65677:GYA65685 HHV65677:HHW65685 HRR65677:HRS65685 IBN65677:IBO65685 ILJ65677:ILK65685 IVF65677:IVG65685 JFB65677:JFC65685 JOX65677:JOY65685 JYT65677:JYU65685 KIP65677:KIQ65685 KSL65677:KSM65685 LCH65677:LCI65685 LMD65677:LME65685 LVZ65677:LWA65685 MFV65677:MFW65685 MPR65677:MPS65685 MZN65677:MZO65685 NJJ65677:NJK65685 NTF65677:NTG65685 ODB65677:ODC65685 OMX65677:OMY65685 OWT65677:OWU65685 PGP65677:PGQ65685 PQL65677:PQM65685 QAH65677:QAI65685 QKD65677:QKE65685 QTZ65677:QUA65685 RDV65677:RDW65685 RNR65677:RNS65685 RXN65677:RXO65685 SHJ65677:SHK65685 SRF65677:SRG65685 TBB65677:TBC65685 TKX65677:TKY65685 TUT65677:TUU65685 UEP65677:UEQ65685 UOL65677:UOM65685 UYH65677:UYI65685 VID65677:VIE65685 VRZ65677:VSA65685 WBV65677:WBW65685 WLR65677:WLS65685 WVN65677:WVO65685 F131213:G131221 JB131213:JC131221 SX131213:SY131221 ACT131213:ACU131221 AMP131213:AMQ131221 AWL131213:AWM131221 BGH131213:BGI131221 BQD131213:BQE131221 BZZ131213:CAA131221 CJV131213:CJW131221 CTR131213:CTS131221 DDN131213:DDO131221 DNJ131213:DNK131221 DXF131213:DXG131221 EHB131213:EHC131221 EQX131213:EQY131221 FAT131213:FAU131221 FKP131213:FKQ131221 FUL131213:FUM131221 GEH131213:GEI131221 GOD131213:GOE131221 GXZ131213:GYA131221 HHV131213:HHW131221 HRR131213:HRS131221 IBN131213:IBO131221 ILJ131213:ILK131221 IVF131213:IVG131221 JFB131213:JFC131221 JOX131213:JOY131221 JYT131213:JYU131221 KIP131213:KIQ131221 KSL131213:KSM131221 LCH131213:LCI131221 LMD131213:LME131221 LVZ131213:LWA131221 MFV131213:MFW131221 MPR131213:MPS131221 MZN131213:MZO131221 NJJ131213:NJK131221 NTF131213:NTG131221 ODB131213:ODC131221 OMX131213:OMY131221 OWT131213:OWU131221 PGP131213:PGQ131221 PQL131213:PQM131221 QAH131213:QAI131221 QKD131213:QKE131221 QTZ131213:QUA131221 RDV131213:RDW131221 RNR131213:RNS131221 RXN131213:RXO131221 SHJ131213:SHK131221 SRF131213:SRG131221 TBB131213:TBC131221 TKX131213:TKY131221 TUT131213:TUU131221 UEP131213:UEQ131221 UOL131213:UOM131221 UYH131213:UYI131221 VID131213:VIE131221 VRZ131213:VSA131221 WBV131213:WBW131221 WLR131213:WLS131221 WVN131213:WVO131221 F196749:G196757 JB196749:JC196757 SX196749:SY196757 ACT196749:ACU196757 AMP196749:AMQ196757 AWL196749:AWM196757 BGH196749:BGI196757 BQD196749:BQE196757 BZZ196749:CAA196757 CJV196749:CJW196757 CTR196749:CTS196757 DDN196749:DDO196757 DNJ196749:DNK196757 DXF196749:DXG196757 EHB196749:EHC196757 EQX196749:EQY196757 FAT196749:FAU196757 FKP196749:FKQ196757 FUL196749:FUM196757 GEH196749:GEI196757 GOD196749:GOE196757 GXZ196749:GYA196757 HHV196749:HHW196757 HRR196749:HRS196757 IBN196749:IBO196757 ILJ196749:ILK196757 IVF196749:IVG196757 JFB196749:JFC196757 JOX196749:JOY196757 JYT196749:JYU196757 KIP196749:KIQ196757 KSL196749:KSM196757 LCH196749:LCI196757 LMD196749:LME196757 LVZ196749:LWA196757 MFV196749:MFW196757 MPR196749:MPS196757 MZN196749:MZO196757 NJJ196749:NJK196757 NTF196749:NTG196757 ODB196749:ODC196757 OMX196749:OMY196757 OWT196749:OWU196757 PGP196749:PGQ196757 PQL196749:PQM196757 QAH196749:QAI196757 QKD196749:QKE196757 QTZ196749:QUA196757 RDV196749:RDW196757 RNR196749:RNS196757 RXN196749:RXO196757 SHJ196749:SHK196757 SRF196749:SRG196757 TBB196749:TBC196757 TKX196749:TKY196757 TUT196749:TUU196757 UEP196749:UEQ196757 UOL196749:UOM196757 UYH196749:UYI196757 VID196749:VIE196757 VRZ196749:VSA196757 WBV196749:WBW196757 WLR196749:WLS196757 WVN196749:WVO196757 F262285:G262293 JB262285:JC262293 SX262285:SY262293 ACT262285:ACU262293 AMP262285:AMQ262293 AWL262285:AWM262293 BGH262285:BGI262293 BQD262285:BQE262293 BZZ262285:CAA262293 CJV262285:CJW262293 CTR262285:CTS262293 DDN262285:DDO262293 DNJ262285:DNK262293 DXF262285:DXG262293 EHB262285:EHC262293 EQX262285:EQY262293 FAT262285:FAU262293 FKP262285:FKQ262293 FUL262285:FUM262293 GEH262285:GEI262293 GOD262285:GOE262293 GXZ262285:GYA262293 HHV262285:HHW262293 HRR262285:HRS262293 IBN262285:IBO262293 ILJ262285:ILK262293 IVF262285:IVG262293 JFB262285:JFC262293 JOX262285:JOY262293 JYT262285:JYU262293 KIP262285:KIQ262293 KSL262285:KSM262293 LCH262285:LCI262293 LMD262285:LME262293 LVZ262285:LWA262293 MFV262285:MFW262293 MPR262285:MPS262293 MZN262285:MZO262293 NJJ262285:NJK262293 NTF262285:NTG262293 ODB262285:ODC262293 OMX262285:OMY262293 OWT262285:OWU262293 PGP262285:PGQ262293 PQL262285:PQM262293 QAH262285:QAI262293 QKD262285:QKE262293 QTZ262285:QUA262293 RDV262285:RDW262293 RNR262285:RNS262293 RXN262285:RXO262293 SHJ262285:SHK262293 SRF262285:SRG262293 TBB262285:TBC262293 TKX262285:TKY262293 TUT262285:TUU262293 UEP262285:UEQ262293 UOL262285:UOM262293 UYH262285:UYI262293 VID262285:VIE262293 VRZ262285:VSA262293 WBV262285:WBW262293 WLR262285:WLS262293 WVN262285:WVO262293 F327821:G327829 JB327821:JC327829 SX327821:SY327829 ACT327821:ACU327829 AMP327821:AMQ327829 AWL327821:AWM327829 BGH327821:BGI327829 BQD327821:BQE327829 BZZ327821:CAA327829 CJV327821:CJW327829 CTR327821:CTS327829 DDN327821:DDO327829 DNJ327821:DNK327829 DXF327821:DXG327829 EHB327821:EHC327829 EQX327821:EQY327829 FAT327821:FAU327829 FKP327821:FKQ327829 FUL327821:FUM327829 GEH327821:GEI327829 GOD327821:GOE327829 GXZ327821:GYA327829 HHV327821:HHW327829 HRR327821:HRS327829 IBN327821:IBO327829 ILJ327821:ILK327829 IVF327821:IVG327829 JFB327821:JFC327829 JOX327821:JOY327829 JYT327821:JYU327829 KIP327821:KIQ327829 KSL327821:KSM327829 LCH327821:LCI327829 LMD327821:LME327829 LVZ327821:LWA327829 MFV327821:MFW327829 MPR327821:MPS327829 MZN327821:MZO327829 NJJ327821:NJK327829 NTF327821:NTG327829 ODB327821:ODC327829 OMX327821:OMY327829 OWT327821:OWU327829 PGP327821:PGQ327829 PQL327821:PQM327829 QAH327821:QAI327829 QKD327821:QKE327829 QTZ327821:QUA327829 RDV327821:RDW327829 RNR327821:RNS327829 RXN327821:RXO327829 SHJ327821:SHK327829 SRF327821:SRG327829 TBB327821:TBC327829 TKX327821:TKY327829 TUT327821:TUU327829 UEP327821:UEQ327829 UOL327821:UOM327829 UYH327821:UYI327829 VID327821:VIE327829 VRZ327821:VSA327829 WBV327821:WBW327829 WLR327821:WLS327829 WVN327821:WVO327829 F393357:G393365 JB393357:JC393365 SX393357:SY393365 ACT393357:ACU393365 AMP393357:AMQ393365 AWL393357:AWM393365 BGH393357:BGI393365 BQD393357:BQE393365 BZZ393357:CAA393365 CJV393357:CJW393365 CTR393357:CTS393365 DDN393357:DDO393365 DNJ393357:DNK393365 DXF393357:DXG393365 EHB393357:EHC393365 EQX393357:EQY393365 FAT393357:FAU393365 FKP393357:FKQ393365 FUL393357:FUM393365 GEH393357:GEI393365 GOD393357:GOE393365 GXZ393357:GYA393365 HHV393357:HHW393365 HRR393357:HRS393365 IBN393357:IBO393365 ILJ393357:ILK393365 IVF393357:IVG393365 JFB393357:JFC393365 JOX393357:JOY393365 JYT393357:JYU393365 KIP393357:KIQ393365 KSL393357:KSM393365 LCH393357:LCI393365 LMD393357:LME393365 LVZ393357:LWA393365 MFV393357:MFW393365 MPR393357:MPS393365 MZN393357:MZO393365 NJJ393357:NJK393365 NTF393357:NTG393365 ODB393357:ODC393365 OMX393357:OMY393365 OWT393357:OWU393365 PGP393357:PGQ393365 PQL393357:PQM393365 QAH393357:QAI393365 QKD393357:QKE393365 QTZ393357:QUA393365 RDV393357:RDW393365 RNR393357:RNS393365 RXN393357:RXO393365 SHJ393357:SHK393365 SRF393357:SRG393365 TBB393357:TBC393365 TKX393357:TKY393365 TUT393357:TUU393365 UEP393357:UEQ393365 UOL393357:UOM393365 UYH393357:UYI393365 VID393357:VIE393365 VRZ393357:VSA393365 WBV393357:WBW393365 WLR393357:WLS393365 WVN393357:WVO393365 F458893:G458901 JB458893:JC458901 SX458893:SY458901 ACT458893:ACU458901 AMP458893:AMQ458901 AWL458893:AWM458901 BGH458893:BGI458901 BQD458893:BQE458901 BZZ458893:CAA458901 CJV458893:CJW458901 CTR458893:CTS458901 DDN458893:DDO458901 DNJ458893:DNK458901 DXF458893:DXG458901 EHB458893:EHC458901 EQX458893:EQY458901 FAT458893:FAU458901 FKP458893:FKQ458901 FUL458893:FUM458901 GEH458893:GEI458901 GOD458893:GOE458901 GXZ458893:GYA458901 HHV458893:HHW458901 HRR458893:HRS458901 IBN458893:IBO458901 ILJ458893:ILK458901 IVF458893:IVG458901 JFB458893:JFC458901 JOX458893:JOY458901 JYT458893:JYU458901 KIP458893:KIQ458901 KSL458893:KSM458901 LCH458893:LCI458901 LMD458893:LME458901 LVZ458893:LWA458901 MFV458893:MFW458901 MPR458893:MPS458901 MZN458893:MZO458901 NJJ458893:NJK458901 NTF458893:NTG458901 ODB458893:ODC458901 OMX458893:OMY458901 OWT458893:OWU458901 PGP458893:PGQ458901 PQL458893:PQM458901 QAH458893:QAI458901 QKD458893:QKE458901 QTZ458893:QUA458901 RDV458893:RDW458901 RNR458893:RNS458901 RXN458893:RXO458901 SHJ458893:SHK458901 SRF458893:SRG458901 TBB458893:TBC458901 TKX458893:TKY458901 TUT458893:TUU458901 UEP458893:UEQ458901 UOL458893:UOM458901 UYH458893:UYI458901 VID458893:VIE458901 VRZ458893:VSA458901 WBV458893:WBW458901 WLR458893:WLS458901 WVN458893:WVO458901 F524429:G524437 JB524429:JC524437 SX524429:SY524437 ACT524429:ACU524437 AMP524429:AMQ524437 AWL524429:AWM524437 BGH524429:BGI524437 BQD524429:BQE524437 BZZ524429:CAA524437 CJV524429:CJW524437 CTR524429:CTS524437 DDN524429:DDO524437 DNJ524429:DNK524437 DXF524429:DXG524437 EHB524429:EHC524437 EQX524429:EQY524437 FAT524429:FAU524437 FKP524429:FKQ524437 FUL524429:FUM524437 GEH524429:GEI524437 GOD524429:GOE524437 GXZ524429:GYA524437 HHV524429:HHW524437 HRR524429:HRS524437 IBN524429:IBO524437 ILJ524429:ILK524437 IVF524429:IVG524437 JFB524429:JFC524437 JOX524429:JOY524437 JYT524429:JYU524437 KIP524429:KIQ524437 KSL524429:KSM524437 LCH524429:LCI524437 LMD524429:LME524437 LVZ524429:LWA524437 MFV524429:MFW524437 MPR524429:MPS524437 MZN524429:MZO524437 NJJ524429:NJK524437 NTF524429:NTG524437 ODB524429:ODC524437 OMX524429:OMY524437 OWT524429:OWU524437 PGP524429:PGQ524437 PQL524429:PQM524437 QAH524429:QAI524437 QKD524429:QKE524437 QTZ524429:QUA524437 RDV524429:RDW524437 RNR524429:RNS524437 RXN524429:RXO524437 SHJ524429:SHK524437 SRF524429:SRG524437 TBB524429:TBC524437 TKX524429:TKY524437 TUT524429:TUU524437 UEP524429:UEQ524437 UOL524429:UOM524437 UYH524429:UYI524437 VID524429:VIE524437 VRZ524429:VSA524437 WBV524429:WBW524437 WLR524429:WLS524437 WVN524429:WVO524437 F589965:G589973 JB589965:JC589973 SX589965:SY589973 ACT589965:ACU589973 AMP589965:AMQ589973 AWL589965:AWM589973 BGH589965:BGI589973 BQD589965:BQE589973 BZZ589965:CAA589973 CJV589965:CJW589973 CTR589965:CTS589973 DDN589965:DDO589973 DNJ589965:DNK589973 DXF589965:DXG589973 EHB589965:EHC589973 EQX589965:EQY589973 FAT589965:FAU589973 FKP589965:FKQ589973 FUL589965:FUM589973 GEH589965:GEI589973 GOD589965:GOE589973 GXZ589965:GYA589973 HHV589965:HHW589973 HRR589965:HRS589973 IBN589965:IBO589973 ILJ589965:ILK589973 IVF589965:IVG589973 JFB589965:JFC589973 JOX589965:JOY589973 JYT589965:JYU589973 KIP589965:KIQ589973 KSL589965:KSM589973 LCH589965:LCI589973 LMD589965:LME589973 LVZ589965:LWA589973 MFV589965:MFW589973 MPR589965:MPS589973 MZN589965:MZO589973 NJJ589965:NJK589973 NTF589965:NTG589973 ODB589965:ODC589973 OMX589965:OMY589973 OWT589965:OWU589973 PGP589965:PGQ589973 PQL589965:PQM589973 QAH589965:QAI589973 QKD589965:QKE589973 QTZ589965:QUA589973 RDV589965:RDW589973 RNR589965:RNS589973 RXN589965:RXO589973 SHJ589965:SHK589973 SRF589965:SRG589973 TBB589965:TBC589973 TKX589965:TKY589973 TUT589965:TUU589973 UEP589965:UEQ589973 UOL589965:UOM589973 UYH589965:UYI589973 VID589965:VIE589973 VRZ589965:VSA589973 WBV589965:WBW589973 WLR589965:WLS589973 WVN589965:WVO589973 F655501:G655509 JB655501:JC655509 SX655501:SY655509 ACT655501:ACU655509 AMP655501:AMQ655509 AWL655501:AWM655509 BGH655501:BGI655509 BQD655501:BQE655509 BZZ655501:CAA655509 CJV655501:CJW655509 CTR655501:CTS655509 DDN655501:DDO655509 DNJ655501:DNK655509 DXF655501:DXG655509 EHB655501:EHC655509 EQX655501:EQY655509 FAT655501:FAU655509 FKP655501:FKQ655509 FUL655501:FUM655509 GEH655501:GEI655509 GOD655501:GOE655509 GXZ655501:GYA655509 HHV655501:HHW655509 HRR655501:HRS655509 IBN655501:IBO655509 ILJ655501:ILK655509 IVF655501:IVG655509 JFB655501:JFC655509 JOX655501:JOY655509 JYT655501:JYU655509 KIP655501:KIQ655509 KSL655501:KSM655509 LCH655501:LCI655509 LMD655501:LME655509 LVZ655501:LWA655509 MFV655501:MFW655509 MPR655501:MPS655509 MZN655501:MZO655509 NJJ655501:NJK655509 NTF655501:NTG655509 ODB655501:ODC655509 OMX655501:OMY655509 OWT655501:OWU655509 PGP655501:PGQ655509 PQL655501:PQM655509 QAH655501:QAI655509 QKD655501:QKE655509 QTZ655501:QUA655509 RDV655501:RDW655509 RNR655501:RNS655509 RXN655501:RXO655509 SHJ655501:SHK655509 SRF655501:SRG655509 TBB655501:TBC655509 TKX655501:TKY655509 TUT655501:TUU655509 UEP655501:UEQ655509 UOL655501:UOM655509 UYH655501:UYI655509 VID655501:VIE655509 VRZ655501:VSA655509 WBV655501:WBW655509 WLR655501:WLS655509 WVN655501:WVO655509 F721037:G721045 JB721037:JC721045 SX721037:SY721045 ACT721037:ACU721045 AMP721037:AMQ721045 AWL721037:AWM721045 BGH721037:BGI721045 BQD721037:BQE721045 BZZ721037:CAA721045 CJV721037:CJW721045 CTR721037:CTS721045 DDN721037:DDO721045 DNJ721037:DNK721045 DXF721037:DXG721045 EHB721037:EHC721045 EQX721037:EQY721045 FAT721037:FAU721045 FKP721037:FKQ721045 FUL721037:FUM721045 GEH721037:GEI721045 GOD721037:GOE721045 GXZ721037:GYA721045 HHV721037:HHW721045 HRR721037:HRS721045 IBN721037:IBO721045 ILJ721037:ILK721045 IVF721037:IVG721045 JFB721037:JFC721045 JOX721037:JOY721045 JYT721037:JYU721045 KIP721037:KIQ721045 KSL721037:KSM721045 LCH721037:LCI721045 LMD721037:LME721045 LVZ721037:LWA721045 MFV721037:MFW721045 MPR721037:MPS721045 MZN721037:MZO721045 NJJ721037:NJK721045 NTF721037:NTG721045 ODB721037:ODC721045 OMX721037:OMY721045 OWT721037:OWU721045 PGP721037:PGQ721045 PQL721037:PQM721045 QAH721037:QAI721045 QKD721037:QKE721045 QTZ721037:QUA721045 RDV721037:RDW721045 RNR721037:RNS721045 RXN721037:RXO721045 SHJ721037:SHK721045 SRF721037:SRG721045 TBB721037:TBC721045 TKX721037:TKY721045 TUT721037:TUU721045 UEP721037:UEQ721045 UOL721037:UOM721045 UYH721037:UYI721045 VID721037:VIE721045 VRZ721037:VSA721045 WBV721037:WBW721045 WLR721037:WLS721045 WVN721037:WVO721045 F786573:G786581 JB786573:JC786581 SX786573:SY786581 ACT786573:ACU786581 AMP786573:AMQ786581 AWL786573:AWM786581 BGH786573:BGI786581 BQD786573:BQE786581 BZZ786573:CAA786581 CJV786573:CJW786581 CTR786573:CTS786581 DDN786573:DDO786581 DNJ786573:DNK786581 DXF786573:DXG786581 EHB786573:EHC786581 EQX786573:EQY786581 FAT786573:FAU786581 FKP786573:FKQ786581 FUL786573:FUM786581 GEH786573:GEI786581 GOD786573:GOE786581 GXZ786573:GYA786581 HHV786573:HHW786581 HRR786573:HRS786581 IBN786573:IBO786581 ILJ786573:ILK786581 IVF786573:IVG786581 JFB786573:JFC786581 JOX786573:JOY786581 JYT786573:JYU786581 KIP786573:KIQ786581 KSL786573:KSM786581 LCH786573:LCI786581 LMD786573:LME786581 LVZ786573:LWA786581 MFV786573:MFW786581 MPR786573:MPS786581 MZN786573:MZO786581 NJJ786573:NJK786581 NTF786573:NTG786581 ODB786573:ODC786581 OMX786573:OMY786581 OWT786573:OWU786581 PGP786573:PGQ786581 PQL786573:PQM786581 QAH786573:QAI786581 QKD786573:QKE786581 QTZ786573:QUA786581 RDV786573:RDW786581 RNR786573:RNS786581 RXN786573:RXO786581 SHJ786573:SHK786581 SRF786573:SRG786581 TBB786573:TBC786581 TKX786573:TKY786581 TUT786573:TUU786581 UEP786573:UEQ786581 UOL786573:UOM786581 UYH786573:UYI786581 VID786573:VIE786581 VRZ786573:VSA786581 WBV786573:WBW786581 WLR786573:WLS786581 WVN786573:WVO786581 F852109:G852117 JB852109:JC852117 SX852109:SY852117 ACT852109:ACU852117 AMP852109:AMQ852117 AWL852109:AWM852117 BGH852109:BGI852117 BQD852109:BQE852117 BZZ852109:CAA852117 CJV852109:CJW852117 CTR852109:CTS852117 DDN852109:DDO852117 DNJ852109:DNK852117 DXF852109:DXG852117 EHB852109:EHC852117 EQX852109:EQY852117 FAT852109:FAU852117 FKP852109:FKQ852117 FUL852109:FUM852117 GEH852109:GEI852117 GOD852109:GOE852117 GXZ852109:GYA852117 HHV852109:HHW852117 HRR852109:HRS852117 IBN852109:IBO852117 ILJ852109:ILK852117 IVF852109:IVG852117 JFB852109:JFC852117 JOX852109:JOY852117 JYT852109:JYU852117 KIP852109:KIQ852117 KSL852109:KSM852117 LCH852109:LCI852117 LMD852109:LME852117 LVZ852109:LWA852117 MFV852109:MFW852117 MPR852109:MPS852117 MZN852109:MZO852117 NJJ852109:NJK852117 NTF852109:NTG852117 ODB852109:ODC852117 OMX852109:OMY852117 OWT852109:OWU852117 PGP852109:PGQ852117 PQL852109:PQM852117 QAH852109:QAI852117 QKD852109:QKE852117 QTZ852109:QUA852117 RDV852109:RDW852117 RNR852109:RNS852117 RXN852109:RXO852117 SHJ852109:SHK852117 SRF852109:SRG852117 TBB852109:TBC852117 TKX852109:TKY852117 TUT852109:TUU852117 UEP852109:UEQ852117 UOL852109:UOM852117 UYH852109:UYI852117 VID852109:VIE852117 VRZ852109:VSA852117 WBV852109:WBW852117 WLR852109:WLS852117 WVN852109:WVO852117 F917645:G917653 JB917645:JC917653 SX917645:SY917653 ACT917645:ACU917653 AMP917645:AMQ917653 AWL917645:AWM917653 BGH917645:BGI917653 BQD917645:BQE917653 BZZ917645:CAA917653 CJV917645:CJW917653 CTR917645:CTS917653 DDN917645:DDO917653 DNJ917645:DNK917653 DXF917645:DXG917653 EHB917645:EHC917653 EQX917645:EQY917653 FAT917645:FAU917653 FKP917645:FKQ917653 FUL917645:FUM917653 GEH917645:GEI917653 GOD917645:GOE917653 GXZ917645:GYA917653 HHV917645:HHW917653 HRR917645:HRS917653 IBN917645:IBO917653 ILJ917645:ILK917653 IVF917645:IVG917653 JFB917645:JFC917653 JOX917645:JOY917653 JYT917645:JYU917653 KIP917645:KIQ917653 KSL917645:KSM917653 LCH917645:LCI917653 LMD917645:LME917653 LVZ917645:LWA917653 MFV917645:MFW917653 MPR917645:MPS917653 MZN917645:MZO917653 NJJ917645:NJK917653 NTF917645:NTG917653 ODB917645:ODC917653 OMX917645:OMY917653 OWT917645:OWU917653 PGP917645:PGQ917653 PQL917645:PQM917653 QAH917645:QAI917653 QKD917645:QKE917653 QTZ917645:QUA917653 RDV917645:RDW917653 RNR917645:RNS917653 RXN917645:RXO917653 SHJ917645:SHK917653 SRF917645:SRG917653 TBB917645:TBC917653 TKX917645:TKY917653 TUT917645:TUU917653 UEP917645:UEQ917653 UOL917645:UOM917653 UYH917645:UYI917653 VID917645:VIE917653 VRZ917645:VSA917653 WBV917645:WBW917653 WLR917645:WLS917653 WVN917645:WVO917653 F983181:G983189 JB983181:JC983189 SX983181:SY983189 ACT983181:ACU983189 AMP983181:AMQ983189 AWL983181:AWM983189 BGH983181:BGI983189 BQD983181:BQE983189 BZZ983181:CAA983189 CJV983181:CJW983189 CTR983181:CTS983189 DDN983181:DDO983189 DNJ983181:DNK983189 DXF983181:DXG983189 EHB983181:EHC983189 EQX983181:EQY983189 FAT983181:FAU983189 FKP983181:FKQ983189 FUL983181:FUM983189 GEH983181:GEI983189 GOD983181:GOE983189 GXZ983181:GYA983189 HHV983181:HHW983189 HRR983181:HRS983189 IBN983181:IBO983189 ILJ983181:ILK983189 IVF983181:IVG983189 JFB983181:JFC983189 JOX983181:JOY983189 JYT983181:JYU983189 KIP983181:KIQ983189 KSL983181:KSM983189 LCH983181:LCI983189 LMD983181:LME983189 LVZ983181:LWA983189 MFV983181:MFW983189 MPR983181:MPS983189 MZN983181:MZO983189 NJJ983181:NJK983189 NTF983181:NTG983189 ODB983181:ODC983189 OMX983181:OMY983189 OWT983181:OWU983189 PGP983181:PGQ983189 PQL983181:PQM983189 QAH983181:QAI983189 QKD983181:QKE983189 QTZ983181:QUA983189 RDV983181:RDW983189 RNR983181:RNS983189 RXN983181:RXO983189 SHJ983181:SHK983189 SRF983181:SRG983189 TBB983181:TBC983189 TKX983181:TKY983189 TUT983181:TUU983189 UEP983181:UEQ983189 UOL983181:UOM983189 UYH983181:UYI983189 VID983181:VIE983189 VRZ983181:VSA983189 WBV983181:WBW983189 WLR983181:WLS983189 WVN983181:WVO983189 F104:G107 JB104:JC107 SX104:SY107 ACT104:ACU107 AMP104:AMQ107 AWL104:AWM107 BGH104:BGI107 BQD104:BQE107 BZZ104:CAA107 CJV104:CJW107 CTR104:CTS107 DDN104:DDO107 DNJ104:DNK107 DXF104:DXG107 EHB104:EHC107 EQX104:EQY107 FAT104:FAU107 FKP104:FKQ107 FUL104:FUM107 GEH104:GEI107 GOD104:GOE107 GXZ104:GYA107 HHV104:HHW107 HRR104:HRS107 IBN104:IBO107 ILJ104:ILK107 IVF104:IVG107 JFB104:JFC107 JOX104:JOY107 JYT104:JYU107 KIP104:KIQ107 KSL104:KSM107 LCH104:LCI107 LMD104:LME107 LVZ104:LWA107 MFV104:MFW107 MPR104:MPS107 MZN104:MZO107 NJJ104:NJK107 NTF104:NTG107 ODB104:ODC107 OMX104:OMY107 OWT104:OWU107 PGP104:PGQ107 PQL104:PQM107 QAH104:QAI107 QKD104:QKE107 QTZ104:QUA107 RDV104:RDW107 RNR104:RNS107 RXN104:RXO107 SHJ104:SHK107 SRF104:SRG107 TBB104:TBC107 TKX104:TKY107 TUT104:TUU107 UEP104:UEQ107 UOL104:UOM107 UYH104:UYI107 VID104:VIE107 VRZ104:VSA107 WBV104:WBW107 WLR104:WLS107 WVN104:WVO107 F65618:G65621 JB65618:JC65621 SX65618:SY65621 ACT65618:ACU65621 AMP65618:AMQ65621 AWL65618:AWM65621 BGH65618:BGI65621 BQD65618:BQE65621 BZZ65618:CAA65621 CJV65618:CJW65621 CTR65618:CTS65621 DDN65618:DDO65621 DNJ65618:DNK65621 DXF65618:DXG65621 EHB65618:EHC65621 EQX65618:EQY65621 FAT65618:FAU65621 FKP65618:FKQ65621 FUL65618:FUM65621 GEH65618:GEI65621 GOD65618:GOE65621 GXZ65618:GYA65621 HHV65618:HHW65621 HRR65618:HRS65621 IBN65618:IBO65621 ILJ65618:ILK65621 IVF65618:IVG65621 JFB65618:JFC65621 JOX65618:JOY65621 JYT65618:JYU65621 KIP65618:KIQ65621 KSL65618:KSM65621 LCH65618:LCI65621 LMD65618:LME65621 LVZ65618:LWA65621 MFV65618:MFW65621 MPR65618:MPS65621 MZN65618:MZO65621 NJJ65618:NJK65621 NTF65618:NTG65621 ODB65618:ODC65621 OMX65618:OMY65621 OWT65618:OWU65621 PGP65618:PGQ65621 PQL65618:PQM65621 QAH65618:QAI65621 QKD65618:QKE65621 QTZ65618:QUA65621 RDV65618:RDW65621 RNR65618:RNS65621 RXN65618:RXO65621 SHJ65618:SHK65621 SRF65618:SRG65621 TBB65618:TBC65621 TKX65618:TKY65621 TUT65618:TUU65621 UEP65618:UEQ65621 UOL65618:UOM65621 UYH65618:UYI65621 VID65618:VIE65621 VRZ65618:VSA65621 WBV65618:WBW65621 WLR65618:WLS65621 WVN65618:WVO65621 F131154:G131157 JB131154:JC131157 SX131154:SY131157 ACT131154:ACU131157 AMP131154:AMQ131157 AWL131154:AWM131157 BGH131154:BGI131157 BQD131154:BQE131157 BZZ131154:CAA131157 CJV131154:CJW131157 CTR131154:CTS131157 DDN131154:DDO131157 DNJ131154:DNK131157 DXF131154:DXG131157 EHB131154:EHC131157 EQX131154:EQY131157 FAT131154:FAU131157 FKP131154:FKQ131157 FUL131154:FUM131157 GEH131154:GEI131157 GOD131154:GOE131157 GXZ131154:GYA131157 HHV131154:HHW131157 HRR131154:HRS131157 IBN131154:IBO131157 ILJ131154:ILK131157 IVF131154:IVG131157 JFB131154:JFC131157 JOX131154:JOY131157 JYT131154:JYU131157 KIP131154:KIQ131157 KSL131154:KSM131157 LCH131154:LCI131157 LMD131154:LME131157 LVZ131154:LWA131157 MFV131154:MFW131157 MPR131154:MPS131157 MZN131154:MZO131157 NJJ131154:NJK131157 NTF131154:NTG131157 ODB131154:ODC131157 OMX131154:OMY131157 OWT131154:OWU131157 PGP131154:PGQ131157 PQL131154:PQM131157 QAH131154:QAI131157 QKD131154:QKE131157 QTZ131154:QUA131157 RDV131154:RDW131157 RNR131154:RNS131157 RXN131154:RXO131157 SHJ131154:SHK131157 SRF131154:SRG131157 TBB131154:TBC131157 TKX131154:TKY131157 TUT131154:TUU131157 UEP131154:UEQ131157 UOL131154:UOM131157 UYH131154:UYI131157 VID131154:VIE131157 VRZ131154:VSA131157 WBV131154:WBW131157 WLR131154:WLS131157 WVN131154:WVO131157 F196690:G196693 JB196690:JC196693 SX196690:SY196693 ACT196690:ACU196693 AMP196690:AMQ196693 AWL196690:AWM196693 BGH196690:BGI196693 BQD196690:BQE196693 BZZ196690:CAA196693 CJV196690:CJW196693 CTR196690:CTS196693 DDN196690:DDO196693 DNJ196690:DNK196693 DXF196690:DXG196693 EHB196690:EHC196693 EQX196690:EQY196693 FAT196690:FAU196693 FKP196690:FKQ196693 FUL196690:FUM196693 GEH196690:GEI196693 GOD196690:GOE196693 GXZ196690:GYA196693 HHV196690:HHW196693 HRR196690:HRS196693 IBN196690:IBO196693 ILJ196690:ILK196693 IVF196690:IVG196693 JFB196690:JFC196693 JOX196690:JOY196693 JYT196690:JYU196693 KIP196690:KIQ196693 KSL196690:KSM196693 LCH196690:LCI196693 LMD196690:LME196693 LVZ196690:LWA196693 MFV196690:MFW196693 MPR196690:MPS196693 MZN196690:MZO196693 NJJ196690:NJK196693 NTF196690:NTG196693 ODB196690:ODC196693 OMX196690:OMY196693 OWT196690:OWU196693 PGP196690:PGQ196693 PQL196690:PQM196693 QAH196690:QAI196693 QKD196690:QKE196693 QTZ196690:QUA196693 RDV196690:RDW196693 RNR196690:RNS196693 RXN196690:RXO196693 SHJ196690:SHK196693 SRF196690:SRG196693 TBB196690:TBC196693 TKX196690:TKY196693 TUT196690:TUU196693 UEP196690:UEQ196693 UOL196690:UOM196693 UYH196690:UYI196693 VID196690:VIE196693 VRZ196690:VSA196693 WBV196690:WBW196693 WLR196690:WLS196693 WVN196690:WVO196693 F262226:G262229 JB262226:JC262229 SX262226:SY262229 ACT262226:ACU262229 AMP262226:AMQ262229 AWL262226:AWM262229 BGH262226:BGI262229 BQD262226:BQE262229 BZZ262226:CAA262229 CJV262226:CJW262229 CTR262226:CTS262229 DDN262226:DDO262229 DNJ262226:DNK262229 DXF262226:DXG262229 EHB262226:EHC262229 EQX262226:EQY262229 FAT262226:FAU262229 FKP262226:FKQ262229 FUL262226:FUM262229 GEH262226:GEI262229 GOD262226:GOE262229 GXZ262226:GYA262229 HHV262226:HHW262229 HRR262226:HRS262229 IBN262226:IBO262229 ILJ262226:ILK262229 IVF262226:IVG262229 JFB262226:JFC262229 JOX262226:JOY262229 JYT262226:JYU262229 KIP262226:KIQ262229 KSL262226:KSM262229 LCH262226:LCI262229 LMD262226:LME262229 LVZ262226:LWA262229 MFV262226:MFW262229 MPR262226:MPS262229 MZN262226:MZO262229 NJJ262226:NJK262229 NTF262226:NTG262229 ODB262226:ODC262229 OMX262226:OMY262229 OWT262226:OWU262229 PGP262226:PGQ262229 PQL262226:PQM262229 QAH262226:QAI262229 QKD262226:QKE262229 QTZ262226:QUA262229 RDV262226:RDW262229 RNR262226:RNS262229 RXN262226:RXO262229 SHJ262226:SHK262229 SRF262226:SRG262229 TBB262226:TBC262229 TKX262226:TKY262229 TUT262226:TUU262229 UEP262226:UEQ262229 UOL262226:UOM262229 UYH262226:UYI262229 VID262226:VIE262229 VRZ262226:VSA262229 WBV262226:WBW262229 WLR262226:WLS262229 WVN262226:WVO262229 F327762:G327765 JB327762:JC327765 SX327762:SY327765 ACT327762:ACU327765 AMP327762:AMQ327765 AWL327762:AWM327765 BGH327762:BGI327765 BQD327762:BQE327765 BZZ327762:CAA327765 CJV327762:CJW327765 CTR327762:CTS327765 DDN327762:DDO327765 DNJ327762:DNK327765 DXF327762:DXG327765 EHB327762:EHC327765 EQX327762:EQY327765 FAT327762:FAU327765 FKP327762:FKQ327765 FUL327762:FUM327765 GEH327762:GEI327765 GOD327762:GOE327765 GXZ327762:GYA327765 HHV327762:HHW327765 HRR327762:HRS327765 IBN327762:IBO327765 ILJ327762:ILK327765 IVF327762:IVG327765 JFB327762:JFC327765 JOX327762:JOY327765 JYT327762:JYU327765 KIP327762:KIQ327765 KSL327762:KSM327765 LCH327762:LCI327765 LMD327762:LME327765 LVZ327762:LWA327765 MFV327762:MFW327765 MPR327762:MPS327765 MZN327762:MZO327765 NJJ327762:NJK327765 NTF327762:NTG327765 ODB327762:ODC327765 OMX327762:OMY327765 OWT327762:OWU327765 PGP327762:PGQ327765 PQL327762:PQM327765 QAH327762:QAI327765 QKD327762:QKE327765 QTZ327762:QUA327765 RDV327762:RDW327765 RNR327762:RNS327765 RXN327762:RXO327765 SHJ327762:SHK327765 SRF327762:SRG327765 TBB327762:TBC327765 TKX327762:TKY327765 TUT327762:TUU327765 UEP327762:UEQ327765 UOL327762:UOM327765 UYH327762:UYI327765 VID327762:VIE327765 VRZ327762:VSA327765 WBV327762:WBW327765 WLR327762:WLS327765 WVN327762:WVO327765 F393298:G393301 JB393298:JC393301 SX393298:SY393301 ACT393298:ACU393301 AMP393298:AMQ393301 AWL393298:AWM393301 BGH393298:BGI393301 BQD393298:BQE393301 BZZ393298:CAA393301 CJV393298:CJW393301 CTR393298:CTS393301 DDN393298:DDO393301 DNJ393298:DNK393301 DXF393298:DXG393301 EHB393298:EHC393301 EQX393298:EQY393301 FAT393298:FAU393301 FKP393298:FKQ393301 FUL393298:FUM393301 GEH393298:GEI393301 GOD393298:GOE393301 GXZ393298:GYA393301 HHV393298:HHW393301 HRR393298:HRS393301 IBN393298:IBO393301 ILJ393298:ILK393301 IVF393298:IVG393301 JFB393298:JFC393301 JOX393298:JOY393301 JYT393298:JYU393301 KIP393298:KIQ393301 KSL393298:KSM393301 LCH393298:LCI393301 LMD393298:LME393301 LVZ393298:LWA393301 MFV393298:MFW393301 MPR393298:MPS393301 MZN393298:MZO393301 NJJ393298:NJK393301 NTF393298:NTG393301 ODB393298:ODC393301 OMX393298:OMY393301 OWT393298:OWU393301 PGP393298:PGQ393301 PQL393298:PQM393301 QAH393298:QAI393301 QKD393298:QKE393301 QTZ393298:QUA393301 RDV393298:RDW393301 RNR393298:RNS393301 RXN393298:RXO393301 SHJ393298:SHK393301 SRF393298:SRG393301 TBB393298:TBC393301 TKX393298:TKY393301 TUT393298:TUU393301 UEP393298:UEQ393301 UOL393298:UOM393301 UYH393298:UYI393301 VID393298:VIE393301 VRZ393298:VSA393301 WBV393298:WBW393301 WLR393298:WLS393301 WVN393298:WVO393301 F458834:G458837 JB458834:JC458837 SX458834:SY458837 ACT458834:ACU458837 AMP458834:AMQ458837 AWL458834:AWM458837 BGH458834:BGI458837 BQD458834:BQE458837 BZZ458834:CAA458837 CJV458834:CJW458837 CTR458834:CTS458837 DDN458834:DDO458837 DNJ458834:DNK458837 DXF458834:DXG458837 EHB458834:EHC458837 EQX458834:EQY458837 FAT458834:FAU458837 FKP458834:FKQ458837 FUL458834:FUM458837 GEH458834:GEI458837 GOD458834:GOE458837 GXZ458834:GYA458837 HHV458834:HHW458837 HRR458834:HRS458837 IBN458834:IBO458837 ILJ458834:ILK458837 IVF458834:IVG458837 JFB458834:JFC458837 JOX458834:JOY458837 JYT458834:JYU458837 KIP458834:KIQ458837 KSL458834:KSM458837 LCH458834:LCI458837 LMD458834:LME458837 LVZ458834:LWA458837 MFV458834:MFW458837 MPR458834:MPS458837 MZN458834:MZO458837 NJJ458834:NJK458837 NTF458834:NTG458837 ODB458834:ODC458837 OMX458834:OMY458837 OWT458834:OWU458837 PGP458834:PGQ458837 PQL458834:PQM458837 QAH458834:QAI458837 QKD458834:QKE458837 QTZ458834:QUA458837 RDV458834:RDW458837 RNR458834:RNS458837 RXN458834:RXO458837 SHJ458834:SHK458837 SRF458834:SRG458837 TBB458834:TBC458837 TKX458834:TKY458837 TUT458834:TUU458837 UEP458834:UEQ458837 UOL458834:UOM458837 UYH458834:UYI458837 VID458834:VIE458837 VRZ458834:VSA458837 WBV458834:WBW458837 WLR458834:WLS458837 WVN458834:WVO458837 F524370:G524373 JB524370:JC524373 SX524370:SY524373 ACT524370:ACU524373 AMP524370:AMQ524373 AWL524370:AWM524373 BGH524370:BGI524373 BQD524370:BQE524373 BZZ524370:CAA524373 CJV524370:CJW524373 CTR524370:CTS524373 DDN524370:DDO524373 DNJ524370:DNK524373 DXF524370:DXG524373 EHB524370:EHC524373 EQX524370:EQY524373 FAT524370:FAU524373 FKP524370:FKQ524373 FUL524370:FUM524373 GEH524370:GEI524373 GOD524370:GOE524373 GXZ524370:GYA524373 HHV524370:HHW524373 HRR524370:HRS524373 IBN524370:IBO524373 ILJ524370:ILK524373 IVF524370:IVG524373 JFB524370:JFC524373 JOX524370:JOY524373 JYT524370:JYU524373 KIP524370:KIQ524373 KSL524370:KSM524373 LCH524370:LCI524373 LMD524370:LME524373 LVZ524370:LWA524373 MFV524370:MFW524373 MPR524370:MPS524373 MZN524370:MZO524373 NJJ524370:NJK524373 NTF524370:NTG524373 ODB524370:ODC524373 OMX524370:OMY524373 OWT524370:OWU524373 PGP524370:PGQ524373 PQL524370:PQM524373 QAH524370:QAI524373 QKD524370:QKE524373 QTZ524370:QUA524373 RDV524370:RDW524373 RNR524370:RNS524373 RXN524370:RXO524373 SHJ524370:SHK524373 SRF524370:SRG524373 TBB524370:TBC524373 TKX524370:TKY524373 TUT524370:TUU524373 UEP524370:UEQ524373 UOL524370:UOM524373 UYH524370:UYI524373 VID524370:VIE524373 VRZ524370:VSA524373 WBV524370:WBW524373 WLR524370:WLS524373 WVN524370:WVO524373 F589906:G589909 JB589906:JC589909 SX589906:SY589909 ACT589906:ACU589909 AMP589906:AMQ589909 AWL589906:AWM589909 BGH589906:BGI589909 BQD589906:BQE589909 BZZ589906:CAA589909 CJV589906:CJW589909 CTR589906:CTS589909 DDN589906:DDO589909 DNJ589906:DNK589909 DXF589906:DXG589909 EHB589906:EHC589909 EQX589906:EQY589909 FAT589906:FAU589909 FKP589906:FKQ589909 FUL589906:FUM589909 GEH589906:GEI589909 GOD589906:GOE589909 GXZ589906:GYA589909 HHV589906:HHW589909 HRR589906:HRS589909 IBN589906:IBO589909 ILJ589906:ILK589909 IVF589906:IVG589909 JFB589906:JFC589909 JOX589906:JOY589909 JYT589906:JYU589909 KIP589906:KIQ589909 KSL589906:KSM589909 LCH589906:LCI589909 LMD589906:LME589909 LVZ589906:LWA589909 MFV589906:MFW589909 MPR589906:MPS589909 MZN589906:MZO589909 NJJ589906:NJK589909 NTF589906:NTG589909 ODB589906:ODC589909 OMX589906:OMY589909 OWT589906:OWU589909 PGP589906:PGQ589909 PQL589906:PQM589909 QAH589906:QAI589909 QKD589906:QKE589909 QTZ589906:QUA589909 RDV589906:RDW589909 RNR589906:RNS589909 RXN589906:RXO589909 SHJ589906:SHK589909 SRF589906:SRG589909 TBB589906:TBC589909 TKX589906:TKY589909 TUT589906:TUU589909 UEP589906:UEQ589909 UOL589906:UOM589909 UYH589906:UYI589909 VID589906:VIE589909 VRZ589906:VSA589909 WBV589906:WBW589909 WLR589906:WLS589909 WVN589906:WVO589909 F655442:G655445 JB655442:JC655445 SX655442:SY655445 ACT655442:ACU655445 AMP655442:AMQ655445 AWL655442:AWM655445 BGH655442:BGI655445 BQD655442:BQE655445 BZZ655442:CAA655445 CJV655442:CJW655445 CTR655442:CTS655445 DDN655442:DDO655445 DNJ655442:DNK655445 DXF655442:DXG655445 EHB655442:EHC655445 EQX655442:EQY655445 FAT655442:FAU655445 FKP655442:FKQ655445 FUL655442:FUM655445 GEH655442:GEI655445 GOD655442:GOE655445 GXZ655442:GYA655445 HHV655442:HHW655445 HRR655442:HRS655445 IBN655442:IBO655445 ILJ655442:ILK655445 IVF655442:IVG655445 JFB655442:JFC655445 JOX655442:JOY655445 JYT655442:JYU655445 KIP655442:KIQ655445 KSL655442:KSM655445 LCH655442:LCI655445 LMD655442:LME655445 LVZ655442:LWA655445 MFV655442:MFW655445 MPR655442:MPS655445 MZN655442:MZO655445 NJJ655442:NJK655445 NTF655442:NTG655445 ODB655442:ODC655445 OMX655442:OMY655445 OWT655442:OWU655445 PGP655442:PGQ655445 PQL655442:PQM655445 QAH655442:QAI655445 QKD655442:QKE655445 QTZ655442:QUA655445 RDV655442:RDW655445 RNR655442:RNS655445 RXN655442:RXO655445 SHJ655442:SHK655445 SRF655442:SRG655445 TBB655442:TBC655445 TKX655442:TKY655445 TUT655442:TUU655445 UEP655442:UEQ655445 UOL655442:UOM655445 UYH655442:UYI655445 VID655442:VIE655445 VRZ655442:VSA655445 WBV655442:WBW655445 WLR655442:WLS655445 WVN655442:WVO655445 F720978:G720981 JB720978:JC720981 SX720978:SY720981 ACT720978:ACU720981 AMP720978:AMQ720981 AWL720978:AWM720981 BGH720978:BGI720981 BQD720978:BQE720981 BZZ720978:CAA720981 CJV720978:CJW720981 CTR720978:CTS720981 DDN720978:DDO720981 DNJ720978:DNK720981 DXF720978:DXG720981 EHB720978:EHC720981 EQX720978:EQY720981 FAT720978:FAU720981 FKP720978:FKQ720981 FUL720978:FUM720981 GEH720978:GEI720981 GOD720978:GOE720981 GXZ720978:GYA720981 HHV720978:HHW720981 HRR720978:HRS720981 IBN720978:IBO720981 ILJ720978:ILK720981 IVF720978:IVG720981 JFB720978:JFC720981 JOX720978:JOY720981 JYT720978:JYU720981 KIP720978:KIQ720981 KSL720978:KSM720981 LCH720978:LCI720981 LMD720978:LME720981 LVZ720978:LWA720981 MFV720978:MFW720981 MPR720978:MPS720981 MZN720978:MZO720981 NJJ720978:NJK720981 NTF720978:NTG720981 ODB720978:ODC720981 OMX720978:OMY720981 OWT720978:OWU720981 PGP720978:PGQ720981 PQL720978:PQM720981 QAH720978:QAI720981 QKD720978:QKE720981 QTZ720978:QUA720981 RDV720978:RDW720981 RNR720978:RNS720981 RXN720978:RXO720981 SHJ720978:SHK720981 SRF720978:SRG720981 TBB720978:TBC720981 TKX720978:TKY720981 TUT720978:TUU720981 UEP720978:UEQ720981 UOL720978:UOM720981 UYH720978:UYI720981 VID720978:VIE720981 VRZ720978:VSA720981 WBV720978:WBW720981 WLR720978:WLS720981 WVN720978:WVO720981 F786514:G786517 JB786514:JC786517 SX786514:SY786517 ACT786514:ACU786517 AMP786514:AMQ786517 AWL786514:AWM786517 BGH786514:BGI786517 BQD786514:BQE786517 BZZ786514:CAA786517 CJV786514:CJW786517 CTR786514:CTS786517 DDN786514:DDO786517 DNJ786514:DNK786517 DXF786514:DXG786517 EHB786514:EHC786517 EQX786514:EQY786517 FAT786514:FAU786517 FKP786514:FKQ786517 FUL786514:FUM786517 GEH786514:GEI786517 GOD786514:GOE786517 GXZ786514:GYA786517 HHV786514:HHW786517 HRR786514:HRS786517 IBN786514:IBO786517 ILJ786514:ILK786517 IVF786514:IVG786517 JFB786514:JFC786517 JOX786514:JOY786517 JYT786514:JYU786517 KIP786514:KIQ786517 KSL786514:KSM786517 LCH786514:LCI786517 LMD786514:LME786517 LVZ786514:LWA786517 MFV786514:MFW786517 MPR786514:MPS786517 MZN786514:MZO786517 NJJ786514:NJK786517 NTF786514:NTG786517 ODB786514:ODC786517 OMX786514:OMY786517 OWT786514:OWU786517 PGP786514:PGQ786517 PQL786514:PQM786517 QAH786514:QAI786517 QKD786514:QKE786517 QTZ786514:QUA786517 RDV786514:RDW786517 RNR786514:RNS786517 RXN786514:RXO786517 SHJ786514:SHK786517 SRF786514:SRG786517 TBB786514:TBC786517 TKX786514:TKY786517 TUT786514:TUU786517 UEP786514:UEQ786517 UOL786514:UOM786517 UYH786514:UYI786517 VID786514:VIE786517 VRZ786514:VSA786517 WBV786514:WBW786517 WLR786514:WLS786517 WVN786514:WVO786517 F852050:G852053 JB852050:JC852053 SX852050:SY852053 ACT852050:ACU852053 AMP852050:AMQ852053 AWL852050:AWM852053 BGH852050:BGI852053 BQD852050:BQE852053 BZZ852050:CAA852053 CJV852050:CJW852053 CTR852050:CTS852053 DDN852050:DDO852053 DNJ852050:DNK852053 DXF852050:DXG852053 EHB852050:EHC852053 EQX852050:EQY852053 FAT852050:FAU852053 FKP852050:FKQ852053 FUL852050:FUM852053 GEH852050:GEI852053 GOD852050:GOE852053 GXZ852050:GYA852053 HHV852050:HHW852053 HRR852050:HRS852053 IBN852050:IBO852053 ILJ852050:ILK852053 IVF852050:IVG852053 JFB852050:JFC852053 JOX852050:JOY852053 JYT852050:JYU852053 KIP852050:KIQ852053 KSL852050:KSM852053 LCH852050:LCI852053 LMD852050:LME852053 LVZ852050:LWA852053 MFV852050:MFW852053 MPR852050:MPS852053 MZN852050:MZO852053 NJJ852050:NJK852053 NTF852050:NTG852053 ODB852050:ODC852053 OMX852050:OMY852053 OWT852050:OWU852053 PGP852050:PGQ852053 PQL852050:PQM852053 QAH852050:QAI852053 QKD852050:QKE852053 QTZ852050:QUA852053 RDV852050:RDW852053 RNR852050:RNS852053 RXN852050:RXO852053 SHJ852050:SHK852053 SRF852050:SRG852053 TBB852050:TBC852053 TKX852050:TKY852053 TUT852050:TUU852053 UEP852050:UEQ852053 UOL852050:UOM852053 UYH852050:UYI852053 VID852050:VIE852053 VRZ852050:VSA852053 WBV852050:WBW852053 WLR852050:WLS852053 WVN852050:WVO852053 F917586:G917589 JB917586:JC917589 SX917586:SY917589 ACT917586:ACU917589 AMP917586:AMQ917589 AWL917586:AWM917589 BGH917586:BGI917589 BQD917586:BQE917589 BZZ917586:CAA917589 CJV917586:CJW917589 CTR917586:CTS917589 DDN917586:DDO917589 DNJ917586:DNK917589 DXF917586:DXG917589 EHB917586:EHC917589 EQX917586:EQY917589 FAT917586:FAU917589 FKP917586:FKQ917589 FUL917586:FUM917589 GEH917586:GEI917589 GOD917586:GOE917589 GXZ917586:GYA917589 HHV917586:HHW917589 HRR917586:HRS917589 IBN917586:IBO917589 ILJ917586:ILK917589 IVF917586:IVG917589 JFB917586:JFC917589 JOX917586:JOY917589 JYT917586:JYU917589 KIP917586:KIQ917589 KSL917586:KSM917589 LCH917586:LCI917589 LMD917586:LME917589 LVZ917586:LWA917589 MFV917586:MFW917589 MPR917586:MPS917589 MZN917586:MZO917589 NJJ917586:NJK917589 NTF917586:NTG917589 ODB917586:ODC917589 OMX917586:OMY917589 OWT917586:OWU917589 PGP917586:PGQ917589 PQL917586:PQM917589 QAH917586:QAI917589 QKD917586:QKE917589 QTZ917586:QUA917589 RDV917586:RDW917589 RNR917586:RNS917589 RXN917586:RXO917589 SHJ917586:SHK917589 SRF917586:SRG917589 TBB917586:TBC917589 TKX917586:TKY917589 TUT917586:TUU917589 UEP917586:UEQ917589 UOL917586:UOM917589 UYH917586:UYI917589 VID917586:VIE917589 VRZ917586:VSA917589 WBV917586:WBW917589 WLR917586:WLS917589 WVN917586:WVO917589 F983122:G983125 JB983122:JC983125 SX983122:SY983125 ACT983122:ACU983125 AMP983122:AMQ983125 AWL983122:AWM983125 BGH983122:BGI983125 BQD983122:BQE983125 BZZ983122:CAA983125 CJV983122:CJW983125 CTR983122:CTS983125 DDN983122:DDO983125 DNJ983122:DNK983125 DXF983122:DXG983125 EHB983122:EHC983125 EQX983122:EQY983125 FAT983122:FAU983125 FKP983122:FKQ983125 FUL983122:FUM983125 GEH983122:GEI983125 GOD983122:GOE983125 GXZ983122:GYA983125 HHV983122:HHW983125 HRR983122:HRS983125 IBN983122:IBO983125 ILJ983122:ILK983125 IVF983122:IVG983125 JFB983122:JFC983125 JOX983122:JOY983125 JYT983122:JYU983125 KIP983122:KIQ983125 KSL983122:KSM983125 LCH983122:LCI983125 LMD983122:LME983125 LVZ983122:LWA983125 MFV983122:MFW983125 MPR983122:MPS983125 MZN983122:MZO983125 NJJ983122:NJK983125 NTF983122:NTG983125 ODB983122:ODC983125 OMX983122:OMY983125 OWT983122:OWU983125 PGP983122:PGQ983125 PQL983122:PQM983125 QAH983122:QAI983125 QKD983122:QKE983125 QTZ983122:QUA983125 RDV983122:RDW983125 RNR983122:RNS983125 RXN983122:RXO983125 SHJ983122:SHK983125 SRF983122:SRG983125 TBB983122:TBC983125 TKX983122:TKY983125 TUT983122:TUU983125 UEP983122:UEQ983125 UOL983122:UOM983125 UYH983122:UYI983125 VID983122:VIE983125 VRZ983122:VSA983125 WBV983122:WBW983125 WLR983122:WLS983125 WVN983122:WVO983125 WVN983140:WVO983149 F65579:G65612 JB65579:JC65612 SX65579:SY65612 ACT65579:ACU65612 AMP65579:AMQ65612 AWL65579:AWM65612 BGH65579:BGI65612 BQD65579:BQE65612 BZZ65579:CAA65612 CJV65579:CJW65612 CTR65579:CTS65612 DDN65579:DDO65612 DNJ65579:DNK65612 DXF65579:DXG65612 EHB65579:EHC65612 EQX65579:EQY65612 FAT65579:FAU65612 FKP65579:FKQ65612 FUL65579:FUM65612 GEH65579:GEI65612 GOD65579:GOE65612 GXZ65579:GYA65612 HHV65579:HHW65612 HRR65579:HRS65612 IBN65579:IBO65612 ILJ65579:ILK65612 IVF65579:IVG65612 JFB65579:JFC65612 JOX65579:JOY65612 JYT65579:JYU65612 KIP65579:KIQ65612 KSL65579:KSM65612 LCH65579:LCI65612 LMD65579:LME65612 LVZ65579:LWA65612 MFV65579:MFW65612 MPR65579:MPS65612 MZN65579:MZO65612 NJJ65579:NJK65612 NTF65579:NTG65612 ODB65579:ODC65612 OMX65579:OMY65612 OWT65579:OWU65612 PGP65579:PGQ65612 PQL65579:PQM65612 QAH65579:QAI65612 QKD65579:QKE65612 QTZ65579:QUA65612 RDV65579:RDW65612 RNR65579:RNS65612 RXN65579:RXO65612 SHJ65579:SHK65612 SRF65579:SRG65612 TBB65579:TBC65612 TKX65579:TKY65612 TUT65579:TUU65612 UEP65579:UEQ65612 UOL65579:UOM65612 UYH65579:UYI65612 VID65579:VIE65612 VRZ65579:VSA65612 WBV65579:WBW65612 WLR65579:WLS65612 WVN65579:WVO65612 F131115:G131148 JB131115:JC131148 SX131115:SY131148 ACT131115:ACU131148 AMP131115:AMQ131148 AWL131115:AWM131148 BGH131115:BGI131148 BQD131115:BQE131148 BZZ131115:CAA131148 CJV131115:CJW131148 CTR131115:CTS131148 DDN131115:DDO131148 DNJ131115:DNK131148 DXF131115:DXG131148 EHB131115:EHC131148 EQX131115:EQY131148 FAT131115:FAU131148 FKP131115:FKQ131148 FUL131115:FUM131148 GEH131115:GEI131148 GOD131115:GOE131148 GXZ131115:GYA131148 HHV131115:HHW131148 HRR131115:HRS131148 IBN131115:IBO131148 ILJ131115:ILK131148 IVF131115:IVG131148 JFB131115:JFC131148 JOX131115:JOY131148 JYT131115:JYU131148 KIP131115:KIQ131148 KSL131115:KSM131148 LCH131115:LCI131148 LMD131115:LME131148 LVZ131115:LWA131148 MFV131115:MFW131148 MPR131115:MPS131148 MZN131115:MZO131148 NJJ131115:NJK131148 NTF131115:NTG131148 ODB131115:ODC131148 OMX131115:OMY131148 OWT131115:OWU131148 PGP131115:PGQ131148 PQL131115:PQM131148 QAH131115:QAI131148 QKD131115:QKE131148 QTZ131115:QUA131148 RDV131115:RDW131148 RNR131115:RNS131148 RXN131115:RXO131148 SHJ131115:SHK131148 SRF131115:SRG131148 TBB131115:TBC131148 TKX131115:TKY131148 TUT131115:TUU131148 UEP131115:UEQ131148 UOL131115:UOM131148 UYH131115:UYI131148 VID131115:VIE131148 VRZ131115:VSA131148 WBV131115:WBW131148 WLR131115:WLS131148 WVN131115:WVO131148 F196651:G196684 JB196651:JC196684 SX196651:SY196684 ACT196651:ACU196684 AMP196651:AMQ196684 AWL196651:AWM196684 BGH196651:BGI196684 BQD196651:BQE196684 BZZ196651:CAA196684 CJV196651:CJW196684 CTR196651:CTS196684 DDN196651:DDO196684 DNJ196651:DNK196684 DXF196651:DXG196684 EHB196651:EHC196684 EQX196651:EQY196684 FAT196651:FAU196684 FKP196651:FKQ196684 FUL196651:FUM196684 GEH196651:GEI196684 GOD196651:GOE196684 GXZ196651:GYA196684 HHV196651:HHW196684 HRR196651:HRS196684 IBN196651:IBO196684 ILJ196651:ILK196684 IVF196651:IVG196684 JFB196651:JFC196684 JOX196651:JOY196684 JYT196651:JYU196684 KIP196651:KIQ196684 KSL196651:KSM196684 LCH196651:LCI196684 LMD196651:LME196684 LVZ196651:LWA196684 MFV196651:MFW196684 MPR196651:MPS196684 MZN196651:MZO196684 NJJ196651:NJK196684 NTF196651:NTG196684 ODB196651:ODC196684 OMX196651:OMY196684 OWT196651:OWU196684 PGP196651:PGQ196684 PQL196651:PQM196684 QAH196651:QAI196684 QKD196651:QKE196684 QTZ196651:QUA196684 RDV196651:RDW196684 RNR196651:RNS196684 RXN196651:RXO196684 SHJ196651:SHK196684 SRF196651:SRG196684 TBB196651:TBC196684 TKX196651:TKY196684 TUT196651:TUU196684 UEP196651:UEQ196684 UOL196651:UOM196684 UYH196651:UYI196684 VID196651:VIE196684 VRZ196651:VSA196684 WBV196651:WBW196684 WLR196651:WLS196684 WVN196651:WVO196684 F262187:G262220 JB262187:JC262220 SX262187:SY262220 ACT262187:ACU262220 AMP262187:AMQ262220 AWL262187:AWM262220 BGH262187:BGI262220 BQD262187:BQE262220 BZZ262187:CAA262220 CJV262187:CJW262220 CTR262187:CTS262220 DDN262187:DDO262220 DNJ262187:DNK262220 DXF262187:DXG262220 EHB262187:EHC262220 EQX262187:EQY262220 FAT262187:FAU262220 FKP262187:FKQ262220 FUL262187:FUM262220 GEH262187:GEI262220 GOD262187:GOE262220 GXZ262187:GYA262220 HHV262187:HHW262220 HRR262187:HRS262220 IBN262187:IBO262220 ILJ262187:ILK262220 IVF262187:IVG262220 JFB262187:JFC262220 JOX262187:JOY262220 JYT262187:JYU262220 KIP262187:KIQ262220 KSL262187:KSM262220 LCH262187:LCI262220 LMD262187:LME262220 LVZ262187:LWA262220 MFV262187:MFW262220 MPR262187:MPS262220 MZN262187:MZO262220 NJJ262187:NJK262220 NTF262187:NTG262220 ODB262187:ODC262220 OMX262187:OMY262220 OWT262187:OWU262220 PGP262187:PGQ262220 PQL262187:PQM262220 QAH262187:QAI262220 QKD262187:QKE262220 QTZ262187:QUA262220 RDV262187:RDW262220 RNR262187:RNS262220 RXN262187:RXO262220 SHJ262187:SHK262220 SRF262187:SRG262220 TBB262187:TBC262220 TKX262187:TKY262220 TUT262187:TUU262220 UEP262187:UEQ262220 UOL262187:UOM262220 UYH262187:UYI262220 VID262187:VIE262220 VRZ262187:VSA262220 WBV262187:WBW262220 WLR262187:WLS262220 WVN262187:WVO262220 F327723:G327756 JB327723:JC327756 SX327723:SY327756 ACT327723:ACU327756 AMP327723:AMQ327756 AWL327723:AWM327756 BGH327723:BGI327756 BQD327723:BQE327756 BZZ327723:CAA327756 CJV327723:CJW327756 CTR327723:CTS327756 DDN327723:DDO327756 DNJ327723:DNK327756 DXF327723:DXG327756 EHB327723:EHC327756 EQX327723:EQY327756 FAT327723:FAU327756 FKP327723:FKQ327756 FUL327723:FUM327756 GEH327723:GEI327756 GOD327723:GOE327756 GXZ327723:GYA327756 HHV327723:HHW327756 HRR327723:HRS327756 IBN327723:IBO327756 ILJ327723:ILK327756 IVF327723:IVG327756 JFB327723:JFC327756 JOX327723:JOY327756 JYT327723:JYU327756 KIP327723:KIQ327756 KSL327723:KSM327756 LCH327723:LCI327756 LMD327723:LME327756 LVZ327723:LWA327756 MFV327723:MFW327756 MPR327723:MPS327756 MZN327723:MZO327756 NJJ327723:NJK327756 NTF327723:NTG327756 ODB327723:ODC327756 OMX327723:OMY327756 OWT327723:OWU327756 PGP327723:PGQ327756 PQL327723:PQM327756 QAH327723:QAI327756 QKD327723:QKE327756 QTZ327723:QUA327756 RDV327723:RDW327756 RNR327723:RNS327756 RXN327723:RXO327756 SHJ327723:SHK327756 SRF327723:SRG327756 TBB327723:TBC327756 TKX327723:TKY327756 TUT327723:TUU327756 UEP327723:UEQ327756 UOL327723:UOM327756 UYH327723:UYI327756 VID327723:VIE327756 VRZ327723:VSA327756 WBV327723:WBW327756 WLR327723:WLS327756 WVN327723:WVO327756 F393259:G393292 JB393259:JC393292 SX393259:SY393292 ACT393259:ACU393292 AMP393259:AMQ393292 AWL393259:AWM393292 BGH393259:BGI393292 BQD393259:BQE393292 BZZ393259:CAA393292 CJV393259:CJW393292 CTR393259:CTS393292 DDN393259:DDO393292 DNJ393259:DNK393292 DXF393259:DXG393292 EHB393259:EHC393292 EQX393259:EQY393292 FAT393259:FAU393292 FKP393259:FKQ393292 FUL393259:FUM393292 GEH393259:GEI393292 GOD393259:GOE393292 GXZ393259:GYA393292 HHV393259:HHW393292 HRR393259:HRS393292 IBN393259:IBO393292 ILJ393259:ILK393292 IVF393259:IVG393292 JFB393259:JFC393292 JOX393259:JOY393292 JYT393259:JYU393292 KIP393259:KIQ393292 KSL393259:KSM393292 LCH393259:LCI393292 LMD393259:LME393292 LVZ393259:LWA393292 MFV393259:MFW393292 MPR393259:MPS393292 MZN393259:MZO393292 NJJ393259:NJK393292 NTF393259:NTG393292 ODB393259:ODC393292 OMX393259:OMY393292 OWT393259:OWU393292 PGP393259:PGQ393292 PQL393259:PQM393292 QAH393259:QAI393292 QKD393259:QKE393292 QTZ393259:QUA393292 RDV393259:RDW393292 RNR393259:RNS393292 RXN393259:RXO393292 SHJ393259:SHK393292 SRF393259:SRG393292 TBB393259:TBC393292 TKX393259:TKY393292 TUT393259:TUU393292 UEP393259:UEQ393292 UOL393259:UOM393292 UYH393259:UYI393292 VID393259:VIE393292 VRZ393259:VSA393292 WBV393259:WBW393292 WLR393259:WLS393292 WVN393259:WVO393292 F458795:G458828 JB458795:JC458828 SX458795:SY458828 ACT458795:ACU458828 AMP458795:AMQ458828 AWL458795:AWM458828 BGH458795:BGI458828 BQD458795:BQE458828 BZZ458795:CAA458828 CJV458795:CJW458828 CTR458795:CTS458828 DDN458795:DDO458828 DNJ458795:DNK458828 DXF458795:DXG458828 EHB458795:EHC458828 EQX458795:EQY458828 FAT458795:FAU458828 FKP458795:FKQ458828 FUL458795:FUM458828 GEH458795:GEI458828 GOD458795:GOE458828 GXZ458795:GYA458828 HHV458795:HHW458828 HRR458795:HRS458828 IBN458795:IBO458828 ILJ458795:ILK458828 IVF458795:IVG458828 JFB458795:JFC458828 JOX458795:JOY458828 JYT458795:JYU458828 KIP458795:KIQ458828 KSL458795:KSM458828 LCH458795:LCI458828 LMD458795:LME458828 LVZ458795:LWA458828 MFV458795:MFW458828 MPR458795:MPS458828 MZN458795:MZO458828 NJJ458795:NJK458828 NTF458795:NTG458828 ODB458795:ODC458828 OMX458795:OMY458828 OWT458795:OWU458828 PGP458795:PGQ458828 PQL458795:PQM458828 QAH458795:QAI458828 QKD458795:QKE458828 QTZ458795:QUA458828 RDV458795:RDW458828 RNR458795:RNS458828 RXN458795:RXO458828 SHJ458795:SHK458828 SRF458795:SRG458828 TBB458795:TBC458828 TKX458795:TKY458828 TUT458795:TUU458828 UEP458795:UEQ458828 UOL458795:UOM458828 UYH458795:UYI458828 VID458795:VIE458828 VRZ458795:VSA458828 WBV458795:WBW458828 WLR458795:WLS458828 WVN458795:WVO458828 F524331:G524364 JB524331:JC524364 SX524331:SY524364 ACT524331:ACU524364 AMP524331:AMQ524364 AWL524331:AWM524364 BGH524331:BGI524364 BQD524331:BQE524364 BZZ524331:CAA524364 CJV524331:CJW524364 CTR524331:CTS524364 DDN524331:DDO524364 DNJ524331:DNK524364 DXF524331:DXG524364 EHB524331:EHC524364 EQX524331:EQY524364 FAT524331:FAU524364 FKP524331:FKQ524364 FUL524331:FUM524364 GEH524331:GEI524364 GOD524331:GOE524364 GXZ524331:GYA524364 HHV524331:HHW524364 HRR524331:HRS524364 IBN524331:IBO524364 ILJ524331:ILK524364 IVF524331:IVG524364 JFB524331:JFC524364 JOX524331:JOY524364 JYT524331:JYU524364 KIP524331:KIQ524364 KSL524331:KSM524364 LCH524331:LCI524364 LMD524331:LME524364 LVZ524331:LWA524364 MFV524331:MFW524364 MPR524331:MPS524364 MZN524331:MZO524364 NJJ524331:NJK524364 NTF524331:NTG524364 ODB524331:ODC524364 OMX524331:OMY524364 OWT524331:OWU524364 PGP524331:PGQ524364 PQL524331:PQM524364 QAH524331:QAI524364 QKD524331:QKE524364 QTZ524331:QUA524364 RDV524331:RDW524364 RNR524331:RNS524364 RXN524331:RXO524364 SHJ524331:SHK524364 SRF524331:SRG524364 TBB524331:TBC524364 TKX524331:TKY524364 TUT524331:TUU524364 UEP524331:UEQ524364 UOL524331:UOM524364 UYH524331:UYI524364 VID524331:VIE524364 VRZ524331:VSA524364 WBV524331:WBW524364 WLR524331:WLS524364 WVN524331:WVO524364 F589867:G589900 JB589867:JC589900 SX589867:SY589900 ACT589867:ACU589900 AMP589867:AMQ589900 AWL589867:AWM589900 BGH589867:BGI589900 BQD589867:BQE589900 BZZ589867:CAA589900 CJV589867:CJW589900 CTR589867:CTS589900 DDN589867:DDO589900 DNJ589867:DNK589900 DXF589867:DXG589900 EHB589867:EHC589900 EQX589867:EQY589900 FAT589867:FAU589900 FKP589867:FKQ589900 FUL589867:FUM589900 GEH589867:GEI589900 GOD589867:GOE589900 GXZ589867:GYA589900 HHV589867:HHW589900 HRR589867:HRS589900 IBN589867:IBO589900 ILJ589867:ILK589900 IVF589867:IVG589900 JFB589867:JFC589900 JOX589867:JOY589900 JYT589867:JYU589900 KIP589867:KIQ589900 KSL589867:KSM589900 LCH589867:LCI589900 LMD589867:LME589900 LVZ589867:LWA589900 MFV589867:MFW589900 MPR589867:MPS589900 MZN589867:MZO589900 NJJ589867:NJK589900 NTF589867:NTG589900 ODB589867:ODC589900 OMX589867:OMY589900 OWT589867:OWU589900 PGP589867:PGQ589900 PQL589867:PQM589900 QAH589867:QAI589900 QKD589867:QKE589900 QTZ589867:QUA589900 RDV589867:RDW589900 RNR589867:RNS589900 RXN589867:RXO589900 SHJ589867:SHK589900 SRF589867:SRG589900 TBB589867:TBC589900 TKX589867:TKY589900 TUT589867:TUU589900 UEP589867:UEQ589900 UOL589867:UOM589900 UYH589867:UYI589900 VID589867:VIE589900 VRZ589867:VSA589900 WBV589867:WBW589900 WLR589867:WLS589900 WVN589867:WVO589900 F655403:G655436 JB655403:JC655436 SX655403:SY655436 ACT655403:ACU655436 AMP655403:AMQ655436 AWL655403:AWM655436 BGH655403:BGI655436 BQD655403:BQE655436 BZZ655403:CAA655436 CJV655403:CJW655436 CTR655403:CTS655436 DDN655403:DDO655436 DNJ655403:DNK655436 DXF655403:DXG655436 EHB655403:EHC655436 EQX655403:EQY655436 FAT655403:FAU655436 FKP655403:FKQ655436 FUL655403:FUM655436 GEH655403:GEI655436 GOD655403:GOE655436 GXZ655403:GYA655436 HHV655403:HHW655436 HRR655403:HRS655436 IBN655403:IBO655436 ILJ655403:ILK655436 IVF655403:IVG655436 JFB655403:JFC655436 JOX655403:JOY655436 JYT655403:JYU655436 KIP655403:KIQ655436 KSL655403:KSM655436 LCH655403:LCI655436 LMD655403:LME655436 LVZ655403:LWA655436 MFV655403:MFW655436 MPR655403:MPS655436 MZN655403:MZO655436 NJJ655403:NJK655436 NTF655403:NTG655436 ODB655403:ODC655436 OMX655403:OMY655436 OWT655403:OWU655436 PGP655403:PGQ655436 PQL655403:PQM655436 QAH655403:QAI655436 QKD655403:QKE655436 QTZ655403:QUA655436 RDV655403:RDW655436 RNR655403:RNS655436 RXN655403:RXO655436 SHJ655403:SHK655436 SRF655403:SRG655436 TBB655403:TBC655436 TKX655403:TKY655436 TUT655403:TUU655436 UEP655403:UEQ655436 UOL655403:UOM655436 UYH655403:UYI655436 VID655403:VIE655436 VRZ655403:VSA655436 WBV655403:WBW655436 WLR655403:WLS655436 WVN655403:WVO655436 F720939:G720972 JB720939:JC720972 SX720939:SY720972 ACT720939:ACU720972 AMP720939:AMQ720972 AWL720939:AWM720972 BGH720939:BGI720972 BQD720939:BQE720972 BZZ720939:CAA720972 CJV720939:CJW720972 CTR720939:CTS720972 DDN720939:DDO720972 DNJ720939:DNK720972 DXF720939:DXG720972 EHB720939:EHC720972 EQX720939:EQY720972 FAT720939:FAU720972 FKP720939:FKQ720972 FUL720939:FUM720972 GEH720939:GEI720972 GOD720939:GOE720972 GXZ720939:GYA720972 HHV720939:HHW720972 HRR720939:HRS720972 IBN720939:IBO720972 ILJ720939:ILK720972 IVF720939:IVG720972 JFB720939:JFC720972 JOX720939:JOY720972 JYT720939:JYU720972 KIP720939:KIQ720972 KSL720939:KSM720972 LCH720939:LCI720972 LMD720939:LME720972 LVZ720939:LWA720972 MFV720939:MFW720972 MPR720939:MPS720972 MZN720939:MZO720972 NJJ720939:NJK720972 NTF720939:NTG720972 ODB720939:ODC720972 OMX720939:OMY720972 OWT720939:OWU720972 PGP720939:PGQ720972 PQL720939:PQM720972 QAH720939:QAI720972 QKD720939:QKE720972 QTZ720939:QUA720972 RDV720939:RDW720972 RNR720939:RNS720972 RXN720939:RXO720972 SHJ720939:SHK720972 SRF720939:SRG720972 TBB720939:TBC720972 TKX720939:TKY720972 TUT720939:TUU720972 UEP720939:UEQ720972 UOL720939:UOM720972 UYH720939:UYI720972 VID720939:VIE720972 VRZ720939:VSA720972 WBV720939:WBW720972 WLR720939:WLS720972 WVN720939:WVO720972 F786475:G786508 JB786475:JC786508 SX786475:SY786508 ACT786475:ACU786508 AMP786475:AMQ786508 AWL786475:AWM786508 BGH786475:BGI786508 BQD786475:BQE786508 BZZ786475:CAA786508 CJV786475:CJW786508 CTR786475:CTS786508 DDN786475:DDO786508 DNJ786475:DNK786508 DXF786475:DXG786508 EHB786475:EHC786508 EQX786475:EQY786508 FAT786475:FAU786508 FKP786475:FKQ786508 FUL786475:FUM786508 GEH786475:GEI786508 GOD786475:GOE786508 GXZ786475:GYA786508 HHV786475:HHW786508 HRR786475:HRS786508 IBN786475:IBO786508 ILJ786475:ILK786508 IVF786475:IVG786508 JFB786475:JFC786508 JOX786475:JOY786508 JYT786475:JYU786508 KIP786475:KIQ786508 KSL786475:KSM786508 LCH786475:LCI786508 LMD786475:LME786508 LVZ786475:LWA786508 MFV786475:MFW786508 MPR786475:MPS786508 MZN786475:MZO786508 NJJ786475:NJK786508 NTF786475:NTG786508 ODB786475:ODC786508 OMX786475:OMY786508 OWT786475:OWU786508 PGP786475:PGQ786508 PQL786475:PQM786508 QAH786475:QAI786508 QKD786475:QKE786508 QTZ786475:QUA786508 RDV786475:RDW786508 RNR786475:RNS786508 RXN786475:RXO786508 SHJ786475:SHK786508 SRF786475:SRG786508 TBB786475:TBC786508 TKX786475:TKY786508 TUT786475:TUU786508 UEP786475:UEQ786508 UOL786475:UOM786508 UYH786475:UYI786508 VID786475:VIE786508 VRZ786475:VSA786508 WBV786475:WBW786508 WLR786475:WLS786508 WVN786475:WVO786508 F852011:G852044 JB852011:JC852044 SX852011:SY852044 ACT852011:ACU852044 AMP852011:AMQ852044 AWL852011:AWM852044 BGH852011:BGI852044 BQD852011:BQE852044 BZZ852011:CAA852044 CJV852011:CJW852044 CTR852011:CTS852044 DDN852011:DDO852044 DNJ852011:DNK852044 DXF852011:DXG852044 EHB852011:EHC852044 EQX852011:EQY852044 FAT852011:FAU852044 FKP852011:FKQ852044 FUL852011:FUM852044 GEH852011:GEI852044 GOD852011:GOE852044 GXZ852011:GYA852044 HHV852011:HHW852044 HRR852011:HRS852044 IBN852011:IBO852044 ILJ852011:ILK852044 IVF852011:IVG852044 JFB852011:JFC852044 JOX852011:JOY852044 JYT852011:JYU852044 KIP852011:KIQ852044 KSL852011:KSM852044 LCH852011:LCI852044 LMD852011:LME852044 LVZ852011:LWA852044 MFV852011:MFW852044 MPR852011:MPS852044 MZN852011:MZO852044 NJJ852011:NJK852044 NTF852011:NTG852044 ODB852011:ODC852044 OMX852011:OMY852044 OWT852011:OWU852044 PGP852011:PGQ852044 PQL852011:PQM852044 QAH852011:QAI852044 QKD852011:QKE852044 QTZ852011:QUA852044 RDV852011:RDW852044 RNR852011:RNS852044 RXN852011:RXO852044 SHJ852011:SHK852044 SRF852011:SRG852044 TBB852011:TBC852044 TKX852011:TKY852044 TUT852011:TUU852044 UEP852011:UEQ852044 UOL852011:UOM852044 UYH852011:UYI852044 VID852011:VIE852044 VRZ852011:VSA852044 WBV852011:WBW852044 WLR852011:WLS852044 WVN852011:WVO852044 F917547:G917580 JB917547:JC917580 SX917547:SY917580 ACT917547:ACU917580 AMP917547:AMQ917580 AWL917547:AWM917580 BGH917547:BGI917580 BQD917547:BQE917580 BZZ917547:CAA917580 CJV917547:CJW917580 CTR917547:CTS917580 DDN917547:DDO917580 DNJ917547:DNK917580 DXF917547:DXG917580 EHB917547:EHC917580 EQX917547:EQY917580 FAT917547:FAU917580 FKP917547:FKQ917580 FUL917547:FUM917580 GEH917547:GEI917580 GOD917547:GOE917580 GXZ917547:GYA917580 HHV917547:HHW917580 HRR917547:HRS917580 IBN917547:IBO917580 ILJ917547:ILK917580 IVF917547:IVG917580 JFB917547:JFC917580 JOX917547:JOY917580 JYT917547:JYU917580 KIP917547:KIQ917580 KSL917547:KSM917580 LCH917547:LCI917580 LMD917547:LME917580 LVZ917547:LWA917580 MFV917547:MFW917580 MPR917547:MPS917580 MZN917547:MZO917580 NJJ917547:NJK917580 NTF917547:NTG917580 ODB917547:ODC917580 OMX917547:OMY917580 OWT917547:OWU917580 PGP917547:PGQ917580 PQL917547:PQM917580 QAH917547:QAI917580 QKD917547:QKE917580 QTZ917547:QUA917580 RDV917547:RDW917580 RNR917547:RNS917580 RXN917547:RXO917580 SHJ917547:SHK917580 SRF917547:SRG917580 TBB917547:TBC917580 TKX917547:TKY917580 TUT917547:TUU917580 UEP917547:UEQ917580 UOL917547:UOM917580 UYH917547:UYI917580 VID917547:VIE917580 VRZ917547:VSA917580 WBV917547:WBW917580 WLR917547:WLS917580 WVN917547:WVO917580 F983083:G983116 JB983083:JC983116 SX983083:SY983116 ACT983083:ACU983116 AMP983083:AMQ983116 AWL983083:AWM983116 BGH983083:BGI983116 BQD983083:BQE983116 BZZ983083:CAA983116 CJV983083:CJW983116 CTR983083:CTS983116 DDN983083:DDO983116 DNJ983083:DNK983116 DXF983083:DXG983116 EHB983083:EHC983116 EQX983083:EQY983116 FAT983083:FAU983116 FKP983083:FKQ983116 FUL983083:FUM983116 GEH983083:GEI983116 GOD983083:GOE983116 GXZ983083:GYA983116 HHV983083:HHW983116 HRR983083:HRS983116 IBN983083:IBO983116 ILJ983083:ILK983116 IVF983083:IVG983116 JFB983083:JFC983116 JOX983083:JOY983116 JYT983083:JYU983116 KIP983083:KIQ983116 KSL983083:KSM983116 LCH983083:LCI983116 LMD983083:LME983116 LVZ983083:LWA983116 MFV983083:MFW983116 MPR983083:MPS983116 MZN983083:MZO983116 NJJ983083:NJK983116 NTF983083:NTG983116 ODB983083:ODC983116 OMX983083:OMY983116 OWT983083:OWU983116 PGP983083:PGQ983116 PQL983083:PQM983116 QAH983083:QAI983116 QKD983083:QKE983116 QTZ983083:QUA983116 RDV983083:RDW983116 RNR983083:RNS983116 RXN983083:RXO983116 SHJ983083:SHK983116 SRF983083:SRG983116 TBB983083:TBC983116 TKX983083:TKY983116 TUT983083:TUU983116 UEP983083:UEQ983116 UOL983083:UOM983116 UYH983083:UYI983116 VID983083:VIE983116 VRZ983083:VSA983116 WBV983083:WBW983116 WLR983083:WLS983116 WVN983083:WVO983116 F100:G102 JB100:JC102 SX100:SY102 ACT100:ACU102 AMP100:AMQ102 AWL100:AWM102 BGH100:BGI102 BQD100:BQE102 BZZ100:CAA102 CJV100:CJW102 CTR100:CTS102 DDN100:DDO102 DNJ100:DNK102 DXF100:DXG102 EHB100:EHC102 EQX100:EQY102 FAT100:FAU102 FKP100:FKQ102 FUL100:FUM102 GEH100:GEI102 GOD100:GOE102 GXZ100:GYA102 HHV100:HHW102 HRR100:HRS102 IBN100:IBO102 ILJ100:ILK102 IVF100:IVG102 JFB100:JFC102 JOX100:JOY102 JYT100:JYU102 KIP100:KIQ102 KSL100:KSM102 LCH100:LCI102 LMD100:LME102 LVZ100:LWA102 MFV100:MFW102 MPR100:MPS102 MZN100:MZO102 NJJ100:NJK102 NTF100:NTG102 ODB100:ODC102 OMX100:OMY102 OWT100:OWU102 PGP100:PGQ102 PQL100:PQM102 QAH100:QAI102 QKD100:QKE102 QTZ100:QUA102 RDV100:RDW102 RNR100:RNS102 RXN100:RXO102 SHJ100:SHK102 SRF100:SRG102 TBB100:TBC102 TKX100:TKY102 TUT100:TUU102 UEP100:UEQ102 UOL100:UOM102 UYH100:UYI102 VID100:VIE102 VRZ100:VSA102 WBV100:WBW102 WLR100:WLS102 WVN100:WVO102 F65614:G65616 JB65614:JC65616 SX65614:SY65616 ACT65614:ACU65616 AMP65614:AMQ65616 AWL65614:AWM65616 BGH65614:BGI65616 BQD65614:BQE65616 BZZ65614:CAA65616 CJV65614:CJW65616 CTR65614:CTS65616 DDN65614:DDO65616 DNJ65614:DNK65616 DXF65614:DXG65616 EHB65614:EHC65616 EQX65614:EQY65616 FAT65614:FAU65616 FKP65614:FKQ65616 FUL65614:FUM65616 GEH65614:GEI65616 GOD65614:GOE65616 GXZ65614:GYA65616 HHV65614:HHW65616 HRR65614:HRS65616 IBN65614:IBO65616 ILJ65614:ILK65616 IVF65614:IVG65616 JFB65614:JFC65616 JOX65614:JOY65616 JYT65614:JYU65616 KIP65614:KIQ65616 KSL65614:KSM65616 LCH65614:LCI65616 LMD65614:LME65616 LVZ65614:LWA65616 MFV65614:MFW65616 MPR65614:MPS65616 MZN65614:MZO65616 NJJ65614:NJK65616 NTF65614:NTG65616 ODB65614:ODC65616 OMX65614:OMY65616 OWT65614:OWU65616 PGP65614:PGQ65616 PQL65614:PQM65616 QAH65614:QAI65616 QKD65614:QKE65616 QTZ65614:QUA65616 RDV65614:RDW65616 RNR65614:RNS65616 RXN65614:RXO65616 SHJ65614:SHK65616 SRF65614:SRG65616 TBB65614:TBC65616 TKX65614:TKY65616 TUT65614:TUU65616 UEP65614:UEQ65616 UOL65614:UOM65616 UYH65614:UYI65616 VID65614:VIE65616 VRZ65614:VSA65616 WBV65614:WBW65616 WLR65614:WLS65616 WVN65614:WVO65616 F131150:G131152 JB131150:JC131152 SX131150:SY131152 ACT131150:ACU131152 AMP131150:AMQ131152 AWL131150:AWM131152 BGH131150:BGI131152 BQD131150:BQE131152 BZZ131150:CAA131152 CJV131150:CJW131152 CTR131150:CTS131152 DDN131150:DDO131152 DNJ131150:DNK131152 DXF131150:DXG131152 EHB131150:EHC131152 EQX131150:EQY131152 FAT131150:FAU131152 FKP131150:FKQ131152 FUL131150:FUM131152 GEH131150:GEI131152 GOD131150:GOE131152 GXZ131150:GYA131152 HHV131150:HHW131152 HRR131150:HRS131152 IBN131150:IBO131152 ILJ131150:ILK131152 IVF131150:IVG131152 JFB131150:JFC131152 JOX131150:JOY131152 JYT131150:JYU131152 KIP131150:KIQ131152 KSL131150:KSM131152 LCH131150:LCI131152 LMD131150:LME131152 LVZ131150:LWA131152 MFV131150:MFW131152 MPR131150:MPS131152 MZN131150:MZO131152 NJJ131150:NJK131152 NTF131150:NTG131152 ODB131150:ODC131152 OMX131150:OMY131152 OWT131150:OWU131152 PGP131150:PGQ131152 PQL131150:PQM131152 QAH131150:QAI131152 QKD131150:QKE131152 QTZ131150:QUA131152 RDV131150:RDW131152 RNR131150:RNS131152 RXN131150:RXO131152 SHJ131150:SHK131152 SRF131150:SRG131152 TBB131150:TBC131152 TKX131150:TKY131152 TUT131150:TUU131152 UEP131150:UEQ131152 UOL131150:UOM131152 UYH131150:UYI131152 VID131150:VIE131152 VRZ131150:VSA131152 WBV131150:WBW131152 WLR131150:WLS131152 WVN131150:WVO131152 F196686:G196688 JB196686:JC196688 SX196686:SY196688 ACT196686:ACU196688 AMP196686:AMQ196688 AWL196686:AWM196688 BGH196686:BGI196688 BQD196686:BQE196688 BZZ196686:CAA196688 CJV196686:CJW196688 CTR196686:CTS196688 DDN196686:DDO196688 DNJ196686:DNK196688 DXF196686:DXG196688 EHB196686:EHC196688 EQX196686:EQY196688 FAT196686:FAU196688 FKP196686:FKQ196688 FUL196686:FUM196688 GEH196686:GEI196688 GOD196686:GOE196688 GXZ196686:GYA196688 HHV196686:HHW196688 HRR196686:HRS196688 IBN196686:IBO196688 ILJ196686:ILK196688 IVF196686:IVG196688 JFB196686:JFC196688 JOX196686:JOY196688 JYT196686:JYU196688 KIP196686:KIQ196688 KSL196686:KSM196688 LCH196686:LCI196688 LMD196686:LME196688 LVZ196686:LWA196688 MFV196686:MFW196688 MPR196686:MPS196688 MZN196686:MZO196688 NJJ196686:NJK196688 NTF196686:NTG196688 ODB196686:ODC196688 OMX196686:OMY196688 OWT196686:OWU196688 PGP196686:PGQ196688 PQL196686:PQM196688 QAH196686:QAI196688 QKD196686:QKE196688 QTZ196686:QUA196688 RDV196686:RDW196688 RNR196686:RNS196688 RXN196686:RXO196688 SHJ196686:SHK196688 SRF196686:SRG196688 TBB196686:TBC196688 TKX196686:TKY196688 TUT196686:TUU196688 UEP196686:UEQ196688 UOL196686:UOM196688 UYH196686:UYI196688 VID196686:VIE196688 VRZ196686:VSA196688 WBV196686:WBW196688 WLR196686:WLS196688 WVN196686:WVO196688 F262222:G262224 JB262222:JC262224 SX262222:SY262224 ACT262222:ACU262224 AMP262222:AMQ262224 AWL262222:AWM262224 BGH262222:BGI262224 BQD262222:BQE262224 BZZ262222:CAA262224 CJV262222:CJW262224 CTR262222:CTS262224 DDN262222:DDO262224 DNJ262222:DNK262224 DXF262222:DXG262224 EHB262222:EHC262224 EQX262222:EQY262224 FAT262222:FAU262224 FKP262222:FKQ262224 FUL262222:FUM262224 GEH262222:GEI262224 GOD262222:GOE262224 GXZ262222:GYA262224 HHV262222:HHW262224 HRR262222:HRS262224 IBN262222:IBO262224 ILJ262222:ILK262224 IVF262222:IVG262224 JFB262222:JFC262224 JOX262222:JOY262224 JYT262222:JYU262224 KIP262222:KIQ262224 KSL262222:KSM262224 LCH262222:LCI262224 LMD262222:LME262224 LVZ262222:LWA262224 MFV262222:MFW262224 MPR262222:MPS262224 MZN262222:MZO262224 NJJ262222:NJK262224 NTF262222:NTG262224 ODB262222:ODC262224 OMX262222:OMY262224 OWT262222:OWU262224 PGP262222:PGQ262224 PQL262222:PQM262224 QAH262222:QAI262224 QKD262222:QKE262224 QTZ262222:QUA262224 RDV262222:RDW262224 RNR262222:RNS262224 RXN262222:RXO262224 SHJ262222:SHK262224 SRF262222:SRG262224 TBB262222:TBC262224 TKX262222:TKY262224 TUT262222:TUU262224 UEP262222:UEQ262224 UOL262222:UOM262224 UYH262222:UYI262224 VID262222:VIE262224 VRZ262222:VSA262224 WBV262222:WBW262224 WLR262222:WLS262224 WVN262222:WVO262224 F327758:G327760 JB327758:JC327760 SX327758:SY327760 ACT327758:ACU327760 AMP327758:AMQ327760 AWL327758:AWM327760 BGH327758:BGI327760 BQD327758:BQE327760 BZZ327758:CAA327760 CJV327758:CJW327760 CTR327758:CTS327760 DDN327758:DDO327760 DNJ327758:DNK327760 DXF327758:DXG327760 EHB327758:EHC327760 EQX327758:EQY327760 FAT327758:FAU327760 FKP327758:FKQ327760 FUL327758:FUM327760 GEH327758:GEI327760 GOD327758:GOE327760 GXZ327758:GYA327760 HHV327758:HHW327760 HRR327758:HRS327760 IBN327758:IBO327760 ILJ327758:ILK327760 IVF327758:IVG327760 JFB327758:JFC327760 JOX327758:JOY327760 JYT327758:JYU327760 KIP327758:KIQ327760 KSL327758:KSM327760 LCH327758:LCI327760 LMD327758:LME327760 LVZ327758:LWA327760 MFV327758:MFW327760 MPR327758:MPS327760 MZN327758:MZO327760 NJJ327758:NJK327760 NTF327758:NTG327760 ODB327758:ODC327760 OMX327758:OMY327760 OWT327758:OWU327760 PGP327758:PGQ327760 PQL327758:PQM327760 QAH327758:QAI327760 QKD327758:QKE327760 QTZ327758:QUA327760 RDV327758:RDW327760 RNR327758:RNS327760 RXN327758:RXO327760 SHJ327758:SHK327760 SRF327758:SRG327760 TBB327758:TBC327760 TKX327758:TKY327760 TUT327758:TUU327760 UEP327758:UEQ327760 UOL327758:UOM327760 UYH327758:UYI327760 VID327758:VIE327760 VRZ327758:VSA327760 WBV327758:WBW327760 WLR327758:WLS327760 WVN327758:WVO327760 F393294:G393296 JB393294:JC393296 SX393294:SY393296 ACT393294:ACU393296 AMP393294:AMQ393296 AWL393294:AWM393296 BGH393294:BGI393296 BQD393294:BQE393296 BZZ393294:CAA393296 CJV393294:CJW393296 CTR393294:CTS393296 DDN393294:DDO393296 DNJ393294:DNK393296 DXF393294:DXG393296 EHB393294:EHC393296 EQX393294:EQY393296 FAT393294:FAU393296 FKP393294:FKQ393296 FUL393294:FUM393296 GEH393294:GEI393296 GOD393294:GOE393296 GXZ393294:GYA393296 HHV393294:HHW393296 HRR393294:HRS393296 IBN393294:IBO393296 ILJ393294:ILK393296 IVF393294:IVG393296 JFB393294:JFC393296 JOX393294:JOY393296 JYT393294:JYU393296 KIP393294:KIQ393296 KSL393294:KSM393296 LCH393294:LCI393296 LMD393294:LME393296 LVZ393294:LWA393296 MFV393294:MFW393296 MPR393294:MPS393296 MZN393294:MZO393296 NJJ393294:NJK393296 NTF393294:NTG393296 ODB393294:ODC393296 OMX393294:OMY393296 OWT393294:OWU393296 PGP393294:PGQ393296 PQL393294:PQM393296 QAH393294:QAI393296 QKD393294:QKE393296 QTZ393294:QUA393296 RDV393294:RDW393296 RNR393294:RNS393296 RXN393294:RXO393296 SHJ393294:SHK393296 SRF393294:SRG393296 TBB393294:TBC393296 TKX393294:TKY393296 TUT393294:TUU393296 UEP393294:UEQ393296 UOL393294:UOM393296 UYH393294:UYI393296 VID393294:VIE393296 VRZ393294:VSA393296 WBV393294:WBW393296 WLR393294:WLS393296 WVN393294:WVO393296 F458830:G458832 JB458830:JC458832 SX458830:SY458832 ACT458830:ACU458832 AMP458830:AMQ458832 AWL458830:AWM458832 BGH458830:BGI458832 BQD458830:BQE458832 BZZ458830:CAA458832 CJV458830:CJW458832 CTR458830:CTS458832 DDN458830:DDO458832 DNJ458830:DNK458832 DXF458830:DXG458832 EHB458830:EHC458832 EQX458830:EQY458832 FAT458830:FAU458832 FKP458830:FKQ458832 FUL458830:FUM458832 GEH458830:GEI458832 GOD458830:GOE458832 GXZ458830:GYA458832 HHV458830:HHW458832 HRR458830:HRS458832 IBN458830:IBO458832 ILJ458830:ILK458832 IVF458830:IVG458832 JFB458830:JFC458832 JOX458830:JOY458832 JYT458830:JYU458832 KIP458830:KIQ458832 KSL458830:KSM458832 LCH458830:LCI458832 LMD458830:LME458832 LVZ458830:LWA458832 MFV458830:MFW458832 MPR458830:MPS458832 MZN458830:MZO458832 NJJ458830:NJK458832 NTF458830:NTG458832 ODB458830:ODC458832 OMX458830:OMY458832 OWT458830:OWU458832 PGP458830:PGQ458832 PQL458830:PQM458832 QAH458830:QAI458832 QKD458830:QKE458832 QTZ458830:QUA458832 RDV458830:RDW458832 RNR458830:RNS458832 RXN458830:RXO458832 SHJ458830:SHK458832 SRF458830:SRG458832 TBB458830:TBC458832 TKX458830:TKY458832 TUT458830:TUU458832 UEP458830:UEQ458832 UOL458830:UOM458832 UYH458830:UYI458832 VID458830:VIE458832 VRZ458830:VSA458832 WBV458830:WBW458832 WLR458830:WLS458832 WVN458830:WVO458832 F524366:G524368 JB524366:JC524368 SX524366:SY524368 ACT524366:ACU524368 AMP524366:AMQ524368 AWL524366:AWM524368 BGH524366:BGI524368 BQD524366:BQE524368 BZZ524366:CAA524368 CJV524366:CJW524368 CTR524366:CTS524368 DDN524366:DDO524368 DNJ524366:DNK524368 DXF524366:DXG524368 EHB524366:EHC524368 EQX524366:EQY524368 FAT524366:FAU524368 FKP524366:FKQ524368 FUL524366:FUM524368 GEH524366:GEI524368 GOD524366:GOE524368 GXZ524366:GYA524368 HHV524366:HHW524368 HRR524366:HRS524368 IBN524366:IBO524368 ILJ524366:ILK524368 IVF524366:IVG524368 JFB524366:JFC524368 JOX524366:JOY524368 JYT524366:JYU524368 KIP524366:KIQ524368 KSL524366:KSM524368 LCH524366:LCI524368 LMD524366:LME524368 LVZ524366:LWA524368 MFV524366:MFW524368 MPR524366:MPS524368 MZN524366:MZO524368 NJJ524366:NJK524368 NTF524366:NTG524368 ODB524366:ODC524368 OMX524366:OMY524368 OWT524366:OWU524368 PGP524366:PGQ524368 PQL524366:PQM524368 QAH524366:QAI524368 QKD524366:QKE524368 QTZ524366:QUA524368 RDV524366:RDW524368 RNR524366:RNS524368 RXN524366:RXO524368 SHJ524366:SHK524368 SRF524366:SRG524368 TBB524366:TBC524368 TKX524366:TKY524368 TUT524366:TUU524368 UEP524366:UEQ524368 UOL524366:UOM524368 UYH524366:UYI524368 VID524366:VIE524368 VRZ524366:VSA524368 WBV524366:WBW524368 WLR524366:WLS524368 WVN524366:WVO524368 F589902:G589904 JB589902:JC589904 SX589902:SY589904 ACT589902:ACU589904 AMP589902:AMQ589904 AWL589902:AWM589904 BGH589902:BGI589904 BQD589902:BQE589904 BZZ589902:CAA589904 CJV589902:CJW589904 CTR589902:CTS589904 DDN589902:DDO589904 DNJ589902:DNK589904 DXF589902:DXG589904 EHB589902:EHC589904 EQX589902:EQY589904 FAT589902:FAU589904 FKP589902:FKQ589904 FUL589902:FUM589904 GEH589902:GEI589904 GOD589902:GOE589904 GXZ589902:GYA589904 HHV589902:HHW589904 HRR589902:HRS589904 IBN589902:IBO589904 ILJ589902:ILK589904 IVF589902:IVG589904 JFB589902:JFC589904 JOX589902:JOY589904 JYT589902:JYU589904 KIP589902:KIQ589904 KSL589902:KSM589904 LCH589902:LCI589904 LMD589902:LME589904 LVZ589902:LWA589904 MFV589902:MFW589904 MPR589902:MPS589904 MZN589902:MZO589904 NJJ589902:NJK589904 NTF589902:NTG589904 ODB589902:ODC589904 OMX589902:OMY589904 OWT589902:OWU589904 PGP589902:PGQ589904 PQL589902:PQM589904 QAH589902:QAI589904 QKD589902:QKE589904 QTZ589902:QUA589904 RDV589902:RDW589904 RNR589902:RNS589904 RXN589902:RXO589904 SHJ589902:SHK589904 SRF589902:SRG589904 TBB589902:TBC589904 TKX589902:TKY589904 TUT589902:TUU589904 UEP589902:UEQ589904 UOL589902:UOM589904 UYH589902:UYI589904 VID589902:VIE589904 VRZ589902:VSA589904 WBV589902:WBW589904 WLR589902:WLS589904 WVN589902:WVO589904 F655438:G655440 JB655438:JC655440 SX655438:SY655440 ACT655438:ACU655440 AMP655438:AMQ655440 AWL655438:AWM655440 BGH655438:BGI655440 BQD655438:BQE655440 BZZ655438:CAA655440 CJV655438:CJW655440 CTR655438:CTS655440 DDN655438:DDO655440 DNJ655438:DNK655440 DXF655438:DXG655440 EHB655438:EHC655440 EQX655438:EQY655440 FAT655438:FAU655440 FKP655438:FKQ655440 FUL655438:FUM655440 GEH655438:GEI655440 GOD655438:GOE655440 GXZ655438:GYA655440 HHV655438:HHW655440 HRR655438:HRS655440 IBN655438:IBO655440 ILJ655438:ILK655440 IVF655438:IVG655440 JFB655438:JFC655440 JOX655438:JOY655440 JYT655438:JYU655440 KIP655438:KIQ655440 KSL655438:KSM655440 LCH655438:LCI655440 LMD655438:LME655440 LVZ655438:LWA655440 MFV655438:MFW655440 MPR655438:MPS655440 MZN655438:MZO655440 NJJ655438:NJK655440 NTF655438:NTG655440 ODB655438:ODC655440 OMX655438:OMY655440 OWT655438:OWU655440 PGP655438:PGQ655440 PQL655438:PQM655440 QAH655438:QAI655440 QKD655438:QKE655440 QTZ655438:QUA655440 RDV655438:RDW655440 RNR655438:RNS655440 RXN655438:RXO655440 SHJ655438:SHK655440 SRF655438:SRG655440 TBB655438:TBC655440 TKX655438:TKY655440 TUT655438:TUU655440 UEP655438:UEQ655440 UOL655438:UOM655440 UYH655438:UYI655440 VID655438:VIE655440 VRZ655438:VSA655440 WBV655438:WBW655440 WLR655438:WLS655440 WVN655438:WVO655440 F720974:G720976 JB720974:JC720976 SX720974:SY720976 ACT720974:ACU720976 AMP720974:AMQ720976 AWL720974:AWM720976 BGH720974:BGI720976 BQD720974:BQE720976 BZZ720974:CAA720976 CJV720974:CJW720976 CTR720974:CTS720976 DDN720974:DDO720976 DNJ720974:DNK720976 DXF720974:DXG720976 EHB720974:EHC720976 EQX720974:EQY720976 FAT720974:FAU720976 FKP720974:FKQ720976 FUL720974:FUM720976 GEH720974:GEI720976 GOD720974:GOE720976 GXZ720974:GYA720976 HHV720974:HHW720976 HRR720974:HRS720976 IBN720974:IBO720976 ILJ720974:ILK720976 IVF720974:IVG720976 JFB720974:JFC720976 JOX720974:JOY720976 JYT720974:JYU720976 KIP720974:KIQ720976 KSL720974:KSM720976 LCH720974:LCI720976 LMD720974:LME720976 LVZ720974:LWA720976 MFV720974:MFW720976 MPR720974:MPS720976 MZN720974:MZO720976 NJJ720974:NJK720976 NTF720974:NTG720976 ODB720974:ODC720976 OMX720974:OMY720976 OWT720974:OWU720976 PGP720974:PGQ720976 PQL720974:PQM720976 QAH720974:QAI720976 QKD720974:QKE720976 QTZ720974:QUA720976 RDV720974:RDW720976 RNR720974:RNS720976 RXN720974:RXO720976 SHJ720974:SHK720976 SRF720974:SRG720976 TBB720974:TBC720976 TKX720974:TKY720976 TUT720974:TUU720976 UEP720974:UEQ720976 UOL720974:UOM720976 UYH720974:UYI720976 VID720974:VIE720976 VRZ720974:VSA720976 WBV720974:WBW720976 WLR720974:WLS720976 WVN720974:WVO720976 F786510:G786512 JB786510:JC786512 SX786510:SY786512 ACT786510:ACU786512 AMP786510:AMQ786512 AWL786510:AWM786512 BGH786510:BGI786512 BQD786510:BQE786512 BZZ786510:CAA786512 CJV786510:CJW786512 CTR786510:CTS786512 DDN786510:DDO786512 DNJ786510:DNK786512 DXF786510:DXG786512 EHB786510:EHC786512 EQX786510:EQY786512 FAT786510:FAU786512 FKP786510:FKQ786512 FUL786510:FUM786512 GEH786510:GEI786512 GOD786510:GOE786512 GXZ786510:GYA786512 HHV786510:HHW786512 HRR786510:HRS786512 IBN786510:IBO786512 ILJ786510:ILK786512 IVF786510:IVG786512 JFB786510:JFC786512 JOX786510:JOY786512 JYT786510:JYU786512 KIP786510:KIQ786512 KSL786510:KSM786512 LCH786510:LCI786512 LMD786510:LME786512 LVZ786510:LWA786512 MFV786510:MFW786512 MPR786510:MPS786512 MZN786510:MZO786512 NJJ786510:NJK786512 NTF786510:NTG786512 ODB786510:ODC786512 OMX786510:OMY786512 OWT786510:OWU786512 PGP786510:PGQ786512 PQL786510:PQM786512 QAH786510:QAI786512 QKD786510:QKE786512 QTZ786510:QUA786512 RDV786510:RDW786512 RNR786510:RNS786512 RXN786510:RXO786512 SHJ786510:SHK786512 SRF786510:SRG786512 TBB786510:TBC786512 TKX786510:TKY786512 TUT786510:TUU786512 UEP786510:UEQ786512 UOL786510:UOM786512 UYH786510:UYI786512 VID786510:VIE786512 VRZ786510:VSA786512 WBV786510:WBW786512 WLR786510:WLS786512 WVN786510:WVO786512 F852046:G852048 JB852046:JC852048 SX852046:SY852048 ACT852046:ACU852048 AMP852046:AMQ852048 AWL852046:AWM852048 BGH852046:BGI852048 BQD852046:BQE852048 BZZ852046:CAA852048 CJV852046:CJW852048 CTR852046:CTS852048 DDN852046:DDO852048 DNJ852046:DNK852048 DXF852046:DXG852048 EHB852046:EHC852048 EQX852046:EQY852048 FAT852046:FAU852048 FKP852046:FKQ852048 FUL852046:FUM852048 GEH852046:GEI852048 GOD852046:GOE852048 GXZ852046:GYA852048 HHV852046:HHW852048 HRR852046:HRS852048 IBN852046:IBO852048 ILJ852046:ILK852048 IVF852046:IVG852048 JFB852046:JFC852048 JOX852046:JOY852048 JYT852046:JYU852048 KIP852046:KIQ852048 KSL852046:KSM852048 LCH852046:LCI852048 LMD852046:LME852048 LVZ852046:LWA852048 MFV852046:MFW852048 MPR852046:MPS852048 MZN852046:MZO852048 NJJ852046:NJK852048 NTF852046:NTG852048 ODB852046:ODC852048 OMX852046:OMY852048 OWT852046:OWU852048 PGP852046:PGQ852048 PQL852046:PQM852048 QAH852046:QAI852048 QKD852046:QKE852048 QTZ852046:QUA852048 RDV852046:RDW852048 RNR852046:RNS852048 RXN852046:RXO852048 SHJ852046:SHK852048 SRF852046:SRG852048 TBB852046:TBC852048 TKX852046:TKY852048 TUT852046:TUU852048 UEP852046:UEQ852048 UOL852046:UOM852048 UYH852046:UYI852048 VID852046:VIE852048 VRZ852046:VSA852048 WBV852046:WBW852048 WLR852046:WLS852048 WVN852046:WVO852048 F917582:G917584 JB917582:JC917584 SX917582:SY917584 ACT917582:ACU917584 AMP917582:AMQ917584 AWL917582:AWM917584 BGH917582:BGI917584 BQD917582:BQE917584 BZZ917582:CAA917584 CJV917582:CJW917584 CTR917582:CTS917584 DDN917582:DDO917584 DNJ917582:DNK917584 DXF917582:DXG917584 EHB917582:EHC917584 EQX917582:EQY917584 FAT917582:FAU917584 FKP917582:FKQ917584 FUL917582:FUM917584 GEH917582:GEI917584 GOD917582:GOE917584 GXZ917582:GYA917584 HHV917582:HHW917584 HRR917582:HRS917584 IBN917582:IBO917584 ILJ917582:ILK917584 IVF917582:IVG917584 JFB917582:JFC917584 JOX917582:JOY917584 JYT917582:JYU917584 KIP917582:KIQ917584 KSL917582:KSM917584 LCH917582:LCI917584 LMD917582:LME917584 LVZ917582:LWA917584 MFV917582:MFW917584 MPR917582:MPS917584 MZN917582:MZO917584 NJJ917582:NJK917584 NTF917582:NTG917584 ODB917582:ODC917584 OMX917582:OMY917584 OWT917582:OWU917584 PGP917582:PGQ917584 PQL917582:PQM917584 QAH917582:QAI917584 QKD917582:QKE917584 QTZ917582:QUA917584 RDV917582:RDW917584 RNR917582:RNS917584 RXN917582:RXO917584 SHJ917582:SHK917584 SRF917582:SRG917584 TBB917582:TBC917584 TKX917582:TKY917584 TUT917582:TUU917584 UEP917582:UEQ917584 UOL917582:UOM917584 UYH917582:UYI917584 VID917582:VIE917584 VRZ917582:VSA917584 WBV917582:WBW917584 WLR917582:WLS917584 WVN917582:WVO917584 F983118:G983120 JB983118:JC983120 SX983118:SY983120 ACT983118:ACU983120 AMP983118:AMQ983120 AWL983118:AWM983120 BGH983118:BGI983120 BQD983118:BQE983120 BZZ983118:CAA983120 CJV983118:CJW983120 CTR983118:CTS983120 DDN983118:DDO983120 DNJ983118:DNK983120 DXF983118:DXG983120 EHB983118:EHC983120 EQX983118:EQY983120 FAT983118:FAU983120 FKP983118:FKQ983120 FUL983118:FUM983120 GEH983118:GEI983120 GOD983118:GOE983120 GXZ983118:GYA983120 HHV983118:HHW983120 HRR983118:HRS983120 IBN983118:IBO983120 ILJ983118:ILK983120 IVF983118:IVG983120 JFB983118:JFC983120 JOX983118:JOY983120 JYT983118:JYU983120 KIP983118:KIQ983120 KSL983118:KSM983120 LCH983118:LCI983120 LMD983118:LME983120 LVZ983118:LWA983120 MFV983118:MFW983120 MPR983118:MPS983120 MZN983118:MZO983120 NJJ983118:NJK983120 NTF983118:NTG983120 ODB983118:ODC983120 OMX983118:OMY983120 OWT983118:OWU983120 PGP983118:PGQ983120 PQL983118:PQM983120 QAH983118:QAI983120 QKD983118:QKE983120 QTZ983118:QUA983120 RDV983118:RDW983120 RNR983118:RNS983120 RXN983118:RXO983120 SHJ983118:SHK983120 SRF983118:SRG983120 TBB983118:TBC983120 TKX983118:TKY983120 TUT983118:TUU983120 UEP983118:UEQ983120 UOL983118:UOM983120 UYH983118:UYI983120 VID983118:VIE983120 VRZ983118:VSA983120 WBV983118:WBW983120 WLR983118:WLS983120 WVN983118:WVO983120 F65623:G65634 JB65623:JC65634 SX65623:SY65634 ACT65623:ACU65634 AMP65623:AMQ65634 AWL65623:AWM65634 BGH65623:BGI65634 BQD65623:BQE65634 BZZ65623:CAA65634 CJV65623:CJW65634 CTR65623:CTS65634 DDN65623:DDO65634 DNJ65623:DNK65634 DXF65623:DXG65634 EHB65623:EHC65634 EQX65623:EQY65634 FAT65623:FAU65634 FKP65623:FKQ65634 FUL65623:FUM65634 GEH65623:GEI65634 GOD65623:GOE65634 GXZ65623:GYA65634 HHV65623:HHW65634 HRR65623:HRS65634 IBN65623:IBO65634 ILJ65623:ILK65634 IVF65623:IVG65634 JFB65623:JFC65634 JOX65623:JOY65634 JYT65623:JYU65634 KIP65623:KIQ65634 KSL65623:KSM65634 LCH65623:LCI65634 LMD65623:LME65634 LVZ65623:LWA65634 MFV65623:MFW65634 MPR65623:MPS65634 MZN65623:MZO65634 NJJ65623:NJK65634 NTF65623:NTG65634 ODB65623:ODC65634 OMX65623:OMY65634 OWT65623:OWU65634 PGP65623:PGQ65634 PQL65623:PQM65634 QAH65623:QAI65634 QKD65623:QKE65634 QTZ65623:QUA65634 RDV65623:RDW65634 RNR65623:RNS65634 RXN65623:RXO65634 SHJ65623:SHK65634 SRF65623:SRG65634 TBB65623:TBC65634 TKX65623:TKY65634 TUT65623:TUU65634 UEP65623:UEQ65634 UOL65623:UOM65634 UYH65623:UYI65634 VID65623:VIE65634 VRZ65623:VSA65634 WBV65623:WBW65634 WLR65623:WLS65634 WVN65623:WVO65634 F131159:G131170 JB131159:JC131170 SX131159:SY131170 ACT131159:ACU131170 AMP131159:AMQ131170 AWL131159:AWM131170 BGH131159:BGI131170 BQD131159:BQE131170 BZZ131159:CAA131170 CJV131159:CJW131170 CTR131159:CTS131170 DDN131159:DDO131170 DNJ131159:DNK131170 DXF131159:DXG131170 EHB131159:EHC131170 EQX131159:EQY131170 FAT131159:FAU131170 FKP131159:FKQ131170 FUL131159:FUM131170 GEH131159:GEI131170 GOD131159:GOE131170 GXZ131159:GYA131170 HHV131159:HHW131170 HRR131159:HRS131170 IBN131159:IBO131170 ILJ131159:ILK131170 IVF131159:IVG131170 JFB131159:JFC131170 JOX131159:JOY131170 JYT131159:JYU131170 KIP131159:KIQ131170 KSL131159:KSM131170 LCH131159:LCI131170 LMD131159:LME131170 LVZ131159:LWA131170 MFV131159:MFW131170 MPR131159:MPS131170 MZN131159:MZO131170 NJJ131159:NJK131170 NTF131159:NTG131170 ODB131159:ODC131170 OMX131159:OMY131170 OWT131159:OWU131170 PGP131159:PGQ131170 PQL131159:PQM131170 QAH131159:QAI131170 QKD131159:QKE131170 QTZ131159:QUA131170 RDV131159:RDW131170 RNR131159:RNS131170 RXN131159:RXO131170 SHJ131159:SHK131170 SRF131159:SRG131170 TBB131159:TBC131170 TKX131159:TKY131170 TUT131159:TUU131170 UEP131159:UEQ131170 UOL131159:UOM131170 UYH131159:UYI131170 VID131159:VIE131170 VRZ131159:VSA131170 WBV131159:WBW131170 WLR131159:WLS131170 WVN131159:WVO131170 F196695:G196706 JB196695:JC196706 SX196695:SY196706 ACT196695:ACU196706 AMP196695:AMQ196706 AWL196695:AWM196706 BGH196695:BGI196706 BQD196695:BQE196706 BZZ196695:CAA196706 CJV196695:CJW196706 CTR196695:CTS196706 DDN196695:DDO196706 DNJ196695:DNK196706 DXF196695:DXG196706 EHB196695:EHC196706 EQX196695:EQY196706 FAT196695:FAU196706 FKP196695:FKQ196706 FUL196695:FUM196706 GEH196695:GEI196706 GOD196695:GOE196706 GXZ196695:GYA196706 HHV196695:HHW196706 HRR196695:HRS196706 IBN196695:IBO196706 ILJ196695:ILK196706 IVF196695:IVG196706 JFB196695:JFC196706 JOX196695:JOY196706 JYT196695:JYU196706 KIP196695:KIQ196706 KSL196695:KSM196706 LCH196695:LCI196706 LMD196695:LME196706 LVZ196695:LWA196706 MFV196695:MFW196706 MPR196695:MPS196706 MZN196695:MZO196706 NJJ196695:NJK196706 NTF196695:NTG196706 ODB196695:ODC196706 OMX196695:OMY196706 OWT196695:OWU196706 PGP196695:PGQ196706 PQL196695:PQM196706 QAH196695:QAI196706 QKD196695:QKE196706 QTZ196695:QUA196706 RDV196695:RDW196706 RNR196695:RNS196706 RXN196695:RXO196706 SHJ196695:SHK196706 SRF196695:SRG196706 TBB196695:TBC196706 TKX196695:TKY196706 TUT196695:TUU196706 UEP196695:UEQ196706 UOL196695:UOM196706 UYH196695:UYI196706 VID196695:VIE196706 VRZ196695:VSA196706 WBV196695:WBW196706 WLR196695:WLS196706 WVN196695:WVO196706 F262231:G262242 JB262231:JC262242 SX262231:SY262242 ACT262231:ACU262242 AMP262231:AMQ262242 AWL262231:AWM262242 BGH262231:BGI262242 BQD262231:BQE262242 BZZ262231:CAA262242 CJV262231:CJW262242 CTR262231:CTS262242 DDN262231:DDO262242 DNJ262231:DNK262242 DXF262231:DXG262242 EHB262231:EHC262242 EQX262231:EQY262242 FAT262231:FAU262242 FKP262231:FKQ262242 FUL262231:FUM262242 GEH262231:GEI262242 GOD262231:GOE262242 GXZ262231:GYA262242 HHV262231:HHW262242 HRR262231:HRS262242 IBN262231:IBO262242 ILJ262231:ILK262242 IVF262231:IVG262242 JFB262231:JFC262242 JOX262231:JOY262242 JYT262231:JYU262242 KIP262231:KIQ262242 KSL262231:KSM262242 LCH262231:LCI262242 LMD262231:LME262242 LVZ262231:LWA262242 MFV262231:MFW262242 MPR262231:MPS262242 MZN262231:MZO262242 NJJ262231:NJK262242 NTF262231:NTG262242 ODB262231:ODC262242 OMX262231:OMY262242 OWT262231:OWU262242 PGP262231:PGQ262242 PQL262231:PQM262242 QAH262231:QAI262242 QKD262231:QKE262242 QTZ262231:QUA262242 RDV262231:RDW262242 RNR262231:RNS262242 RXN262231:RXO262242 SHJ262231:SHK262242 SRF262231:SRG262242 TBB262231:TBC262242 TKX262231:TKY262242 TUT262231:TUU262242 UEP262231:UEQ262242 UOL262231:UOM262242 UYH262231:UYI262242 VID262231:VIE262242 VRZ262231:VSA262242 WBV262231:WBW262242 WLR262231:WLS262242 WVN262231:WVO262242 F327767:G327778 JB327767:JC327778 SX327767:SY327778 ACT327767:ACU327778 AMP327767:AMQ327778 AWL327767:AWM327778 BGH327767:BGI327778 BQD327767:BQE327778 BZZ327767:CAA327778 CJV327767:CJW327778 CTR327767:CTS327778 DDN327767:DDO327778 DNJ327767:DNK327778 DXF327767:DXG327778 EHB327767:EHC327778 EQX327767:EQY327778 FAT327767:FAU327778 FKP327767:FKQ327778 FUL327767:FUM327778 GEH327767:GEI327778 GOD327767:GOE327778 GXZ327767:GYA327778 HHV327767:HHW327778 HRR327767:HRS327778 IBN327767:IBO327778 ILJ327767:ILK327778 IVF327767:IVG327778 JFB327767:JFC327778 JOX327767:JOY327778 JYT327767:JYU327778 KIP327767:KIQ327778 KSL327767:KSM327778 LCH327767:LCI327778 LMD327767:LME327778 LVZ327767:LWA327778 MFV327767:MFW327778 MPR327767:MPS327778 MZN327767:MZO327778 NJJ327767:NJK327778 NTF327767:NTG327778 ODB327767:ODC327778 OMX327767:OMY327778 OWT327767:OWU327778 PGP327767:PGQ327778 PQL327767:PQM327778 QAH327767:QAI327778 QKD327767:QKE327778 QTZ327767:QUA327778 RDV327767:RDW327778 RNR327767:RNS327778 RXN327767:RXO327778 SHJ327767:SHK327778 SRF327767:SRG327778 TBB327767:TBC327778 TKX327767:TKY327778 TUT327767:TUU327778 UEP327767:UEQ327778 UOL327767:UOM327778 UYH327767:UYI327778 VID327767:VIE327778 VRZ327767:VSA327778 WBV327767:WBW327778 WLR327767:WLS327778 WVN327767:WVO327778 F393303:G393314 JB393303:JC393314 SX393303:SY393314 ACT393303:ACU393314 AMP393303:AMQ393314 AWL393303:AWM393314 BGH393303:BGI393314 BQD393303:BQE393314 BZZ393303:CAA393314 CJV393303:CJW393314 CTR393303:CTS393314 DDN393303:DDO393314 DNJ393303:DNK393314 DXF393303:DXG393314 EHB393303:EHC393314 EQX393303:EQY393314 FAT393303:FAU393314 FKP393303:FKQ393314 FUL393303:FUM393314 GEH393303:GEI393314 GOD393303:GOE393314 GXZ393303:GYA393314 HHV393303:HHW393314 HRR393303:HRS393314 IBN393303:IBO393314 ILJ393303:ILK393314 IVF393303:IVG393314 JFB393303:JFC393314 JOX393303:JOY393314 JYT393303:JYU393314 KIP393303:KIQ393314 KSL393303:KSM393314 LCH393303:LCI393314 LMD393303:LME393314 LVZ393303:LWA393314 MFV393303:MFW393314 MPR393303:MPS393314 MZN393303:MZO393314 NJJ393303:NJK393314 NTF393303:NTG393314 ODB393303:ODC393314 OMX393303:OMY393314 OWT393303:OWU393314 PGP393303:PGQ393314 PQL393303:PQM393314 QAH393303:QAI393314 QKD393303:QKE393314 QTZ393303:QUA393314 RDV393303:RDW393314 RNR393303:RNS393314 RXN393303:RXO393314 SHJ393303:SHK393314 SRF393303:SRG393314 TBB393303:TBC393314 TKX393303:TKY393314 TUT393303:TUU393314 UEP393303:UEQ393314 UOL393303:UOM393314 UYH393303:UYI393314 VID393303:VIE393314 VRZ393303:VSA393314 WBV393303:WBW393314 WLR393303:WLS393314 WVN393303:WVO393314 F458839:G458850 JB458839:JC458850 SX458839:SY458850 ACT458839:ACU458850 AMP458839:AMQ458850 AWL458839:AWM458850 BGH458839:BGI458850 BQD458839:BQE458850 BZZ458839:CAA458850 CJV458839:CJW458850 CTR458839:CTS458850 DDN458839:DDO458850 DNJ458839:DNK458850 DXF458839:DXG458850 EHB458839:EHC458850 EQX458839:EQY458850 FAT458839:FAU458850 FKP458839:FKQ458850 FUL458839:FUM458850 GEH458839:GEI458850 GOD458839:GOE458850 GXZ458839:GYA458850 HHV458839:HHW458850 HRR458839:HRS458850 IBN458839:IBO458850 ILJ458839:ILK458850 IVF458839:IVG458850 JFB458839:JFC458850 JOX458839:JOY458850 JYT458839:JYU458850 KIP458839:KIQ458850 KSL458839:KSM458850 LCH458839:LCI458850 LMD458839:LME458850 LVZ458839:LWA458850 MFV458839:MFW458850 MPR458839:MPS458850 MZN458839:MZO458850 NJJ458839:NJK458850 NTF458839:NTG458850 ODB458839:ODC458850 OMX458839:OMY458850 OWT458839:OWU458850 PGP458839:PGQ458850 PQL458839:PQM458850 QAH458839:QAI458850 QKD458839:QKE458850 QTZ458839:QUA458850 RDV458839:RDW458850 RNR458839:RNS458850 RXN458839:RXO458850 SHJ458839:SHK458850 SRF458839:SRG458850 TBB458839:TBC458850 TKX458839:TKY458850 TUT458839:TUU458850 UEP458839:UEQ458850 UOL458839:UOM458850 UYH458839:UYI458850 VID458839:VIE458850 VRZ458839:VSA458850 WBV458839:WBW458850 WLR458839:WLS458850 WVN458839:WVO458850 F524375:G524386 JB524375:JC524386 SX524375:SY524386 ACT524375:ACU524386 AMP524375:AMQ524386 AWL524375:AWM524386 BGH524375:BGI524386 BQD524375:BQE524386 BZZ524375:CAA524386 CJV524375:CJW524386 CTR524375:CTS524386 DDN524375:DDO524386 DNJ524375:DNK524386 DXF524375:DXG524386 EHB524375:EHC524386 EQX524375:EQY524386 FAT524375:FAU524386 FKP524375:FKQ524386 FUL524375:FUM524386 GEH524375:GEI524386 GOD524375:GOE524386 GXZ524375:GYA524386 HHV524375:HHW524386 HRR524375:HRS524386 IBN524375:IBO524386 ILJ524375:ILK524386 IVF524375:IVG524386 JFB524375:JFC524386 JOX524375:JOY524386 JYT524375:JYU524386 KIP524375:KIQ524386 KSL524375:KSM524386 LCH524375:LCI524386 LMD524375:LME524386 LVZ524375:LWA524386 MFV524375:MFW524386 MPR524375:MPS524386 MZN524375:MZO524386 NJJ524375:NJK524386 NTF524375:NTG524386 ODB524375:ODC524386 OMX524375:OMY524386 OWT524375:OWU524386 PGP524375:PGQ524386 PQL524375:PQM524386 QAH524375:QAI524386 QKD524375:QKE524386 QTZ524375:QUA524386 RDV524375:RDW524386 RNR524375:RNS524386 RXN524375:RXO524386 SHJ524375:SHK524386 SRF524375:SRG524386 TBB524375:TBC524386 TKX524375:TKY524386 TUT524375:TUU524386 UEP524375:UEQ524386 UOL524375:UOM524386 UYH524375:UYI524386 VID524375:VIE524386 VRZ524375:VSA524386 WBV524375:WBW524386 WLR524375:WLS524386 WVN524375:WVO524386 F589911:G589922 JB589911:JC589922 SX589911:SY589922 ACT589911:ACU589922 AMP589911:AMQ589922 AWL589911:AWM589922 BGH589911:BGI589922 BQD589911:BQE589922 BZZ589911:CAA589922 CJV589911:CJW589922 CTR589911:CTS589922 DDN589911:DDO589922 DNJ589911:DNK589922 DXF589911:DXG589922 EHB589911:EHC589922 EQX589911:EQY589922 FAT589911:FAU589922 FKP589911:FKQ589922 FUL589911:FUM589922 GEH589911:GEI589922 GOD589911:GOE589922 GXZ589911:GYA589922 HHV589911:HHW589922 HRR589911:HRS589922 IBN589911:IBO589922 ILJ589911:ILK589922 IVF589911:IVG589922 JFB589911:JFC589922 JOX589911:JOY589922 JYT589911:JYU589922 KIP589911:KIQ589922 KSL589911:KSM589922 LCH589911:LCI589922 LMD589911:LME589922 LVZ589911:LWA589922 MFV589911:MFW589922 MPR589911:MPS589922 MZN589911:MZO589922 NJJ589911:NJK589922 NTF589911:NTG589922 ODB589911:ODC589922 OMX589911:OMY589922 OWT589911:OWU589922 PGP589911:PGQ589922 PQL589911:PQM589922 QAH589911:QAI589922 QKD589911:QKE589922 QTZ589911:QUA589922 RDV589911:RDW589922 RNR589911:RNS589922 RXN589911:RXO589922 SHJ589911:SHK589922 SRF589911:SRG589922 TBB589911:TBC589922 TKX589911:TKY589922 TUT589911:TUU589922 UEP589911:UEQ589922 UOL589911:UOM589922 UYH589911:UYI589922 VID589911:VIE589922 VRZ589911:VSA589922 WBV589911:WBW589922 WLR589911:WLS589922 WVN589911:WVO589922 F655447:G655458 JB655447:JC655458 SX655447:SY655458 ACT655447:ACU655458 AMP655447:AMQ655458 AWL655447:AWM655458 BGH655447:BGI655458 BQD655447:BQE655458 BZZ655447:CAA655458 CJV655447:CJW655458 CTR655447:CTS655458 DDN655447:DDO655458 DNJ655447:DNK655458 DXF655447:DXG655458 EHB655447:EHC655458 EQX655447:EQY655458 FAT655447:FAU655458 FKP655447:FKQ655458 FUL655447:FUM655458 GEH655447:GEI655458 GOD655447:GOE655458 GXZ655447:GYA655458 HHV655447:HHW655458 HRR655447:HRS655458 IBN655447:IBO655458 ILJ655447:ILK655458 IVF655447:IVG655458 JFB655447:JFC655458 JOX655447:JOY655458 JYT655447:JYU655458 KIP655447:KIQ655458 KSL655447:KSM655458 LCH655447:LCI655458 LMD655447:LME655458 LVZ655447:LWA655458 MFV655447:MFW655458 MPR655447:MPS655458 MZN655447:MZO655458 NJJ655447:NJK655458 NTF655447:NTG655458 ODB655447:ODC655458 OMX655447:OMY655458 OWT655447:OWU655458 PGP655447:PGQ655458 PQL655447:PQM655458 QAH655447:QAI655458 QKD655447:QKE655458 QTZ655447:QUA655458 RDV655447:RDW655458 RNR655447:RNS655458 RXN655447:RXO655458 SHJ655447:SHK655458 SRF655447:SRG655458 TBB655447:TBC655458 TKX655447:TKY655458 TUT655447:TUU655458 UEP655447:UEQ655458 UOL655447:UOM655458 UYH655447:UYI655458 VID655447:VIE655458 VRZ655447:VSA655458 WBV655447:WBW655458 WLR655447:WLS655458 WVN655447:WVO655458 F720983:G720994 JB720983:JC720994 SX720983:SY720994 ACT720983:ACU720994 AMP720983:AMQ720994 AWL720983:AWM720994 BGH720983:BGI720994 BQD720983:BQE720994 BZZ720983:CAA720994 CJV720983:CJW720994 CTR720983:CTS720994 DDN720983:DDO720994 DNJ720983:DNK720994 DXF720983:DXG720994 EHB720983:EHC720994 EQX720983:EQY720994 FAT720983:FAU720994 FKP720983:FKQ720994 FUL720983:FUM720994 GEH720983:GEI720994 GOD720983:GOE720994 GXZ720983:GYA720994 HHV720983:HHW720994 HRR720983:HRS720994 IBN720983:IBO720994 ILJ720983:ILK720994 IVF720983:IVG720994 JFB720983:JFC720994 JOX720983:JOY720994 JYT720983:JYU720994 KIP720983:KIQ720994 KSL720983:KSM720994 LCH720983:LCI720994 LMD720983:LME720994 LVZ720983:LWA720994 MFV720983:MFW720994 MPR720983:MPS720994 MZN720983:MZO720994 NJJ720983:NJK720994 NTF720983:NTG720994 ODB720983:ODC720994 OMX720983:OMY720994 OWT720983:OWU720994 PGP720983:PGQ720994 PQL720983:PQM720994 QAH720983:QAI720994 QKD720983:QKE720994 QTZ720983:QUA720994 RDV720983:RDW720994 RNR720983:RNS720994 RXN720983:RXO720994 SHJ720983:SHK720994 SRF720983:SRG720994 TBB720983:TBC720994 TKX720983:TKY720994 TUT720983:TUU720994 UEP720983:UEQ720994 UOL720983:UOM720994 UYH720983:UYI720994 VID720983:VIE720994 VRZ720983:VSA720994 WBV720983:WBW720994 WLR720983:WLS720994 WVN720983:WVO720994 F786519:G786530 JB786519:JC786530 SX786519:SY786530 ACT786519:ACU786530 AMP786519:AMQ786530 AWL786519:AWM786530 BGH786519:BGI786530 BQD786519:BQE786530 BZZ786519:CAA786530 CJV786519:CJW786530 CTR786519:CTS786530 DDN786519:DDO786530 DNJ786519:DNK786530 DXF786519:DXG786530 EHB786519:EHC786530 EQX786519:EQY786530 FAT786519:FAU786530 FKP786519:FKQ786530 FUL786519:FUM786530 GEH786519:GEI786530 GOD786519:GOE786530 GXZ786519:GYA786530 HHV786519:HHW786530 HRR786519:HRS786530 IBN786519:IBO786530 ILJ786519:ILK786530 IVF786519:IVG786530 JFB786519:JFC786530 JOX786519:JOY786530 JYT786519:JYU786530 KIP786519:KIQ786530 KSL786519:KSM786530 LCH786519:LCI786530 LMD786519:LME786530 LVZ786519:LWA786530 MFV786519:MFW786530 MPR786519:MPS786530 MZN786519:MZO786530 NJJ786519:NJK786530 NTF786519:NTG786530 ODB786519:ODC786530 OMX786519:OMY786530 OWT786519:OWU786530 PGP786519:PGQ786530 PQL786519:PQM786530 QAH786519:QAI786530 QKD786519:QKE786530 QTZ786519:QUA786530 RDV786519:RDW786530 RNR786519:RNS786530 RXN786519:RXO786530 SHJ786519:SHK786530 SRF786519:SRG786530 TBB786519:TBC786530 TKX786519:TKY786530 TUT786519:TUU786530 UEP786519:UEQ786530 UOL786519:UOM786530 UYH786519:UYI786530 VID786519:VIE786530 VRZ786519:VSA786530 WBV786519:WBW786530 WLR786519:WLS786530 WVN786519:WVO786530 F852055:G852066 JB852055:JC852066 SX852055:SY852066 ACT852055:ACU852066 AMP852055:AMQ852066 AWL852055:AWM852066 BGH852055:BGI852066 BQD852055:BQE852066 BZZ852055:CAA852066 CJV852055:CJW852066 CTR852055:CTS852066 DDN852055:DDO852066 DNJ852055:DNK852066 DXF852055:DXG852066 EHB852055:EHC852066 EQX852055:EQY852066 FAT852055:FAU852066 FKP852055:FKQ852066 FUL852055:FUM852066 GEH852055:GEI852066 GOD852055:GOE852066 GXZ852055:GYA852066 HHV852055:HHW852066 HRR852055:HRS852066 IBN852055:IBO852066 ILJ852055:ILK852066 IVF852055:IVG852066 JFB852055:JFC852066 JOX852055:JOY852066 JYT852055:JYU852066 KIP852055:KIQ852066 KSL852055:KSM852066 LCH852055:LCI852066 LMD852055:LME852066 LVZ852055:LWA852066 MFV852055:MFW852066 MPR852055:MPS852066 MZN852055:MZO852066 NJJ852055:NJK852066 NTF852055:NTG852066 ODB852055:ODC852066 OMX852055:OMY852066 OWT852055:OWU852066 PGP852055:PGQ852066 PQL852055:PQM852066 QAH852055:QAI852066 QKD852055:QKE852066 QTZ852055:QUA852066 RDV852055:RDW852066 RNR852055:RNS852066 RXN852055:RXO852066 SHJ852055:SHK852066 SRF852055:SRG852066 TBB852055:TBC852066 TKX852055:TKY852066 TUT852055:TUU852066 UEP852055:UEQ852066 UOL852055:UOM852066 UYH852055:UYI852066 VID852055:VIE852066 VRZ852055:VSA852066 WBV852055:WBW852066 WLR852055:WLS852066 WVN852055:WVO852066 F917591:G917602 JB917591:JC917602 SX917591:SY917602 ACT917591:ACU917602 AMP917591:AMQ917602 AWL917591:AWM917602 BGH917591:BGI917602 BQD917591:BQE917602 BZZ917591:CAA917602 CJV917591:CJW917602 CTR917591:CTS917602 DDN917591:DDO917602 DNJ917591:DNK917602 DXF917591:DXG917602 EHB917591:EHC917602 EQX917591:EQY917602 FAT917591:FAU917602 FKP917591:FKQ917602 FUL917591:FUM917602 GEH917591:GEI917602 GOD917591:GOE917602 GXZ917591:GYA917602 HHV917591:HHW917602 HRR917591:HRS917602 IBN917591:IBO917602 ILJ917591:ILK917602 IVF917591:IVG917602 JFB917591:JFC917602 JOX917591:JOY917602 JYT917591:JYU917602 KIP917591:KIQ917602 KSL917591:KSM917602 LCH917591:LCI917602 LMD917591:LME917602 LVZ917591:LWA917602 MFV917591:MFW917602 MPR917591:MPS917602 MZN917591:MZO917602 NJJ917591:NJK917602 NTF917591:NTG917602 ODB917591:ODC917602 OMX917591:OMY917602 OWT917591:OWU917602 PGP917591:PGQ917602 PQL917591:PQM917602 QAH917591:QAI917602 QKD917591:QKE917602 QTZ917591:QUA917602 RDV917591:RDW917602 RNR917591:RNS917602 RXN917591:RXO917602 SHJ917591:SHK917602 SRF917591:SRG917602 TBB917591:TBC917602 TKX917591:TKY917602 TUT917591:TUU917602 UEP917591:UEQ917602 UOL917591:UOM917602 UYH917591:UYI917602 VID917591:VIE917602 VRZ917591:VSA917602 WBV917591:WBW917602 WLR917591:WLS917602 WVN917591:WVO917602 F983127:G983138 JB983127:JC983138 SX983127:SY983138 ACT983127:ACU983138 AMP983127:AMQ983138 AWL983127:AWM983138 BGH983127:BGI983138 BQD983127:BQE983138 BZZ983127:CAA983138 CJV983127:CJW983138 CTR983127:CTS983138 DDN983127:DDO983138 DNJ983127:DNK983138 DXF983127:DXG983138 EHB983127:EHC983138 EQX983127:EQY983138 FAT983127:FAU983138 FKP983127:FKQ983138 FUL983127:FUM983138 GEH983127:GEI983138 GOD983127:GOE983138 GXZ983127:GYA983138 HHV983127:HHW983138 HRR983127:HRS983138 IBN983127:IBO983138 ILJ983127:ILK983138 IVF983127:IVG983138 JFB983127:JFC983138 JOX983127:JOY983138 JYT983127:JYU983138 KIP983127:KIQ983138 KSL983127:KSM983138 LCH983127:LCI983138 LMD983127:LME983138 LVZ983127:LWA983138 MFV983127:MFW983138 MPR983127:MPS983138 MZN983127:MZO983138 NJJ983127:NJK983138 NTF983127:NTG983138 ODB983127:ODC983138 OMX983127:OMY983138 OWT983127:OWU983138 PGP983127:PGQ983138 PQL983127:PQM983138 QAH983127:QAI983138 QKD983127:QKE983138 QTZ983127:QUA983138 RDV983127:RDW983138 RNR983127:RNS983138 RXN983127:RXO983138 SHJ983127:SHK983138 SRF983127:SRG983138 TBB983127:TBC983138 TKX983127:TKY983138 TUT983127:TUU983138 UEP983127:UEQ983138 UOL983127:UOM983138 UYH983127:UYI983138 VID983127:VIE983138 VRZ983127:VSA983138 WBV983127:WBW983138 WLR983127:WLS983138 WVN983127:WVO983138 F65636:G65645 JB65636:JC65645 SX65636:SY65645 ACT65636:ACU65645 AMP65636:AMQ65645 AWL65636:AWM65645 BGH65636:BGI65645 BQD65636:BQE65645 BZZ65636:CAA65645 CJV65636:CJW65645 CTR65636:CTS65645 DDN65636:DDO65645 DNJ65636:DNK65645 DXF65636:DXG65645 EHB65636:EHC65645 EQX65636:EQY65645 FAT65636:FAU65645 FKP65636:FKQ65645 FUL65636:FUM65645 GEH65636:GEI65645 GOD65636:GOE65645 GXZ65636:GYA65645 HHV65636:HHW65645 HRR65636:HRS65645 IBN65636:IBO65645 ILJ65636:ILK65645 IVF65636:IVG65645 JFB65636:JFC65645 JOX65636:JOY65645 JYT65636:JYU65645 KIP65636:KIQ65645 KSL65636:KSM65645 LCH65636:LCI65645 LMD65636:LME65645 LVZ65636:LWA65645 MFV65636:MFW65645 MPR65636:MPS65645 MZN65636:MZO65645 NJJ65636:NJK65645 NTF65636:NTG65645 ODB65636:ODC65645 OMX65636:OMY65645 OWT65636:OWU65645 PGP65636:PGQ65645 PQL65636:PQM65645 QAH65636:QAI65645 QKD65636:QKE65645 QTZ65636:QUA65645 RDV65636:RDW65645 RNR65636:RNS65645 RXN65636:RXO65645 SHJ65636:SHK65645 SRF65636:SRG65645 TBB65636:TBC65645 TKX65636:TKY65645 TUT65636:TUU65645 UEP65636:UEQ65645 UOL65636:UOM65645 UYH65636:UYI65645 VID65636:VIE65645 VRZ65636:VSA65645 WBV65636:WBW65645 WLR65636:WLS65645 WVN65636:WVO65645 F131172:G131181 JB131172:JC131181 SX131172:SY131181 ACT131172:ACU131181 AMP131172:AMQ131181 AWL131172:AWM131181 BGH131172:BGI131181 BQD131172:BQE131181 BZZ131172:CAA131181 CJV131172:CJW131181 CTR131172:CTS131181 DDN131172:DDO131181 DNJ131172:DNK131181 DXF131172:DXG131181 EHB131172:EHC131181 EQX131172:EQY131181 FAT131172:FAU131181 FKP131172:FKQ131181 FUL131172:FUM131181 GEH131172:GEI131181 GOD131172:GOE131181 GXZ131172:GYA131181 HHV131172:HHW131181 HRR131172:HRS131181 IBN131172:IBO131181 ILJ131172:ILK131181 IVF131172:IVG131181 JFB131172:JFC131181 JOX131172:JOY131181 JYT131172:JYU131181 KIP131172:KIQ131181 KSL131172:KSM131181 LCH131172:LCI131181 LMD131172:LME131181 LVZ131172:LWA131181 MFV131172:MFW131181 MPR131172:MPS131181 MZN131172:MZO131181 NJJ131172:NJK131181 NTF131172:NTG131181 ODB131172:ODC131181 OMX131172:OMY131181 OWT131172:OWU131181 PGP131172:PGQ131181 PQL131172:PQM131181 QAH131172:QAI131181 QKD131172:QKE131181 QTZ131172:QUA131181 RDV131172:RDW131181 RNR131172:RNS131181 RXN131172:RXO131181 SHJ131172:SHK131181 SRF131172:SRG131181 TBB131172:TBC131181 TKX131172:TKY131181 TUT131172:TUU131181 UEP131172:UEQ131181 UOL131172:UOM131181 UYH131172:UYI131181 VID131172:VIE131181 VRZ131172:VSA131181 WBV131172:WBW131181 WLR131172:WLS131181 WVN131172:WVO131181 F196708:G196717 JB196708:JC196717 SX196708:SY196717 ACT196708:ACU196717 AMP196708:AMQ196717 AWL196708:AWM196717 BGH196708:BGI196717 BQD196708:BQE196717 BZZ196708:CAA196717 CJV196708:CJW196717 CTR196708:CTS196717 DDN196708:DDO196717 DNJ196708:DNK196717 DXF196708:DXG196717 EHB196708:EHC196717 EQX196708:EQY196717 FAT196708:FAU196717 FKP196708:FKQ196717 FUL196708:FUM196717 GEH196708:GEI196717 GOD196708:GOE196717 GXZ196708:GYA196717 HHV196708:HHW196717 HRR196708:HRS196717 IBN196708:IBO196717 ILJ196708:ILK196717 IVF196708:IVG196717 JFB196708:JFC196717 JOX196708:JOY196717 JYT196708:JYU196717 KIP196708:KIQ196717 KSL196708:KSM196717 LCH196708:LCI196717 LMD196708:LME196717 LVZ196708:LWA196717 MFV196708:MFW196717 MPR196708:MPS196717 MZN196708:MZO196717 NJJ196708:NJK196717 NTF196708:NTG196717 ODB196708:ODC196717 OMX196708:OMY196717 OWT196708:OWU196717 PGP196708:PGQ196717 PQL196708:PQM196717 QAH196708:QAI196717 QKD196708:QKE196717 QTZ196708:QUA196717 RDV196708:RDW196717 RNR196708:RNS196717 RXN196708:RXO196717 SHJ196708:SHK196717 SRF196708:SRG196717 TBB196708:TBC196717 TKX196708:TKY196717 TUT196708:TUU196717 UEP196708:UEQ196717 UOL196708:UOM196717 UYH196708:UYI196717 VID196708:VIE196717 VRZ196708:VSA196717 WBV196708:WBW196717 WLR196708:WLS196717 WVN196708:WVO196717 F262244:G262253 JB262244:JC262253 SX262244:SY262253 ACT262244:ACU262253 AMP262244:AMQ262253 AWL262244:AWM262253 BGH262244:BGI262253 BQD262244:BQE262253 BZZ262244:CAA262253 CJV262244:CJW262253 CTR262244:CTS262253 DDN262244:DDO262253 DNJ262244:DNK262253 DXF262244:DXG262253 EHB262244:EHC262253 EQX262244:EQY262253 FAT262244:FAU262253 FKP262244:FKQ262253 FUL262244:FUM262253 GEH262244:GEI262253 GOD262244:GOE262253 GXZ262244:GYA262253 HHV262244:HHW262253 HRR262244:HRS262253 IBN262244:IBO262253 ILJ262244:ILK262253 IVF262244:IVG262253 JFB262244:JFC262253 JOX262244:JOY262253 JYT262244:JYU262253 KIP262244:KIQ262253 KSL262244:KSM262253 LCH262244:LCI262253 LMD262244:LME262253 LVZ262244:LWA262253 MFV262244:MFW262253 MPR262244:MPS262253 MZN262244:MZO262253 NJJ262244:NJK262253 NTF262244:NTG262253 ODB262244:ODC262253 OMX262244:OMY262253 OWT262244:OWU262253 PGP262244:PGQ262253 PQL262244:PQM262253 QAH262244:QAI262253 QKD262244:QKE262253 QTZ262244:QUA262253 RDV262244:RDW262253 RNR262244:RNS262253 RXN262244:RXO262253 SHJ262244:SHK262253 SRF262244:SRG262253 TBB262244:TBC262253 TKX262244:TKY262253 TUT262244:TUU262253 UEP262244:UEQ262253 UOL262244:UOM262253 UYH262244:UYI262253 VID262244:VIE262253 VRZ262244:VSA262253 WBV262244:WBW262253 WLR262244:WLS262253 WVN262244:WVO262253 F327780:G327789 JB327780:JC327789 SX327780:SY327789 ACT327780:ACU327789 AMP327780:AMQ327789 AWL327780:AWM327789 BGH327780:BGI327789 BQD327780:BQE327789 BZZ327780:CAA327789 CJV327780:CJW327789 CTR327780:CTS327789 DDN327780:DDO327789 DNJ327780:DNK327789 DXF327780:DXG327789 EHB327780:EHC327789 EQX327780:EQY327789 FAT327780:FAU327789 FKP327780:FKQ327789 FUL327780:FUM327789 GEH327780:GEI327789 GOD327780:GOE327789 GXZ327780:GYA327789 HHV327780:HHW327789 HRR327780:HRS327789 IBN327780:IBO327789 ILJ327780:ILK327789 IVF327780:IVG327789 JFB327780:JFC327789 JOX327780:JOY327789 JYT327780:JYU327789 KIP327780:KIQ327789 KSL327780:KSM327789 LCH327780:LCI327789 LMD327780:LME327789 LVZ327780:LWA327789 MFV327780:MFW327789 MPR327780:MPS327789 MZN327780:MZO327789 NJJ327780:NJK327789 NTF327780:NTG327789 ODB327780:ODC327789 OMX327780:OMY327789 OWT327780:OWU327789 PGP327780:PGQ327789 PQL327780:PQM327789 QAH327780:QAI327789 QKD327780:QKE327789 QTZ327780:QUA327789 RDV327780:RDW327789 RNR327780:RNS327789 RXN327780:RXO327789 SHJ327780:SHK327789 SRF327780:SRG327789 TBB327780:TBC327789 TKX327780:TKY327789 TUT327780:TUU327789 UEP327780:UEQ327789 UOL327780:UOM327789 UYH327780:UYI327789 VID327780:VIE327789 VRZ327780:VSA327789 WBV327780:WBW327789 WLR327780:WLS327789 WVN327780:WVO327789 F393316:G393325 JB393316:JC393325 SX393316:SY393325 ACT393316:ACU393325 AMP393316:AMQ393325 AWL393316:AWM393325 BGH393316:BGI393325 BQD393316:BQE393325 BZZ393316:CAA393325 CJV393316:CJW393325 CTR393316:CTS393325 DDN393316:DDO393325 DNJ393316:DNK393325 DXF393316:DXG393325 EHB393316:EHC393325 EQX393316:EQY393325 FAT393316:FAU393325 FKP393316:FKQ393325 FUL393316:FUM393325 GEH393316:GEI393325 GOD393316:GOE393325 GXZ393316:GYA393325 HHV393316:HHW393325 HRR393316:HRS393325 IBN393316:IBO393325 ILJ393316:ILK393325 IVF393316:IVG393325 JFB393316:JFC393325 JOX393316:JOY393325 JYT393316:JYU393325 KIP393316:KIQ393325 KSL393316:KSM393325 LCH393316:LCI393325 LMD393316:LME393325 LVZ393316:LWA393325 MFV393316:MFW393325 MPR393316:MPS393325 MZN393316:MZO393325 NJJ393316:NJK393325 NTF393316:NTG393325 ODB393316:ODC393325 OMX393316:OMY393325 OWT393316:OWU393325 PGP393316:PGQ393325 PQL393316:PQM393325 QAH393316:QAI393325 QKD393316:QKE393325 QTZ393316:QUA393325 RDV393316:RDW393325 RNR393316:RNS393325 RXN393316:RXO393325 SHJ393316:SHK393325 SRF393316:SRG393325 TBB393316:TBC393325 TKX393316:TKY393325 TUT393316:TUU393325 UEP393316:UEQ393325 UOL393316:UOM393325 UYH393316:UYI393325 VID393316:VIE393325 VRZ393316:VSA393325 WBV393316:WBW393325 WLR393316:WLS393325 WVN393316:WVO393325 F458852:G458861 JB458852:JC458861 SX458852:SY458861 ACT458852:ACU458861 AMP458852:AMQ458861 AWL458852:AWM458861 BGH458852:BGI458861 BQD458852:BQE458861 BZZ458852:CAA458861 CJV458852:CJW458861 CTR458852:CTS458861 DDN458852:DDO458861 DNJ458852:DNK458861 DXF458852:DXG458861 EHB458852:EHC458861 EQX458852:EQY458861 FAT458852:FAU458861 FKP458852:FKQ458861 FUL458852:FUM458861 GEH458852:GEI458861 GOD458852:GOE458861 GXZ458852:GYA458861 HHV458852:HHW458861 HRR458852:HRS458861 IBN458852:IBO458861 ILJ458852:ILK458861 IVF458852:IVG458861 JFB458852:JFC458861 JOX458852:JOY458861 JYT458852:JYU458861 KIP458852:KIQ458861 KSL458852:KSM458861 LCH458852:LCI458861 LMD458852:LME458861 LVZ458852:LWA458861 MFV458852:MFW458861 MPR458852:MPS458861 MZN458852:MZO458861 NJJ458852:NJK458861 NTF458852:NTG458861 ODB458852:ODC458861 OMX458852:OMY458861 OWT458852:OWU458861 PGP458852:PGQ458861 PQL458852:PQM458861 QAH458852:QAI458861 QKD458852:QKE458861 QTZ458852:QUA458861 RDV458852:RDW458861 RNR458852:RNS458861 RXN458852:RXO458861 SHJ458852:SHK458861 SRF458852:SRG458861 TBB458852:TBC458861 TKX458852:TKY458861 TUT458852:TUU458861 UEP458852:UEQ458861 UOL458852:UOM458861 UYH458852:UYI458861 VID458852:VIE458861 VRZ458852:VSA458861 WBV458852:WBW458861 WLR458852:WLS458861 WVN458852:WVO458861 F524388:G524397 JB524388:JC524397 SX524388:SY524397 ACT524388:ACU524397 AMP524388:AMQ524397 AWL524388:AWM524397 BGH524388:BGI524397 BQD524388:BQE524397 BZZ524388:CAA524397 CJV524388:CJW524397 CTR524388:CTS524397 DDN524388:DDO524397 DNJ524388:DNK524397 DXF524388:DXG524397 EHB524388:EHC524397 EQX524388:EQY524397 FAT524388:FAU524397 FKP524388:FKQ524397 FUL524388:FUM524397 GEH524388:GEI524397 GOD524388:GOE524397 GXZ524388:GYA524397 HHV524388:HHW524397 HRR524388:HRS524397 IBN524388:IBO524397 ILJ524388:ILK524397 IVF524388:IVG524397 JFB524388:JFC524397 JOX524388:JOY524397 JYT524388:JYU524397 KIP524388:KIQ524397 KSL524388:KSM524397 LCH524388:LCI524397 LMD524388:LME524397 LVZ524388:LWA524397 MFV524388:MFW524397 MPR524388:MPS524397 MZN524388:MZO524397 NJJ524388:NJK524397 NTF524388:NTG524397 ODB524388:ODC524397 OMX524388:OMY524397 OWT524388:OWU524397 PGP524388:PGQ524397 PQL524388:PQM524397 QAH524388:QAI524397 QKD524388:QKE524397 QTZ524388:QUA524397 RDV524388:RDW524397 RNR524388:RNS524397 RXN524388:RXO524397 SHJ524388:SHK524397 SRF524388:SRG524397 TBB524388:TBC524397 TKX524388:TKY524397 TUT524388:TUU524397 UEP524388:UEQ524397 UOL524388:UOM524397 UYH524388:UYI524397 VID524388:VIE524397 VRZ524388:VSA524397 WBV524388:WBW524397 WLR524388:WLS524397 WVN524388:WVO524397 F589924:G589933 JB589924:JC589933 SX589924:SY589933 ACT589924:ACU589933 AMP589924:AMQ589933 AWL589924:AWM589933 BGH589924:BGI589933 BQD589924:BQE589933 BZZ589924:CAA589933 CJV589924:CJW589933 CTR589924:CTS589933 DDN589924:DDO589933 DNJ589924:DNK589933 DXF589924:DXG589933 EHB589924:EHC589933 EQX589924:EQY589933 FAT589924:FAU589933 FKP589924:FKQ589933 FUL589924:FUM589933 GEH589924:GEI589933 GOD589924:GOE589933 GXZ589924:GYA589933 HHV589924:HHW589933 HRR589924:HRS589933 IBN589924:IBO589933 ILJ589924:ILK589933 IVF589924:IVG589933 JFB589924:JFC589933 JOX589924:JOY589933 JYT589924:JYU589933 KIP589924:KIQ589933 KSL589924:KSM589933 LCH589924:LCI589933 LMD589924:LME589933 LVZ589924:LWA589933 MFV589924:MFW589933 MPR589924:MPS589933 MZN589924:MZO589933 NJJ589924:NJK589933 NTF589924:NTG589933 ODB589924:ODC589933 OMX589924:OMY589933 OWT589924:OWU589933 PGP589924:PGQ589933 PQL589924:PQM589933 QAH589924:QAI589933 QKD589924:QKE589933 QTZ589924:QUA589933 RDV589924:RDW589933 RNR589924:RNS589933 RXN589924:RXO589933 SHJ589924:SHK589933 SRF589924:SRG589933 TBB589924:TBC589933 TKX589924:TKY589933 TUT589924:TUU589933 UEP589924:UEQ589933 UOL589924:UOM589933 UYH589924:UYI589933 VID589924:VIE589933 VRZ589924:VSA589933 WBV589924:WBW589933 WLR589924:WLS589933 WVN589924:WVO589933 F655460:G655469 JB655460:JC655469 SX655460:SY655469 ACT655460:ACU655469 AMP655460:AMQ655469 AWL655460:AWM655469 BGH655460:BGI655469 BQD655460:BQE655469 BZZ655460:CAA655469 CJV655460:CJW655469 CTR655460:CTS655469 DDN655460:DDO655469 DNJ655460:DNK655469 DXF655460:DXG655469 EHB655460:EHC655469 EQX655460:EQY655469 FAT655460:FAU655469 FKP655460:FKQ655469 FUL655460:FUM655469 GEH655460:GEI655469 GOD655460:GOE655469 GXZ655460:GYA655469 HHV655460:HHW655469 HRR655460:HRS655469 IBN655460:IBO655469 ILJ655460:ILK655469 IVF655460:IVG655469 JFB655460:JFC655469 JOX655460:JOY655469 JYT655460:JYU655469 KIP655460:KIQ655469 KSL655460:KSM655469 LCH655460:LCI655469 LMD655460:LME655469 LVZ655460:LWA655469 MFV655460:MFW655469 MPR655460:MPS655469 MZN655460:MZO655469 NJJ655460:NJK655469 NTF655460:NTG655469 ODB655460:ODC655469 OMX655460:OMY655469 OWT655460:OWU655469 PGP655460:PGQ655469 PQL655460:PQM655469 QAH655460:QAI655469 QKD655460:QKE655469 QTZ655460:QUA655469 RDV655460:RDW655469 RNR655460:RNS655469 RXN655460:RXO655469 SHJ655460:SHK655469 SRF655460:SRG655469 TBB655460:TBC655469 TKX655460:TKY655469 TUT655460:TUU655469 UEP655460:UEQ655469 UOL655460:UOM655469 UYH655460:UYI655469 VID655460:VIE655469 VRZ655460:VSA655469 WBV655460:WBW655469 WLR655460:WLS655469 WVN655460:WVO655469 F720996:G721005 JB720996:JC721005 SX720996:SY721005 ACT720996:ACU721005 AMP720996:AMQ721005 AWL720996:AWM721005 BGH720996:BGI721005 BQD720996:BQE721005 BZZ720996:CAA721005 CJV720996:CJW721005 CTR720996:CTS721005 DDN720996:DDO721005 DNJ720996:DNK721005 DXF720996:DXG721005 EHB720996:EHC721005 EQX720996:EQY721005 FAT720996:FAU721005 FKP720996:FKQ721005 FUL720996:FUM721005 GEH720996:GEI721005 GOD720996:GOE721005 GXZ720996:GYA721005 HHV720996:HHW721005 HRR720996:HRS721005 IBN720996:IBO721005 ILJ720996:ILK721005 IVF720996:IVG721005 JFB720996:JFC721005 JOX720996:JOY721005 JYT720996:JYU721005 KIP720996:KIQ721005 KSL720996:KSM721005 LCH720996:LCI721005 LMD720996:LME721005 LVZ720996:LWA721005 MFV720996:MFW721005 MPR720996:MPS721005 MZN720996:MZO721005 NJJ720996:NJK721005 NTF720996:NTG721005 ODB720996:ODC721005 OMX720996:OMY721005 OWT720996:OWU721005 PGP720996:PGQ721005 PQL720996:PQM721005 QAH720996:QAI721005 QKD720996:QKE721005 QTZ720996:QUA721005 RDV720996:RDW721005 RNR720996:RNS721005 RXN720996:RXO721005 SHJ720996:SHK721005 SRF720996:SRG721005 TBB720996:TBC721005 TKX720996:TKY721005 TUT720996:TUU721005 UEP720996:UEQ721005 UOL720996:UOM721005 UYH720996:UYI721005 VID720996:VIE721005 VRZ720996:VSA721005 WBV720996:WBW721005 WLR720996:WLS721005 WVN720996:WVO721005 F786532:G786541 JB786532:JC786541 SX786532:SY786541 ACT786532:ACU786541 AMP786532:AMQ786541 AWL786532:AWM786541 BGH786532:BGI786541 BQD786532:BQE786541 BZZ786532:CAA786541 CJV786532:CJW786541 CTR786532:CTS786541 DDN786532:DDO786541 DNJ786532:DNK786541 DXF786532:DXG786541 EHB786532:EHC786541 EQX786532:EQY786541 FAT786532:FAU786541 FKP786532:FKQ786541 FUL786532:FUM786541 GEH786532:GEI786541 GOD786532:GOE786541 GXZ786532:GYA786541 HHV786532:HHW786541 HRR786532:HRS786541 IBN786532:IBO786541 ILJ786532:ILK786541 IVF786532:IVG786541 JFB786532:JFC786541 JOX786532:JOY786541 JYT786532:JYU786541 KIP786532:KIQ786541 KSL786532:KSM786541 LCH786532:LCI786541 LMD786532:LME786541 LVZ786532:LWA786541 MFV786532:MFW786541 MPR786532:MPS786541 MZN786532:MZO786541 NJJ786532:NJK786541 NTF786532:NTG786541 ODB786532:ODC786541 OMX786532:OMY786541 OWT786532:OWU786541 PGP786532:PGQ786541 PQL786532:PQM786541 QAH786532:QAI786541 QKD786532:QKE786541 QTZ786532:QUA786541 RDV786532:RDW786541 RNR786532:RNS786541 RXN786532:RXO786541 SHJ786532:SHK786541 SRF786532:SRG786541 TBB786532:TBC786541 TKX786532:TKY786541 TUT786532:TUU786541 UEP786532:UEQ786541 UOL786532:UOM786541 UYH786532:UYI786541 VID786532:VIE786541 VRZ786532:VSA786541 WBV786532:WBW786541 WLR786532:WLS786541 WVN786532:WVO786541 F852068:G852077 JB852068:JC852077 SX852068:SY852077 ACT852068:ACU852077 AMP852068:AMQ852077 AWL852068:AWM852077 BGH852068:BGI852077 BQD852068:BQE852077 BZZ852068:CAA852077 CJV852068:CJW852077 CTR852068:CTS852077 DDN852068:DDO852077 DNJ852068:DNK852077 DXF852068:DXG852077 EHB852068:EHC852077 EQX852068:EQY852077 FAT852068:FAU852077 FKP852068:FKQ852077 FUL852068:FUM852077 GEH852068:GEI852077 GOD852068:GOE852077 GXZ852068:GYA852077 HHV852068:HHW852077 HRR852068:HRS852077 IBN852068:IBO852077 ILJ852068:ILK852077 IVF852068:IVG852077 JFB852068:JFC852077 JOX852068:JOY852077 JYT852068:JYU852077 KIP852068:KIQ852077 KSL852068:KSM852077 LCH852068:LCI852077 LMD852068:LME852077 LVZ852068:LWA852077 MFV852068:MFW852077 MPR852068:MPS852077 MZN852068:MZO852077 NJJ852068:NJK852077 NTF852068:NTG852077 ODB852068:ODC852077 OMX852068:OMY852077 OWT852068:OWU852077 PGP852068:PGQ852077 PQL852068:PQM852077 QAH852068:QAI852077 QKD852068:QKE852077 QTZ852068:QUA852077 RDV852068:RDW852077 RNR852068:RNS852077 RXN852068:RXO852077 SHJ852068:SHK852077 SRF852068:SRG852077 TBB852068:TBC852077 TKX852068:TKY852077 TUT852068:TUU852077 UEP852068:UEQ852077 UOL852068:UOM852077 UYH852068:UYI852077 VID852068:VIE852077 VRZ852068:VSA852077 WBV852068:WBW852077 WLR852068:WLS852077 WVN852068:WVO852077 F917604:G917613 JB917604:JC917613 SX917604:SY917613 ACT917604:ACU917613 AMP917604:AMQ917613 AWL917604:AWM917613 BGH917604:BGI917613 BQD917604:BQE917613 BZZ917604:CAA917613 CJV917604:CJW917613 CTR917604:CTS917613 DDN917604:DDO917613 DNJ917604:DNK917613 DXF917604:DXG917613 EHB917604:EHC917613 EQX917604:EQY917613 FAT917604:FAU917613 FKP917604:FKQ917613 FUL917604:FUM917613 GEH917604:GEI917613 GOD917604:GOE917613 GXZ917604:GYA917613 HHV917604:HHW917613 HRR917604:HRS917613 IBN917604:IBO917613 ILJ917604:ILK917613 IVF917604:IVG917613 JFB917604:JFC917613 JOX917604:JOY917613 JYT917604:JYU917613 KIP917604:KIQ917613 KSL917604:KSM917613 LCH917604:LCI917613 LMD917604:LME917613 LVZ917604:LWA917613 MFV917604:MFW917613 MPR917604:MPS917613 MZN917604:MZO917613 NJJ917604:NJK917613 NTF917604:NTG917613 ODB917604:ODC917613 OMX917604:OMY917613 OWT917604:OWU917613 PGP917604:PGQ917613 PQL917604:PQM917613 QAH917604:QAI917613 QKD917604:QKE917613 QTZ917604:QUA917613 RDV917604:RDW917613 RNR917604:RNS917613 RXN917604:RXO917613 SHJ917604:SHK917613 SRF917604:SRG917613 TBB917604:TBC917613 TKX917604:TKY917613 TUT917604:TUU917613 UEP917604:UEQ917613 UOL917604:UOM917613 UYH917604:UYI917613 VID917604:VIE917613 VRZ917604:VSA917613 WBV917604:WBW917613 WLR917604:WLS917613 WVN917604:WVO917613 F983140:G983149 JB983140:JC983149 SX983140:SY983149 ACT983140:ACU983149 AMP983140:AMQ983149 AWL983140:AWM983149 BGH983140:BGI983149 BQD983140:BQE983149 BZZ983140:CAA983149 CJV983140:CJW983149 CTR983140:CTS983149 DDN983140:DDO983149 DNJ983140:DNK983149 DXF983140:DXG983149 EHB983140:EHC983149 EQX983140:EQY983149 FAT983140:FAU983149 FKP983140:FKQ983149 FUL983140:FUM983149 GEH983140:GEI983149 GOD983140:GOE983149 GXZ983140:GYA983149 HHV983140:HHW983149 HRR983140:HRS983149 IBN983140:IBO983149 ILJ983140:ILK983149 IVF983140:IVG983149 JFB983140:JFC983149 JOX983140:JOY983149 JYT983140:JYU983149 KIP983140:KIQ983149 KSL983140:KSM983149 LCH983140:LCI983149 LMD983140:LME983149 LVZ983140:LWA983149 MFV983140:MFW983149 MPR983140:MPS983149 MZN983140:MZO983149 NJJ983140:NJK983149 NTF983140:NTG983149 ODB983140:ODC983149 OMX983140:OMY983149 OWT983140:OWU983149 PGP983140:PGQ983149 PQL983140:PQM983149 QAH983140:QAI983149 QKD983140:QKE983149 QTZ983140:QUA983149 RDV983140:RDW983149 RNR983140:RNS983149 RXN983140:RXO983149 SHJ983140:SHK983149 SRF983140:SRG983149 TBB983140:TBC983149 TKX983140:TKY983149 TUT983140:TUU983149 UEP983140:UEQ983149 UOL983140:UOM983149 UYH983140:UYI983149 VID983140:VIE983149 VRZ983140:VSA983149 WBV983140:WBW983149 WLR983140:WLS983149 G183:G185 G187:G194 F36:G98 WVN36:WVO98 WLR36:WLS98 WBV36:WBW98 VRZ36:VSA98 VID36:VIE98 UYH36:UYI98 UOL36:UOM98 UEP36:UEQ98 TUT36:TUU98 TKX36:TKY98 TBB36:TBC98 SRF36:SRG98 SHJ36:SHK98 RXN36:RXO98 RNR36:RNS98 RDV36:RDW98 QTZ36:QUA98 QKD36:QKE98 QAH36:QAI98 PQL36:PQM98 PGP36:PGQ98 OWT36:OWU98 OMX36:OMY98 ODB36:ODC98 NTF36:NTG98 NJJ36:NJK98 MZN36:MZO98 MPR36:MPS98 MFV36:MFW98 LVZ36:LWA98 LMD36:LME98 LCH36:LCI98 KSL36:KSM98 KIP36:KIQ98 JYT36:JYU98 JOX36:JOY98 JFB36:JFC98 IVF36:IVG98 ILJ36:ILK98 IBN36:IBO98 HRR36:HRS98 HHV36:HHW98 GXZ36:GYA98 GOD36:GOE98 GEH36:GEI98 FUL36:FUM98 FKP36:FKQ98 FAT36:FAU98 EQX36:EQY98 EHB36:EHC98 DXF36:DXG98 DNJ36:DNK98 DDN36:DDO98 CTR36:CTS98 CJV36:CJW98 BZZ36:CAA98 BQD36:BQE98 BGH36:BGI98 AWL36:AWM98 AMP36:AMQ98 ACT36:ACU98 SX36:SY98 JB36:JC98 WVN162:WVO173 WLR162:WLS173 WBV162:WBW173 VRZ162:VSA173 VID162:VIE173 UYH162:UYI173 UOL162:UOM173 UEP162:UEQ173 TUT162:TUU173 TKX162:TKY173 TBB162:TBC173 SRF162:SRG173 SHJ162:SHK173 RXN162:RXO173 RNR162:RNS173 RDV162:RDW173 QTZ162:QUA173 QKD162:QKE173 QAH162:QAI173 PQL162:PQM173 PGP162:PGQ173 OWT162:OWU173 OMX162:OMY173 ODB162:ODC173 NTF162:NTG173 NJJ162:NJK173 MZN162:MZO173 MPR162:MPS173 MFV162:MFW173 LVZ162:LWA173 LMD162:LME173 LCH162:LCI173 KSL162:KSM173 KIP162:KIQ173 JYT162:JYU173 JOX162:JOY173 JFB162:JFC173 IVF162:IVG173 ILJ162:ILK173 IBN162:IBO173 HRR162:HRS173 HHV162:HHW173 GXZ162:GYA173 GOD162:GOE173 GEH162:GEI173 FUL162:FUM173 FKP162:FKQ173 FAT162:FAU173 EQX162:EQY173 EHB162:EHC173 DXF162:DXG173 DNJ162:DNK173 DDN162:DDO173 CTR162:CTS173 CJV162:CJW173 BZZ162:CAA173 BQD162:BQE173 BGH162:BGI173 AWL162:AWM173 AMP162:AMQ173 ACT162:ACU173 SX162:SY173 JB162:JC173 F135:G147 WVN109:WVO125 WLR109:WLS125 WBV109:WBW125 VRZ109:VSA125 VID109:VIE125 UYH109:UYI125 UOL109:UOM125 UEP109:UEQ125 TUT109:TUU125 TKX109:TKY125 TBB109:TBC125 SRF109:SRG125 SHJ109:SHK125 RXN109:RXO125 RNR109:RNS125 RDV109:RDW125 QTZ109:QUA125 QKD109:QKE125 QAH109:QAI125 PQL109:PQM125 PGP109:PGQ125 OWT109:OWU125 OMX109:OMY125 ODB109:ODC125 NTF109:NTG125 NJJ109:NJK125 MZN109:MZO125 MPR109:MPS125 MFV109:MFW125 LVZ109:LWA125 LMD109:LME125 LCH109:LCI125 KSL109:KSM125 KIP109:KIQ125 JYT109:JYU125 JOX109:JOY125 JFB109:JFC125 IVF109:IVG125 ILJ109:ILK125 IBN109:IBO125 HRR109:HRS125 HHV109:HHW125 GXZ109:GYA125 GOD109:GOE125 GEH109:GEI125 FUL109:FUM125 FKP109:FKQ125 FAT109:FAU125 EQX109:EQY125 EHB109:EHC125 DXF109:DXG125 DNJ109:DNK125 DDN109:DDO125 CTR109:CTS125 CJV109:CJW125 BZZ109:CAA125 BQD109:BQE125 BGH109:BGI125 AWL109:AWM125 AMP109:AMQ125 ACT109:ACU125 SX109:SY125 JB109:JC125 F202:G213 G233:H233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44"/>
  <sheetViews>
    <sheetView topLeftCell="A6" zoomScale="40" zoomScaleNormal="40" workbookViewId="0">
      <selection activeCell="Y47" sqref="Y47"/>
    </sheetView>
  </sheetViews>
  <sheetFormatPr defaultRowHeight="15" customHeight="1" x14ac:dyDescent="0.35"/>
  <cols>
    <col min="1" max="1" width="7.90625" style="81" customWidth="1"/>
    <col min="2" max="2" width="44.1796875" style="81" customWidth="1"/>
    <col min="3" max="3" width="10.54296875" style="135" customWidth="1"/>
    <col min="4" max="4" width="1" style="81" customWidth="1"/>
    <col min="5" max="5" width="10.54296875" style="81" customWidth="1"/>
    <col min="6" max="6" width="1.36328125" style="81" customWidth="1"/>
    <col min="7" max="7" width="11.90625" style="135" customWidth="1"/>
    <col min="8" max="8" width="1.36328125" style="81" customWidth="1"/>
    <col min="9" max="11" width="9.54296875" style="81" customWidth="1"/>
    <col min="12" max="20" width="9.54296875" style="135" customWidth="1"/>
    <col min="21" max="21" width="1.54296875" style="135" customWidth="1"/>
    <col min="22" max="23" width="11.90625" style="135" customWidth="1"/>
    <col min="24" max="24" width="9.08984375" style="81"/>
    <col min="25" max="25" width="48.54296875" style="81" customWidth="1"/>
    <col min="26" max="26" width="10.6328125" style="81" customWidth="1"/>
    <col min="27" max="27" width="1" style="81" customWidth="1"/>
    <col min="28" max="28" width="10.6328125" style="81" customWidth="1"/>
    <col min="29" max="29" width="1.36328125" style="81" customWidth="1"/>
    <col min="30" max="30" width="13.6328125" style="81" customWidth="1"/>
    <col min="31" max="31" width="10.08984375" style="81" customWidth="1"/>
    <col min="32" max="32" width="3.08984375" style="81" customWidth="1"/>
    <col min="33" max="34" width="12.90625" style="81" customWidth="1"/>
    <col min="35" max="264" width="9.08984375" style="81"/>
    <col min="265" max="265" width="3.6328125" style="81" customWidth="1"/>
    <col min="266" max="266" width="40.54296875" style="81" customWidth="1"/>
    <col min="267" max="267" width="10.6328125" style="81" customWidth="1"/>
    <col min="268" max="268" width="1" style="81" customWidth="1"/>
    <col min="269" max="269" width="10.6328125" style="81" customWidth="1"/>
    <col min="270" max="270" width="1.36328125" style="81" customWidth="1"/>
    <col min="271" max="271" width="13.6328125" style="81" customWidth="1"/>
    <col min="272" max="272" width="2.08984375" style="81" customWidth="1"/>
    <col min="273" max="276" width="10.08984375" style="81" customWidth="1"/>
    <col min="277" max="277" width="3.08984375" style="81" customWidth="1"/>
    <col min="278" max="279" width="12.90625" style="81" customWidth="1"/>
    <col min="280" max="280" width="9.08984375" style="81"/>
    <col min="281" max="281" width="40.54296875" style="81" customWidth="1"/>
    <col min="282" max="282" width="10.6328125" style="81" customWidth="1"/>
    <col min="283" max="283" width="1" style="81" customWidth="1"/>
    <col min="284" max="284" width="10.6328125" style="81" customWidth="1"/>
    <col min="285" max="285" width="1.36328125" style="81" customWidth="1"/>
    <col min="286" max="286" width="13.6328125" style="81" customWidth="1"/>
    <col min="287" max="287" width="10.08984375" style="81" customWidth="1"/>
    <col min="288" max="288" width="3.08984375" style="81" customWidth="1"/>
    <col min="289" max="290" width="12.90625" style="81" customWidth="1"/>
    <col min="291" max="520" width="9.08984375" style="81"/>
    <col min="521" max="521" width="3.6328125" style="81" customWidth="1"/>
    <col min="522" max="522" width="40.54296875" style="81" customWidth="1"/>
    <col min="523" max="523" width="10.6328125" style="81" customWidth="1"/>
    <col min="524" max="524" width="1" style="81" customWidth="1"/>
    <col min="525" max="525" width="10.6328125" style="81" customWidth="1"/>
    <col min="526" max="526" width="1.36328125" style="81" customWidth="1"/>
    <col min="527" max="527" width="13.6328125" style="81" customWidth="1"/>
    <col min="528" max="528" width="2.08984375" style="81" customWidth="1"/>
    <col min="529" max="532" width="10.08984375" style="81" customWidth="1"/>
    <col min="533" max="533" width="3.08984375" style="81" customWidth="1"/>
    <col min="534" max="535" width="12.90625" style="81" customWidth="1"/>
    <col min="536" max="536" width="9.08984375" style="81"/>
    <col min="537" max="537" width="40.54296875" style="81" customWidth="1"/>
    <col min="538" max="538" width="10.6328125" style="81" customWidth="1"/>
    <col min="539" max="539" width="1" style="81" customWidth="1"/>
    <col min="540" max="540" width="10.6328125" style="81" customWidth="1"/>
    <col min="541" max="541" width="1.36328125" style="81" customWidth="1"/>
    <col min="542" max="542" width="13.6328125" style="81" customWidth="1"/>
    <col min="543" max="543" width="10.08984375" style="81" customWidth="1"/>
    <col min="544" max="544" width="3.08984375" style="81" customWidth="1"/>
    <col min="545" max="546" width="12.90625" style="81" customWidth="1"/>
    <col min="547" max="776" width="9.08984375" style="81"/>
    <col min="777" max="777" width="3.6328125" style="81" customWidth="1"/>
    <col min="778" max="778" width="40.54296875" style="81" customWidth="1"/>
    <col min="779" max="779" width="10.6328125" style="81" customWidth="1"/>
    <col min="780" max="780" width="1" style="81" customWidth="1"/>
    <col min="781" max="781" width="10.6328125" style="81" customWidth="1"/>
    <col min="782" max="782" width="1.36328125" style="81" customWidth="1"/>
    <col min="783" max="783" width="13.6328125" style="81" customWidth="1"/>
    <col min="784" max="784" width="2.08984375" style="81" customWidth="1"/>
    <col min="785" max="788" width="10.08984375" style="81" customWidth="1"/>
    <col min="789" max="789" width="3.08984375" style="81" customWidth="1"/>
    <col min="790" max="791" width="12.90625" style="81" customWidth="1"/>
    <col min="792" max="792" width="9.08984375" style="81"/>
    <col min="793" max="793" width="40.54296875" style="81" customWidth="1"/>
    <col min="794" max="794" width="10.6328125" style="81" customWidth="1"/>
    <col min="795" max="795" width="1" style="81" customWidth="1"/>
    <col min="796" max="796" width="10.6328125" style="81" customWidth="1"/>
    <col min="797" max="797" width="1.36328125" style="81" customWidth="1"/>
    <col min="798" max="798" width="13.6328125" style="81" customWidth="1"/>
    <col min="799" max="799" width="10.08984375" style="81" customWidth="1"/>
    <col min="800" max="800" width="3.08984375" style="81" customWidth="1"/>
    <col min="801" max="802" width="12.90625" style="81" customWidth="1"/>
    <col min="803" max="1032" width="9.08984375" style="81"/>
    <col min="1033" max="1033" width="3.6328125" style="81" customWidth="1"/>
    <col min="1034" max="1034" width="40.54296875" style="81" customWidth="1"/>
    <col min="1035" max="1035" width="10.6328125" style="81" customWidth="1"/>
    <col min="1036" max="1036" width="1" style="81" customWidth="1"/>
    <col min="1037" max="1037" width="10.6328125" style="81" customWidth="1"/>
    <col min="1038" max="1038" width="1.36328125" style="81" customWidth="1"/>
    <col min="1039" max="1039" width="13.6328125" style="81" customWidth="1"/>
    <col min="1040" max="1040" width="2.08984375" style="81" customWidth="1"/>
    <col min="1041" max="1044" width="10.08984375" style="81" customWidth="1"/>
    <col min="1045" max="1045" width="3.08984375" style="81" customWidth="1"/>
    <col min="1046" max="1047" width="12.90625" style="81" customWidth="1"/>
    <col min="1048" max="1048" width="9.08984375" style="81"/>
    <col min="1049" max="1049" width="40.54296875" style="81" customWidth="1"/>
    <col min="1050" max="1050" width="10.6328125" style="81" customWidth="1"/>
    <col min="1051" max="1051" width="1" style="81" customWidth="1"/>
    <col min="1052" max="1052" width="10.6328125" style="81" customWidth="1"/>
    <col min="1053" max="1053" width="1.36328125" style="81" customWidth="1"/>
    <col min="1054" max="1054" width="13.6328125" style="81" customWidth="1"/>
    <col min="1055" max="1055" width="10.08984375" style="81" customWidth="1"/>
    <col min="1056" max="1056" width="3.08984375" style="81" customWidth="1"/>
    <col min="1057" max="1058" width="12.90625" style="81" customWidth="1"/>
    <col min="1059" max="1288" width="9.08984375" style="81"/>
    <col min="1289" max="1289" width="3.6328125" style="81" customWidth="1"/>
    <col min="1290" max="1290" width="40.54296875" style="81" customWidth="1"/>
    <col min="1291" max="1291" width="10.6328125" style="81" customWidth="1"/>
    <col min="1292" max="1292" width="1" style="81" customWidth="1"/>
    <col min="1293" max="1293" width="10.6328125" style="81" customWidth="1"/>
    <col min="1294" max="1294" width="1.36328125" style="81" customWidth="1"/>
    <col min="1295" max="1295" width="13.6328125" style="81" customWidth="1"/>
    <col min="1296" max="1296" width="2.08984375" style="81" customWidth="1"/>
    <col min="1297" max="1300" width="10.08984375" style="81" customWidth="1"/>
    <col min="1301" max="1301" width="3.08984375" style="81" customWidth="1"/>
    <col min="1302" max="1303" width="12.90625" style="81" customWidth="1"/>
    <col min="1304" max="1304" width="9.08984375" style="81"/>
    <col min="1305" max="1305" width="40.54296875" style="81" customWidth="1"/>
    <col min="1306" max="1306" width="10.6328125" style="81" customWidth="1"/>
    <col min="1307" max="1307" width="1" style="81" customWidth="1"/>
    <col min="1308" max="1308" width="10.6328125" style="81" customWidth="1"/>
    <col min="1309" max="1309" width="1.36328125" style="81" customWidth="1"/>
    <col min="1310" max="1310" width="13.6328125" style="81" customWidth="1"/>
    <col min="1311" max="1311" width="10.08984375" style="81" customWidth="1"/>
    <col min="1312" max="1312" width="3.08984375" style="81" customWidth="1"/>
    <col min="1313" max="1314" width="12.90625" style="81" customWidth="1"/>
    <col min="1315" max="1544" width="9.08984375" style="81"/>
    <col min="1545" max="1545" width="3.6328125" style="81" customWidth="1"/>
    <col min="1546" max="1546" width="40.54296875" style="81" customWidth="1"/>
    <col min="1547" max="1547" width="10.6328125" style="81" customWidth="1"/>
    <col min="1548" max="1548" width="1" style="81" customWidth="1"/>
    <col min="1549" max="1549" width="10.6328125" style="81" customWidth="1"/>
    <col min="1550" max="1550" width="1.36328125" style="81" customWidth="1"/>
    <col min="1551" max="1551" width="13.6328125" style="81" customWidth="1"/>
    <col min="1552" max="1552" width="2.08984375" style="81" customWidth="1"/>
    <col min="1553" max="1556" width="10.08984375" style="81" customWidth="1"/>
    <col min="1557" max="1557" width="3.08984375" style="81" customWidth="1"/>
    <col min="1558" max="1559" width="12.90625" style="81" customWidth="1"/>
    <col min="1560" max="1560" width="9.08984375" style="81"/>
    <col min="1561" max="1561" width="40.54296875" style="81" customWidth="1"/>
    <col min="1562" max="1562" width="10.6328125" style="81" customWidth="1"/>
    <col min="1563" max="1563" width="1" style="81" customWidth="1"/>
    <col min="1564" max="1564" width="10.6328125" style="81" customWidth="1"/>
    <col min="1565" max="1565" width="1.36328125" style="81" customWidth="1"/>
    <col min="1566" max="1566" width="13.6328125" style="81" customWidth="1"/>
    <col min="1567" max="1567" width="10.08984375" style="81" customWidth="1"/>
    <col min="1568" max="1568" width="3.08984375" style="81" customWidth="1"/>
    <col min="1569" max="1570" width="12.90625" style="81" customWidth="1"/>
    <col min="1571" max="1800" width="9.08984375" style="81"/>
    <col min="1801" max="1801" width="3.6328125" style="81" customWidth="1"/>
    <col min="1802" max="1802" width="40.54296875" style="81" customWidth="1"/>
    <col min="1803" max="1803" width="10.6328125" style="81" customWidth="1"/>
    <col min="1804" max="1804" width="1" style="81" customWidth="1"/>
    <col min="1805" max="1805" width="10.6328125" style="81" customWidth="1"/>
    <col min="1806" max="1806" width="1.36328125" style="81" customWidth="1"/>
    <col min="1807" max="1807" width="13.6328125" style="81" customWidth="1"/>
    <col min="1808" max="1808" width="2.08984375" style="81" customWidth="1"/>
    <col min="1809" max="1812" width="10.08984375" style="81" customWidth="1"/>
    <col min="1813" max="1813" width="3.08984375" style="81" customWidth="1"/>
    <col min="1814" max="1815" width="12.90625" style="81" customWidth="1"/>
    <col min="1816" max="1816" width="9.08984375" style="81"/>
    <col min="1817" max="1817" width="40.54296875" style="81" customWidth="1"/>
    <col min="1818" max="1818" width="10.6328125" style="81" customWidth="1"/>
    <col min="1819" max="1819" width="1" style="81" customWidth="1"/>
    <col min="1820" max="1820" width="10.6328125" style="81" customWidth="1"/>
    <col min="1821" max="1821" width="1.36328125" style="81" customWidth="1"/>
    <col min="1822" max="1822" width="13.6328125" style="81" customWidth="1"/>
    <col min="1823" max="1823" width="10.08984375" style="81" customWidth="1"/>
    <col min="1824" max="1824" width="3.08984375" style="81" customWidth="1"/>
    <col min="1825" max="1826" width="12.90625" style="81" customWidth="1"/>
    <col min="1827" max="2056" width="9.08984375" style="81"/>
    <col min="2057" max="2057" width="3.6328125" style="81" customWidth="1"/>
    <col min="2058" max="2058" width="40.54296875" style="81" customWidth="1"/>
    <col min="2059" max="2059" width="10.6328125" style="81" customWidth="1"/>
    <col min="2060" max="2060" width="1" style="81" customWidth="1"/>
    <col min="2061" max="2061" width="10.6328125" style="81" customWidth="1"/>
    <col min="2062" max="2062" width="1.36328125" style="81" customWidth="1"/>
    <col min="2063" max="2063" width="13.6328125" style="81" customWidth="1"/>
    <col min="2064" max="2064" width="2.08984375" style="81" customWidth="1"/>
    <col min="2065" max="2068" width="10.08984375" style="81" customWidth="1"/>
    <col min="2069" max="2069" width="3.08984375" style="81" customWidth="1"/>
    <col min="2070" max="2071" width="12.90625" style="81" customWidth="1"/>
    <col min="2072" max="2072" width="9.08984375" style="81"/>
    <col min="2073" max="2073" width="40.54296875" style="81" customWidth="1"/>
    <col min="2074" max="2074" width="10.6328125" style="81" customWidth="1"/>
    <col min="2075" max="2075" width="1" style="81" customWidth="1"/>
    <col min="2076" max="2076" width="10.6328125" style="81" customWidth="1"/>
    <col min="2077" max="2077" width="1.36328125" style="81" customWidth="1"/>
    <col min="2078" max="2078" width="13.6328125" style="81" customWidth="1"/>
    <col min="2079" max="2079" width="10.08984375" style="81" customWidth="1"/>
    <col min="2080" max="2080" width="3.08984375" style="81" customWidth="1"/>
    <col min="2081" max="2082" width="12.90625" style="81" customWidth="1"/>
    <col min="2083" max="2312" width="9.08984375" style="81"/>
    <col min="2313" max="2313" width="3.6328125" style="81" customWidth="1"/>
    <col min="2314" max="2314" width="40.54296875" style="81" customWidth="1"/>
    <col min="2315" max="2315" width="10.6328125" style="81" customWidth="1"/>
    <col min="2316" max="2316" width="1" style="81" customWidth="1"/>
    <col min="2317" max="2317" width="10.6328125" style="81" customWidth="1"/>
    <col min="2318" max="2318" width="1.36328125" style="81" customWidth="1"/>
    <col min="2319" max="2319" width="13.6328125" style="81" customWidth="1"/>
    <col min="2320" max="2320" width="2.08984375" style="81" customWidth="1"/>
    <col min="2321" max="2324" width="10.08984375" style="81" customWidth="1"/>
    <col min="2325" max="2325" width="3.08984375" style="81" customWidth="1"/>
    <col min="2326" max="2327" width="12.90625" style="81" customWidth="1"/>
    <col min="2328" max="2328" width="9.08984375" style="81"/>
    <col min="2329" max="2329" width="40.54296875" style="81" customWidth="1"/>
    <col min="2330" max="2330" width="10.6328125" style="81" customWidth="1"/>
    <col min="2331" max="2331" width="1" style="81" customWidth="1"/>
    <col min="2332" max="2332" width="10.6328125" style="81" customWidth="1"/>
    <col min="2333" max="2333" width="1.36328125" style="81" customWidth="1"/>
    <col min="2334" max="2334" width="13.6328125" style="81" customWidth="1"/>
    <col min="2335" max="2335" width="10.08984375" style="81" customWidth="1"/>
    <col min="2336" max="2336" width="3.08984375" style="81" customWidth="1"/>
    <col min="2337" max="2338" width="12.90625" style="81" customWidth="1"/>
    <col min="2339" max="2568" width="9.08984375" style="81"/>
    <col min="2569" max="2569" width="3.6328125" style="81" customWidth="1"/>
    <col min="2570" max="2570" width="40.54296875" style="81" customWidth="1"/>
    <col min="2571" max="2571" width="10.6328125" style="81" customWidth="1"/>
    <col min="2572" max="2572" width="1" style="81" customWidth="1"/>
    <col min="2573" max="2573" width="10.6328125" style="81" customWidth="1"/>
    <col min="2574" max="2574" width="1.36328125" style="81" customWidth="1"/>
    <col min="2575" max="2575" width="13.6328125" style="81" customWidth="1"/>
    <col min="2576" max="2576" width="2.08984375" style="81" customWidth="1"/>
    <col min="2577" max="2580" width="10.08984375" style="81" customWidth="1"/>
    <col min="2581" max="2581" width="3.08984375" style="81" customWidth="1"/>
    <col min="2582" max="2583" width="12.90625" style="81" customWidth="1"/>
    <col min="2584" max="2584" width="9.08984375" style="81"/>
    <col min="2585" max="2585" width="40.54296875" style="81" customWidth="1"/>
    <col min="2586" max="2586" width="10.6328125" style="81" customWidth="1"/>
    <col min="2587" max="2587" width="1" style="81" customWidth="1"/>
    <col min="2588" max="2588" width="10.6328125" style="81" customWidth="1"/>
    <col min="2589" max="2589" width="1.36328125" style="81" customWidth="1"/>
    <col min="2590" max="2590" width="13.6328125" style="81" customWidth="1"/>
    <col min="2591" max="2591" width="10.08984375" style="81" customWidth="1"/>
    <col min="2592" max="2592" width="3.08984375" style="81" customWidth="1"/>
    <col min="2593" max="2594" width="12.90625" style="81" customWidth="1"/>
    <col min="2595" max="2824" width="9.08984375" style="81"/>
    <col min="2825" max="2825" width="3.6328125" style="81" customWidth="1"/>
    <col min="2826" max="2826" width="40.54296875" style="81" customWidth="1"/>
    <col min="2827" max="2827" width="10.6328125" style="81" customWidth="1"/>
    <col min="2828" max="2828" width="1" style="81" customWidth="1"/>
    <col min="2829" max="2829" width="10.6328125" style="81" customWidth="1"/>
    <col min="2830" max="2830" width="1.36328125" style="81" customWidth="1"/>
    <col min="2831" max="2831" width="13.6328125" style="81" customWidth="1"/>
    <col min="2832" max="2832" width="2.08984375" style="81" customWidth="1"/>
    <col min="2833" max="2836" width="10.08984375" style="81" customWidth="1"/>
    <col min="2837" max="2837" width="3.08984375" style="81" customWidth="1"/>
    <col min="2838" max="2839" width="12.90625" style="81" customWidth="1"/>
    <col min="2840" max="2840" width="9.08984375" style="81"/>
    <col min="2841" max="2841" width="40.54296875" style="81" customWidth="1"/>
    <col min="2842" max="2842" width="10.6328125" style="81" customWidth="1"/>
    <col min="2843" max="2843" width="1" style="81" customWidth="1"/>
    <col min="2844" max="2844" width="10.6328125" style="81" customWidth="1"/>
    <col min="2845" max="2845" width="1.36328125" style="81" customWidth="1"/>
    <col min="2846" max="2846" width="13.6328125" style="81" customWidth="1"/>
    <col min="2847" max="2847" width="10.08984375" style="81" customWidth="1"/>
    <col min="2848" max="2848" width="3.08984375" style="81" customWidth="1"/>
    <col min="2849" max="2850" width="12.90625" style="81" customWidth="1"/>
    <col min="2851" max="3080" width="9.08984375" style="81"/>
    <col min="3081" max="3081" width="3.6328125" style="81" customWidth="1"/>
    <col min="3082" max="3082" width="40.54296875" style="81" customWidth="1"/>
    <col min="3083" max="3083" width="10.6328125" style="81" customWidth="1"/>
    <col min="3084" max="3084" width="1" style="81" customWidth="1"/>
    <col min="3085" max="3085" width="10.6328125" style="81" customWidth="1"/>
    <col min="3086" max="3086" width="1.36328125" style="81" customWidth="1"/>
    <col min="3087" max="3087" width="13.6328125" style="81" customWidth="1"/>
    <col min="3088" max="3088" width="2.08984375" style="81" customWidth="1"/>
    <col min="3089" max="3092" width="10.08984375" style="81" customWidth="1"/>
    <col min="3093" max="3093" width="3.08984375" style="81" customWidth="1"/>
    <col min="3094" max="3095" width="12.90625" style="81" customWidth="1"/>
    <col min="3096" max="3096" width="9.08984375" style="81"/>
    <col min="3097" max="3097" width="40.54296875" style="81" customWidth="1"/>
    <col min="3098" max="3098" width="10.6328125" style="81" customWidth="1"/>
    <col min="3099" max="3099" width="1" style="81" customWidth="1"/>
    <col min="3100" max="3100" width="10.6328125" style="81" customWidth="1"/>
    <col min="3101" max="3101" width="1.36328125" style="81" customWidth="1"/>
    <col min="3102" max="3102" width="13.6328125" style="81" customWidth="1"/>
    <col min="3103" max="3103" width="10.08984375" style="81" customWidth="1"/>
    <col min="3104" max="3104" width="3.08984375" style="81" customWidth="1"/>
    <col min="3105" max="3106" width="12.90625" style="81" customWidth="1"/>
    <col min="3107" max="3336" width="9.08984375" style="81"/>
    <col min="3337" max="3337" width="3.6328125" style="81" customWidth="1"/>
    <col min="3338" max="3338" width="40.54296875" style="81" customWidth="1"/>
    <col min="3339" max="3339" width="10.6328125" style="81" customWidth="1"/>
    <col min="3340" max="3340" width="1" style="81" customWidth="1"/>
    <col min="3341" max="3341" width="10.6328125" style="81" customWidth="1"/>
    <col min="3342" max="3342" width="1.36328125" style="81" customWidth="1"/>
    <col min="3343" max="3343" width="13.6328125" style="81" customWidth="1"/>
    <col min="3344" max="3344" width="2.08984375" style="81" customWidth="1"/>
    <col min="3345" max="3348" width="10.08984375" style="81" customWidth="1"/>
    <col min="3349" max="3349" width="3.08984375" style="81" customWidth="1"/>
    <col min="3350" max="3351" width="12.90625" style="81" customWidth="1"/>
    <col min="3352" max="3352" width="9.08984375" style="81"/>
    <col min="3353" max="3353" width="40.54296875" style="81" customWidth="1"/>
    <col min="3354" max="3354" width="10.6328125" style="81" customWidth="1"/>
    <col min="3355" max="3355" width="1" style="81" customWidth="1"/>
    <col min="3356" max="3356" width="10.6328125" style="81" customWidth="1"/>
    <col min="3357" max="3357" width="1.36328125" style="81" customWidth="1"/>
    <col min="3358" max="3358" width="13.6328125" style="81" customWidth="1"/>
    <col min="3359" max="3359" width="10.08984375" style="81" customWidth="1"/>
    <col min="3360" max="3360" width="3.08984375" style="81" customWidth="1"/>
    <col min="3361" max="3362" width="12.90625" style="81" customWidth="1"/>
    <col min="3363" max="3592" width="9.08984375" style="81"/>
    <col min="3593" max="3593" width="3.6328125" style="81" customWidth="1"/>
    <col min="3594" max="3594" width="40.54296875" style="81" customWidth="1"/>
    <col min="3595" max="3595" width="10.6328125" style="81" customWidth="1"/>
    <col min="3596" max="3596" width="1" style="81" customWidth="1"/>
    <col min="3597" max="3597" width="10.6328125" style="81" customWidth="1"/>
    <col min="3598" max="3598" width="1.36328125" style="81" customWidth="1"/>
    <col min="3599" max="3599" width="13.6328125" style="81" customWidth="1"/>
    <col min="3600" max="3600" width="2.08984375" style="81" customWidth="1"/>
    <col min="3601" max="3604" width="10.08984375" style="81" customWidth="1"/>
    <col min="3605" max="3605" width="3.08984375" style="81" customWidth="1"/>
    <col min="3606" max="3607" width="12.90625" style="81" customWidth="1"/>
    <col min="3608" max="3608" width="9.08984375" style="81"/>
    <col min="3609" max="3609" width="40.54296875" style="81" customWidth="1"/>
    <col min="3610" max="3610" width="10.6328125" style="81" customWidth="1"/>
    <col min="3611" max="3611" width="1" style="81" customWidth="1"/>
    <col min="3612" max="3612" width="10.6328125" style="81" customWidth="1"/>
    <col min="3613" max="3613" width="1.36328125" style="81" customWidth="1"/>
    <col min="3614" max="3614" width="13.6328125" style="81" customWidth="1"/>
    <col min="3615" max="3615" width="10.08984375" style="81" customWidth="1"/>
    <col min="3616" max="3616" width="3.08984375" style="81" customWidth="1"/>
    <col min="3617" max="3618" width="12.90625" style="81" customWidth="1"/>
    <col min="3619" max="3848" width="9.08984375" style="81"/>
    <col min="3849" max="3849" width="3.6328125" style="81" customWidth="1"/>
    <col min="3850" max="3850" width="40.54296875" style="81" customWidth="1"/>
    <col min="3851" max="3851" width="10.6328125" style="81" customWidth="1"/>
    <col min="3852" max="3852" width="1" style="81" customWidth="1"/>
    <col min="3853" max="3853" width="10.6328125" style="81" customWidth="1"/>
    <col min="3854" max="3854" width="1.36328125" style="81" customWidth="1"/>
    <col min="3855" max="3855" width="13.6328125" style="81" customWidth="1"/>
    <col min="3856" max="3856" width="2.08984375" style="81" customWidth="1"/>
    <col min="3857" max="3860" width="10.08984375" style="81" customWidth="1"/>
    <col min="3861" max="3861" width="3.08984375" style="81" customWidth="1"/>
    <col min="3862" max="3863" width="12.90625" style="81" customWidth="1"/>
    <col min="3864" max="3864" width="9.08984375" style="81"/>
    <col min="3865" max="3865" width="40.54296875" style="81" customWidth="1"/>
    <col min="3866" max="3866" width="10.6328125" style="81" customWidth="1"/>
    <col min="3867" max="3867" width="1" style="81" customWidth="1"/>
    <col min="3868" max="3868" width="10.6328125" style="81" customWidth="1"/>
    <col min="3869" max="3869" width="1.36328125" style="81" customWidth="1"/>
    <col min="3870" max="3870" width="13.6328125" style="81" customWidth="1"/>
    <col min="3871" max="3871" width="10.08984375" style="81" customWidth="1"/>
    <col min="3872" max="3872" width="3.08984375" style="81" customWidth="1"/>
    <col min="3873" max="3874" width="12.90625" style="81" customWidth="1"/>
    <col min="3875" max="4104" width="9.08984375" style="81"/>
    <col min="4105" max="4105" width="3.6328125" style="81" customWidth="1"/>
    <col min="4106" max="4106" width="40.54296875" style="81" customWidth="1"/>
    <col min="4107" max="4107" width="10.6328125" style="81" customWidth="1"/>
    <col min="4108" max="4108" width="1" style="81" customWidth="1"/>
    <col min="4109" max="4109" width="10.6328125" style="81" customWidth="1"/>
    <col min="4110" max="4110" width="1.36328125" style="81" customWidth="1"/>
    <col min="4111" max="4111" width="13.6328125" style="81" customWidth="1"/>
    <col min="4112" max="4112" width="2.08984375" style="81" customWidth="1"/>
    <col min="4113" max="4116" width="10.08984375" style="81" customWidth="1"/>
    <col min="4117" max="4117" width="3.08984375" style="81" customWidth="1"/>
    <col min="4118" max="4119" width="12.90625" style="81" customWidth="1"/>
    <col min="4120" max="4120" width="9.08984375" style="81"/>
    <col min="4121" max="4121" width="40.54296875" style="81" customWidth="1"/>
    <col min="4122" max="4122" width="10.6328125" style="81" customWidth="1"/>
    <col min="4123" max="4123" width="1" style="81" customWidth="1"/>
    <col min="4124" max="4124" width="10.6328125" style="81" customWidth="1"/>
    <col min="4125" max="4125" width="1.36328125" style="81" customWidth="1"/>
    <col min="4126" max="4126" width="13.6328125" style="81" customWidth="1"/>
    <col min="4127" max="4127" width="10.08984375" style="81" customWidth="1"/>
    <col min="4128" max="4128" width="3.08984375" style="81" customWidth="1"/>
    <col min="4129" max="4130" width="12.90625" style="81" customWidth="1"/>
    <col min="4131" max="4360" width="9.08984375" style="81"/>
    <col min="4361" max="4361" width="3.6328125" style="81" customWidth="1"/>
    <col min="4362" max="4362" width="40.54296875" style="81" customWidth="1"/>
    <col min="4363" max="4363" width="10.6328125" style="81" customWidth="1"/>
    <col min="4364" max="4364" width="1" style="81" customWidth="1"/>
    <col min="4365" max="4365" width="10.6328125" style="81" customWidth="1"/>
    <col min="4366" max="4366" width="1.36328125" style="81" customWidth="1"/>
    <col min="4367" max="4367" width="13.6328125" style="81" customWidth="1"/>
    <col min="4368" max="4368" width="2.08984375" style="81" customWidth="1"/>
    <col min="4369" max="4372" width="10.08984375" style="81" customWidth="1"/>
    <col min="4373" max="4373" width="3.08984375" style="81" customWidth="1"/>
    <col min="4374" max="4375" width="12.90625" style="81" customWidth="1"/>
    <col min="4376" max="4376" width="9.08984375" style="81"/>
    <col min="4377" max="4377" width="40.54296875" style="81" customWidth="1"/>
    <col min="4378" max="4378" width="10.6328125" style="81" customWidth="1"/>
    <col min="4379" max="4379" width="1" style="81" customWidth="1"/>
    <col min="4380" max="4380" width="10.6328125" style="81" customWidth="1"/>
    <col min="4381" max="4381" width="1.36328125" style="81" customWidth="1"/>
    <col min="4382" max="4382" width="13.6328125" style="81" customWidth="1"/>
    <col min="4383" max="4383" width="10.08984375" style="81" customWidth="1"/>
    <col min="4384" max="4384" width="3.08984375" style="81" customWidth="1"/>
    <col min="4385" max="4386" width="12.90625" style="81" customWidth="1"/>
    <col min="4387" max="4616" width="9.08984375" style="81"/>
    <col min="4617" max="4617" width="3.6328125" style="81" customWidth="1"/>
    <col min="4618" max="4618" width="40.54296875" style="81" customWidth="1"/>
    <col min="4619" max="4619" width="10.6328125" style="81" customWidth="1"/>
    <col min="4620" max="4620" width="1" style="81" customWidth="1"/>
    <col min="4621" max="4621" width="10.6328125" style="81" customWidth="1"/>
    <col min="4622" max="4622" width="1.36328125" style="81" customWidth="1"/>
    <col min="4623" max="4623" width="13.6328125" style="81" customWidth="1"/>
    <col min="4624" max="4624" width="2.08984375" style="81" customWidth="1"/>
    <col min="4625" max="4628" width="10.08984375" style="81" customWidth="1"/>
    <col min="4629" max="4629" width="3.08984375" style="81" customWidth="1"/>
    <col min="4630" max="4631" width="12.90625" style="81" customWidth="1"/>
    <col min="4632" max="4632" width="9.08984375" style="81"/>
    <col min="4633" max="4633" width="40.54296875" style="81" customWidth="1"/>
    <col min="4634" max="4634" width="10.6328125" style="81" customWidth="1"/>
    <col min="4635" max="4635" width="1" style="81" customWidth="1"/>
    <col min="4636" max="4636" width="10.6328125" style="81" customWidth="1"/>
    <col min="4637" max="4637" width="1.36328125" style="81" customWidth="1"/>
    <col min="4638" max="4638" width="13.6328125" style="81" customWidth="1"/>
    <col min="4639" max="4639" width="10.08984375" style="81" customWidth="1"/>
    <col min="4640" max="4640" width="3.08984375" style="81" customWidth="1"/>
    <col min="4641" max="4642" width="12.90625" style="81" customWidth="1"/>
    <col min="4643" max="4872" width="9.08984375" style="81"/>
    <col min="4873" max="4873" width="3.6328125" style="81" customWidth="1"/>
    <col min="4874" max="4874" width="40.54296875" style="81" customWidth="1"/>
    <col min="4875" max="4875" width="10.6328125" style="81" customWidth="1"/>
    <col min="4876" max="4876" width="1" style="81" customWidth="1"/>
    <col min="4877" max="4877" width="10.6328125" style="81" customWidth="1"/>
    <col min="4878" max="4878" width="1.36328125" style="81" customWidth="1"/>
    <col min="4879" max="4879" width="13.6328125" style="81" customWidth="1"/>
    <col min="4880" max="4880" width="2.08984375" style="81" customWidth="1"/>
    <col min="4881" max="4884" width="10.08984375" style="81" customWidth="1"/>
    <col min="4885" max="4885" width="3.08984375" style="81" customWidth="1"/>
    <col min="4886" max="4887" width="12.90625" style="81" customWidth="1"/>
    <col min="4888" max="4888" width="9.08984375" style="81"/>
    <col min="4889" max="4889" width="40.54296875" style="81" customWidth="1"/>
    <col min="4890" max="4890" width="10.6328125" style="81" customWidth="1"/>
    <col min="4891" max="4891" width="1" style="81" customWidth="1"/>
    <col min="4892" max="4892" width="10.6328125" style="81" customWidth="1"/>
    <col min="4893" max="4893" width="1.36328125" style="81" customWidth="1"/>
    <col min="4894" max="4894" width="13.6328125" style="81" customWidth="1"/>
    <col min="4895" max="4895" width="10.08984375" style="81" customWidth="1"/>
    <col min="4896" max="4896" width="3.08984375" style="81" customWidth="1"/>
    <col min="4897" max="4898" width="12.90625" style="81" customWidth="1"/>
    <col min="4899" max="5128" width="9.08984375" style="81"/>
    <col min="5129" max="5129" width="3.6328125" style="81" customWidth="1"/>
    <col min="5130" max="5130" width="40.54296875" style="81" customWidth="1"/>
    <col min="5131" max="5131" width="10.6328125" style="81" customWidth="1"/>
    <col min="5132" max="5132" width="1" style="81" customWidth="1"/>
    <col min="5133" max="5133" width="10.6328125" style="81" customWidth="1"/>
    <col min="5134" max="5134" width="1.36328125" style="81" customWidth="1"/>
    <col min="5135" max="5135" width="13.6328125" style="81" customWidth="1"/>
    <col min="5136" max="5136" width="2.08984375" style="81" customWidth="1"/>
    <col min="5137" max="5140" width="10.08984375" style="81" customWidth="1"/>
    <col min="5141" max="5141" width="3.08984375" style="81" customWidth="1"/>
    <col min="5142" max="5143" width="12.90625" style="81" customWidth="1"/>
    <col min="5144" max="5144" width="9.08984375" style="81"/>
    <col min="5145" max="5145" width="40.54296875" style="81" customWidth="1"/>
    <col min="5146" max="5146" width="10.6328125" style="81" customWidth="1"/>
    <col min="5147" max="5147" width="1" style="81" customWidth="1"/>
    <col min="5148" max="5148" width="10.6328125" style="81" customWidth="1"/>
    <col min="5149" max="5149" width="1.36328125" style="81" customWidth="1"/>
    <col min="5150" max="5150" width="13.6328125" style="81" customWidth="1"/>
    <col min="5151" max="5151" width="10.08984375" style="81" customWidth="1"/>
    <col min="5152" max="5152" width="3.08984375" style="81" customWidth="1"/>
    <col min="5153" max="5154" width="12.90625" style="81" customWidth="1"/>
    <col min="5155" max="5384" width="9.08984375" style="81"/>
    <col min="5385" max="5385" width="3.6328125" style="81" customWidth="1"/>
    <col min="5386" max="5386" width="40.54296875" style="81" customWidth="1"/>
    <col min="5387" max="5387" width="10.6328125" style="81" customWidth="1"/>
    <col min="5388" max="5388" width="1" style="81" customWidth="1"/>
    <col min="5389" max="5389" width="10.6328125" style="81" customWidth="1"/>
    <col min="5390" max="5390" width="1.36328125" style="81" customWidth="1"/>
    <col min="5391" max="5391" width="13.6328125" style="81" customWidth="1"/>
    <col min="5392" max="5392" width="2.08984375" style="81" customWidth="1"/>
    <col min="5393" max="5396" width="10.08984375" style="81" customWidth="1"/>
    <col min="5397" max="5397" width="3.08984375" style="81" customWidth="1"/>
    <col min="5398" max="5399" width="12.90625" style="81" customWidth="1"/>
    <col min="5400" max="5400" width="9.08984375" style="81"/>
    <col min="5401" max="5401" width="40.54296875" style="81" customWidth="1"/>
    <col min="5402" max="5402" width="10.6328125" style="81" customWidth="1"/>
    <col min="5403" max="5403" width="1" style="81" customWidth="1"/>
    <col min="5404" max="5404" width="10.6328125" style="81" customWidth="1"/>
    <col min="5405" max="5405" width="1.36328125" style="81" customWidth="1"/>
    <col min="5406" max="5406" width="13.6328125" style="81" customWidth="1"/>
    <col min="5407" max="5407" width="10.08984375" style="81" customWidth="1"/>
    <col min="5408" max="5408" width="3.08984375" style="81" customWidth="1"/>
    <col min="5409" max="5410" width="12.90625" style="81" customWidth="1"/>
    <col min="5411" max="5640" width="9.08984375" style="81"/>
    <col min="5641" max="5641" width="3.6328125" style="81" customWidth="1"/>
    <col min="5642" max="5642" width="40.54296875" style="81" customWidth="1"/>
    <col min="5643" max="5643" width="10.6328125" style="81" customWidth="1"/>
    <col min="5644" max="5644" width="1" style="81" customWidth="1"/>
    <col min="5645" max="5645" width="10.6328125" style="81" customWidth="1"/>
    <col min="5646" max="5646" width="1.36328125" style="81" customWidth="1"/>
    <col min="5647" max="5647" width="13.6328125" style="81" customWidth="1"/>
    <col min="5648" max="5648" width="2.08984375" style="81" customWidth="1"/>
    <col min="5649" max="5652" width="10.08984375" style="81" customWidth="1"/>
    <col min="5653" max="5653" width="3.08984375" style="81" customWidth="1"/>
    <col min="5654" max="5655" width="12.90625" style="81" customWidth="1"/>
    <col min="5656" max="5656" width="9.08984375" style="81"/>
    <col min="5657" max="5657" width="40.54296875" style="81" customWidth="1"/>
    <col min="5658" max="5658" width="10.6328125" style="81" customWidth="1"/>
    <col min="5659" max="5659" width="1" style="81" customWidth="1"/>
    <col min="5660" max="5660" width="10.6328125" style="81" customWidth="1"/>
    <col min="5661" max="5661" width="1.36328125" style="81" customWidth="1"/>
    <col min="5662" max="5662" width="13.6328125" style="81" customWidth="1"/>
    <col min="5663" max="5663" width="10.08984375" style="81" customWidth="1"/>
    <col min="5664" max="5664" width="3.08984375" style="81" customWidth="1"/>
    <col min="5665" max="5666" width="12.90625" style="81" customWidth="1"/>
    <col min="5667" max="5896" width="9.08984375" style="81"/>
    <col min="5897" max="5897" width="3.6328125" style="81" customWidth="1"/>
    <col min="5898" max="5898" width="40.54296875" style="81" customWidth="1"/>
    <col min="5899" max="5899" width="10.6328125" style="81" customWidth="1"/>
    <col min="5900" max="5900" width="1" style="81" customWidth="1"/>
    <col min="5901" max="5901" width="10.6328125" style="81" customWidth="1"/>
    <col min="5902" max="5902" width="1.36328125" style="81" customWidth="1"/>
    <col min="5903" max="5903" width="13.6328125" style="81" customWidth="1"/>
    <col min="5904" max="5904" width="2.08984375" style="81" customWidth="1"/>
    <col min="5905" max="5908" width="10.08984375" style="81" customWidth="1"/>
    <col min="5909" max="5909" width="3.08984375" style="81" customWidth="1"/>
    <col min="5910" max="5911" width="12.90625" style="81" customWidth="1"/>
    <col min="5912" max="5912" width="9.08984375" style="81"/>
    <col min="5913" max="5913" width="40.54296875" style="81" customWidth="1"/>
    <col min="5914" max="5914" width="10.6328125" style="81" customWidth="1"/>
    <col min="5915" max="5915" width="1" style="81" customWidth="1"/>
    <col min="5916" max="5916" width="10.6328125" style="81" customWidth="1"/>
    <col min="5917" max="5917" width="1.36328125" style="81" customWidth="1"/>
    <col min="5918" max="5918" width="13.6328125" style="81" customWidth="1"/>
    <col min="5919" max="5919" width="10.08984375" style="81" customWidth="1"/>
    <col min="5920" max="5920" width="3.08984375" style="81" customWidth="1"/>
    <col min="5921" max="5922" width="12.90625" style="81" customWidth="1"/>
    <col min="5923" max="6152" width="9.08984375" style="81"/>
    <col min="6153" max="6153" width="3.6328125" style="81" customWidth="1"/>
    <col min="6154" max="6154" width="40.54296875" style="81" customWidth="1"/>
    <col min="6155" max="6155" width="10.6328125" style="81" customWidth="1"/>
    <col min="6156" max="6156" width="1" style="81" customWidth="1"/>
    <col min="6157" max="6157" width="10.6328125" style="81" customWidth="1"/>
    <col min="6158" max="6158" width="1.36328125" style="81" customWidth="1"/>
    <col min="6159" max="6159" width="13.6328125" style="81" customWidth="1"/>
    <col min="6160" max="6160" width="2.08984375" style="81" customWidth="1"/>
    <col min="6161" max="6164" width="10.08984375" style="81" customWidth="1"/>
    <col min="6165" max="6165" width="3.08984375" style="81" customWidth="1"/>
    <col min="6166" max="6167" width="12.90625" style="81" customWidth="1"/>
    <col min="6168" max="6168" width="9.08984375" style="81"/>
    <col min="6169" max="6169" width="40.54296875" style="81" customWidth="1"/>
    <col min="6170" max="6170" width="10.6328125" style="81" customWidth="1"/>
    <col min="6171" max="6171" width="1" style="81" customWidth="1"/>
    <col min="6172" max="6172" width="10.6328125" style="81" customWidth="1"/>
    <col min="6173" max="6173" width="1.36328125" style="81" customWidth="1"/>
    <col min="6174" max="6174" width="13.6328125" style="81" customWidth="1"/>
    <col min="6175" max="6175" width="10.08984375" style="81" customWidth="1"/>
    <col min="6176" max="6176" width="3.08984375" style="81" customWidth="1"/>
    <col min="6177" max="6178" width="12.90625" style="81" customWidth="1"/>
    <col min="6179" max="6408" width="9.08984375" style="81"/>
    <col min="6409" max="6409" width="3.6328125" style="81" customWidth="1"/>
    <col min="6410" max="6410" width="40.54296875" style="81" customWidth="1"/>
    <col min="6411" max="6411" width="10.6328125" style="81" customWidth="1"/>
    <col min="6412" max="6412" width="1" style="81" customWidth="1"/>
    <col min="6413" max="6413" width="10.6328125" style="81" customWidth="1"/>
    <col min="6414" max="6414" width="1.36328125" style="81" customWidth="1"/>
    <col min="6415" max="6415" width="13.6328125" style="81" customWidth="1"/>
    <col min="6416" max="6416" width="2.08984375" style="81" customWidth="1"/>
    <col min="6417" max="6420" width="10.08984375" style="81" customWidth="1"/>
    <col min="6421" max="6421" width="3.08984375" style="81" customWidth="1"/>
    <col min="6422" max="6423" width="12.90625" style="81" customWidth="1"/>
    <col min="6424" max="6424" width="9.08984375" style="81"/>
    <col min="6425" max="6425" width="40.54296875" style="81" customWidth="1"/>
    <col min="6426" max="6426" width="10.6328125" style="81" customWidth="1"/>
    <col min="6427" max="6427" width="1" style="81" customWidth="1"/>
    <col min="6428" max="6428" width="10.6328125" style="81" customWidth="1"/>
    <col min="6429" max="6429" width="1.36328125" style="81" customWidth="1"/>
    <col min="6430" max="6430" width="13.6328125" style="81" customWidth="1"/>
    <col min="6431" max="6431" width="10.08984375" style="81" customWidth="1"/>
    <col min="6432" max="6432" width="3.08984375" style="81" customWidth="1"/>
    <col min="6433" max="6434" width="12.90625" style="81" customWidth="1"/>
    <col min="6435" max="6664" width="9.08984375" style="81"/>
    <col min="6665" max="6665" width="3.6328125" style="81" customWidth="1"/>
    <col min="6666" max="6666" width="40.54296875" style="81" customWidth="1"/>
    <col min="6667" max="6667" width="10.6328125" style="81" customWidth="1"/>
    <col min="6668" max="6668" width="1" style="81" customWidth="1"/>
    <col min="6669" max="6669" width="10.6328125" style="81" customWidth="1"/>
    <col min="6670" max="6670" width="1.36328125" style="81" customWidth="1"/>
    <col min="6671" max="6671" width="13.6328125" style="81" customWidth="1"/>
    <col min="6672" max="6672" width="2.08984375" style="81" customWidth="1"/>
    <col min="6673" max="6676" width="10.08984375" style="81" customWidth="1"/>
    <col min="6677" max="6677" width="3.08984375" style="81" customWidth="1"/>
    <col min="6678" max="6679" width="12.90625" style="81" customWidth="1"/>
    <col min="6680" max="6680" width="9.08984375" style="81"/>
    <col min="6681" max="6681" width="40.54296875" style="81" customWidth="1"/>
    <col min="6682" max="6682" width="10.6328125" style="81" customWidth="1"/>
    <col min="6683" max="6683" width="1" style="81" customWidth="1"/>
    <col min="6684" max="6684" width="10.6328125" style="81" customWidth="1"/>
    <col min="6685" max="6685" width="1.36328125" style="81" customWidth="1"/>
    <col min="6686" max="6686" width="13.6328125" style="81" customWidth="1"/>
    <col min="6687" max="6687" width="10.08984375" style="81" customWidth="1"/>
    <col min="6688" max="6688" width="3.08984375" style="81" customWidth="1"/>
    <col min="6689" max="6690" width="12.90625" style="81" customWidth="1"/>
    <col min="6691" max="6920" width="9.08984375" style="81"/>
    <col min="6921" max="6921" width="3.6328125" style="81" customWidth="1"/>
    <col min="6922" max="6922" width="40.54296875" style="81" customWidth="1"/>
    <col min="6923" max="6923" width="10.6328125" style="81" customWidth="1"/>
    <col min="6924" max="6924" width="1" style="81" customWidth="1"/>
    <col min="6925" max="6925" width="10.6328125" style="81" customWidth="1"/>
    <col min="6926" max="6926" width="1.36328125" style="81" customWidth="1"/>
    <col min="6927" max="6927" width="13.6328125" style="81" customWidth="1"/>
    <col min="6928" max="6928" width="2.08984375" style="81" customWidth="1"/>
    <col min="6929" max="6932" width="10.08984375" style="81" customWidth="1"/>
    <col min="6933" max="6933" width="3.08984375" style="81" customWidth="1"/>
    <col min="6934" max="6935" width="12.90625" style="81" customWidth="1"/>
    <col min="6936" max="6936" width="9.08984375" style="81"/>
    <col min="6937" max="6937" width="40.54296875" style="81" customWidth="1"/>
    <col min="6938" max="6938" width="10.6328125" style="81" customWidth="1"/>
    <col min="6939" max="6939" width="1" style="81" customWidth="1"/>
    <col min="6940" max="6940" width="10.6328125" style="81" customWidth="1"/>
    <col min="6941" max="6941" width="1.36328125" style="81" customWidth="1"/>
    <col min="6942" max="6942" width="13.6328125" style="81" customWidth="1"/>
    <col min="6943" max="6943" width="10.08984375" style="81" customWidth="1"/>
    <col min="6944" max="6944" width="3.08984375" style="81" customWidth="1"/>
    <col min="6945" max="6946" width="12.90625" style="81" customWidth="1"/>
    <col min="6947" max="7176" width="9.08984375" style="81"/>
    <col min="7177" max="7177" width="3.6328125" style="81" customWidth="1"/>
    <col min="7178" max="7178" width="40.54296875" style="81" customWidth="1"/>
    <col min="7179" max="7179" width="10.6328125" style="81" customWidth="1"/>
    <col min="7180" max="7180" width="1" style="81" customWidth="1"/>
    <col min="7181" max="7181" width="10.6328125" style="81" customWidth="1"/>
    <col min="7182" max="7182" width="1.36328125" style="81" customWidth="1"/>
    <col min="7183" max="7183" width="13.6328125" style="81" customWidth="1"/>
    <col min="7184" max="7184" width="2.08984375" style="81" customWidth="1"/>
    <col min="7185" max="7188" width="10.08984375" style="81" customWidth="1"/>
    <col min="7189" max="7189" width="3.08984375" style="81" customWidth="1"/>
    <col min="7190" max="7191" width="12.90625" style="81" customWidth="1"/>
    <col min="7192" max="7192" width="9.08984375" style="81"/>
    <col min="7193" max="7193" width="40.54296875" style="81" customWidth="1"/>
    <col min="7194" max="7194" width="10.6328125" style="81" customWidth="1"/>
    <col min="7195" max="7195" width="1" style="81" customWidth="1"/>
    <col min="7196" max="7196" width="10.6328125" style="81" customWidth="1"/>
    <col min="7197" max="7197" width="1.36328125" style="81" customWidth="1"/>
    <col min="7198" max="7198" width="13.6328125" style="81" customWidth="1"/>
    <col min="7199" max="7199" width="10.08984375" style="81" customWidth="1"/>
    <col min="7200" max="7200" width="3.08984375" style="81" customWidth="1"/>
    <col min="7201" max="7202" width="12.90625" style="81" customWidth="1"/>
    <col min="7203" max="7432" width="9.08984375" style="81"/>
    <col min="7433" max="7433" width="3.6328125" style="81" customWidth="1"/>
    <col min="7434" max="7434" width="40.54296875" style="81" customWidth="1"/>
    <col min="7435" max="7435" width="10.6328125" style="81" customWidth="1"/>
    <col min="7436" max="7436" width="1" style="81" customWidth="1"/>
    <col min="7437" max="7437" width="10.6328125" style="81" customWidth="1"/>
    <col min="7438" max="7438" width="1.36328125" style="81" customWidth="1"/>
    <col min="7439" max="7439" width="13.6328125" style="81" customWidth="1"/>
    <col min="7440" max="7440" width="2.08984375" style="81" customWidth="1"/>
    <col min="7441" max="7444" width="10.08984375" style="81" customWidth="1"/>
    <col min="7445" max="7445" width="3.08984375" style="81" customWidth="1"/>
    <col min="7446" max="7447" width="12.90625" style="81" customWidth="1"/>
    <col min="7448" max="7448" width="9.08984375" style="81"/>
    <col min="7449" max="7449" width="40.54296875" style="81" customWidth="1"/>
    <col min="7450" max="7450" width="10.6328125" style="81" customWidth="1"/>
    <col min="7451" max="7451" width="1" style="81" customWidth="1"/>
    <col min="7452" max="7452" width="10.6328125" style="81" customWidth="1"/>
    <col min="7453" max="7453" width="1.36328125" style="81" customWidth="1"/>
    <col min="7454" max="7454" width="13.6328125" style="81" customWidth="1"/>
    <col min="7455" max="7455" width="10.08984375" style="81" customWidth="1"/>
    <col min="7456" max="7456" width="3.08984375" style="81" customWidth="1"/>
    <col min="7457" max="7458" width="12.90625" style="81" customWidth="1"/>
    <col min="7459" max="7688" width="9.08984375" style="81"/>
    <col min="7689" max="7689" width="3.6328125" style="81" customWidth="1"/>
    <col min="7690" max="7690" width="40.54296875" style="81" customWidth="1"/>
    <col min="7691" max="7691" width="10.6328125" style="81" customWidth="1"/>
    <col min="7692" max="7692" width="1" style="81" customWidth="1"/>
    <col min="7693" max="7693" width="10.6328125" style="81" customWidth="1"/>
    <col min="7694" max="7694" width="1.36328125" style="81" customWidth="1"/>
    <col min="7695" max="7695" width="13.6328125" style="81" customWidth="1"/>
    <col min="7696" max="7696" width="2.08984375" style="81" customWidth="1"/>
    <col min="7697" max="7700" width="10.08984375" style="81" customWidth="1"/>
    <col min="7701" max="7701" width="3.08984375" style="81" customWidth="1"/>
    <col min="7702" max="7703" width="12.90625" style="81" customWidth="1"/>
    <col min="7704" max="7704" width="9.08984375" style="81"/>
    <col min="7705" max="7705" width="40.54296875" style="81" customWidth="1"/>
    <col min="7706" max="7706" width="10.6328125" style="81" customWidth="1"/>
    <col min="7707" max="7707" width="1" style="81" customWidth="1"/>
    <col min="7708" max="7708" width="10.6328125" style="81" customWidth="1"/>
    <col min="7709" max="7709" width="1.36328125" style="81" customWidth="1"/>
    <col min="7710" max="7710" width="13.6328125" style="81" customWidth="1"/>
    <col min="7711" max="7711" width="10.08984375" style="81" customWidth="1"/>
    <col min="7712" max="7712" width="3.08984375" style="81" customWidth="1"/>
    <col min="7713" max="7714" width="12.90625" style="81" customWidth="1"/>
    <col min="7715" max="7944" width="9.08984375" style="81"/>
    <col min="7945" max="7945" width="3.6328125" style="81" customWidth="1"/>
    <col min="7946" max="7946" width="40.54296875" style="81" customWidth="1"/>
    <col min="7947" max="7947" width="10.6328125" style="81" customWidth="1"/>
    <col min="7948" max="7948" width="1" style="81" customWidth="1"/>
    <col min="7949" max="7949" width="10.6328125" style="81" customWidth="1"/>
    <col min="7950" max="7950" width="1.36328125" style="81" customWidth="1"/>
    <col min="7951" max="7951" width="13.6328125" style="81" customWidth="1"/>
    <col min="7952" max="7952" width="2.08984375" style="81" customWidth="1"/>
    <col min="7953" max="7956" width="10.08984375" style="81" customWidth="1"/>
    <col min="7957" max="7957" width="3.08984375" style="81" customWidth="1"/>
    <col min="7958" max="7959" width="12.90625" style="81" customWidth="1"/>
    <col min="7960" max="7960" width="9.08984375" style="81"/>
    <col min="7961" max="7961" width="40.54296875" style="81" customWidth="1"/>
    <col min="7962" max="7962" width="10.6328125" style="81" customWidth="1"/>
    <col min="7963" max="7963" width="1" style="81" customWidth="1"/>
    <col min="7964" max="7964" width="10.6328125" style="81" customWidth="1"/>
    <col min="7965" max="7965" width="1.36328125" style="81" customWidth="1"/>
    <col min="7966" max="7966" width="13.6328125" style="81" customWidth="1"/>
    <col min="7967" max="7967" width="10.08984375" style="81" customWidth="1"/>
    <col min="7968" max="7968" width="3.08984375" style="81" customWidth="1"/>
    <col min="7969" max="7970" width="12.90625" style="81" customWidth="1"/>
    <col min="7971" max="8200" width="9.08984375" style="81"/>
    <col min="8201" max="8201" width="3.6328125" style="81" customWidth="1"/>
    <col min="8202" max="8202" width="40.54296875" style="81" customWidth="1"/>
    <col min="8203" max="8203" width="10.6328125" style="81" customWidth="1"/>
    <col min="8204" max="8204" width="1" style="81" customWidth="1"/>
    <col min="8205" max="8205" width="10.6328125" style="81" customWidth="1"/>
    <col min="8206" max="8206" width="1.36328125" style="81" customWidth="1"/>
    <col min="8207" max="8207" width="13.6328125" style="81" customWidth="1"/>
    <col min="8208" max="8208" width="2.08984375" style="81" customWidth="1"/>
    <col min="8209" max="8212" width="10.08984375" style="81" customWidth="1"/>
    <col min="8213" max="8213" width="3.08984375" style="81" customWidth="1"/>
    <col min="8214" max="8215" width="12.90625" style="81" customWidth="1"/>
    <col min="8216" max="8216" width="9.08984375" style="81"/>
    <col min="8217" max="8217" width="40.54296875" style="81" customWidth="1"/>
    <col min="8218" max="8218" width="10.6328125" style="81" customWidth="1"/>
    <col min="8219" max="8219" width="1" style="81" customWidth="1"/>
    <col min="8220" max="8220" width="10.6328125" style="81" customWidth="1"/>
    <col min="8221" max="8221" width="1.36328125" style="81" customWidth="1"/>
    <col min="8222" max="8222" width="13.6328125" style="81" customWidth="1"/>
    <col min="8223" max="8223" width="10.08984375" style="81" customWidth="1"/>
    <col min="8224" max="8224" width="3.08984375" style="81" customWidth="1"/>
    <col min="8225" max="8226" width="12.90625" style="81" customWidth="1"/>
    <col min="8227" max="8456" width="9.08984375" style="81"/>
    <col min="8457" max="8457" width="3.6328125" style="81" customWidth="1"/>
    <col min="8458" max="8458" width="40.54296875" style="81" customWidth="1"/>
    <col min="8459" max="8459" width="10.6328125" style="81" customWidth="1"/>
    <col min="8460" max="8460" width="1" style="81" customWidth="1"/>
    <col min="8461" max="8461" width="10.6328125" style="81" customWidth="1"/>
    <col min="8462" max="8462" width="1.36328125" style="81" customWidth="1"/>
    <col min="8463" max="8463" width="13.6328125" style="81" customWidth="1"/>
    <col min="8464" max="8464" width="2.08984375" style="81" customWidth="1"/>
    <col min="8465" max="8468" width="10.08984375" style="81" customWidth="1"/>
    <col min="8469" max="8469" width="3.08984375" style="81" customWidth="1"/>
    <col min="8470" max="8471" width="12.90625" style="81" customWidth="1"/>
    <col min="8472" max="8472" width="9.08984375" style="81"/>
    <col min="8473" max="8473" width="40.54296875" style="81" customWidth="1"/>
    <col min="8474" max="8474" width="10.6328125" style="81" customWidth="1"/>
    <col min="8475" max="8475" width="1" style="81" customWidth="1"/>
    <col min="8476" max="8476" width="10.6328125" style="81" customWidth="1"/>
    <col min="8477" max="8477" width="1.36328125" style="81" customWidth="1"/>
    <col min="8478" max="8478" width="13.6328125" style="81" customWidth="1"/>
    <col min="8479" max="8479" width="10.08984375" style="81" customWidth="1"/>
    <col min="8480" max="8480" width="3.08984375" style="81" customWidth="1"/>
    <col min="8481" max="8482" width="12.90625" style="81" customWidth="1"/>
    <col min="8483" max="8712" width="9.08984375" style="81"/>
    <col min="8713" max="8713" width="3.6328125" style="81" customWidth="1"/>
    <col min="8714" max="8714" width="40.54296875" style="81" customWidth="1"/>
    <col min="8715" max="8715" width="10.6328125" style="81" customWidth="1"/>
    <col min="8716" max="8716" width="1" style="81" customWidth="1"/>
    <col min="8717" max="8717" width="10.6328125" style="81" customWidth="1"/>
    <col min="8718" max="8718" width="1.36328125" style="81" customWidth="1"/>
    <col min="8719" max="8719" width="13.6328125" style="81" customWidth="1"/>
    <col min="8720" max="8720" width="2.08984375" style="81" customWidth="1"/>
    <col min="8721" max="8724" width="10.08984375" style="81" customWidth="1"/>
    <col min="8725" max="8725" width="3.08984375" style="81" customWidth="1"/>
    <col min="8726" max="8727" width="12.90625" style="81" customWidth="1"/>
    <col min="8728" max="8728" width="9.08984375" style="81"/>
    <col min="8729" max="8729" width="40.54296875" style="81" customWidth="1"/>
    <col min="8730" max="8730" width="10.6328125" style="81" customWidth="1"/>
    <col min="8731" max="8731" width="1" style="81" customWidth="1"/>
    <col min="8732" max="8732" width="10.6328125" style="81" customWidth="1"/>
    <col min="8733" max="8733" width="1.36328125" style="81" customWidth="1"/>
    <col min="8734" max="8734" width="13.6328125" style="81" customWidth="1"/>
    <col min="8735" max="8735" width="10.08984375" style="81" customWidth="1"/>
    <col min="8736" max="8736" width="3.08984375" style="81" customWidth="1"/>
    <col min="8737" max="8738" width="12.90625" style="81" customWidth="1"/>
    <col min="8739" max="8968" width="9.08984375" style="81"/>
    <col min="8969" max="8969" width="3.6328125" style="81" customWidth="1"/>
    <col min="8970" max="8970" width="40.54296875" style="81" customWidth="1"/>
    <col min="8971" max="8971" width="10.6328125" style="81" customWidth="1"/>
    <col min="8972" max="8972" width="1" style="81" customWidth="1"/>
    <col min="8973" max="8973" width="10.6328125" style="81" customWidth="1"/>
    <col min="8974" max="8974" width="1.36328125" style="81" customWidth="1"/>
    <col min="8975" max="8975" width="13.6328125" style="81" customWidth="1"/>
    <col min="8976" max="8976" width="2.08984375" style="81" customWidth="1"/>
    <col min="8977" max="8980" width="10.08984375" style="81" customWidth="1"/>
    <col min="8981" max="8981" width="3.08984375" style="81" customWidth="1"/>
    <col min="8982" max="8983" width="12.90625" style="81" customWidth="1"/>
    <col min="8984" max="8984" width="9.08984375" style="81"/>
    <col min="8985" max="8985" width="40.54296875" style="81" customWidth="1"/>
    <col min="8986" max="8986" width="10.6328125" style="81" customWidth="1"/>
    <col min="8987" max="8987" width="1" style="81" customWidth="1"/>
    <col min="8988" max="8988" width="10.6328125" style="81" customWidth="1"/>
    <col min="8989" max="8989" width="1.36328125" style="81" customWidth="1"/>
    <col min="8990" max="8990" width="13.6328125" style="81" customWidth="1"/>
    <col min="8991" max="8991" width="10.08984375" style="81" customWidth="1"/>
    <col min="8992" max="8992" width="3.08984375" style="81" customWidth="1"/>
    <col min="8993" max="8994" width="12.90625" style="81" customWidth="1"/>
    <col min="8995" max="9224" width="9.08984375" style="81"/>
    <col min="9225" max="9225" width="3.6328125" style="81" customWidth="1"/>
    <col min="9226" max="9226" width="40.54296875" style="81" customWidth="1"/>
    <col min="9227" max="9227" width="10.6328125" style="81" customWidth="1"/>
    <col min="9228" max="9228" width="1" style="81" customWidth="1"/>
    <col min="9229" max="9229" width="10.6328125" style="81" customWidth="1"/>
    <col min="9230" max="9230" width="1.36328125" style="81" customWidth="1"/>
    <col min="9231" max="9231" width="13.6328125" style="81" customWidth="1"/>
    <col min="9232" max="9232" width="2.08984375" style="81" customWidth="1"/>
    <col min="9233" max="9236" width="10.08984375" style="81" customWidth="1"/>
    <col min="9237" max="9237" width="3.08984375" style="81" customWidth="1"/>
    <col min="9238" max="9239" width="12.90625" style="81" customWidth="1"/>
    <col min="9240" max="9240" width="9.08984375" style="81"/>
    <col min="9241" max="9241" width="40.54296875" style="81" customWidth="1"/>
    <col min="9242" max="9242" width="10.6328125" style="81" customWidth="1"/>
    <col min="9243" max="9243" width="1" style="81" customWidth="1"/>
    <col min="9244" max="9244" width="10.6328125" style="81" customWidth="1"/>
    <col min="9245" max="9245" width="1.36328125" style="81" customWidth="1"/>
    <col min="9246" max="9246" width="13.6328125" style="81" customWidth="1"/>
    <col min="9247" max="9247" width="10.08984375" style="81" customWidth="1"/>
    <col min="9248" max="9248" width="3.08984375" style="81" customWidth="1"/>
    <col min="9249" max="9250" width="12.90625" style="81" customWidth="1"/>
    <col min="9251" max="9480" width="9.08984375" style="81"/>
    <col min="9481" max="9481" width="3.6328125" style="81" customWidth="1"/>
    <col min="9482" max="9482" width="40.54296875" style="81" customWidth="1"/>
    <col min="9483" max="9483" width="10.6328125" style="81" customWidth="1"/>
    <col min="9484" max="9484" width="1" style="81" customWidth="1"/>
    <col min="9485" max="9485" width="10.6328125" style="81" customWidth="1"/>
    <col min="9486" max="9486" width="1.36328125" style="81" customWidth="1"/>
    <col min="9487" max="9487" width="13.6328125" style="81" customWidth="1"/>
    <col min="9488" max="9488" width="2.08984375" style="81" customWidth="1"/>
    <col min="9489" max="9492" width="10.08984375" style="81" customWidth="1"/>
    <col min="9493" max="9493" width="3.08984375" style="81" customWidth="1"/>
    <col min="9494" max="9495" width="12.90625" style="81" customWidth="1"/>
    <col min="9496" max="9496" width="9.08984375" style="81"/>
    <col min="9497" max="9497" width="40.54296875" style="81" customWidth="1"/>
    <col min="9498" max="9498" width="10.6328125" style="81" customWidth="1"/>
    <col min="9499" max="9499" width="1" style="81" customWidth="1"/>
    <col min="9500" max="9500" width="10.6328125" style="81" customWidth="1"/>
    <col min="9501" max="9501" width="1.36328125" style="81" customWidth="1"/>
    <col min="9502" max="9502" width="13.6328125" style="81" customWidth="1"/>
    <col min="9503" max="9503" width="10.08984375" style="81" customWidth="1"/>
    <col min="9504" max="9504" width="3.08984375" style="81" customWidth="1"/>
    <col min="9505" max="9506" width="12.90625" style="81" customWidth="1"/>
    <col min="9507" max="9736" width="9.08984375" style="81"/>
    <col min="9737" max="9737" width="3.6328125" style="81" customWidth="1"/>
    <col min="9738" max="9738" width="40.54296875" style="81" customWidth="1"/>
    <col min="9739" max="9739" width="10.6328125" style="81" customWidth="1"/>
    <col min="9740" max="9740" width="1" style="81" customWidth="1"/>
    <col min="9741" max="9741" width="10.6328125" style="81" customWidth="1"/>
    <col min="9742" max="9742" width="1.36328125" style="81" customWidth="1"/>
    <col min="9743" max="9743" width="13.6328125" style="81" customWidth="1"/>
    <col min="9744" max="9744" width="2.08984375" style="81" customWidth="1"/>
    <col min="9745" max="9748" width="10.08984375" style="81" customWidth="1"/>
    <col min="9749" max="9749" width="3.08984375" style="81" customWidth="1"/>
    <col min="9750" max="9751" width="12.90625" style="81" customWidth="1"/>
    <col min="9752" max="9752" width="9.08984375" style="81"/>
    <col min="9753" max="9753" width="40.54296875" style="81" customWidth="1"/>
    <col min="9754" max="9754" width="10.6328125" style="81" customWidth="1"/>
    <col min="9755" max="9755" width="1" style="81" customWidth="1"/>
    <col min="9756" max="9756" width="10.6328125" style="81" customWidth="1"/>
    <col min="9757" max="9757" width="1.36328125" style="81" customWidth="1"/>
    <col min="9758" max="9758" width="13.6328125" style="81" customWidth="1"/>
    <col min="9759" max="9759" width="10.08984375" style="81" customWidth="1"/>
    <col min="9760" max="9760" width="3.08984375" style="81" customWidth="1"/>
    <col min="9761" max="9762" width="12.90625" style="81" customWidth="1"/>
    <col min="9763" max="9992" width="9.08984375" style="81"/>
    <col min="9993" max="9993" width="3.6328125" style="81" customWidth="1"/>
    <col min="9994" max="9994" width="40.54296875" style="81" customWidth="1"/>
    <col min="9995" max="9995" width="10.6328125" style="81" customWidth="1"/>
    <col min="9996" max="9996" width="1" style="81" customWidth="1"/>
    <col min="9997" max="9997" width="10.6328125" style="81" customWidth="1"/>
    <col min="9998" max="9998" width="1.36328125" style="81" customWidth="1"/>
    <col min="9999" max="9999" width="13.6328125" style="81" customWidth="1"/>
    <col min="10000" max="10000" width="2.08984375" style="81" customWidth="1"/>
    <col min="10001" max="10004" width="10.08984375" style="81" customWidth="1"/>
    <col min="10005" max="10005" width="3.08984375" style="81" customWidth="1"/>
    <col min="10006" max="10007" width="12.90625" style="81" customWidth="1"/>
    <col min="10008" max="10008" width="9.08984375" style="81"/>
    <col min="10009" max="10009" width="40.54296875" style="81" customWidth="1"/>
    <col min="10010" max="10010" width="10.6328125" style="81" customWidth="1"/>
    <col min="10011" max="10011" width="1" style="81" customWidth="1"/>
    <col min="10012" max="10012" width="10.6328125" style="81" customWidth="1"/>
    <col min="10013" max="10013" width="1.36328125" style="81" customWidth="1"/>
    <col min="10014" max="10014" width="13.6328125" style="81" customWidth="1"/>
    <col min="10015" max="10015" width="10.08984375" style="81" customWidth="1"/>
    <col min="10016" max="10016" width="3.08984375" style="81" customWidth="1"/>
    <col min="10017" max="10018" width="12.90625" style="81" customWidth="1"/>
    <col min="10019" max="10248" width="9.08984375" style="81"/>
    <col min="10249" max="10249" width="3.6328125" style="81" customWidth="1"/>
    <col min="10250" max="10250" width="40.54296875" style="81" customWidth="1"/>
    <col min="10251" max="10251" width="10.6328125" style="81" customWidth="1"/>
    <col min="10252" max="10252" width="1" style="81" customWidth="1"/>
    <col min="10253" max="10253" width="10.6328125" style="81" customWidth="1"/>
    <col min="10254" max="10254" width="1.36328125" style="81" customWidth="1"/>
    <col min="10255" max="10255" width="13.6328125" style="81" customWidth="1"/>
    <col min="10256" max="10256" width="2.08984375" style="81" customWidth="1"/>
    <col min="10257" max="10260" width="10.08984375" style="81" customWidth="1"/>
    <col min="10261" max="10261" width="3.08984375" style="81" customWidth="1"/>
    <col min="10262" max="10263" width="12.90625" style="81" customWidth="1"/>
    <col min="10264" max="10264" width="9.08984375" style="81"/>
    <col min="10265" max="10265" width="40.54296875" style="81" customWidth="1"/>
    <col min="10266" max="10266" width="10.6328125" style="81" customWidth="1"/>
    <col min="10267" max="10267" width="1" style="81" customWidth="1"/>
    <col min="10268" max="10268" width="10.6328125" style="81" customWidth="1"/>
    <col min="10269" max="10269" width="1.36328125" style="81" customWidth="1"/>
    <col min="10270" max="10270" width="13.6328125" style="81" customWidth="1"/>
    <col min="10271" max="10271" width="10.08984375" style="81" customWidth="1"/>
    <col min="10272" max="10272" width="3.08984375" style="81" customWidth="1"/>
    <col min="10273" max="10274" width="12.90625" style="81" customWidth="1"/>
    <col min="10275" max="10504" width="9.08984375" style="81"/>
    <col min="10505" max="10505" width="3.6328125" style="81" customWidth="1"/>
    <col min="10506" max="10506" width="40.54296875" style="81" customWidth="1"/>
    <col min="10507" max="10507" width="10.6328125" style="81" customWidth="1"/>
    <col min="10508" max="10508" width="1" style="81" customWidth="1"/>
    <col min="10509" max="10509" width="10.6328125" style="81" customWidth="1"/>
    <col min="10510" max="10510" width="1.36328125" style="81" customWidth="1"/>
    <col min="10511" max="10511" width="13.6328125" style="81" customWidth="1"/>
    <col min="10512" max="10512" width="2.08984375" style="81" customWidth="1"/>
    <col min="10513" max="10516" width="10.08984375" style="81" customWidth="1"/>
    <col min="10517" max="10517" width="3.08984375" style="81" customWidth="1"/>
    <col min="10518" max="10519" width="12.90625" style="81" customWidth="1"/>
    <col min="10520" max="10520" width="9.08984375" style="81"/>
    <col min="10521" max="10521" width="40.54296875" style="81" customWidth="1"/>
    <col min="10522" max="10522" width="10.6328125" style="81" customWidth="1"/>
    <col min="10523" max="10523" width="1" style="81" customWidth="1"/>
    <col min="10524" max="10524" width="10.6328125" style="81" customWidth="1"/>
    <col min="10525" max="10525" width="1.36328125" style="81" customWidth="1"/>
    <col min="10526" max="10526" width="13.6328125" style="81" customWidth="1"/>
    <col min="10527" max="10527" width="10.08984375" style="81" customWidth="1"/>
    <col min="10528" max="10528" width="3.08984375" style="81" customWidth="1"/>
    <col min="10529" max="10530" width="12.90625" style="81" customWidth="1"/>
    <col min="10531" max="10760" width="9.08984375" style="81"/>
    <col min="10761" max="10761" width="3.6328125" style="81" customWidth="1"/>
    <col min="10762" max="10762" width="40.54296875" style="81" customWidth="1"/>
    <col min="10763" max="10763" width="10.6328125" style="81" customWidth="1"/>
    <col min="10764" max="10764" width="1" style="81" customWidth="1"/>
    <col min="10765" max="10765" width="10.6328125" style="81" customWidth="1"/>
    <col min="10766" max="10766" width="1.36328125" style="81" customWidth="1"/>
    <col min="10767" max="10767" width="13.6328125" style="81" customWidth="1"/>
    <col min="10768" max="10768" width="2.08984375" style="81" customWidth="1"/>
    <col min="10769" max="10772" width="10.08984375" style="81" customWidth="1"/>
    <col min="10773" max="10773" width="3.08984375" style="81" customWidth="1"/>
    <col min="10774" max="10775" width="12.90625" style="81" customWidth="1"/>
    <col min="10776" max="10776" width="9.08984375" style="81"/>
    <col min="10777" max="10777" width="40.54296875" style="81" customWidth="1"/>
    <col min="10778" max="10778" width="10.6328125" style="81" customWidth="1"/>
    <col min="10779" max="10779" width="1" style="81" customWidth="1"/>
    <col min="10780" max="10780" width="10.6328125" style="81" customWidth="1"/>
    <col min="10781" max="10781" width="1.36328125" style="81" customWidth="1"/>
    <col min="10782" max="10782" width="13.6328125" style="81" customWidth="1"/>
    <col min="10783" max="10783" width="10.08984375" style="81" customWidth="1"/>
    <col min="10784" max="10784" width="3.08984375" style="81" customWidth="1"/>
    <col min="10785" max="10786" width="12.90625" style="81" customWidth="1"/>
    <col min="10787" max="11016" width="9.08984375" style="81"/>
    <col min="11017" max="11017" width="3.6328125" style="81" customWidth="1"/>
    <col min="11018" max="11018" width="40.54296875" style="81" customWidth="1"/>
    <col min="11019" max="11019" width="10.6328125" style="81" customWidth="1"/>
    <col min="11020" max="11020" width="1" style="81" customWidth="1"/>
    <col min="11021" max="11021" width="10.6328125" style="81" customWidth="1"/>
    <col min="11022" max="11022" width="1.36328125" style="81" customWidth="1"/>
    <col min="11023" max="11023" width="13.6328125" style="81" customWidth="1"/>
    <col min="11024" max="11024" width="2.08984375" style="81" customWidth="1"/>
    <col min="11025" max="11028" width="10.08984375" style="81" customWidth="1"/>
    <col min="11029" max="11029" width="3.08984375" style="81" customWidth="1"/>
    <col min="11030" max="11031" width="12.90625" style="81" customWidth="1"/>
    <col min="11032" max="11032" width="9.08984375" style="81"/>
    <col min="11033" max="11033" width="40.54296875" style="81" customWidth="1"/>
    <col min="11034" max="11034" width="10.6328125" style="81" customWidth="1"/>
    <col min="11035" max="11035" width="1" style="81" customWidth="1"/>
    <col min="11036" max="11036" width="10.6328125" style="81" customWidth="1"/>
    <col min="11037" max="11037" width="1.36328125" style="81" customWidth="1"/>
    <col min="11038" max="11038" width="13.6328125" style="81" customWidth="1"/>
    <col min="11039" max="11039" width="10.08984375" style="81" customWidth="1"/>
    <col min="11040" max="11040" width="3.08984375" style="81" customWidth="1"/>
    <col min="11041" max="11042" width="12.90625" style="81" customWidth="1"/>
    <col min="11043" max="11272" width="9.08984375" style="81"/>
    <col min="11273" max="11273" width="3.6328125" style="81" customWidth="1"/>
    <col min="11274" max="11274" width="40.54296875" style="81" customWidth="1"/>
    <col min="11275" max="11275" width="10.6328125" style="81" customWidth="1"/>
    <col min="11276" max="11276" width="1" style="81" customWidth="1"/>
    <col min="11277" max="11277" width="10.6328125" style="81" customWidth="1"/>
    <col min="11278" max="11278" width="1.36328125" style="81" customWidth="1"/>
    <col min="11279" max="11279" width="13.6328125" style="81" customWidth="1"/>
    <col min="11280" max="11280" width="2.08984375" style="81" customWidth="1"/>
    <col min="11281" max="11284" width="10.08984375" style="81" customWidth="1"/>
    <col min="11285" max="11285" width="3.08984375" style="81" customWidth="1"/>
    <col min="11286" max="11287" width="12.90625" style="81" customWidth="1"/>
    <col min="11288" max="11288" width="9.08984375" style="81"/>
    <col min="11289" max="11289" width="40.54296875" style="81" customWidth="1"/>
    <col min="11290" max="11290" width="10.6328125" style="81" customWidth="1"/>
    <col min="11291" max="11291" width="1" style="81" customWidth="1"/>
    <col min="11292" max="11292" width="10.6328125" style="81" customWidth="1"/>
    <col min="11293" max="11293" width="1.36328125" style="81" customWidth="1"/>
    <col min="11294" max="11294" width="13.6328125" style="81" customWidth="1"/>
    <col min="11295" max="11295" width="10.08984375" style="81" customWidth="1"/>
    <col min="11296" max="11296" width="3.08984375" style="81" customWidth="1"/>
    <col min="11297" max="11298" width="12.90625" style="81" customWidth="1"/>
    <col min="11299" max="11528" width="9.08984375" style="81"/>
    <col min="11529" max="11529" width="3.6328125" style="81" customWidth="1"/>
    <col min="11530" max="11530" width="40.54296875" style="81" customWidth="1"/>
    <col min="11531" max="11531" width="10.6328125" style="81" customWidth="1"/>
    <col min="11532" max="11532" width="1" style="81" customWidth="1"/>
    <col min="11533" max="11533" width="10.6328125" style="81" customWidth="1"/>
    <col min="11534" max="11534" width="1.36328125" style="81" customWidth="1"/>
    <col min="11535" max="11535" width="13.6328125" style="81" customWidth="1"/>
    <col min="11536" max="11536" width="2.08984375" style="81" customWidth="1"/>
    <col min="11537" max="11540" width="10.08984375" style="81" customWidth="1"/>
    <col min="11541" max="11541" width="3.08984375" style="81" customWidth="1"/>
    <col min="11542" max="11543" width="12.90625" style="81" customWidth="1"/>
    <col min="11544" max="11544" width="9.08984375" style="81"/>
    <col min="11545" max="11545" width="40.54296875" style="81" customWidth="1"/>
    <col min="11546" max="11546" width="10.6328125" style="81" customWidth="1"/>
    <col min="11547" max="11547" width="1" style="81" customWidth="1"/>
    <col min="11548" max="11548" width="10.6328125" style="81" customWidth="1"/>
    <col min="11549" max="11549" width="1.36328125" style="81" customWidth="1"/>
    <col min="11550" max="11550" width="13.6328125" style="81" customWidth="1"/>
    <col min="11551" max="11551" width="10.08984375" style="81" customWidth="1"/>
    <col min="11552" max="11552" width="3.08984375" style="81" customWidth="1"/>
    <col min="11553" max="11554" width="12.90625" style="81" customWidth="1"/>
    <col min="11555" max="11784" width="9.08984375" style="81"/>
    <col min="11785" max="11785" width="3.6328125" style="81" customWidth="1"/>
    <col min="11786" max="11786" width="40.54296875" style="81" customWidth="1"/>
    <col min="11787" max="11787" width="10.6328125" style="81" customWidth="1"/>
    <col min="11788" max="11788" width="1" style="81" customWidth="1"/>
    <col min="11789" max="11789" width="10.6328125" style="81" customWidth="1"/>
    <col min="11790" max="11790" width="1.36328125" style="81" customWidth="1"/>
    <col min="11791" max="11791" width="13.6328125" style="81" customWidth="1"/>
    <col min="11792" max="11792" width="2.08984375" style="81" customWidth="1"/>
    <col min="11793" max="11796" width="10.08984375" style="81" customWidth="1"/>
    <col min="11797" max="11797" width="3.08984375" style="81" customWidth="1"/>
    <col min="11798" max="11799" width="12.90625" style="81" customWidth="1"/>
    <col min="11800" max="11800" width="9.08984375" style="81"/>
    <col min="11801" max="11801" width="40.54296875" style="81" customWidth="1"/>
    <col min="11802" max="11802" width="10.6328125" style="81" customWidth="1"/>
    <col min="11803" max="11803" width="1" style="81" customWidth="1"/>
    <col min="11804" max="11804" width="10.6328125" style="81" customWidth="1"/>
    <col min="11805" max="11805" width="1.36328125" style="81" customWidth="1"/>
    <col min="11806" max="11806" width="13.6328125" style="81" customWidth="1"/>
    <col min="11807" max="11807" width="10.08984375" style="81" customWidth="1"/>
    <col min="11808" max="11808" width="3.08984375" style="81" customWidth="1"/>
    <col min="11809" max="11810" width="12.90625" style="81" customWidth="1"/>
    <col min="11811" max="12040" width="9.08984375" style="81"/>
    <col min="12041" max="12041" width="3.6328125" style="81" customWidth="1"/>
    <col min="12042" max="12042" width="40.54296875" style="81" customWidth="1"/>
    <col min="12043" max="12043" width="10.6328125" style="81" customWidth="1"/>
    <col min="12044" max="12044" width="1" style="81" customWidth="1"/>
    <col min="12045" max="12045" width="10.6328125" style="81" customWidth="1"/>
    <col min="12046" max="12046" width="1.36328125" style="81" customWidth="1"/>
    <col min="12047" max="12047" width="13.6328125" style="81" customWidth="1"/>
    <col min="12048" max="12048" width="2.08984375" style="81" customWidth="1"/>
    <col min="12049" max="12052" width="10.08984375" style="81" customWidth="1"/>
    <col min="12053" max="12053" width="3.08984375" style="81" customWidth="1"/>
    <col min="12054" max="12055" width="12.90625" style="81" customWidth="1"/>
    <col min="12056" max="12056" width="9.08984375" style="81"/>
    <col min="12057" max="12057" width="40.54296875" style="81" customWidth="1"/>
    <col min="12058" max="12058" width="10.6328125" style="81" customWidth="1"/>
    <col min="12059" max="12059" width="1" style="81" customWidth="1"/>
    <col min="12060" max="12060" width="10.6328125" style="81" customWidth="1"/>
    <col min="12061" max="12061" width="1.36328125" style="81" customWidth="1"/>
    <col min="12062" max="12062" width="13.6328125" style="81" customWidth="1"/>
    <col min="12063" max="12063" width="10.08984375" style="81" customWidth="1"/>
    <col min="12064" max="12064" width="3.08984375" style="81" customWidth="1"/>
    <col min="12065" max="12066" width="12.90625" style="81" customWidth="1"/>
    <col min="12067" max="12296" width="9.08984375" style="81"/>
    <col min="12297" max="12297" width="3.6328125" style="81" customWidth="1"/>
    <col min="12298" max="12298" width="40.54296875" style="81" customWidth="1"/>
    <col min="12299" max="12299" width="10.6328125" style="81" customWidth="1"/>
    <col min="12300" max="12300" width="1" style="81" customWidth="1"/>
    <col min="12301" max="12301" width="10.6328125" style="81" customWidth="1"/>
    <col min="12302" max="12302" width="1.36328125" style="81" customWidth="1"/>
    <col min="12303" max="12303" width="13.6328125" style="81" customWidth="1"/>
    <col min="12304" max="12304" width="2.08984375" style="81" customWidth="1"/>
    <col min="12305" max="12308" width="10.08984375" style="81" customWidth="1"/>
    <col min="12309" max="12309" width="3.08984375" style="81" customWidth="1"/>
    <col min="12310" max="12311" width="12.90625" style="81" customWidth="1"/>
    <col min="12312" max="12312" width="9.08984375" style="81"/>
    <col min="12313" max="12313" width="40.54296875" style="81" customWidth="1"/>
    <col min="12314" max="12314" width="10.6328125" style="81" customWidth="1"/>
    <col min="12315" max="12315" width="1" style="81" customWidth="1"/>
    <col min="12316" max="12316" width="10.6328125" style="81" customWidth="1"/>
    <col min="12317" max="12317" width="1.36328125" style="81" customWidth="1"/>
    <col min="12318" max="12318" width="13.6328125" style="81" customWidth="1"/>
    <col min="12319" max="12319" width="10.08984375" style="81" customWidth="1"/>
    <col min="12320" max="12320" width="3.08984375" style="81" customWidth="1"/>
    <col min="12321" max="12322" width="12.90625" style="81" customWidth="1"/>
    <col min="12323" max="12552" width="9.08984375" style="81"/>
    <col min="12553" max="12553" width="3.6328125" style="81" customWidth="1"/>
    <col min="12554" max="12554" width="40.54296875" style="81" customWidth="1"/>
    <col min="12555" max="12555" width="10.6328125" style="81" customWidth="1"/>
    <col min="12556" max="12556" width="1" style="81" customWidth="1"/>
    <col min="12557" max="12557" width="10.6328125" style="81" customWidth="1"/>
    <col min="12558" max="12558" width="1.36328125" style="81" customWidth="1"/>
    <col min="12559" max="12559" width="13.6328125" style="81" customWidth="1"/>
    <col min="12560" max="12560" width="2.08984375" style="81" customWidth="1"/>
    <col min="12561" max="12564" width="10.08984375" style="81" customWidth="1"/>
    <col min="12565" max="12565" width="3.08984375" style="81" customWidth="1"/>
    <col min="12566" max="12567" width="12.90625" style="81" customWidth="1"/>
    <col min="12568" max="12568" width="9.08984375" style="81"/>
    <col min="12569" max="12569" width="40.54296875" style="81" customWidth="1"/>
    <col min="12570" max="12570" width="10.6328125" style="81" customWidth="1"/>
    <col min="12571" max="12571" width="1" style="81" customWidth="1"/>
    <col min="12572" max="12572" width="10.6328125" style="81" customWidth="1"/>
    <col min="12573" max="12573" width="1.36328125" style="81" customWidth="1"/>
    <col min="12574" max="12574" width="13.6328125" style="81" customWidth="1"/>
    <col min="12575" max="12575" width="10.08984375" style="81" customWidth="1"/>
    <col min="12576" max="12576" width="3.08984375" style="81" customWidth="1"/>
    <col min="12577" max="12578" width="12.90625" style="81" customWidth="1"/>
    <col min="12579" max="12808" width="9.08984375" style="81"/>
    <col min="12809" max="12809" width="3.6328125" style="81" customWidth="1"/>
    <col min="12810" max="12810" width="40.54296875" style="81" customWidth="1"/>
    <col min="12811" max="12811" width="10.6328125" style="81" customWidth="1"/>
    <col min="12812" max="12812" width="1" style="81" customWidth="1"/>
    <col min="12813" max="12813" width="10.6328125" style="81" customWidth="1"/>
    <col min="12814" max="12814" width="1.36328125" style="81" customWidth="1"/>
    <col min="12815" max="12815" width="13.6328125" style="81" customWidth="1"/>
    <col min="12816" max="12816" width="2.08984375" style="81" customWidth="1"/>
    <col min="12817" max="12820" width="10.08984375" style="81" customWidth="1"/>
    <col min="12821" max="12821" width="3.08984375" style="81" customWidth="1"/>
    <col min="12822" max="12823" width="12.90625" style="81" customWidth="1"/>
    <col min="12824" max="12824" width="9.08984375" style="81"/>
    <col min="12825" max="12825" width="40.54296875" style="81" customWidth="1"/>
    <col min="12826" max="12826" width="10.6328125" style="81" customWidth="1"/>
    <col min="12827" max="12827" width="1" style="81" customWidth="1"/>
    <col min="12828" max="12828" width="10.6328125" style="81" customWidth="1"/>
    <col min="12829" max="12829" width="1.36328125" style="81" customWidth="1"/>
    <col min="12830" max="12830" width="13.6328125" style="81" customWidth="1"/>
    <col min="12831" max="12831" width="10.08984375" style="81" customWidth="1"/>
    <col min="12832" max="12832" width="3.08984375" style="81" customWidth="1"/>
    <col min="12833" max="12834" width="12.90625" style="81" customWidth="1"/>
    <col min="12835" max="13064" width="9.08984375" style="81"/>
    <col min="13065" max="13065" width="3.6328125" style="81" customWidth="1"/>
    <col min="13066" max="13066" width="40.54296875" style="81" customWidth="1"/>
    <col min="13067" max="13067" width="10.6328125" style="81" customWidth="1"/>
    <col min="13068" max="13068" width="1" style="81" customWidth="1"/>
    <col min="13069" max="13069" width="10.6328125" style="81" customWidth="1"/>
    <col min="13070" max="13070" width="1.36328125" style="81" customWidth="1"/>
    <col min="13071" max="13071" width="13.6328125" style="81" customWidth="1"/>
    <col min="13072" max="13072" width="2.08984375" style="81" customWidth="1"/>
    <col min="13073" max="13076" width="10.08984375" style="81" customWidth="1"/>
    <col min="13077" max="13077" width="3.08984375" style="81" customWidth="1"/>
    <col min="13078" max="13079" width="12.90625" style="81" customWidth="1"/>
    <col min="13080" max="13080" width="9.08984375" style="81"/>
    <col min="13081" max="13081" width="40.54296875" style="81" customWidth="1"/>
    <col min="13082" max="13082" width="10.6328125" style="81" customWidth="1"/>
    <col min="13083" max="13083" width="1" style="81" customWidth="1"/>
    <col min="13084" max="13084" width="10.6328125" style="81" customWidth="1"/>
    <col min="13085" max="13085" width="1.36328125" style="81" customWidth="1"/>
    <col min="13086" max="13086" width="13.6328125" style="81" customWidth="1"/>
    <col min="13087" max="13087" width="10.08984375" style="81" customWidth="1"/>
    <col min="13088" max="13088" width="3.08984375" style="81" customWidth="1"/>
    <col min="13089" max="13090" width="12.90625" style="81" customWidth="1"/>
    <col min="13091" max="13320" width="9.08984375" style="81"/>
    <col min="13321" max="13321" width="3.6328125" style="81" customWidth="1"/>
    <col min="13322" max="13322" width="40.54296875" style="81" customWidth="1"/>
    <col min="13323" max="13323" width="10.6328125" style="81" customWidth="1"/>
    <col min="13324" max="13324" width="1" style="81" customWidth="1"/>
    <col min="13325" max="13325" width="10.6328125" style="81" customWidth="1"/>
    <col min="13326" max="13326" width="1.36328125" style="81" customWidth="1"/>
    <col min="13327" max="13327" width="13.6328125" style="81" customWidth="1"/>
    <col min="13328" max="13328" width="2.08984375" style="81" customWidth="1"/>
    <col min="13329" max="13332" width="10.08984375" style="81" customWidth="1"/>
    <col min="13333" max="13333" width="3.08984375" style="81" customWidth="1"/>
    <col min="13334" max="13335" width="12.90625" style="81" customWidth="1"/>
    <col min="13336" max="13336" width="9.08984375" style="81"/>
    <col min="13337" max="13337" width="40.54296875" style="81" customWidth="1"/>
    <col min="13338" max="13338" width="10.6328125" style="81" customWidth="1"/>
    <col min="13339" max="13339" width="1" style="81" customWidth="1"/>
    <col min="13340" max="13340" width="10.6328125" style="81" customWidth="1"/>
    <col min="13341" max="13341" width="1.36328125" style="81" customWidth="1"/>
    <col min="13342" max="13342" width="13.6328125" style="81" customWidth="1"/>
    <col min="13343" max="13343" width="10.08984375" style="81" customWidth="1"/>
    <col min="13344" max="13344" width="3.08984375" style="81" customWidth="1"/>
    <col min="13345" max="13346" width="12.90625" style="81" customWidth="1"/>
    <col min="13347" max="13576" width="9.08984375" style="81"/>
    <col min="13577" max="13577" width="3.6328125" style="81" customWidth="1"/>
    <col min="13578" max="13578" width="40.54296875" style="81" customWidth="1"/>
    <col min="13579" max="13579" width="10.6328125" style="81" customWidth="1"/>
    <col min="13580" max="13580" width="1" style="81" customWidth="1"/>
    <col min="13581" max="13581" width="10.6328125" style="81" customWidth="1"/>
    <col min="13582" max="13582" width="1.36328125" style="81" customWidth="1"/>
    <col min="13583" max="13583" width="13.6328125" style="81" customWidth="1"/>
    <col min="13584" max="13584" width="2.08984375" style="81" customWidth="1"/>
    <col min="13585" max="13588" width="10.08984375" style="81" customWidth="1"/>
    <col min="13589" max="13589" width="3.08984375" style="81" customWidth="1"/>
    <col min="13590" max="13591" width="12.90625" style="81" customWidth="1"/>
    <col min="13592" max="13592" width="9.08984375" style="81"/>
    <col min="13593" max="13593" width="40.54296875" style="81" customWidth="1"/>
    <col min="13594" max="13594" width="10.6328125" style="81" customWidth="1"/>
    <col min="13595" max="13595" width="1" style="81" customWidth="1"/>
    <col min="13596" max="13596" width="10.6328125" style="81" customWidth="1"/>
    <col min="13597" max="13597" width="1.36328125" style="81" customWidth="1"/>
    <col min="13598" max="13598" width="13.6328125" style="81" customWidth="1"/>
    <col min="13599" max="13599" width="10.08984375" style="81" customWidth="1"/>
    <col min="13600" max="13600" width="3.08984375" style="81" customWidth="1"/>
    <col min="13601" max="13602" width="12.90625" style="81" customWidth="1"/>
    <col min="13603" max="13832" width="9.08984375" style="81"/>
    <col min="13833" max="13833" width="3.6328125" style="81" customWidth="1"/>
    <col min="13834" max="13834" width="40.54296875" style="81" customWidth="1"/>
    <col min="13835" max="13835" width="10.6328125" style="81" customWidth="1"/>
    <col min="13836" max="13836" width="1" style="81" customWidth="1"/>
    <col min="13837" max="13837" width="10.6328125" style="81" customWidth="1"/>
    <col min="13838" max="13838" width="1.36328125" style="81" customWidth="1"/>
    <col min="13839" max="13839" width="13.6328125" style="81" customWidth="1"/>
    <col min="13840" max="13840" width="2.08984375" style="81" customWidth="1"/>
    <col min="13841" max="13844" width="10.08984375" style="81" customWidth="1"/>
    <col min="13845" max="13845" width="3.08984375" style="81" customWidth="1"/>
    <col min="13846" max="13847" width="12.90625" style="81" customWidth="1"/>
    <col min="13848" max="13848" width="9.08984375" style="81"/>
    <col min="13849" max="13849" width="40.54296875" style="81" customWidth="1"/>
    <col min="13850" max="13850" width="10.6328125" style="81" customWidth="1"/>
    <col min="13851" max="13851" width="1" style="81" customWidth="1"/>
    <col min="13852" max="13852" width="10.6328125" style="81" customWidth="1"/>
    <col min="13853" max="13853" width="1.36328125" style="81" customWidth="1"/>
    <col min="13854" max="13854" width="13.6328125" style="81" customWidth="1"/>
    <col min="13855" max="13855" width="10.08984375" style="81" customWidth="1"/>
    <col min="13856" max="13856" width="3.08984375" style="81" customWidth="1"/>
    <col min="13857" max="13858" width="12.90625" style="81" customWidth="1"/>
    <col min="13859" max="14088" width="9.08984375" style="81"/>
    <col min="14089" max="14089" width="3.6328125" style="81" customWidth="1"/>
    <col min="14090" max="14090" width="40.54296875" style="81" customWidth="1"/>
    <col min="14091" max="14091" width="10.6328125" style="81" customWidth="1"/>
    <col min="14092" max="14092" width="1" style="81" customWidth="1"/>
    <col min="14093" max="14093" width="10.6328125" style="81" customWidth="1"/>
    <col min="14094" max="14094" width="1.36328125" style="81" customWidth="1"/>
    <col min="14095" max="14095" width="13.6328125" style="81" customWidth="1"/>
    <col min="14096" max="14096" width="2.08984375" style="81" customWidth="1"/>
    <col min="14097" max="14100" width="10.08984375" style="81" customWidth="1"/>
    <col min="14101" max="14101" width="3.08984375" style="81" customWidth="1"/>
    <col min="14102" max="14103" width="12.90625" style="81" customWidth="1"/>
    <col min="14104" max="14104" width="9.08984375" style="81"/>
    <col min="14105" max="14105" width="40.54296875" style="81" customWidth="1"/>
    <col min="14106" max="14106" width="10.6328125" style="81" customWidth="1"/>
    <col min="14107" max="14107" width="1" style="81" customWidth="1"/>
    <col min="14108" max="14108" width="10.6328125" style="81" customWidth="1"/>
    <col min="14109" max="14109" width="1.36328125" style="81" customWidth="1"/>
    <col min="14110" max="14110" width="13.6328125" style="81" customWidth="1"/>
    <col min="14111" max="14111" width="10.08984375" style="81" customWidth="1"/>
    <col min="14112" max="14112" width="3.08984375" style="81" customWidth="1"/>
    <col min="14113" max="14114" width="12.90625" style="81" customWidth="1"/>
    <col min="14115" max="14344" width="9.08984375" style="81"/>
    <col min="14345" max="14345" width="3.6328125" style="81" customWidth="1"/>
    <col min="14346" max="14346" width="40.54296875" style="81" customWidth="1"/>
    <col min="14347" max="14347" width="10.6328125" style="81" customWidth="1"/>
    <col min="14348" max="14348" width="1" style="81" customWidth="1"/>
    <col min="14349" max="14349" width="10.6328125" style="81" customWidth="1"/>
    <col min="14350" max="14350" width="1.36328125" style="81" customWidth="1"/>
    <col min="14351" max="14351" width="13.6328125" style="81" customWidth="1"/>
    <col min="14352" max="14352" width="2.08984375" style="81" customWidth="1"/>
    <col min="14353" max="14356" width="10.08984375" style="81" customWidth="1"/>
    <col min="14357" max="14357" width="3.08984375" style="81" customWidth="1"/>
    <col min="14358" max="14359" width="12.90625" style="81" customWidth="1"/>
    <col min="14360" max="14360" width="9.08984375" style="81"/>
    <col min="14361" max="14361" width="40.54296875" style="81" customWidth="1"/>
    <col min="14362" max="14362" width="10.6328125" style="81" customWidth="1"/>
    <col min="14363" max="14363" width="1" style="81" customWidth="1"/>
    <col min="14364" max="14364" width="10.6328125" style="81" customWidth="1"/>
    <col min="14365" max="14365" width="1.36328125" style="81" customWidth="1"/>
    <col min="14366" max="14366" width="13.6328125" style="81" customWidth="1"/>
    <col min="14367" max="14367" width="10.08984375" style="81" customWidth="1"/>
    <col min="14368" max="14368" width="3.08984375" style="81" customWidth="1"/>
    <col min="14369" max="14370" width="12.90625" style="81" customWidth="1"/>
    <col min="14371" max="14600" width="9.08984375" style="81"/>
    <col min="14601" max="14601" width="3.6328125" style="81" customWidth="1"/>
    <col min="14602" max="14602" width="40.54296875" style="81" customWidth="1"/>
    <col min="14603" max="14603" width="10.6328125" style="81" customWidth="1"/>
    <col min="14604" max="14604" width="1" style="81" customWidth="1"/>
    <col min="14605" max="14605" width="10.6328125" style="81" customWidth="1"/>
    <col min="14606" max="14606" width="1.36328125" style="81" customWidth="1"/>
    <col min="14607" max="14607" width="13.6328125" style="81" customWidth="1"/>
    <col min="14608" max="14608" width="2.08984375" style="81" customWidth="1"/>
    <col min="14609" max="14612" width="10.08984375" style="81" customWidth="1"/>
    <col min="14613" max="14613" width="3.08984375" style="81" customWidth="1"/>
    <col min="14614" max="14615" width="12.90625" style="81" customWidth="1"/>
    <col min="14616" max="14616" width="9.08984375" style="81"/>
    <col min="14617" max="14617" width="40.54296875" style="81" customWidth="1"/>
    <col min="14618" max="14618" width="10.6328125" style="81" customWidth="1"/>
    <col min="14619" max="14619" width="1" style="81" customWidth="1"/>
    <col min="14620" max="14620" width="10.6328125" style="81" customWidth="1"/>
    <col min="14621" max="14621" width="1.36328125" style="81" customWidth="1"/>
    <col min="14622" max="14622" width="13.6328125" style="81" customWidth="1"/>
    <col min="14623" max="14623" width="10.08984375" style="81" customWidth="1"/>
    <col min="14624" max="14624" width="3.08984375" style="81" customWidth="1"/>
    <col min="14625" max="14626" width="12.90625" style="81" customWidth="1"/>
    <col min="14627" max="14856" width="9.08984375" style="81"/>
    <col min="14857" max="14857" width="3.6328125" style="81" customWidth="1"/>
    <col min="14858" max="14858" width="40.54296875" style="81" customWidth="1"/>
    <col min="14859" max="14859" width="10.6328125" style="81" customWidth="1"/>
    <col min="14860" max="14860" width="1" style="81" customWidth="1"/>
    <col min="14861" max="14861" width="10.6328125" style="81" customWidth="1"/>
    <col min="14862" max="14862" width="1.36328125" style="81" customWidth="1"/>
    <col min="14863" max="14863" width="13.6328125" style="81" customWidth="1"/>
    <col min="14864" max="14864" width="2.08984375" style="81" customWidth="1"/>
    <col min="14865" max="14868" width="10.08984375" style="81" customWidth="1"/>
    <col min="14869" max="14869" width="3.08984375" style="81" customWidth="1"/>
    <col min="14870" max="14871" width="12.90625" style="81" customWidth="1"/>
    <col min="14872" max="14872" width="9.08984375" style="81"/>
    <col min="14873" max="14873" width="40.54296875" style="81" customWidth="1"/>
    <col min="14874" max="14874" width="10.6328125" style="81" customWidth="1"/>
    <col min="14875" max="14875" width="1" style="81" customWidth="1"/>
    <col min="14876" max="14876" width="10.6328125" style="81" customWidth="1"/>
    <col min="14877" max="14877" width="1.36328125" style="81" customWidth="1"/>
    <col min="14878" max="14878" width="13.6328125" style="81" customWidth="1"/>
    <col min="14879" max="14879" width="10.08984375" style="81" customWidth="1"/>
    <col min="14880" max="14880" width="3.08984375" style="81" customWidth="1"/>
    <col min="14881" max="14882" width="12.90625" style="81" customWidth="1"/>
    <col min="14883" max="15112" width="9.08984375" style="81"/>
    <col min="15113" max="15113" width="3.6328125" style="81" customWidth="1"/>
    <col min="15114" max="15114" width="40.54296875" style="81" customWidth="1"/>
    <col min="15115" max="15115" width="10.6328125" style="81" customWidth="1"/>
    <col min="15116" max="15116" width="1" style="81" customWidth="1"/>
    <col min="15117" max="15117" width="10.6328125" style="81" customWidth="1"/>
    <col min="15118" max="15118" width="1.36328125" style="81" customWidth="1"/>
    <col min="15119" max="15119" width="13.6328125" style="81" customWidth="1"/>
    <col min="15120" max="15120" width="2.08984375" style="81" customWidth="1"/>
    <col min="15121" max="15124" width="10.08984375" style="81" customWidth="1"/>
    <col min="15125" max="15125" width="3.08984375" style="81" customWidth="1"/>
    <col min="15126" max="15127" width="12.90625" style="81" customWidth="1"/>
    <col min="15128" max="15128" width="9.08984375" style="81"/>
    <col min="15129" max="15129" width="40.54296875" style="81" customWidth="1"/>
    <col min="15130" max="15130" width="10.6328125" style="81" customWidth="1"/>
    <col min="15131" max="15131" width="1" style="81" customWidth="1"/>
    <col min="15132" max="15132" width="10.6328125" style="81" customWidth="1"/>
    <col min="15133" max="15133" width="1.36328125" style="81" customWidth="1"/>
    <col min="15134" max="15134" width="13.6328125" style="81" customWidth="1"/>
    <col min="15135" max="15135" width="10.08984375" style="81" customWidth="1"/>
    <col min="15136" max="15136" width="3.08984375" style="81" customWidth="1"/>
    <col min="15137" max="15138" width="12.90625" style="81" customWidth="1"/>
    <col min="15139" max="15368" width="9.08984375" style="81"/>
    <col min="15369" max="15369" width="3.6328125" style="81" customWidth="1"/>
    <col min="15370" max="15370" width="40.54296875" style="81" customWidth="1"/>
    <col min="15371" max="15371" width="10.6328125" style="81" customWidth="1"/>
    <col min="15372" max="15372" width="1" style="81" customWidth="1"/>
    <col min="15373" max="15373" width="10.6328125" style="81" customWidth="1"/>
    <col min="15374" max="15374" width="1.36328125" style="81" customWidth="1"/>
    <col min="15375" max="15375" width="13.6328125" style="81" customWidth="1"/>
    <col min="15376" max="15376" width="2.08984375" style="81" customWidth="1"/>
    <col min="15377" max="15380" width="10.08984375" style="81" customWidth="1"/>
    <col min="15381" max="15381" width="3.08984375" style="81" customWidth="1"/>
    <col min="15382" max="15383" width="12.90625" style="81" customWidth="1"/>
    <col min="15384" max="15384" width="9.08984375" style="81"/>
    <col min="15385" max="15385" width="40.54296875" style="81" customWidth="1"/>
    <col min="15386" max="15386" width="10.6328125" style="81" customWidth="1"/>
    <col min="15387" max="15387" width="1" style="81" customWidth="1"/>
    <col min="15388" max="15388" width="10.6328125" style="81" customWidth="1"/>
    <col min="15389" max="15389" width="1.36328125" style="81" customWidth="1"/>
    <col min="15390" max="15390" width="13.6328125" style="81" customWidth="1"/>
    <col min="15391" max="15391" width="10.08984375" style="81" customWidth="1"/>
    <col min="15392" max="15392" width="3.08984375" style="81" customWidth="1"/>
    <col min="15393" max="15394" width="12.90625" style="81" customWidth="1"/>
    <col min="15395" max="15624" width="9.08984375" style="81"/>
    <col min="15625" max="15625" width="3.6328125" style="81" customWidth="1"/>
    <col min="15626" max="15626" width="40.54296875" style="81" customWidth="1"/>
    <col min="15627" max="15627" width="10.6328125" style="81" customWidth="1"/>
    <col min="15628" max="15628" width="1" style="81" customWidth="1"/>
    <col min="15629" max="15629" width="10.6328125" style="81" customWidth="1"/>
    <col min="15630" max="15630" width="1.36328125" style="81" customWidth="1"/>
    <col min="15631" max="15631" width="13.6328125" style="81" customWidth="1"/>
    <col min="15632" max="15632" width="2.08984375" style="81" customWidth="1"/>
    <col min="15633" max="15636" width="10.08984375" style="81" customWidth="1"/>
    <col min="15637" max="15637" width="3.08984375" style="81" customWidth="1"/>
    <col min="15638" max="15639" width="12.90625" style="81" customWidth="1"/>
    <col min="15640" max="15640" width="9.08984375" style="81"/>
    <col min="15641" max="15641" width="40.54296875" style="81" customWidth="1"/>
    <col min="15642" max="15642" width="10.6328125" style="81" customWidth="1"/>
    <col min="15643" max="15643" width="1" style="81" customWidth="1"/>
    <col min="15644" max="15644" width="10.6328125" style="81" customWidth="1"/>
    <col min="15645" max="15645" width="1.36328125" style="81" customWidth="1"/>
    <col min="15646" max="15646" width="13.6328125" style="81" customWidth="1"/>
    <col min="15647" max="15647" width="10.08984375" style="81" customWidth="1"/>
    <col min="15648" max="15648" width="3.08984375" style="81" customWidth="1"/>
    <col min="15649" max="15650" width="12.90625" style="81" customWidth="1"/>
    <col min="15651" max="15880" width="9.08984375" style="81"/>
    <col min="15881" max="15881" width="3.6328125" style="81" customWidth="1"/>
    <col min="15882" max="15882" width="40.54296875" style="81" customWidth="1"/>
    <col min="15883" max="15883" width="10.6328125" style="81" customWidth="1"/>
    <col min="15884" max="15884" width="1" style="81" customWidth="1"/>
    <col min="15885" max="15885" width="10.6328125" style="81" customWidth="1"/>
    <col min="15886" max="15886" width="1.36328125" style="81" customWidth="1"/>
    <col min="15887" max="15887" width="13.6328125" style="81" customWidth="1"/>
    <col min="15888" max="15888" width="2.08984375" style="81" customWidth="1"/>
    <col min="15889" max="15892" width="10.08984375" style="81" customWidth="1"/>
    <col min="15893" max="15893" width="3.08984375" style="81" customWidth="1"/>
    <col min="15894" max="15895" width="12.90625" style="81" customWidth="1"/>
    <col min="15896" max="15896" width="9.08984375" style="81"/>
    <col min="15897" max="15897" width="40.54296875" style="81" customWidth="1"/>
    <col min="15898" max="15898" width="10.6328125" style="81" customWidth="1"/>
    <col min="15899" max="15899" width="1" style="81" customWidth="1"/>
    <col min="15900" max="15900" width="10.6328125" style="81" customWidth="1"/>
    <col min="15901" max="15901" width="1.36328125" style="81" customWidth="1"/>
    <col min="15902" max="15902" width="13.6328125" style="81" customWidth="1"/>
    <col min="15903" max="15903" width="10.08984375" style="81" customWidth="1"/>
    <col min="15904" max="15904" width="3.08984375" style="81" customWidth="1"/>
    <col min="15905" max="15906" width="12.90625" style="81" customWidth="1"/>
    <col min="15907" max="16136" width="9.08984375" style="81"/>
    <col min="16137" max="16137" width="3.6328125" style="81" customWidth="1"/>
    <col min="16138" max="16138" width="40.54296875" style="81" customWidth="1"/>
    <col min="16139" max="16139" width="10.6328125" style="81" customWidth="1"/>
    <col min="16140" max="16140" width="1" style="81" customWidth="1"/>
    <col min="16141" max="16141" width="10.6328125" style="81" customWidth="1"/>
    <col min="16142" max="16142" width="1.36328125" style="81" customWidth="1"/>
    <col min="16143" max="16143" width="13.6328125" style="81" customWidth="1"/>
    <col min="16144" max="16144" width="2.08984375" style="81" customWidth="1"/>
    <col min="16145" max="16148" width="10.08984375" style="81" customWidth="1"/>
    <col min="16149" max="16149" width="3.08984375" style="81" customWidth="1"/>
    <col min="16150" max="16151" width="12.90625" style="81" customWidth="1"/>
    <col min="16152" max="16152" width="9.08984375" style="81"/>
    <col min="16153" max="16153" width="40.54296875" style="81" customWidth="1"/>
    <col min="16154" max="16154" width="10.6328125" style="81" customWidth="1"/>
    <col min="16155" max="16155" width="1" style="81" customWidth="1"/>
    <col min="16156" max="16156" width="10.6328125" style="81" customWidth="1"/>
    <col min="16157" max="16157" width="1.36328125" style="81" customWidth="1"/>
    <col min="16158" max="16158" width="13.6328125" style="81" customWidth="1"/>
    <col min="16159" max="16159" width="10.08984375" style="81" customWidth="1"/>
    <col min="16160" max="16160" width="3.08984375" style="81" customWidth="1"/>
    <col min="16161" max="16162" width="12.90625" style="81" customWidth="1"/>
    <col min="16163" max="16384" width="9.08984375" style="81"/>
  </cols>
  <sheetData>
    <row r="1" spans="1:28" ht="15" hidden="1" customHeight="1" x14ac:dyDescent="0.35">
      <c r="A1" s="22" t="s">
        <v>383</v>
      </c>
      <c r="B1" s="79"/>
      <c r="C1" s="77"/>
      <c r="D1" s="77"/>
      <c r="E1" s="77"/>
      <c r="F1" s="77"/>
      <c r="G1" s="77"/>
      <c r="H1" s="79"/>
    </row>
    <row r="2" spans="1:28" ht="15" hidden="1" customHeight="1" x14ac:dyDescent="0.35">
      <c r="A2" s="78"/>
      <c r="B2" s="79"/>
      <c r="C2" s="77"/>
      <c r="D2" s="77"/>
      <c r="E2" s="77"/>
      <c r="F2" s="77"/>
      <c r="G2" s="77"/>
      <c r="H2" s="79"/>
    </row>
    <row r="3" spans="1:28" ht="15" hidden="1" customHeight="1" x14ac:dyDescent="0.35">
      <c r="A3" s="78"/>
      <c r="B3" s="79"/>
      <c r="C3" s="77"/>
      <c r="D3" s="77"/>
      <c r="E3" s="77"/>
      <c r="F3" s="77"/>
      <c r="G3" s="77"/>
      <c r="H3" s="79"/>
    </row>
    <row r="4" spans="1:28" ht="15" hidden="1" customHeight="1" x14ac:dyDescent="0.35">
      <c r="A4" s="712" t="s">
        <v>344</v>
      </c>
      <c r="B4" s="712"/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  <c r="P4" s="712"/>
      <c r="Q4" s="712"/>
      <c r="R4" s="712"/>
      <c r="S4" s="712"/>
      <c r="T4" s="712"/>
      <c r="U4" s="712"/>
      <c r="V4" s="712"/>
      <c r="W4" s="712"/>
    </row>
    <row r="5" spans="1:28" ht="15" hidden="1" customHeight="1" x14ac:dyDescent="0.35">
      <c r="A5" s="97"/>
      <c r="B5" s="97"/>
      <c r="C5" s="97"/>
      <c r="D5" s="97"/>
      <c r="E5" s="97"/>
      <c r="F5" s="97"/>
      <c r="G5" s="97"/>
      <c r="H5" s="97"/>
    </row>
    <row r="6" spans="1:28" ht="15" customHeight="1" x14ac:dyDescent="0.35">
      <c r="A6" s="224" t="s">
        <v>623</v>
      </c>
      <c r="B6" s="224"/>
      <c r="C6" s="224"/>
      <c r="D6" s="224"/>
      <c r="E6" s="224"/>
      <c r="F6" s="224"/>
      <c r="G6" s="224"/>
      <c r="H6" s="224"/>
    </row>
    <row r="7" spans="1:28" ht="11.25" customHeight="1" x14ac:dyDescent="0.35"/>
    <row r="8" spans="1:28" ht="11.25" customHeight="1" x14ac:dyDescent="0.35"/>
    <row r="9" spans="1:28" s="99" customFormat="1" ht="15.5" x14ac:dyDescent="0.35">
      <c r="A9" s="632" t="s">
        <v>524</v>
      </c>
      <c r="B9" s="632"/>
      <c r="C9" s="632"/>
      <c r="D9" s="632"/>
      <c r="E9" s="632"/>
      <c r="F9" s="632"/>
      <c r="G9" s="632"/>
      <c r="H9" s="632"/>
      <c r="I9" s="188"/>
      <c r="J9" s="188"/>
      <c r="K9" s="188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</row>
    <row r="10" spans="1:28" s="99" customFormat="1" ht="15.5" x14ac:dyDescent="0.35">
      <c r="A10" s="410"/>
      <c r="B10" s="410"/>
      <c r="C10" s="410"/>
      <c r="D10" s="410"/>
      <c r="E10" s="410"/>
      <c r="F10" s="410"/>
      <c r="G10" s="410"/>
      <c r="H10" s="410"/>
      <c r="I10" s="188"/>
      <c r="J10" s="188"/>
      <c r="K10" s="188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</row>
    <row r="11" spans="1:28" s="99" customFormat="1" ht="15.5" x14ac:dyDescent="0.35">
      <c r="A11" s="425" t="s">
        <v>533</v>
      </c>
      <c r="B11" s="411" t="s">
        <v>512</v>
      </c>
      <c r="C11" s="411"/>
      <c r="D11" s="411"/>
      <c r="E11" s="411"/>
      <c r="F11" s="411"/>
      <c r="G11" s="411"/>
      <c r="H11" s="411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Y11" s="713"/>
      <c r="Z11" s="713"/>
      <c r="AA11" s="713"/>
      <c r="AB11" s="713"/>
    </row>
    <row r="12" spans="1:28" s="99" customFormat="1" ht="15" customHeight="1" thickBot="1" x14ac:dyDescent="0.4">
      <c r="A12" s="412"/>
      <c r="B12" s="411" t="s">
        <v>565</v>
      </c>
      <c r="C12" s="412"/>
      <c r="D12" s="412"/>
      <c r="E12" s="412"/>
      <c r="F12" s="412"/>
      <c r="G12" s="412"/>
      <c r="H12" s="412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32"/>
      <c r="V12" s="132"/>
      <c r="W12" s="132"/>
    </row>
    <row r="13" spans="1:28" s="82" customFormat="1" ht="7.5" customHeight="1" x14ac:dyDescent="0.25">
      <c r="A13" s="81"/>
      <c r="B13" s="100"/>
      <c r="C13" s="101"/>
      <c r="D13" s="102"/>
      <c r="E13" s="103"/>
      <c r="F13" s="102"/>
      <c r="G13" s="101"/>
      <c r="H13" s="102"/>
      <c r="I13" s="280"/>
      <c r="J13" s="552"/>
      <c r="K13" s="552"/>
      <c r="L13" s="280"/>
      <c r="M13" s="588"/>
      <c r="N13" s="552"/>
      <c r="O13" s="552"/>
      <c r="P13" s="552"/>
      <c r="Q13" s="104"/>
      <c r="R13" s="104"/>
      <c r="S13" s="104"/>
      <c r="T13" s="104"/>
      <c r="U13" s="104"/>
      <c r="V13" s="104"/>
      <c r="W13" s="104"/>
      <c r="Y13" s="264" t="s">
        <v>384</v>
      </c>
    </row>
    <row r="14" spans="1:28" s="82" customFormat="1" ht="10.5" x14ac:dyDescent="0.25">
      <c r="A14" s="81"/>
      <c r="B14" s="100"/>
      <c r="C14" s="105" t="s">
        <v>539</v>
      </c>
      <c r="D14" s="102"/>
      <c r="E14" s="103"/>
      <c r="F14" s="102"/>
      <c r="G14" s="101"/>
      <c r="H14" s="102"/>
      <c r="I14" s="280"/>
      <c r="J14" s="552"/>
      <c r="K14" s="552"/>
      <c r="L14" s="280"/>
      <c r="M14" s="588"/>
      <c r="N14" s="552"/>
      <c r="O14" s="552"/>
      <c r="P14" s="552"/>
      <c r="Q14" s="104"/>
      <c r="R14" s="104"/>
      <c r="S14" s="104"/>
      <c r="T14" s="104"/>
      <c r="U14" s="104"/>
      <c r="V14" s="104"/>
      <c r="W14" s="104"/>
      <c r="Y14" s="262" t="s">
        <v>552</v>
      </c>
    </row>
    <row r="15" spans="1:28" s="82" customFormat="1" ht="11" thickBot="1" x14ac:dyDescent="0.3">
      <c r="A15" s="81"/>
      <c r="B15" s="106" t="s">
        <v>2</v>
      </c>
      <c r="C15" s="105">
        <f>'Individu Form 2A ATMR Kredit'!H15</f>
        <v>0</v>
      </c>
      <c r="D15" s="102"/>
      <c r="E15" s="103"/>
      <c r="F15" s="102"/>
      <c r="G15" s="101"/>
      <c r="H15" s="102"/>
      <c r="I15" s="280"/>
      <c r="J15" s="552"/>
      <c r="K15" s="552"/>
      <c r="L15" s="280"/>
      <c r="M15" s="588"/>
      <c r="N15" s="552"/>
      <c r="O15" s="552"/>
      <c r="P15" s="552"/>
      <c r="Q15" s="104"/>
      <c r="R15" s="104"/>
      <c r="S15" s="104"/>
      <c r="T15" s="104"/>
      <c r="U15" s="104"/>
      <c r="V15" s="104"/>
      <c r="W15" s="104"/>
      <c r="Y15" s="263" t="s">
        <v>555</v>
      </c>
    </row>
    <row r="16" spans="1:28" ht="9.9" customHeight="1" x14ac:dyDescent="0.25">
      <c r="B16" s="100"/>
      <c r="C16" s="101"/>
      <c r="D16" s="102"/>
      <c r="E16" s="103"/>
      <c r="F16" s="102"/>
      <c r="G16" s="101"/>
      <c r="H16" s="102"/>
      <c r="I16" s="700"/>
      <c r="J16" s="700"/>
      <c r="K16" s="700"/>
      <c r="L16" s="694"/>
      <c r="M16" s="588"/>
      <c r="N16" s="552"/>
      <c r="O16" s="552"/>
      <c r="P16" s="552"/>
      <c r="Q16" s="107"/>
      <c r="R16" s="107"/>
      <c r="S16" s="107"/>
      <c r="T16" s="107"/>
      <c r="U16" s="108"/>
      <c r="V16" s="101"/>
      <c r="W16" s="101"/>
    </row>
    <row r="17" spans="1:23" s="109" customFormat="1" ht="21.75" customHeight="1" x14ac:dyDescent="0.25">
      <c r="B17" s="695" t="s">
        <v>345</v>
      </c>
      <c r="C17" s="692" t="s">
        <v>346</v>
      </c>
      <c r="D17" s="110"/>
      <c r="E17" s="692" t="s">
        <v>2</v>
      </c>
      <c r="F17" s="111"/>
      <c r="G17" s="692" t="s">
        <v>395</v>
      </c>
      <c r="H17" s="112"/>
      <c r="I17" s="697" t="s">
        <v>396</v>
      </c>
      <c r="J17" s="698"/>
      <c r="K17" s="698"/>
      <c r="L17" s="698"/>
      <c r="M17" s="698"/>
      <c r="N17" s="698"/>
      <c r="O17" s="698"/>
      <c r="P17" s="698"/>
      <c r="Q17" s="698"/>
      <c r="R17" s="698"/>
      <c r="S17" s="698"/>
      <c r="T17" s="699"/>
      <c r="U17" s="280"/>
      <c r="V17" s="692" t="s">
        <v>421</v>
      </c>
      <c r="W17" s="692" t="s">
        <v>411</v>
      </c>
    </row>
    <row r="18" spans="1:23" s="109" customFormat="1" ht="10.5" x14ac:dyDescent="0.25">
      <c r="B18" s="696"/>
      <c r="C18" s="693"/>
      <c r="D18" s="110"/>
      <c r="E18" s="693"/>
      <c r="F18" s="111"/>
      <c r="G18" s="693"/>
      <c r="H18" s="113"/>
      <c r="I18" s="114">
        <v>0</v>
      </c>
      <c r="J18" s="114">
        <v>0.1</v>
      </c>
      <c r="K18" s="114">
        <v>0.15</v>
      </c>
      <c r="L18" s="114">
        <v>0.2</v>
      </c>
      <c r="M18" s="114">
        <v>0.25</v>
      </c>
      <c r="N18" s="114">
        <v>0.3</v>
      </c>
      <c r="O18" s="114">
        <v>0.35</v>
      </c>
      <c r="P18" s="114">
        <v>0.4</v>
      </c>
      <c r="Q18" s="114">
        <v>0.5</v>
      </c>
      <c r="R18" s="114">
        <v>0.75</v>
      </c>
      <c r="S18" s="114">
        <v>0.85</v>
      </c>
      <c r="T18" s="114">
        <v>1</v>
      </c>
      <c r="U18" s="280"/>
      <c r="V18" s="693"/>
      <c r="W18" s="693"/>
    </row>
    <row r="19" spans="1:23" s="109" customFormat="1" ht="10.5" x14ac:dyDescent="0.25">
      <c r="B19" s="115" t="s">
        <v>540</v>
      </c>
      <c r="C19" s="116" t="s">
        <v>541</v>
      </c>
      <c r="D19" s="110"/>
      <c r="E19" s="116" t="s">
        <v>542</v>
      </c>
      <c r="F19" s="111"/>
      <c r="G19" s="116" t="s">
        <v>544</v>
      </c>
      <c r="H19" s="113"/>
      <c r="I19" s="117" t="s">
        <v>545</v>
      </c>
      <c r="J19" s="117" t="s">
        <v>546</v>
      </c>
      <c r="K19" s="117" t="s">
        <v>547</v>
      </c>
      <c r="L19" s="117" t="s">
        <v>548</v>
      </c>
      <c r="M19" s="117" t="s">
        <v>549</v>
      </c>
      <c r="N19" s="117" t="s">
        <v>556</v>
      </c>
      <c r="O19" s="117" t="s">
        <v>550</v>
      </c>
      <c r="P19" s="117" t="s">
        <v>558</v>
      </c>
      <c r="Q19" s="117" t="s">
        <v>559</v>
      </c>
      <c r="R19" s="117" t="s">
        <v>560</v>
      </c>
      <c r="S19" s="116" t="s">
        <v>613</v>
      </c>
      <c r="T19" s="116" t="s">
        <v>614</v>
      </c>
      <c r="U19" s="280"/>
      <c r="V19" s="116" t="s">
        <v>615</v>
      </c>
      <c r="W19" s="116" t="s">
        <v>616</v>
      </c>
    </row>
    <row r="20" spans="1:23" s="109" customFormat="1" ht="10.5" x14ac:dyDescent="0.25">
      <c r="B20" s="118" t="s">
        <v>8</v>
      </c>
      <c r="C20" s="119">
        <v>0</v>
      </c>
      <c r="D20" s="110"/>
      <c r="E20" s="116">
        <f>C15</f>
        <v>0</v>
      </c>
      <c r="F20" s="111"/>
      <c r="G20" s="95"/>
      <c r="H20" s="120"/>
      <c r="I20" s="121"/>
      <c r="J20" s="121"/>
      <c r="K20" s="121"/>
      <c r="L20" s="122"/>
      <c r="M20" s="122"/>
      <c r="N20" s="122"/>
      <c r="O20" s="122"/>
      <c r="P20" s="122"/>
      <c r="Q20" s="122"/>
      <c r="R20" s="122"/>
      <c r="S20" s="122"/>
      <c r="T20" s="122"/>
      <c r="U20" s="108"/>
      <c r="V20" s="123">
        <f>C20*E20</f>
        <v>0</v>
      </c>
      <c r="W20" s="123">
        <f>C20*G20+I20*I18+J20*J18+K20*K18+L20*L18+M20*M18+N20*$N18+O20*O18+P20*P18+Q20*Q18+R20*R18+S20*S18+T20*T18</f>
        <v>0</v>
      </c>
    </row>
    <row r="21" spans="1:23" ht="10.5" x14ac:dyDescent="0.25">
      <c r="B21" s="124"/>
      <c r="C21" s="125"/>
      <c r="D21" s="126"/>
      <c r="E21" s="127"/>
      <c r="F21" s="102"/>
      <c r="G21" s="125"/>
      <c r="H21" s="102"/>
      <c r="I21" s="128"/>
      <c r="J21" s="128"/>
      <c r="K21" s="128"/>
      <c r="L21" s="279"/>
      <c r="M21" s="587"/>
      <c r="N21" s="557"/>
      <c r="O21" s="557"/>
      <c r="P21" s="557"/>
      <c r="Q21" s="279"/>
      <c r="R21" s="557"/>
      <c r="S21" s="587"/>
      <c r="T21" s="279"/>
      <c r="U21" s="108"/>
      <c r="V21" s="101"/>
      <c r="W21" s="101"/>
    </row>
    <row r="22" spans="1:23" s="109" customFormat="1" ht="10.5" x14ac:dyDescent="0.25">
      <c r="B22" s="129" t="s">
        <v>349</v>
      </c>
      <c r="C22" s="130" t="s">
        <v>52</v>
      </c>
      <c r="D22" s="131"/>
      <c r="E22" s="85">
        <f>SUM(V20)</f>
        <v>0</v>
      </c>
      <c r="F22" s="111"/>
      <c r="G22" s="132"/>
      <c r="H22" s="111"/>
      <c r="I22" s="133"/>
      <c r="J22" s="133"/>
      <c r="K22" s="133"/>
      <c r="L22" s="107"/>
      <c r="M22" s="107"/>
      <c r="N22" s="107"/>
      <c r="O22" s="107"/>
      <c r="P22" s="107"/>
      <c r="Q22" s="107"/>
      <c r="R22" s="107"/>
      <c r="S22" s="107"/>
      <c r="T22" s="107"/>
      <c r="U22" s="280"/>
      <c r="V22" s="134"/>
      <c r="W22" s="134"/>
    </row>
    <row r="23" spans="1:23" s="109" customFormat="1" ht="10.5" x14ac:dyDescent="0.25">
      <c r="B23" s="129" t="s">
        <v>350</v>
      </c>
      <c r="C23" s="130" t="s">
        <v>53</v>
      </c>
      <c r="D23" s="131"/>
      <c r="E23" s="85">
        <f>SUM(W20)</f>
        <v>0</v>
      </c>
      <c r="F23" s="111"/>
      <c r="G23" s="132"/>
      <c r="H23" s="111"/>
      <c r="I23" s="133"/>
      <c r="J23" s="133"/>
      <c r="K23" s="133"/>
      <c r="L23" s="107"/>
      <c r="M23" s="107"/>
      <c r="N23" s="107"/>
      <c r="O23" s="107"/>
      <c r="P23" s="107"/>
      <c r="Q23" s="107"/>
      <c r="R23" s="107"/>
      <c r="S23" s="107"/>
      <c r="T23" s="107"/>
      <c r="U23" s="280"/>
      <c r="V23" s="134"/>
      <c r="W23" s="134"/>
    </row>
    <row r="24" spans="1:23" ht="9.75" customHeight="1" x14ac:dyDescent="0.35"/>
    <row r="25" spans="1:23" ht="10.5" x14ac:dyDescent="0.35"/>
    <row r="26" spans="1:23" s="82" customFormat="1" ht="15" customHeight="1" x14ac:dyDescent="0.35">
      <c r="A26" s="109"/>
      <c r="B26" s="413" t="s">
        <v>574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32"/>
      <c r="V26" s="132"/>
      <c r="W26" s="132"/>
    </row>
    <row r="27" spans="1:23" s="82" customFormat="1" ht="7.5" customHeight="1" x14ac:dyDescent="0.25">
      <c r="A27" s="81"/>
      <c r="B27" s="100"/>
      <c r="C27" s="101"/>
      <c r="D27" s="102"/>
      <c r="E27" s="103"/>
      <c r="F27" s="102"/>
      <c r="G27" s="101"/>
      <c r="H27" s="102"/>
      <c r="I27" s="280"/>
      <c r="J27" s="552"/>
      <c r="K27" s="552"/>
      <c r="L27" s="280"/>
      <c r="M27" s="588"/>
      <c r="N27" s="552"/>
      <c r="O27" s="552"/>
      <c r="P27" s="552"/>
      <c r="Q27" s="104"/>
      <c r="R27" s="104"/>
      <c r="S27" s="104"/>
      <c r="T27" s="104"/>
      <c r="U27" s="104"/>
      <c r="V27" s="104"/>
      <c r="W27" s="104"/>
    </row>
    <row r="28" spans="1:23" s="82" customFormat="1" ht="10.5" x14ac:dyDescent="0.25">
      <c r="A28" s="81"/>
      <c r="B28" s="100"/>
      <c r="C28" s="105" t="s">
        <v>539</v>
      </c>
      <c r="D28" s="102"/>
      <c r="E28" s="103"/>
      <c r="F28" s="102"/>
      <c r="G28" s="101"/>
      <c r="H28" s="102"/>
      <c r="I28" s="526"/>
      <c r="J28" s="552"/>
      <c r="K28" s="552"/>
      <c r="L28" s="526"/>
      <c r="M28" s="588"/>
      <c r="N28" s="552"/>
      <c r="O28" s="552"/>
      <c r="P28" s="552"/>
      <c r="Q28" s="104"/>
      <c r="R28" s="104"/>
      <c r="S28" s="104"/>
      <c r="T28" s="104"/>
      <c r="U28" s="104"/>
      <c r="V28" s="104"/>
      <c r="W28" s="104"/>
    </row>
    <row r="29" spans="1:23" ht="10.5" x14ac:dyDescent="0.25">
      <c r="B29" s="106" t="s">
        <v>2</v>
      </c>
      <c r="C29" s="92">
        <f>'Individu Form 2A ATMR Kredit'!H22</f>
        <v>0</v>
      </c>
      <c r="D29" s="102"/>
      <c r="E29" s="136"/>
      <c r="F29" s="102"/>
      <c r="G29" s="101"/>
      <c r="H29" s="102"/>
      <c r="I29" s="128"/>
      <c r="J29" s="128"/>
      <c r="K29" s="128"/>
      <c r="L29" s="528"/>
      <c r="M29" s="587"/>
      <c r="N29" s="557"/>
      <c r="O29" s="557"/>
      <c r="P29" s="557"/>
      <c r="Q29" s="528"/>
      <c r="R29" s="557"/>
      <c r="S29" s="587"/>
      <c r="T29" s="528"/>
      <c r="U29" s="108"/>
      <c r="V29" s="101"/>
      <c r="W29" s="101"/>
    </row>
    <row r="30" spans="1:23" ht="9.9" customHeight="1" x14ac:dyDescent="0.25">
      <c r="B30" s="100"/>
      <c r="C30" s="101"/>
      <c r="D30" s="102"/>
      <c r="E30" s="103"/>
      <c r="F30" s="102"/>
      <c r="G30" s="101"/>
      <c r="H30" s="102"/>
      <c r="I30" s="694"/>
      <c r="J30" s="694"/>
      <c r="K30" s="694"/>
      <c r="L30" s="694"/>
      <c r="M30" s="588"/>
      <c r="N30" s="552"/>
      <c r="O30" s="552"/>
      <c r="P30" s="552"/>
      <c r="Q30" s="107"/>
      <c r="R30" s="107"/>
      <c r="S30" s="107"/>
      <c r="T30" s="107"/>
      <c r="U30" s="108"/>
      <c r="V30" s="101"/>
      <c r="W30" s="101"/>
    </row>
    <row r="31" spans="1:23" s="109" customFormat="1" ht="24" customHeight="1" x14ac:dyDescent="0.25">
      <c r="B31" s="695" t="s">
        <v>345</v>
      </c>
      <c r="C31" s="692" t="s">
        <v>346</v>
      </c>
      <c r="D31" s="110"/>
      <c r="E31" s="692" t="s">
        <v>2</v>
      </c>
      <c r="F31" s="111"/>
      <c r="G31" s="692" t="s">
        <v>395</v>
      </c>
      <c r="H31" s="112"/>
      <c r="I31" s="697" t="s">
        <v>396</v>
      </c>
      <c r="J31" s="698"/>
      <c r="K31" s="698"/>
      <c r="L31" s="698"/>
      <c r="M31" s="698"/>
      <c r="N31" s="698"/>
      <c r="O31" s="698"/>
      <c r="P31" s="698"/>
      <c r="Q31" s="698"/>
      <c r="R31" s="698"/>
      <c r="S31" s="698"/>
      <c r="T31" s="699"/>
      <c r="U31" s="526"/>
      <c r="V31" s="692" t="s">
        <v>421</v>
      </c>
      <c r="W31" s="692" t="s">
        <v>411</v>
      </c>
    </row>
    <row r="32" spans="1:23" s="109" customFormat="1" ht="10.5" x14ac:dyDescent="0.25">
      <c r="B32" s="696"/>
      <c r="C32" s="693"/>
      <c r="D32" s="110"/>
      <c r="E32" s="693"/>
      <c r="F32" s="111"/>
      <c r="G32" s="693"/>
      <c r="H32" s="113"/>
      <c r="I32" s="114">
        <v>0</v>
      </c>
      <c r="J32" s="114">
        <v>0.1</v>
      </c>
      <c r="K32" s="114">
        <v>0.15</v>
      </c>
      <c r="L32" s="114">
        <v>0.2</v>
      </c>
      <c r="M32" s="114">
        <v>0.25</v>
      </c>
      <c r="N32" s="114">
        <v>0.3</v>
      </c>
      <c r="O32" s="114">
        <v>0.35</v>
      </c>
      <c r="P32" s="114">
        <v>0.4</v>
      </c>
      <c r="Q32" s="114">
        <v>0.5</v>
      </c>
      <c r="R32" s="114">
        <v>0.75</v>
      </c>
      <c r="S32" s="114">
        <v>0.85</v>
      </c>
      <c r="T32" s="114">
        <v>1</v>
      </c>
      <c r="U32" s="526"/>
      <c r="V32" s="693"/>
      <c r="W32" s="693"/>
    </row>
    <row r="33" spans="1:23" s="109" customFormat="1" ht="10.5" x14ac:dyDescent="0.25">
      <c r="B33" s="115" t="s">
        <v>540</v>
      </c>
      <c r="C33" s="116" t="s">
        <v>541</v>
      </c>
      <c r="D33" s="110"/>
      <c r="E33" s="116" t="s">
        <v>542</v>
      </c>
      <c r="F33" s="111"/>
      <c r="G33" s="116" t="s">
        <v>544</v>
      </c>
      <c r="H33" s="113"/>
      <c r="I33" s="117" t="s">
        <v>545</v>
      </c>
      <c r="J33" s="117" t="s">
        <v>546</v>
      </c>
      <c r="K33" s="117" t="s">
        <v>547</v>
      </c>
      <c r="L33" s="117" t="s">
        <v>548</v>
      </c>
      <c r="M33" s="117" t="s">
        <v>549</v>
      </c>
      <c r="N33" s="117" t="s">
        <v>556</v>
      </c>
      <c r="O33" s="117" t="s">
        <v>550</v>
      </c>
      <c r="P33" s="117" t="s">
        <v>558</v>
      </c>
      <c r="Q33" s="117" t="s">
        <v>559</v>
      </c>
      <c r="R33" s="117" t="s">
        <v>560</v>
      </c>
      <c r="S33" s="116" t="s">
        <v>613</v>
      </c>
      <c r="T33" s="116" t="s">
        <v>614</v>
      </c>
      <c r="U33" s="552"/>
      <c r="V33" s="116" t="s">
        <v>615</v>
      </c>
      <c r="W33" s="116" t="s">
        <v>616</v>
      </c>
    </row>
    <row r="34" spans="1:23" ht="10.5" x14ac:dyDescent="0.25">
      <c r="B34" s="106" t="s">
        <v>368</v>
      </c>
      <c r="C34" s="119">
        <v>0</v>
      </c>
      <c r="D34" s="137"/>
      <c r="E34" s="88"/>
      <c r="F34" s="102"/>
      <c r="G34" s="95"/>
      <c r="H34" s="120"/>
      <c r="I34" s="121"/>
      <c r="J34" s="121"/>
      <c r="K34" s="121"/>
      <c r="L34" s="122"/>
      <c r="M34" s="122"/>
      <c r="N34" s="122"/>
      <c r="O34" s="122"/>
      <c r="P34" s="122"/>
      <c r="Q34" s="122"/>
      <c r="R34" s="122"/>
      <c r="S34" s="122"/>
      <c r="T34" s="122"/>
      <c r="U34" s="108"/>
      <c r="V34" s="123">
        <f>C34*E34</f>
        <v>0</v>
      </c>
      <c r="W34" s="123">
        <f>C34*G34+I34*I$32+J34*$J$32+K34*$K$32+L34*$L$32+M34*$M$32+N34*$N$32+O34*$O$32+P34*$P$32+Q34*$Q$32+R34*$R$32+S34*$S$32+T34*T$32</f>
        <v>0</v>
      </c>
    </row>
    <row r="35" spans="1:23" ht="10.5" x14ac:dyDescent="0.25">
      <c r="B35" s="106" t="s">
        <v>369</v>
      </c>
      <c r="C35" s="138">
        <v>0.2</v>
      </c>
      <c r="D35" s="137"/>
      <c r="E35" s="86"/>
      <c r="F35" s="102"/>
      <c r="G35" s="93"/>
      <c r="H35" s="120"/>
      <c r="I35" s="139"/>
      <c r="J35" s="139"/>
      <c r="K35" s="139"/>
      <c r="L35" s="140"/>
      <c r="M35" s="140"/>
      <c r="N35" s="140"/>
      <c r="O35" s="140"/>
      <c r="P35" s="140"/>
      <c r="Q35" s="140"/>
      <c r="R35" s="140"/>
      <c r="S35" s="140"/>
      <c r="T35" s="140"/>
      <c r="U35" s="108"/>
      <c r="V35" s="123">
        <f>C35*E35</f>
        <v>0</v>
      </c>
      <c r="W35" s="123">
        <f t="shared" ref="W35:W39" si="0">C35*G35+I35*I$32+J35*$J$32+K35*$K$32+L35*$L$32+M35*$M$32+N35*$N$32+O35*$O$32+P35*$P$32+Q35*$Q$32+R35*$R$32+S35*$S$32+T35*T$32</f>
        <v>0</v>
      </c>
    </row>
    <row r="36" spans="1:23" ht="10.5" x14ac:dyDescent="0.25">
      <c r="B36" s="106" t="s">
        <v>370</v>
      </c>
      <c r="C36" s="141">
        <v>0.5</v>
      </c>
      <c r="D36" s="137"/>
      <c r="E36" s="86"/>
      <c r="F36" s="102"/>
      <c r="G36" s="93"/>
      <c r="H36" s="120"/>
      <c r="I36" s="139"/>
      <c r="J36" s="139"/>
      <c r="K36" s="139"/>
      <c r="L36" s="140"/>
      <c r="M36" s="140"/>
      <c r="N36" s="140"/>
      <c r="O36" s="140"/>
      <c r="P36" s="140"/>
      <c r="Q36" s="140"/>
      <c r="R36" s="140"/>
      <c r="S36" s="140"/>
      <c r="T36" s="140"/>
      <c r="U36" s="108"/>
      <c r="V36" s="123">
        <f t="shared" ref="V36" si="1">C36*E36</f>
        <v>0</v>
      </c>
      <c r="W36" s="123">
        <f>C36*G36+I36*I$32+J36*$J$32+K36*$K$32+L36*$L$32+M36*$M$32+N36*$N$32+O36*$O$32+P36*$P$32+Q36*$Q$32+R36*$R$32+S36*$S$32+T36*T$32</f>
        <v>0</v>
      </c>
    </row>
    <row r="37" spans="1:23" ht="10.5" x14ac:dyDescent="0.25">
      <c r="B37" s="106" t="s">
        <v>371</v>
      </c>
      <c r="C37" s="119">
        <v>1</v>
      </c>
      <c r="D37" s="137"/>
      <c r="E37" s="86"/>
      <c r="F37" s="102"/>
      <c r="G37" s="93"/>
      <c r="H37" s="120"/>
      <c r="I37" s="139"/>
      <c r="J37" s="139"/>
      <c r="K37" s="139"/>
      <c r="L37" s="140"/>
      <c r="M37" s="140"/>
      <c r="N37" s="140"/>
      <c r="O37" s="140"/>
      <c r="P37" s="140"/>
      <c r="Q37" s="140"/>
      <c r="R37" s="140"/>
      <c r="S37" s="140"/>
      <c r="T37" s="140"/>
      <c r="U37" s="108"/>
      <c r="V37" s="123">
        <f>C37*E37</f>
        <v>0</v>
      </c>
      <c r="W37" s="123">
        <f t="shared" si="0"/>
        <v>0</v>
      </c>
    </row>
    <row r="38" spans="1:23" ht="10.5" x14ac:dyDescent="0.25">
      <c r="B38" s="106" t="s">
        <v>351</v>
      </c>
      <c r="C38" s="141">
        <v>1.5</v>
      </c>
      <c r="D38" s="137"/>
      <c r="E38" s="88"/>
      <c r="F38" s="102"/>
      <c r="G38" s="95"/>
      <c r="H38" s="120"/>
      <c r="I38" s="121"/>
      <c r="J38" s="121"/>
      <c r="K38" s="121"/>
      <c r="L38" s="122"/>
      <c r="M38" s="122"/>
      <c r="N38" s="122"/>
      <c r="O38" s="122"/>
      <c r="P38" s="122"/>
      <c r="Q38" s="122"/>
      <c r="R38" s="122"/>
      <c r="S38" s="122"/>
      <c r="T38" s="122"/>
      <c r="U38" s="108"/>
      <c r="V38" s="123">
        <f>C38*E38</f>
        <v>0</v>
      </c>
      <c r="W38" s="123">
        <f t="shared" si="0"/>
        <v>0</v>
      </c>
    </row>
    <row r="39" spans="1:23" ht="10.5" x14ac:dyDescent="0.25">
      <c r="B39" s="106" t="s">
        <v>352</v>
      </c>
      <c r="C39" s="141">
        <v>1</v>
      </c>
      <c r="D39" s="137"/>
      <c r="E39" s="88"/>
      <c r="F39" s="102"/>
      <c r="G39" s="95"/>
      <c r="H39" s="120"/>
      <c r="I39" s="121"/>
      <c r="J39" s="121"/>
      <c r="K39" s="121"/>
      <c r="L39" s="122"/>
      <c r="M39" s="122"/>
      <c r="N39" s="122"/>
      <c r="O39" s="122"/>
      <c r="P39" s="122"/>
      <c r="Q39" s="122"/>
      <c r="R39" s="122"/>
      <c r="S39" s="122"/>
      <c r="T39" s="122"/>
      <c r="U39" s="108"/>
      <c r="V39" s="123">
        <f>C39*E39</f>
        <v>0</v>
      </c>
      <c r="W39" s="123">
        <f t="shared" si="0"/>
        <v>0</v>
      </c>
    </row>
    <row r="40" spans="1:23" ht="9.9" customHeight="1" x14ac:dyDescent="0.25">
      <c r="B40" s="124"/>
      <c r="C40" s="125"/>
      <c r="D40" s="126"/>
      <c r="E40" s="127"/>
      <c r="F40" s="102"/>
      <c r="G40" s="125"/>
      <c r="H40" s="102"/>
      <c r="I40" s="128"/>
      <c r="J40" s="128"/>
      <c r="K40" s="128"/>
      <c r="L40" s="279"/>
      <c r="M40" s="587"/>
      <c r="N40" s="557"/>
      <c r="O40" s="557"/>
      <c r="P40" s="557"/>
      <c r="Q40" s="279"/>
      <c r="R40" s="557"/>
      <c r="S40" s="587"/>
      <c r="T40" s="279"/>
      <c r="U40" s="108"/>
      <c r="V40" s="101"/>
      <c r="W40" s="101"/>
    </row>
    <row r="41" spans="1:23" s="109" customFormat="1" ht="10.5" x14ac:dyDescent="0.25">
      <c r="B41" s="129" t="s">
        <v>349</v>
      </c>
      <c r="C41" s="130" t="s">
        <v>52</v>
      </c>
      <c r="D41" s="131"/>
      <c r="E41" s="85">
        <f>SUM(V34:V39)</f>
        <v>0</v>
      </c>
      <c r="F41" s="111"/>
      <c r="G41" s="132"/>
      <c r="H41" s="111"/>
      <c r="I41" s="133"/>
      <c r="J41" s="133"/>
      <c r="K41" s="133"/>
      <c r="L41" s="107"/>
      <c r="M41" s="107"/>
      <c r="N41" s="107"/>
      <c r="O41" s="107"/>
      <c r="P41" s="107"/>
      <c r="Q41" s="107"/>
      <c r="R41" s="107"/>
      <c r="S41" s="107"/>
      <c r="T41" s="107"/>
      <c r="U41" s="280"/>
      <c r="V41" s="134"/>
      <c r="W41" s="134"/>
    </row>
    <row r="42" spans="1:23" s="109" customFormat="1" ht="10.5" x14ac:dyDescent="0.25">
      <c r="B42" s="129" t="s">
        <v>350</v>
      </c>
      <c r="C42" s="130" t="s">
        <v>53</v>
      </c>
      <c r="D42" s="131"/>
      <c r="E42" s="85">
        <f>SUM(W34:W39)</f>
        <v>0</v>
      </c>
      <c r="F42" s="111"/>
      <c r="G42" s="132"/>
      <c r="H42" s="111"/>
      <c r="I42" s="133"/>
      <c r="J42" s="133"/>
      <c r="K42" s="133"/>
      <c r="L42" s="107"/>
      <c r="M42" s="107"/>
      <c r="N42" s="107"/>
      <c r="O42" s="107"/>
      <c r="P42" s="107"/>
      <c r="Q42" s="107"/>
      <c r="R42" s="107"/>
      <c r="S42" s="107"/>
      <c r="T42" s="107"/>
      <c r="U42" s="280"/>
      <c r="V42" s="134"/>
      <c r="W42" s="134"/>
    </row>
    <row r="43" spans="1:23" ht="10.5" x14ac:dyDescent="0.35"/>
    <row r="44" spans="1:23" ht="10.5" x14ac:dyDescent="0.35">
      <c r="W44" s="209"/>
    </row>
    <row r="45" spans="1:23" s="82" customFormat="1" ht="15" customHeight="1" x14ac:dyDescent="0.25">
      <c r="A45" s="81"/>
      <c r="B45" s="411" t="s">
        <v>575</v>
      </c>
      <c r="C45" s="101"/>
      <c r="D45" s="102"/>
      <c r="E45" s="103"/>
      <c r="F45" s="102"/>
      <c r="G45" s="101"/>
      <c r="H45" s="102"/>
      <c r="I45" s="280"/>
      <c r="J45" s="552"/>
      <c r="K45" s="552"/>
      <c r="L45" s="280"/>
      <c r="M45" s="588"/>
      <c r="N45" s="552"/>
      <c r="O45" s="552"/>
      <c r="P45" s="552"/>
      <c r="Q45" s="104"/>
      <c r="R45" s="104"/>
      <c r="S45" s="104"/>
      <c r="T45" s="104"/>
      <c r="U45" s="104"/>
      <c r="V45" s="104"/>
      <c r="W45" s="104"/>
    </row>
    <row r="46" spans="1:23" s="82" customFormat="1" ht="7.5" customHeight="1" x14ac:dyDescent="0.25">
      <c r="A46" s="81"/>
      <c r="B46" s="100"/>
      <c r="C46" s="101"/>
      <c r="D46" s="102"/>
      <c r="E46" s="103"/>
      <c r="F46" s="102"/>
      <c r="G46" s="101"/>
      <c r="H46" s="102"/>
      <c r="I46" s="280"/>
      <c r="J46" s="552"/>
      <c r="K46" s="552"/>
      <c r="L46" s="280"/>
      <c r="M46" s="588"/>
      <c r="N46" s="552"/>
      <c r="O46" s="552"/>
      <c r="P46" s="552"/>
      <c r="Q46" s="104"/>
      <c r="R46" s="104"/>
      <c r="S46" s="104"/>
      <c r="T46" s="104"/>
      <c r="U46" s="104"/>
      <c r="V46" s="104"/>
      <c r="W46" s="104"/>
    </row>
    <row r="47" spans="1:23" s="82" customFormat="1" ht="10.5" x14ac:dyDescent="0.25">
      <c r="A47" s="81"/>
      <c r="B47" s="100"/>
      <c r="C47" s="105" t="s">
        <v>539</v>
      </c>
      <c r="D47" s="102"/>
      <c r="E47" s="103"/>
      <c r="F47" s="102"/>
      <c r="G47" s="101"/>
      <c r="H47" s="102"/>
      <c r="I47" s="526"/>
      <c r="J47" s="552"/>
      <c r="K47" s="552"/>
      <c r="L47" s="526"/>
      <c r="M47" s="588"/>
      <c r="N47" s="552"/>
      <c r="O47" s="552"/>
      <c r="P47" s="552"/>
      <c r="Q47" s="104"/>
      <c r="R47" s="104"/>
      <c r="S47" s="104"/>
      <c r="T47" s="104"/>
      <c r="U47" s="104"/>
      <c r="V47" s="104"/>
      <c r="W47" s="104"/>
    </row>
    <row r="48" spans="1:23" ht="10.5" x14ac:dyDescent="0.25">
      <c r="B48" s="106" t="s">
        <v>2</v>
      </c>
      <c r="C48" s="92">
        <f>'Individu Form 2A ATMR Kredit'!H29</f>
        <v>0</v>
      </c>
      <c r="D48" s="102"/>
      <c r="E48" s="136"/>
      <c r="F48" s="102"/>
      <c r="G48" s="101"/>
      <c r="H48" s="102"/>
      <c r="I48" s="128"/>
      <c r="J48" s="128"/>
      <c r="K48" s="128"/>
      <c r="L48" s="528"/>
      <c r="M48" s="587"/>
      <c r="N48" s="557"/>
      <c r="O48" s="557"/>
      <c r="P48" s="557"/>
      <c r="Q48" s="528"/>
      <c r="R48" s="557"/>
      <c r="S48" s="587"/>
      <c r="T48" s="528"/>
      <c r="U48" s="108"/>
      <c r="V48" s="101"/>
      <c r="W48" s="101"/>
    </row>
    <row r="49" spans="1:23" ht="9.9" customHeight="1" x14ac:dyDescent="0.25">
      <c r="B49" s="100"/>
      <c r="C49" s="101"/>
      <c r="D49" s="102"/>
      <c r="E49" s="103"/>
      <c r="F49" s="102"/>
      <c r="G49" s="101"/>
      <c r="H49" s="102"/>
      <c r="I49" s="694"/>
      <c r="J49" s="694"/>
      <c r="K49" s="694"/>
      <c r="L49" s="694"/>
      <c r="M49" s="588"/>
      <c r="N49" s="552"/>
      <c r="O49" s="552"/>
      <c r="P49" s="552"/>
      <c r="Q49" s="107"/>
      <c r="R49" s="107"/>
      <c r="S49" s="107"/>
      <c r="T49" s="107"/>
      <c r="U49" s="108"/>
      <c r="V49" s="101"/>
      <c r="W49" s="101"/>
    </row>
    <row r="50" spans="1:23" s="109" customFormat="1" ht="22.5" customHeight="1" x14ac:dyDescent="0.25">
      <c r="B50" s="695" t="s">
        <v>345</v>
      </c>
      <c r="C50" s="692" t="s">
        <v>346</v>
      </c>
      <c r="D50" s="110"/>
      <c r="E50" s="692" t="s">
        <v>2</v>
      </c>
      <c r="F50" s="111"/>
      <c r="G50" s="692" t="s">
        <v>395</v>
      </c>
      <c r="H50" s="112"/>
      <c r="I50" s="697" t="s">
        <v>396</v>
      </c>
      <c r="J50" s="698"/>
      <c r="K50" s="698"/>
      <c r="L50" s="698"/>
      <c r="M50" s="698"/>
      <c r="N50" s="698"/>
      <c r="O50" s="698"/>
      <c r="P50" s="698"/>
      <c r="Q50" s="698"/>
      <c r="R50" s="698"/>
      <c r="S50" s="698"/>
      <c r="T50" s="699"/>
      <c r="U50" s="526"/>
      <c r="V50" s="692" t="s">
        <v>421</v>
      </c>
      <c r="W50" s="692" t="s">
        <v>411</v>
      </c>
    </row>
    <row r="51" spans="1:23" s="109" customFormat="1" ht="10.5" customHeight="1" x14ac:dyDescent="0.25">
      <c r="B51" s="696"/>
      <c r="C51" s="693"/>
      <c r="D51" s="110"/>
      <c r="E51" s="693"/>
      <c r="F51" s="111"/>
      <c r="G51" s="693"/>
      <c r="H51" s="113"/>
      <c r="I51" s="114">
        <v>0</v>
      </c>
      <c r="J51" s="114">
        <v>0.1</v>
      </c>
      <c r="K51" s="114">
        <v>0.15</v>
      </c>
      <c r="L51" s="114">
        <v>0.2</v>
      </c>
      <c r="M51" s="114">
        <v>0.25</v>
      </c>
      <c r="N51" s="114">
        <v>0.3</v>
      </c>
      <c r="O51" s="114">
        <v>0.35</v>
      </c>
      <c r="P51" s="114">
        <v>0.4</v>
      </c>
      <c r="Q51" s="114">
        <v>0.5</v>
      </c>
      <c r="R51" s="114">
        <v>0.75</v>
      </c>
      <c r="S51" s="114">
        <v>0.85</v>
      </c>
      <c r="T51" s="114">
        <v>1</v>
      </c>
      <c r="U51" s="526"/>
      <c r="V51" s="693"/>
      <c r="W51" s="693"/>
    </row>
    <row r="52" spans="1:23" s="109" customFormat="1" ht="10.5" x14ac:dyDescent="0.25">
      <c r="B52" s="115" t="s">
        <v>540</v>
      </c>
      <c r="C52" s="116" t="s">
        <v>541</v>
      </c>
      <c r="D52" s="110"/>
      <c r="E52" s="116" t="s">
        <v>542</v>
      </c>
      <c r="F52" s="111"/>
      <c r="G52" s="116" t="s">
        <v>544</v>
      </c>
      <c r="H52" s="113"/>
      <c r="I52" s="117" t="s">
        <v>545</v>
      </c>
      <c r="J52" s="117" t="s">
        <v>546</v>
      </c>
      <c r="K52" s="117" t="s">
        <v>547</v>
      </c>
      <c r="L52" s="117" t="s">
        <v>548</v>
      </c>
      <c r="M52" s="117" t="s">
        <v>549</v>
      </c>
      <c r="N52" s="117" t="s">
        <v>556</v>
      </c>
      <c r="O52" s="117" t="s">
        <v>550</v>
      </c>
      <c r="P52" s="117" t="s">
        <v>558</v>
      </c>
      <c r="Q52" s="117" t="s">
        <v>559</v>
      </c>
      <c r="R52" s="117" t="s">
        <v>560</v>
      </c>
      <c r="S52" s="116" t="s">
        <v>613</v>
      </c>
      <c r="T52" s="116" t="s">
        <v>614</v>
      </c>
      <c r="U52" s="552"/>
      <c r="V52" s="116" t="s">
        <v>615</v>
      </c>
      <c r="W52" s="116" t="s">
        <v>616</v>
      </c>
    </row>
    <row r="53" spans="1:23" ht="15" customHeight="1" x14ac:dyDescent="0.25">
      <c r="B53" s="106" t="s">
        <v>368</v>
      </c>
      <c r="C53" s="119">
        <v>0.2</v>
      </c>
      <c r="D53" s="137"/>
      <c r="E53" s="88"/>
      <c r="F53" s="102"/>
      <c r="G53" s="95"/>
      <c r="H53" s="120"/>
      <c r="I53" s="121"/>
      <c r="J53" s="121"/>
      <c r="K53" s="121"/>
      <c r="L53" s="122"/>
      <c r="M53" s="122"/>
      <c r="N53" s="122"/>
      <c r="O53" s="122"/>
      <c r="P53" s="122"/>
      <c r="Q53" s="122"/>
      <c r="R53" s="122"/>
      <c r="S53" s="122"/>
      <c r="T53" s="122"/>
      <c r="U53" s="108"/>
      <c r="V53" s="123">
        <f>C53*E53</f>
        <v>0</v>
      </c>
      <c r="W53" s="123">
        <f>C53*G53+I53*$I$51+J53*$J$51+K53*$K$51+L53*$L$51+M53*$M$51+N53*$N$51+O53*$O$51+P53*$P$51+Q53*$Q$51+R53*$R$51+S53*$S$51+T53*$T$51</f>
        <v>0</v>
      </c>
    </row>
    <row r="54" spans="1:23" ht="10.5" x14ac:dyDescent="0.25">
      <c r="B54" s="106" t="s">
        <v>372</v>
      </c>
      <c r="C54" s="138">
        <v>0.5</v>
      </c>
      <c r="D54" s="137"/>
      <c r="E54" s="86"/>
      <c r="F54" s="102"/>
      <c r="G54" s="93"/>
      <c r="H54" s="120"/>
      <c r="I54" s="139"/>
      <c r="J54" s="139"/>
      <c r="K54" s="139"/>
      <c r="L54" s="140"/>
      <c r="M54" s="140"/>
      <c r="N54" s="140"/>
      <c r="O54" s="140"/>
      <c r="P54" s="140"/>
      <c r="Q54" s="140"/>
      <c r="R54" s="140"/>
      <c r="S54" s="140"/>
      <c r="T54" s="140"/>
      <c r="U54" s="108"/>
      <c r="V54" s="123">
        <f>C54*E54</f>
        <v>0</v>
      </c>
      <c r="W54" s="123">
        <f t="shared" ref="W54:W57" si="2">C54*G54+I54*$I$51+J54*$J$51+K54*$K$51+L54*$L$51+M54*$M$51+N54*$N$51+O54*$O$51+P54*$P$51+Q54*$Q$51+R54*$R$51+S54*$S$51+T54*$T$51</f>
        <v>0</v>
      </c>
    </row>
    <row r="55" spans="1:23" ht="10.5" x14ac:dyDescent="0.25">
      <c r="B55" s="106" t="s">
        <v>371</v>
      </c>
      <c r="C55" s="141">
        <v>1</v>
      </c>
      <c r="D55" s="137"/>
      <c r="E55" s="88"/>
      <c r="F55" s="102"/>
      <c r="G55" s="95"/>
      <c r="H55" s="120"/>
      <c r="I55" s="121"/>
      <c r="J55" s="121"/>
      <c r="K55" s="121"/>
      <c r="L55" s="122"/>
      <c r="M55" s="122"/>
      <c r="N55" s="122"/>
      <c r="O55" s="122"/>
      <c r="P55" s="122"/>
      <c r="Q55" s="122"/>
      <c r="R55" s="122"/>
      <c r="S55" s="122"/>
      <c r="T55" s="122"/>
      <c r="U55" s="108"/>
      <c r="V55" s="123">
        <f>C55*E55</f>
        <v>0</v>
      </c>
      <c r="W55" s="123">
        <f t="shared" si="2"/>
        <v>0</v>
      </c>
    </row>
    <row r="56" spans="1:23" ht="10.5" x14ac:dyDescent="0.25">
      <c r="B56" s="106" t="s">
        <v>351</v>
      </c>
      <c r="C56" s="141">
        <v>1.5</v>
      </c>
      <c r="D56" s="137"/>
      <c r="E56" s="88"/>
      <c r="F56" s="102"/>
      <c r="G56" s="95"/>
      <c r="H56" s="120"/>
      <c r="I56" s="121"/>
      <c r="J56" s="121"/>
      <c r="K56" s="121"/>
      <c r="L56" s="122"/>
      <c r="M56" s="122"/>
      <c r="N56" s="122"/>
      <c r="O56" s="122"/>
      <c r="P56" s="122"/>
      <c r="Q56" s="122"/>
      <c r="R56" s="122"/>
      <c r="S56" s="122"/>
      <c r="T56" s="122"/>
      <c r="U56" s="108"/>
      <c r="V56" s="123">
        <f>C56*E56</f>
        <v>0</v>
      </c>
      <c r="W56" s="123">
        <f t="shared" si="2"/>
        <v>0</v>
      </c>
    </row>
    <row r="57" spans="1:23" ht="10.5" x14ac:dyDescent="0.25">
      <c r="B57" s="106" t="s">
        <v>353</v>
      </c>
      <c r="C57" s="141">
        <v>0.5</v>
      </c>
      <c r="D57" s="137"/>
      <c r="E57" s="88"/>
      <c r="F57" s="102"/>
      <c r="G57" s="95"/>
      <c r="H57" s="120"/>
      <c r="I57" s="121"/>
      <c r="J57" s="121"/>
      <c r="K57" s="121"/>
      <c r="L57" s="122"/>
      <c r="M57" s="122"/>
      <c r="N57" s="122"/>
      <c r="O57" s="122"/>
      <c r="P57" s="122"/>
      <c r="Q57" s="122"/>
      <c r="R57" s="122"/>
      <c r="S57" s="122"/>
      <c r="T57" s="122"/>
      <c r="U57" s="108"/>
      <c r="V57" s="123">
        <f>C57*E57</f>
        <v>0</v>
      </c>
      <c r="W57" s="123">
        <f t="shared" si="2"/>
        <v>0</v>
      </c>
    </row>
    <row r="58" spans="1:23" ht="9.9" customHeight="1" x14ac:dyDescent="0.25">
      <c r="B58" s="124"/>
      <c r="C58" s="125"/>
      <c r="D58" s="126"/>
      <c r="E58" s="127"/>
      <c r="F58" s="102"/>
      <c r="G58" s="125"/>
      <c r="H58" s="102"/>
      <c r="I58" s="128"/>
      <c r="J58" s="128"/>
      <c r="K58" s="128"/>
      <c r="L58" s="279"/>
      <c r="M58" s="587"/>
      <c r="N58" s="557"/>
      <c r="O58" s="557"/>
      <c r="P58" s="557"/>
      <c r="Q58" s="279"/>
      <c r="R58" s="557"/>
      <c r="S58" s="587"/>
      <c r="T58" s="279"/>
      <c r="U58" s="108"/>
      <c r="V58" s="101"/>
      <c r="W58" s="101"/>
    </row>
    <row r="59" spans="1:23" s="109" customFormat="1" ht="10.5" x14ac:dyDescent="0.25">
      <c r="B59" s="129" t="s">
        <v>349</v>
      </c>
      <c r="C59" s="130" t="s">
        <v>52</v>
      </c>
      <c r="D59" s="131"/>
      <c r="E59" s="85">
        <f>SUM(V53:V57)</f>
        <v>0</v>
      </c>
      <c r="F59" s="111"/>
      <c r="G59" s="132"/>
      <c r="H59" s="111"/>
      <c r="I59" s="133"/>
      <c r="J59" s="133"/>
      <c r="K59" s="133"/>
      <c r="L59" s="107"/>
      <c r="M59" s="107"/>
      <c r="N59" s="107"/>
      <c r="O59" s="107"/>
      <c r="P59" s="107"/>
      <c r="Q59" s="107"/>
      <c r="R59" s="107"/>
      <c r="S59" s="107"/>
      <c r="T59" s="107"/>
      <c r="U59" s="280"/>
      <c r="V59" s="134"/>
      <c r="W59" s="134"/>
    </row>
    <row r="60" spans="1:23" s="109" customFormat="1" ht="10.5" x14ac:dyDescent="0.25">
      <c r="B60" s="129" t="s">
        <v>350</v>
      </c>
      <c r="C60" s="130" t="s">
        <v>53</v>
      </c>
      <c r="D60" s="131"/>
      <c r="E60" s="85">
        <f>SUM(W53:W57)</f>
        <v>0</v>
      </c>
      <c r="F60" s="111"/>
      <c r="G60" s="132"/>
      <c r="H60" s="111"/>
      <c r="I60" s="133"/>
      <c r="J60" s="133"/>
      <c r="K60" s="133"/>
      <c r="L60" s="107"/>
      <c r="M60" s="107"/>
      <c r="N60" s="107"/>
      <c r="O60" s="107"/>
      <c r="P60" s="107"/>
      <c r="Q60" s="107"/>
      <c r="R60" s="107"/>
      <c r="S60" s="107"/>
      <c r="T60" s="107"/>
      <c r="U60" s="280"/>
      <c r="V60" s="134"/>
      <c r="W60" s="134"/>
    </row>
    <row r="61" spans="1:23" s="109" customFormat="1" ht="7.5" customHeight="1" x14ac:dyDescent="0.25">
      <c r="B61" s="147"/>
      <c r="C61" s="148"/>
      <c r="D61" s="131"/>
      <c r="E61" s="149"/>
      <c r="F61" s="111"/>
      <c r="G61" s="132"/>
      <c r="H61" s="111"/>
      <c r="I61" s="133"/>
      <c r="J61" s="133"/>
      <c r="K61" s="133"/>
      <c r="L61" s="107"/>
      <c r="M61" s="107"/>
      <c r="N61" s="107"/>
      <c r="O61" s="107"/>
      <c r="P61" s="107"/>
      <c r="Q61" s="107"/>
      <c r="R61" s="107"/>
      <c r="S61" s="107"/>
      <c r="T61" s="107"/>
      <c r="U61" s="280"/>
      <c r="V61" s="134"/>
      <c r="W61" s="134"/>
    </row>
    <row r="62" spans="1:23" ht="15" customHeight="1" x14ac:dyDescent="0.35">
      <c r="W62" s="81"/>
    </row>
    <row r="63" spans="1:23" s="82" customFormat="1" ht="13" x14ac:dyDescent="0.3">
      <c r="A63" s="81"/>
      <c r="B63" s="701" t="s">
        <v>576</v>
      </c>
      <c r="C63" s="701"/>
      <c r="D63" s="701"/>
      <c r="E63" s="701"/>
      <c r="F63" s="701"/>
      <c r="G63" s="701"/>
      <c r="H63" s="701"/>
      <c r="I63" s="701"/>
      <c r="J63" s="701"/>
      <c r="K63" s="701"/>
      <c r="L63" s="701"/>
      <c r="M63" s="701"/>
      <c r="N63" s="701"/>
      <c r="O63" s="701"/>
      <c r="P63" s="701"/>
      <c r="Q63" s="701"/>
      <c r="R63" s="701"/>
      <c r="S63" s="701"/>
      <c r="T63" s="701"/>
      <c r="U63" s="701"/>
      <c r="V63" s="701"/>
      <c r="W63" s="701"/>
    </row>
    <row r="64" spans="1:23" s="82" customFormat="1" ht="6" customHeight="1" x14ac:dyDescent="0.25">
      <c r="A64" s="81"/>
      <c r="B64" s="142"/>
      <c r="C64" s="142"/>
      <c r="D64" s="142"/>
      <c r="E64" s="142"/>
      <c r="F64" s="142"/>
      <c r="G64" s="142"/>
      <c r="H64" s="102"/>
      <c r="I64" s="280"/>
      <c r="J64" s="552"/>
      <c r="K64" s="552"/>
      <c r="L64" s="280"/>
      <c r="M64" s="588"/>
      <c r="N64" s="552"/>
      <c r="O64" s="552"/>
      <c r="P64" s="552"/>
      <c r="Q64" s="104"/>
      <c r="R64" s="104"/>
      <c r="S64" s="104"/>
      <c r="T64" s="104"/>
      <c r="U64" s="104"/>
      <c r="V64" s="104"/>
      <c r="W64" s="104"/>
    </row>
    <row r="65" spans="1:28" s="82" customFormat="1" ht="10.5" x14ac:dyDescent="0.25">
      <c r="A65" s="81"/>
      <c r="B65" s="100"/>
      <c r="C65" s="105" t="s">
        <v>539</v>
      </c>
      <c r="D65" s="102"/>
      <c r="E65" s="103"/>
      <c r="F65" s="102"/>
      <c r="G65" s="101"/>
      <c r="H65" s="102"/>
      <c r="I65" s="526"/>
      <c r="J65" s="552"/>
      <c r="K65" s="552"/>
      <c r="L65" s="526"/>
      <c r="M65" s="588"/>
      <c r="N65" s="552"/>
      <c r="O65" s="552"/>
      <c r="P65" s="552"/>
      <c r="Q65" s="104"/>
      <c r="R65" s="104"/>
      <c r="S65" s="104"/>
      <c r="T65" s="104"/>
      <c r="U65" s="104"/>
      <c r="V65" s="104"/>
      <c r="W65" s="104"/>
    </row>
    <row r="66" spans="1:28" ht="10.5" x14ac:dyDescent="0.25">
      <c r="B66" s="106" t="s">
        <v>2</v>
      </c>
      <c r="C66" s="92">
        <f>'Individu Form 2A ATMR Kredit'!H36</f>
        <v>0</v>
      </c>
      <c r="D66" s="102"/>
      <c r="E66" s="136"/>
      <c r="F66" s="102"/>
      <c r="G66" s="101"/>
      <c r="H66" s="102"/>
      <c r="I66" s="128"/>
      <c r="J66" s="128"/>
      <c r="K66" s="128"/>
      <c r="L66" s="528"/>
      <c r="M66" s="587"/>
      <c r="N66" s="557"/>
      <c r="O66" s="557"/>
      <c r="P66" s="557"/>
      <c r="Q66" s="528"/>
      <c r="R66" s="557"/>
      <c r="S66" s="587"/>
      <c r="T66" s="528"/>
      <c r="U66" s="108"/>
      <c r="V66" s="101"/>
      <c r="W66" s="101"/>
    </row>
    <row r="67" spans="1:28" ht="9.9" customHeight="1" x14ac:dyDescent="0.25">
      <c r="B67" s="100"/>
      <c r="C67" s="101"/>
      <c r="D67" s="102"/>
      <c r="E67" s="103"/>
      <c r="F67" s="102"/>
      <c r="G67" s="101"/>
      <c r="H67" s="102"/>
      <c r="I67" s="694"/>
      <c r="J67" s="694"/>
      <c r="K67" s="694"/>
      <c r="L67" s="694"/>
      <c r="M67" s="588"/>
      <c r="N67" s="552"/>
      <c r="O67" s="552"/>
      <c r="P67" s="552"/>
      <c r="Q67" s="107"/>
      <c r="R67" s="107"/>
      <c r="S67" s="107"/>
      <c r="T67" s="107"/>
      <c r="U67" s="108"/>
      <c r="V67" s="101"/>
      <c r="W67" s="101"/>
    </row>
    <row r="68" spans="1:28" s="109" customFormat="1" ht="22.5" customHeight="1" x14ac:dyDescent="0.25">
      <c r="B68" s="695" t="s">
        <v>345</v>
      </c>
      <c r="C68" s="692" t="s">
        <v>346</v>
      </c>
      <c r="D68" s="110"/>
      <c r="E68" s="692" t="s">
        <v>2</v>
      </c>
      <c r="F68" s="111"/>
      <c r="G68" s="692" t="s">
        <v>395</v>
      </c>
      <c r="H68" s="112"/>
      <c r="I68" s="697" t="s">
        <v>396</v>
      </c>
      <c r="J68" s="698"/>
      <c r="K68" s="698"/>
      <c r="L68" s="698"/>
      <c r="M68" s="698"/>
      <c r="N68" s="698"/>
      <c r="O68" s="698"/>
      <c r="P68" s="698"/>
      <c r="Q68" s="698"/>
      <c r="R68" s="698"/>
      <c r="S68" s="698"/>
      <c r="T68" s="699"/>
      <c r="U68" s="526"/>
      <c r="V68" s="692" t="s">
        <v>421</v>
      </c>
      <c r="W68" s="692" t="s">
        <v>411</v>
      </c>
    </row>
    <row r="69" spans="1:28" s="109" customFormat="1" ht="10.5" x14ac:dyDescent="0.25">
      <c r="B69" s="696"/>
      <c r="C69" s="693"/>
      <c r="D69" s="110"/>
      <c r="E69" s="693"/>
      <c r="F69" s="111"/>
      <c r="G69" s="693"/>
      <c r="H69" s="113"/>
      <c r="I69" s="114">
        <v>0</v>
      </c>
      <c r="J69" s="114">
        <v>0.1</v>
      </c>
      <c r="K69" s="114">
        <v>0.15</v>
      </c>
      <c r="L69" s="114">
        <v>0.2</v>
      </c>
      <c r="M69" s="114">
        <v>0.25</v>
      </c>
      <c r="N69" s="114">
        <v>0.3</v>
      </c>
      <c r="O69" s="114">
        <v>0.35</v>
      </c>
      <c r="P69" s="114">
        <v>0.4</v>
      </c>
      <c r="Q69" s="114">
        <v>0.5</v>
      </c>
      <c r="R69" s="114">
        <v>0.75</v>
      </c>
      <c r="S69" s="114">
        <v>0.85</v>
      </c>
      <c r="T69" s="114">
        <v>1</v>
      </c>
      <c r="U69" s="526"/>
      <c r="V69" s="693"/>
      <c r="W69" s="693"/>
    </row>
    <row r="70" spans="1:28" s="109" customFormat="1" ht="10.5" x14ac:dyDescent="0.25">
      <c r="B70" s="115" t="s">
        <v>540</v>
      </c>
      <c r="C70" s="116" t="s">
        <v>541</v>
      </c>
      <c r="D70" s="110"/>
      <c r="E70" s="116" t="s">
        <v>542</v>
      </c>
      <c r="F70" s="111"/>
      <c r="G70" s="116" t="s">
        <v>544</v>
      </c>
      <c r="H70" s="113"/>
      <c r="I70" s="117" t="s">
        <v>545</v>
      </c>
      <c r="J70" s="117" t="s">
        <v>546</v>
      </c>
      <c r="K70" s="117" t="s">
        <v>547</v>
      </c>
      <c r="L70" s="117" t="s">
        <v>548</v>
      </c>
      <c r="M70" s="117" t="s">
        <v>549</v>
      </c>
      <c r="N70" s="117" t="s">
        <v>556</v>
      </c>
      <c r="O70" s="117" t="s">
        <v>550</v>
      </c>
      <c r="P70" s="117" t="s">
        <v>558</v>
      </c>
      <c r="Q70" s="117" t="s">
        <v>559</v>
      </c>
      <c r="R70" s="117" t="s">
        <v>560</v>
      </c>
      <c r="S70" s="116" t="s">
        <v>613</v>
      </c>
      <c r="T70" s="116" t="s">
        <v>614</v>
      </c>
      <c r="U70" s="552"/>
      <c r="V70" s="116" t="s">
        <v>615</v>
      </c>
      <c r="W70" s="116" t="s">
        <v>616</v>
      </c>
    </row>
    <row r="71" spans="1:28" ht="15" customHeight="1" x14ac:dyDescent="0.25">
      <c r="B71" s="143" t="s">
        <v>354</v>
      </c>
      <c r="C71" s="119">
        <v>0</v>
      </c>
      <c r="D71" s="144"/>
      <c r="E71" s="145"/>
      <c r="F71" s="102"/>
      <c r="G71" s="145"/>
      <c r="H71" s="120"/>
      <c r="I71" s="146"/>
      <c r="J71" s="146"/>
      <c r="K71" s="146"/>
      <c r="L71" s="140"/>
      <c r="M71" s="140"/>
      <c r="N71" s="140"/>
      <c r="O71" s="140"/>
      <c r="P71" s="140"/>
      <c r="Q71" s="140"/>
      <c r="R71" s="140"/>
      <c r="S71" s="140"/>
      <c r="T71" s="140"/>
      <c r="U71" s="108"/>
      <c r="V71" s="123">
        <f t="shared" ref="V71:V77" si="3">C71*E71</f>
        <v>0</v>
      </c>
      <c r="W71" s="123">
        <f>C71*G71+I71*$I$69+J71*$J$69+K71*$K$69+L71*$L$69+M71*$M$69+N71*$N$69+O71*$O$69+P71*$P$69+Q71*$Q$69+R71*$R$69+S71*$S$69+T71*$T$69</f>
        <v>0</v>
      </c>
      <c r="Y71" s="711"/>
      <c r="Z71" s="711"/>
      <c r="AA71" s="711"/>
      <c r="AB71" s="711"/>
    </row>
    <row r="72" spans="1:28" ht="15" customHeight="1" x14ac:dyDescent="0.25">
      <c r="B72" s="106" t="s">
        <v>368</v>
      </c>
      <c r="C72" s="119">
        <v>0.2</v>
      </c>
      <c r="D72" s="137"/>
      <c r="E72" s="88"/>
      <c r="F72" s="102"/>
      <c r="G72" s="95"/>
      <c r="H72" s="120"/>
      <c r="I72" s="121"/>
      <c r="J72" s="121"/>
      <c r="K72" s="121"/>
      <c r="L72" s="140"/>
      <c r="M72" s="140"/>
      <c r="N72" s="140"/>
      <c r="O72" s="140"/>
      <c r="P72" s="140"/>
      <c r="Q72" s="140"/>
      <c r="R72" s="140"/>
      <c r="S72" s="140"/>
      <c r="T72" s="140"/>
      <c r="U72" s="108"/>
      <c r="V72" s="123">
        <f t="shared" si="3"/>
        <v>0</v>
      </c>
      <c r="W72" s="123">
        <f t="shared" ref="W72:W77" si="4">C72*G72+I72*$I$69+J72*$J$69+K72*$K$69+L72*$L$69+M72*$M$69+N72*$N$69+O72*$O$69+P72*$P$69+Q72*$Q$69+R72*$R$69+S72*$S$69+T72*$T$69</f>
        <v>0</v>
      </c>
      <c r="Y72" s="711"/>
      <c r="Z72" s="711"/>
      <c r="AA72" s="711"/>
      <c r="AB72" s="711"/>
    </row>
    <row r="73" spans="1:28" ht="15" customHeight="1" x14ac:dyDescent="0.25">
      <c r="B73" s="454" t="s">
        <v>369</v>
      </c>
      <c r="C73" s="455">
        <v>0.3</v>
      </c>
      <c r="D73" s="137"/>
      <c r="E73" s="88"/>
      <c r="F73" s="102"/>
      <c r="G73" s="95"/>
      <c r="H73" s="120"/>
      <c r="I73" s="121"/>
      <c r="J73" s="121"/>
      <c r="K73" s="121"/>
      <c r="L73" s="140"/>
      <c r="M73" s="140"/>
      <c r="N73" s="140"/>
      <c r="O73" s="140"/>
      <c r="P73" s="140"/>
      <c r="Q73" s="140"/>
      <c r="R73" s="140"/>
      <c r="S73" s="140"/>
      <c r="T73" s="140"/>
      <c r="U73" s="108"/>
      <c r="V73" s="123">
        <f t="shared" si="3"/>
        <v>0</v>
      </c>
      <c r="W73" s="123">
        <f t="shared" si="4"/>
        <v>0</v>
      </c>
      <c r="Y73" s="711"/>
      <c r="Z73" s="711"/>
      <c r="AA73" s="711"/>
      <c r="AB73" s="711"/>
    </row>
    <row r="74" spans="1:28" ht="12.75" customHeight="1" x14ac:dyDescent="0.25">
      <c r="B74" s="153" t="s">
        <v>370</v>
      </c>
      <c r="C74" s="138">
        <v>0.5</v>
      </c>
      <c r="D74" s="137"/>
      <c r="E74" s="86"/>
      <c r="F74" s="102"/>
      <c r="G74" s="93"/>
      <c r="H74" s="120"/>
      <c r="I74" s="139"/>
      <c r="J74" s="139"/>
      <c r="K74" s="139"/>
      <c r="L74" s="140"/>
      <c r="M74" s="140"/>
      <c r="N74" s="140"/>
      <c r="O74" s="140"/>
      <c r="P74" s="140"/>
      <c r="Q74" s="140"/>
      <c r="R74" s="140"/>
      <c r="S74" s="140"/>
      <c r="T74" s="140"/>
      <c r="U74" s="108"/>
      <c r="V74" s="123">
        <f t="shared" si="3"/>
        <v>0</v>
      </c>
      <c r="W74" s="123">
        <f t="shared" si="4"/>
        <v>0</v>
      </c>
      <c r="Y74" s="711"/>
      <c r="Z74" s="711"/>
      <c r="AA74" s="711"/>
      <c r="AB74" s="711"/>
    </row>
    <row r="75" spans="1:28" ht="10.5" x14ac:dyDescent="0.25">
      <c r="B75" s="153" t="s">
        <v>371</v>
      </c>
      <c r="C75" s="141">
        <v>1</v>
      </c>
      <c r="D75" s="137"/>
      <c r="E75" s="86"/>
      <c r="F75" s="102"/>
      <c r="G75" s="93"/>
      <c r="H75" s="120"/>
      <c r="I75" s="139"/>
      <c r="J75" s="139"/>
      <c r="K75" s="139"/>
      <c r="L75" s="140"/>
      <c r="M75" s="140"/>
      <c r="N75" s="140"/>
      <c r="O75" s="140"/>
      <c r="P75" s="140"/>
      <c r="Q75" s="140"/>
      <c r="R75" s="140"/>
      <c r="S75" s="140"/>
      <c r="T75" s="140"/>
      <c r="U75" s="108"/>
      <c r="V75" s="123">
        <f t="shared" si="3"/>
        <v>0</v>
      </c>
      <c r="W75" s="123">
        <f t="shared" si="4"/>
        <v>0</v>
      </c>
      <c r="Y75" s="711"/>
      <c r="Z75" s="711"/>
      <c r="AA75" s="711"/>
      <c r="AB75" s="711"/>
    </row>
    <row r="76" spans="1:28" ht="10.5" x14ac:dyDescent="0.25">
      <c r="B76" s="106" t="s">
        <v>351</v>
      </c>
      <c r="C76" s="141">
        <v>1.5</v>
      </c>
      <c r="D76" s="137"/>
      <c r="E76" s="88"/>
      <c r="F76" s="102"/>
      <c r="G76" s="95"/>
      <c r="H76" s="120"/>
      <c r="I76" s="121"/>
      <c r="J76" s="121"/>
      <c r="K76" s="121"/>
      <c r="L76" s="140"/>
      <c r="M76" s="140"/>
      <c r="N76" s="140"/>
      <c r="O76" s="140"/>
      <c r="P76" s="140"/>
      <c r="Q76" s="140"/>
      <c r="R76" s="140"/>
      <c r="S76" s="140"/>
      <c r="T76" s="140"/>
      <c r="U76" s="108"/>
      <c r="V76" s="123">
        <f t="shared" si="3"/>
        <v>0</v>
      </c>
      <c r="W76" s="123">
        <f t="shared" si="4"/>
        <v>0</v>
      </c>
      <c r="Y76" s="711"/>
      <c r="Z76" s="711"/>
      <c r="AA76" s="711"/>
      <c r="AB76" s="711"/>
    </row>
    <row r="77" spans="1:28" ht="10.5" x14ac:dyDescent="0.25">
      <c r="B77" s="106" t="s">
        <v>352</v>
      </c>
      <c r="C77" s="141">
        <v>0.5</v>
      </c>
      <c r="D77" s="137"/>
      <c r="E77" s="88"/>
      <c r="F77" s="102"/>
      <c r="G77" s="95"/>
      <c r="H77" s="120"/>
      <c r="I77" s="121"/>
      <c r="J77" s="121"/>
      <c r="K77" s="121"/>
      <c r="L77" s="122"/>
      <c r="M77" s="122"/>
      <c r="N77" s="122"/>
      <c r="O77" s="122"/>
      <c r="P77" s="122"/>
      <c r="Q77" s="122"/>
      <c r="R77" s="122"/>
      <c r="S77" s="122"/>
      <c r="T77" s="140"/>
      <c r="U77" s="108"/>
      <c r="V77" s="123">
        <f t="shared" si="3"/>
        <v>0</v>
      </c>
      <c r="W77" s="123">
        <f t="shared" si="4"/>
        <v>0</v>
      </c>
      <c r="Y77" s="711"/>
      <c r="Z77" s="711"/>
      <c r="AA77" s="711"/>
      <c r="AB77" s="711"/>
    </row>
    <row r="78" spans="1:28" ht="9.9" customHeight="1" x14ac:dyDescent="0.25">
      <c r="B78" s="124"/>
      <c r="C78" s="125"/>
      <c r="D78" s="126"/>
      <c r="E78" s="127"/>
      <c r="F78" s="102"/>
      <c r="G78" s="125"/>
      <c r="H78" s="102"/>
      <c r="I78" s="128"/>
      <c r="J78" s="128"/>
      <c r="K78" s="128"/>
      <c r="L78" s="279"/>
      <c r="M78" s="587"/>
      <c r="N78" s="557"/>
      <c r="O78" s="557"/>
      <c r="P78" s="557"/>
      <c r="Q78" s="279"/>
      <c r="R78" s="557"/>
      <c r="S78" s="587"/>
      <c r="T78" s="279"/>
      <c r="U78" s="108"/>
      <c r="V78" s="101"/>
      <c r="W78" s="101"/>
    </row>
    <row r="79" spans="1:28" ht="10.5" x14ac:dyDescent="0.25">
      <c r="B79" s="129" t="s">
        <v>349</v>
      </c>
      <c r="C79" s="130" t="s">
        <v>52</v>
      </c>
      <c r="D79" s="131"/>
      <c r="E79" s="85">
        <f>SUM(V71:V77)</f>
        <v>0</v>
      </c>
      <c r="F79" s="102"/>
      <c r="H79" s="102"/>
      <c r="I79" s="128"/>
      <c r="J79" s="128"/>
      <c r="K79" s="128"/>
      <c r="L79" s="279"/>
      <c r="M79" s="587"/>
      <c r="N79" s="557"/>
      <c r="O79" s="557"/>
      <c r="P79" s="557"/>
      <c r="Q79" s="279"/>
      <c r="R79" s="557"/>
      <c r="S79" s="587"/>
      <c r="T79" s="279"/>
      <c r="U79" s="108"/>
      <c r="V79" s="101"/>
      <c r="W79" s="101"/>
    </row>
    <row r="80" spans="1:28" ht="10.5" x14ac:dyDescent="0.25">
      <c r="B80" s="129" t="s">
        <v>350</v>
      </c>
      <c r="C80" s="130" t="s">
        <v>53</v>
      </c>
      <c r="D80" s="131"/>
      <c r="E80" s="85">
        <f>SUM(W71:W77)</f>
        <v>0</v>
      </c>
      <c r="F80" s="111"/>
      <c r="G80" s="104"/>
      <c r="H80" s="131"/>
      <c r="I80" s="155"/>
      <c r="J80" s="155"/>
      <c r="K80" s="155"/>
      <c r="L80" s="278"/>
      <c r="M80" s="586"/>
      <c r="N80" s="558"/>
      <c r="O80" s="558"/>
      <c r="P80" s="558"/>
      <c r="Q80" s="278"/>
      <c r="R80" s="558"/>
      <c r="S80" s="586"/>
      <c r="T80" s="278"/>
      <c r="U80" s="206"/>
      <c r="V80" s="91"/>
      <c r="W80" s="91"/>
      <c r="X80" s="82"/>
    </row>
    <row r="81" spans="1:24" ht="10.5" x14ac:dyDescent="0.25">
      <c r="B81" s="147"/>
      <c r="C81" s="148"/>
      <c r="D81" s="131"/>
      <c r="E81" s="149"/>
      <c r="F81" s="111"/>
      <c r="G81" s="104"/>
      <c r="H81" s="131"/>
      <c r="I81" s="155"/>
      <c r="J81" s="155"/>
      <c r="K81" s="155"/>
      <c r="L81" s="278"/>
      <c r="M81" s="586"/>
      <c r="N81" s="558"/>
      <c r="O81" s="558"/>
      <c r="P81" s="558"/>
      <c r="Q81" s="278"/>
      <c r="R81" s="558"/>
      <c r="S81" s="586"/>
      <c r="T81" s="278"/>
      <c r="U81" s="206"/>
      <c r="V81" s="91"/>
      <c r="W81" s="91"/>
      <c r="X81" s="82"/>
    </row>
    <row r="82" spans="1:24" ht="10.5" x14ac:dyDescent="0.35">
      <c r="G82" s="104"/>
      <c r="H82" s="82"/>
      <c r="I82" s="82"/>
      <c r="J82" s="82"/>
      <c r="K82" s="82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404"/>
      <c r="X82" s="82"/>
    </row>
    <row r="83" spans="1:24" s="82" customFormat="1" ht="15" customHeight="1" x14ac:dyDescent="0.25">
      <c r="A83" s="81"/>
      <c r="B83" s="413" t="s">
        <v>577</v>
      </c>
      <c r="C83" s="101"/>
      <c r="D83" s="102"/>
      <c r="E83" s="103"/>
      <c r="F83" s="102"/>
      <c r="G83" s="101"/>
      <c r="H83" s="102"/>
      <c r="I83" s="280"/>
      <c r="J83" s="552"/>
      <c r="K83" s="552"/>
      <c r="L83" s="280"/>
      <c r="M83" s="588"/>
      <c r="N83" s="552"/>
      <c r="O83" s="552"/>
      <c r="P83" s="552"/>
      <c r="Q83" s="104"/>
      <c r="R83" s="104"/>
      <c r="S83" s="104"/>
      <c r="T83" s="104"/>
      <c r="U83" s="104"/>
      <c r="V83" s="104"/>
      <c r="W83" s="104"/>
    </row>
    <row r="84" spans="1:24" s="82" customFormat="1" ht="7.5" customHeight="1" x14ac:dyDescent="0.25">
      <c r="A84" s="81"/>
      <c r="B84" s="100"/>
      <c r="C84" s="101"/>
      <c r="D84" s="102"/>
      <c r="E84" s="103"/>
      <c r="F84" s="102"/>
      <c r="G84" s="101"/>
      <c r="H84" s="102"/>
      <c r="I84" s="280"/>
      <c r="J84" s="552"/>
      <c r="K84" s="552"/>
      <c r="L84" s="280"/>
      <c r="M84" s="588"/>
      <c r="N84" s="552"/>
      <c r="O84" s="552"/>
      <c r="P84" s="552"/>
      <c r="Q84" s="104"/>
      <c r="R84" s="104"/>
      <c r="S84" s="104"/>
      <c r="T84" s="104"/>
      <c r="U84" s="104"/>
      <c r="V84" s="104"/>
      <c r="W84" s="104"/>
    </row>
    <row r="85" spans="1:24" s="82" customFormat="1" ht="15" customHeight="1" x14ac:dyDescent="0.25">
      <c r="A85" s="81"/>
      <c r="B85" s="100"/>
      <c r="C85" s="105" t="s">
        <v>539</v>
      </c>
      <c r="D85" s="102"/>
      <c r="E85" s="103"/>
      <c r="F85" s="102"/>
      <c r="G85" s="101"/>
      <c r="H85" s="102"/>
      <c r="I85" s="526"/>
      <c r="J85" s="552"/>
      <c r="K85" s="552"/>
      <c r="L85" s="526"/>
      <c r="M85" s="588"/>
      <c r="N85" s="552"/>
      <c r="O85" s="552"/>
      <c r="P85" s="552"/>
      <c r="Q85" s="104"/>
      <c r="R85" s="104"/>
      <c r="S85" s="104"/>
      <c r="T85" s="104"/>
      <c r="U85" s="104"/>
      <c r="V85" s="104"/>
      <c r="W85" s="104"/>
    </row>
    <row r="86" spans="1:24" ht="10.5" x14ac:dyDescent="0.25">
      <c r="B86" s="106" t="s">
        <v>2</v>
      </c>
      <c r="C86" s="92">
        <f>'Individu Form 2A ATMR Kredit'!H44</f>
        <v>0</v>
      </c>
      <c r="D86" s="102"/>
      <c r="E86" s="136"/>
      <c r="F86" s="102"/>
      <c r="G86" s="101"/>
      <c r="H86" s="102"/>
      <c r="I86" s="128"/>
      <c r="J86" s="128"/>
      <c r="K86" s="128"/>
      <c r="L86" s="528"/>
      <c r="M86" s="587"/>
      <c r="N86" s="557"/>
      <c r="O86" s="557"/>
      <c r="P86" s="557"/>
      <c r="Q86" s="528"/>
      <c r="R86" s="557"/>
      <c r="S86" s="587"/>
      <c r="T86" s="528"/>
      <c r="U86" s="108"/>
      <c r="V86" s="101"/>
      <c r="W86" s="101"/>
    </row>
    <row r="87" spans="1:24" ht="10.5" x14ac:dyDescent="0.25">
      <c r="B87" s="100"/>
      <c r="C87" s="101"/>
      <c r="D87" s="102"/>
      <c r="E87" s="103"/>
      <c r="F87" s="102"/>
      <c r="G87" s="101"/>
      <c r="H87" s="102"/>
      <c r="I87" s="694"/>
      <c r="J87" s="694"/>
      <c r="K87" s="694"/>
      <c r="L87" s="694"/>
      <c r="M87" s="588"/>
      <c r="N87" s="552"/>
      <c r="O87" s="552"/>
      <c r="P87" s="552"/>
      <c r="Q87" s="107"/>
      <c r="R87" s="107"/>
      <c r="S87" s="107"/>
      <c r="T87" s="107"/>
      <c r="U87" s="108"/>
      <c r="V87" s="101"/>
      <c r="W87" s="101"/>
    </row>
    <row r="88" spans="1:24" s="109" customFormat="1" ht="23.25" customHeight="1" x14ac:dyDescent="0.25">
      <c r="B88" s="695" t="s">
        <v>345</v>
      </c>
      <c r="C88" s="692" t="s">
        <v>346</v>
      </c>
      <c r="D88" s="110"/>
      <c r="E88" s="692" t="s">
        <v>2</v>
      </c>
      <c r="F88" s="111"/>
      <c r="G88" s="692" t="s">
        <v>395</v>
      </c>
      <c r="H88" s="112"/>
      <c r="I88" s="697" t="s">
        <v>396</v>
      </c>
      <c r="J88" s="698"/>
      <c r="K88" s="698"/>
      <c r="L88" s="698"/>
      <c r="M88" s="698"/>
      <c r="N88" s="698"/>
      <c r="O88" s="698"/>
      <c r="P88" s="698"/>
      <c r="Q88" s="698"/>
      <c r="R88" s="698"/>
      <c r="S88" s="698"/>
      <c r="T88" s="699"/>
      <c r="U88" s="526"/>
      <c r="V88" s="692" t="s">
        <v>421</v>
      </c>
      <c r="W88" s="692" t="s">
        <v>411</v>
      </c>
    </row>
    <row r="89" spans="1:24" s="109" customFormat="1" ht="10.5" x14ac:dyDescent="0.25">
      <c r="B89" s="696"/>
      <c r="C89" s="693"/>
      <c r="D89" s="110"/>
      <c r="E89" s="693"/>
      <c r="F89" s="111"/>
      <c r="G89" s="693"/>
      <c r="H89" s="113"/>
      <c r="I89" s="114">
        <v>0</v>
      </c>
      <c r="J89" s="114">
        <v>0.1</v>
      </c>
      <c r="K89" s="114">
        <v>0.15</v>
      </c>
      <c r="L89" s="114">
        <v>0.2</v>
      </c>
      <c r="M89" s="114">
        <v>0.25</v>
      </c>
      <c r="N89" s="114">
        <v>0.3</v>
      </c>
      <c r="O89" s="114">
        <v>0.35</v>
      </c>
      <c r="P89" s="114">
        <v>0.4</v>
      </c>
      <c r="Q89" s="114">
        <v>0.5</v>
      </c>
      <c r="R89" s="114">
        <v>0.75</v>
      </c>
      <c r="S89" s="114">
        <v>0.85</v>
      </c>
      <c r="T89" s="114">
        <v>1</v>
      </c>
      <c r="U89" s="526"/>
      <c r="V89" s="693"/>
      <c r="W89" s="693"/>
    </row>
    <row r="90" spans="1:24" s="109" customFormat="1" ht="10.5" x14ac:dyDescent="0.25">
      <c r="B90" s="115" t="s">
        <v>540</v>
      </c>
      <c r="C90" s="116" t="s">
        <v>541</v>
      </c>
      <c r="D90" s="110"/>
      <c r="E90" s="116" t="s">
        <v>542</v>
      </c>
      <c r="F90" s="111"/>
      <c r="G90" s="116" t="s">
        <v>544</v>
      </c>
      <c r="H90" s="113"/>
      <c r="I90" s="117" t="s">
        <v>545</v>
      </c>
      <c r="J90" s="117" t="s">
        <v>546</v>
      </c>
      <c r="K90" s="117" t="s">
        <v>547</v>
      </c>
      <c r="L90" s="117" t="s">
        <v>548</v>
      </c>
      <c r="M90" s="117" t="s">
        <v>549</v>
      </c>
      <c r="N90" s="117" t="s">
        <v>556</v>
      </c>
      <c r="O90" s="117" t="s">
        <v>550</v>
      </c>
      <c r="P90" s="117" t="s">
        <v>558</v>
      </c>
      <c r="Q90" s="117" t="s">
        <v>559</v>
      </c>
      <c r="R90" s="117" t="s">
        <v>560</v>
      </c>
      <c r="S90" s="116" t="s">
        <v>613</v>
      </c>
      <c r="T90" s="116" t="s">
        <v>614</v>
      </c>
      <c r="U90" s="552"/>
      <c r="V90" s="116" t="s">
        <v>615</v>
      </c>
      <c r="W90" s="116" t="s">
        <v>616</v>
      </c>
    </row>
    <row r="91" spans="1:24" s="109" customFormat="1" ht="10.5" x14ac:dyDescent="0.25">
      <c r="B91" s="469" t="s">
        <v>459</v>
      </c>
      <c r="C91" s="315"/>
      <c r="D91" s="110"/>
      <c r="E91" s="315"/>
      <c r="F91" s="111"/>
      <c r="G91" s="315"/>
      <c r="H91" s="113"/>
      <c r="I91" s="315"/>
      <c r="J91" s="315"/>
      <c r="K91" s="315"/>
      <c r="L91" s="315"/>
      <c r="M91" s="315"/>
      <c r="N91" s="315"/>
      <c r="O91" s="315"/>
      <c r="P91" s="315"/>
      <c r="Q91" s="315"/>
      <c r="R91" s="315"/>
      <c r="S91" s="315"/>
      <c r="T91" s="315"/>
      <c r="U91" s="465"/>
      <c r="V91" s="315"/>
      <c r="W91" s="315"/>
    </row>
    <row r="92" spans="1:24" ht="15" customHeight="1" x14ac:dyDescent="0.25">
      <c r="B92" s="545" t="s">
        <v>355</v>
      </c>
      <c r="C92" s="546">
        <v>0.2</v>
      </c>
      <c r="D92" s="137"/>
      <c r="E92" s="88"/>
      <c r="F92" s="102"/>
      <c r="G92" s="95"/>
      <c r="H92" s="120"/>
      <c r="I92" s="121"/>
      <c r="J92" s="121"/>
      <c r="K92" s="121"/>
      <c r="L92" s="122"/>
      <c r="M92" s="122"/>
      <c r="N92" s="122"/>
      <c r="O92" s="122"/>
      <c r="P92" s="122"/>
      <c r="Q92" s="122"/>
      <c r="R92" s="122"/>
      <c r="S92" s="122"/>
      <c r="T92" s="122"/>
      <c r="U92" s="108"/>
      <c r="V92" s="123">
        <f t="shared" ref="V92:V102" si="5">C92*E92</f>
        <v>0</v>
      </c>
      <c r="W92" s="123">
        <f>C92*G92+I92*$I$89+J92*$J$89+K92*$K$89+L92*$L$89+M92*$M$89+N92*$N$89+O92*$O$89+P92*$P$89+Q92*$Q$89+R92*$R$89+S92*$S$89+T92*$T$89</f>
        <v>0</v>
      </c>
    </row>
    <row r="93" spans="1:24" ht="10.5" x14ac:dyDescent="0.25">
      <c r="B93" s="545" t="s">
        <v>356</v>
      </c>
      <c r="C93" s="547">
        <v>0.5</v>
      </c>
      <c r="D93" s="137"/>
      <c r="E93" s="86"/>
      <c r="F93" s="102"/>
      <c r="G93" s="93"/>
      <c r="H93" s="120"/>
      <c r="I93" s="139"/>
      <c r="J93" s="139"/>
      <c r="K93" s="139"/>
      <c r="L93" s="140"/>
      <c r="M93" s="140"/>
      <c r="N93" s="140"/>
      <c r="O93" s="140"/>
      <c r="P93" s="140"/>
      <c r="Q93" s="140"/>
      <c r="R93" s="140"/>
      <c r="S93" s="140"/>
      <c r="T93" s="140"/>
      <c r="U93" s="108"/>
      <c r="V93" s="123">
        <f t="shared" si="5"/>
        <v>0</v>
      </c>
      <c r="W93" s="123">
        <f t="shared" ref="W93:W98" si="6">C93*G93+I93*$I$89+J93*$J$89+K93*$K$89+L93*$L$89+M93*$M$89+N93*$N$89+O93*$O$89+P93*$P$89+Q93*$Q$89+R93*$R$89+S93*$S$89+T93*$T$89</f>
        <v>0</v>
      </c>
    </row>
    <row r="94" spans="1:24" ht="10.5" x14ac:dyDescent="0.25">
      <c r="B94" s="545" t="s">
        <v>357</v>
      </c>
      <c r="C94" s="550">
        <v>1</v>
      </c>
      <c r="D94" s="137"/>
      <c r="E94" s="86"/>
      <c r="F94" s="102"/>
      <c r="G94" s="93"/>
      <c r="H94" s="120"/>
      <c r="I94" s="139"/>
      <c r="J94" s="139"/>
      <c r="K94" s="139"/>
      <c r="L94" s="140"/>
      <c r="M94" s="140"/>
      <c r="N94" s="140"/>
      <c r="O94" s="140"/>
      <c r="P94" s="140"/>
      <c r="Q94" s="140"/>
      <c r="R94" s="140"/>
      <c r="S94" s="140"/>
      <c r="T94" s="140"/>
      <c r="U94" s="108"/>
      <c r="V94" s="123">
        <f t="shared" si="5"/>
        <v>0</v>
      </c>
      <c r="W94" s="123">
        <f t="shared" si="6"/>
        <v>0</v>
      </c>
    </row>
    <row r="95" spans="1:24" ht="10.5" x14ac:dyDescent="0.25">
      <c r="B95" s="545" t="s">
        <v>358</v>
      </c>
      <c r="C95" s="550">
        <v>1.5</v>
      </c>
      <c r="D95" s="137"/>
      <c r="E95" s="88"/>
      <c r="F95" s="102"/>
      <c r="G95" s="95"/>
      <c r="H95" s="120"/>
      <c r="I95" s="121"/>
      <c r="J95" s="121"/>
      <c r="K95" s="121"/>
      <c r="L95" s="122"/>
      <c r="M95" s="122"/>
      <c r="N95" s="122"/>
      <c r="O95" s="122"/>
      <c r="P95" s="122"/>
      <c r="Q95" s="122"/>
      <c r="R95" s="122"/>
      <c r="S95" s="122"/>
      <c r="T95" s="122"/>
      <c r="U95" s="108"/>
      <c r="V95" s="123">
        <f t="shared" si="5"/>
        <v>0</v>
      </c>
      <c r="W95" s="123">
        <f t="shared" si="6"/>
        <v>0</v>
      </c>
    </row>
    <row r="96" spans="1:24" ht="10.5" x14ac:dyDescent="0.25">
      <c r="B96" s="545" t="s">
        <v>373</v>
      </c>
      <c r="C96" s="550">
        <v>0.2</v>
      </c>
      <c r="D96" s="137"/>
      <c r="E96" s="88"/>
      <c r="F96" s="102"/>
      <c r="G96" s="95"/>
      <c r="H96" s="120"/>
      <c r="I96" s="121"/>
      <c r="J96" s="121"/>
      <c r="K96" s="121"/>
      <c r="L96" s="122"/>
      <c r="M96" s="122"/>
      <c r="N96" s="122"/>
      <c r="O96" s="122"/>
      <c r="P96" s="122"/>
      <c r="Q96" s="122"/>
      <c r="R96" s="122"/>
      <c r="S96" s="122"/>
      <c r="T96" s="122"/>
      <c r="U96" s="108"/>
      <c r="V96" s="123">
        <f t="shared" si="5"/>
        <v>0</v>
      </c>
      <c r="W96" s="123">
        <f t="shared" si="6"/>
        <v>0</v>
      </c>
    </row>
    <row r="97" spans="1:23" ht="10.5" x14ac:dyDescent="0.25">
      <c r="B97" s="545" t="s">
        <v>371</v>
      </c>
      <c r="C97" s="550">
        <v>0.5</v>
      </c>
      <c r="D97" s="137"/>
      <c r="E97" s="88"/>
      <c r="F97" s="102"/>
      <c r="G97" s="95"/>
      <c r="H97" s="120"/>
      <c r="I97" s="121"/>
      <c r="J97" s="121"/>
      <c r="K97" s="121"/>
      <c r="L97" s="122"/>
      <c r="M97" s="122"/>
      <c r="N97" s="122"/>
      <c r="O97" s="122"/>
      <c r="P97" s="122"/>
      <c r="Q97" s="122"/>
      <c r="R97" s="122"/>
      <c r="S97" s="122"/>
      <c r="T97" s="122"/>
      <c r="U97" s="108"/>
      <c r="V97" s="123">
        <f t="shared" si="5"/>
        <v>0</v>
      </c>
      <c r="W97" s="123">
        <f t="shared" si="6"/>
        <v>0</v>
      </c>
    </row>
    <row r="98" spans="1:23" ht="10.5" x14ac:dyDescent="0.25">
      <c r="B98" s="471" t="s">
        <v>351</v>
      </c>
      <c r="C98" s="141">
        <v>1.5</v>
      </c>
      <c r="D98" s="137"/>
      <c r="E98" s="88"/>
      <c r="F98" s="102"/>
      <c r="G98" s="95"/>
      <c r="H98" s="120"/>
      <c r="I98" s="121"/>
      <c r="J98" s="121"/>
      <c r="K98" s="121"/>
      <c r="L98" s="122"/>
      <c r="M98" s="122"/>
      <c r="N98" s="122"/>
      <c r="O98" s="122"/>
      <c r="P98" s="122"/>
      <c r="Q98" s="122"/>
      <c r="R98" s="122"/>
      <c r="S98" s="122"/>
      <c r="T98" s="122"/>
      <c r="U98" s="108"/>
      <c r="V98" s="123">
        <f t="shared" si="5"/>
        <v>0</v>
      </c>
      <c r="W98" s="123">
        <f t="shared" si="6"/>
        <v>0</v>
      </c>
    </row>
    <row r="99" spans="1:23" ht="10.5" x14ac:dyDescent="0.25">
      <c r="B99" s="469" t="s">
        <v>352</v>
      </c>
      <c r="C99" s="315"/>
      <c r="D99" s="137"/>
      <c r="E99" s="315"/>
      <c r="F99" s="102"/>
      <c r="G99" s="315"/>
      <c r="H99" s="120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108"/>
      <c r="V99" s="315"/>
      <c r="W99" s="315"/>
    </row>
    <row r="100" spans="1:23" ht="10.5" x14ac:dyDescent="0.25">
      <c r="B100" s="472" t="s">
        <v>460</v>
      </c>
      <c r="C100" s="459">
        <v>0.2</v>
      </c>
      <c r="D100" s="137"/>
      <c r="E100" s="88"/>
      <c r="F100" s="102"/>
      <c r="G100" s="95"/>
      <c r="H100" s="120"/>
      <c r="I100" s="121"/>
      <c r="J100" s="121"/>
      <c r="K100" s="121"/>
      <c r="L100" s="122"/>
      <c r="M100" s="122"/>
      <c r="N100" s="122"/>
      <c r="O100" s="122"/>
      <c r="P100" s="122"/>
      <c r="Q100" s="122"/>
      <c r="R100" s="122"/>
      <c r="S100" s="122"/>
      <c r="T100" s="122"/>
      <c r="U100" s="108"/>
      <c r="V100" s="123">
        <f t="shared" si="5"/>
        <v>0</v>
      </c>
      <c r="W100" s="123">
        <f t="shared" ref="W100:W101" si="7">C100*G100+I100*$I$89+J100*$J$89+K100*$K$89+L100*$L$89+M100*$M$89+N100*$N$89+O100*$O$89+P100*$P$89+Q100*$Q$89+R100*$R$89+S100*$S$89+T100*$T$89</f>
        <v>0</v>
      </c>
    </row>
    <row r="101" spans="1:23" ht="10.5" x14ac:dyDescent="0.25">
      <c r="B101" s="472" t="s">
        <v>461</v>
      </c>
      <c r="C101" s="459">
        <v>0.5</v>
      </c>
      <c r="D101" s="137"/>
      <c r="E101" s="88"/>
      <c r="F101" s="102"/>
      <c r="G101" s="95"/>
      <c r="H101" s="120"/>
      <c r="I101" s="121"/>
      <c r="J101" s="121"/>
      <c r="K101" s="121"/>
      <c r="L101" s="122"/>
      <c r="M101" s="122"/>
      <c r="N101" s="122"/>
      <c r="O101" s="122"/>
      <c r="P101" s="122"/>
      <c r="Q101" s="122"/>
      <c r="R101" s="122"/>
      <c r="S101" s="122"/>
      <c r="T101" s="122"/>
      <c r="U101" s="108"/>
      <c r="V101" s="123">
        <f t="shared" si="5"/>
        <v>0</v>
      </c>
      <c r="W101" s="123">
        <f t="shared" si="7"/>
        <v>0</v>
      </c>
    </row>
    <row r="102" spans="1:23" ht="10.5" x14ac:dyDescent="0.25">
      <c r="B102" s="472" t="s">
        <v>462</v>
      </c>
      <c r="C102" s="459">
        <v>1.5</v>
      </c>
      <c r="D102" s="137"/>
      <c r="E102" s="88"/>
      <c r="F102" s="102"/>
      <c r="G102" s="95"/>
      <c r="H102" s="120"/>
      <c r="I102" s="121"/>
      <c r="J102" s="121"/>
      <c r="K102" s="121"/>
      <c r="L102" s="122"/>
      <c r="M102" s="122"/>
      <c r="N102" s="122"/>
      <c r="O102" s="122"/>
      <c r="P102" s="122"/>
      <c r="Q102" s="122"/>
      <c r="R102" s="122"/>
      <c r="S102" s="122"/>
      <c r="T102" s="122"/>
      <c r="U102" s="108"/>
      <c r="V102" s="123">
        <f t="shared" si="5"/>
        <v>0</v>
      </c>
      <c r="W102" s="123">
        <f>C102*G102+I102*$I$89+J102*$J$89+K102*$K$89+L102*$L$89+M102*$M$89+N102*$N$89+O102*$O$89+P102*$P$89+Q102*$Q$89+R102*$R$89+S102*$S$89+T102*$T$89</f>
        <v>0</v>
      </c>
    </row>
    <row r="103" spans="1:23" ht="9.9" customHeight="1" x14ac:dyDescent="0.25">
      <c r="B103" s="124"/>
      <c r="C103" s="125"/>
      <c r="D103" s="126"/>
      <c r="E103" s="127"/>
      <c r="F103" s="102"/>
      <c r="G103" s="125"/>
      <c r="H103" s="102"/>
      <c r="I103" s="128"/>
      <c r="J103" s="128"/>
      <c r="K103" s="128"/>
      <c r="L103" s="279"/>
      <c r="M103" s="587"/>
      <c r="N103" s="557"/>
      <c r="O103" s="557"/>
      <c r="P103" s="557"/>
      <c r="Q103" s="279"/>
      <c r="R103" s="557"/>
      <c r="S103" s="587"/>
      <c r="T103" s="279"/>
      <c r="U103" s="108"/>
      <c r="V103" s="101"/>
      <c r="W103" s="101"/>
    </row>
    <row r="104" spans="1:23" s="109" customFormat="1" ht="10.5" x14ac:dyDescent="0.25">
      <c r="B104" s="129" t="s">
        <v>349</v>
      </c>
      <c r="C104" s="130" t="s">
        <v>52</v>
      </c>
      <c r="D104" s="131"/>
      <c r="E104" s="85">
        <f>SUM(V92:V98,V100:V102)</f>
        <v>0</v>
      </c>
      <c r="F104" s="111"/>
      <c r="G104" s="132"/>
      <c r="H104" s="111"/>
      <c r="I104" s="133"/>
      <c r="J104" s="133"/>
      <c r="K104" s="133"/>
      <c r="L104" s="107"/>
      <c r="M104" s="107"/>
      <c r="N104" s="107"/>
      <c r="O104" s="107"/>
      <c r="P104" s="107"/>
      <c r="Q104" s="107"/>
      <c r="R104" s="107"/>
      <c r="S104" s="107"/>
      <c r="T104" s="107"/>
      <c r="U104" s="280"/>
      <c r="V104" s="134"/>
      <c r="W104" s="134"/>
    </row>
    <row r="105" spans="1:23" s="109" customFormat="1" ht="10.5" x14ac:dyDescent="0.25">
      <c r="B105" s="129" t="s">
        <v>350</v>
      </c>
      <c r="C105" s="130" t="s">
        <v>53</v>
      </c>
      <c r="D105" s="131"/>
      <c r="E105" s="85">
        <f>SUM(W92:W98,W100:W102)</f>
        <v>0</v>
      </c>
      <c r="F105" s="111"/>
      <c r="G105" s="132"/>
      <c r="H105" s="111"/>
      <c r="I105" s="133"/>
      <c r="J105" s="133"/>
      <c r="K105" s="133"/>
      <c r="L105" s="107"/>
      <c r="M105" s="107"/>
      <c r="N105" s="107"/>
      <c r="O105" s="107"/>
      <c r="P105" s="107"/>
      <c r="Q105" s="107"/>
      <c r="R105" s="107"/>
      <c r="S105" s="107"/>
      <c r="T105" s="107"/>
      <c r="U105" s="280"/>
      <c r="V105" s="134"/>
      <c r="W105" s="134"/>
    </row>
    <row r="106" spans="1:23" ht="10.5" x14ac:dyDescent="0.35"/>
    <row r="107" spans="1:23" ht="10.5" x14ac:dyDescent="0.35"/>
    <row r="108" spans="1:23" s="82" customFormat="1" ht="15" customHeight="1" x14ac:dyDescent="0.25">
      <c r="A108" s="81"/>
      <c r="B108" s="411" t="s">
        <v>578</v>
      </c>
      <c r="C108" s="101"/>
      <c r="D108" s="102"/>
      <c r="E108" s="103"/>
      <c r="F108" s="102"/>
      <c r="G108" s="101"/>
      <c r="H108" s="102"/>
      <c r="I108" s="280"/>
      <c r="J108" s="552"/>
      <c r="K108" s="552"/>
      <c r="L108" s="280"/>
      <c r="M108" s="588"/>
      <c r="N108" s="552"/>
      <c r="O108" s="552"/>
      <c r="P108" s="552"/>
      <c r="Q108" s="104"/>
      <c r="R108" s="104"/>
      <c r="S108" s="104"/>
      <c r="T108" s="104"/>
      <c r="U108" s="104"/>
      <c r="V108" s="104"/>
      <c r="W108" s="104"/>
    </row>
    <row r="109" spans="1:23" s="82" customFormat="1" ht="7.5" customHeight="1" x14ac:dyDescent="0.25">
      <c r="A109" s="81"/>
      <c r="B109" s="100"/>
      <c r="C109" s="101"/>
      <c r="D109" s="102"/>
      <c r="E109" s="103"/>
      <c r="F109" s="102"/>
      <c r="G109" s="101"/>
      <c r="H109" s="102"/>
      <c r="I109" s="280"/>
      <c r="J109" s="552"/>
      <c r="K109" s="552"/>
      <c r="L109" s="280"/>
      <c r="M109" s="588"/>
      <c r="N109" s="552"/>
      <c r="O109" s="552"/>
      <c r="P109" s="552"/>
      <c r="Q109" s="104"/>
      <c r="R109" s="104"/>
      <c r="S109" s="104"/>
      <c r="T109" s="104"/>
      <c r="U109" s="104"/>
      <c r="V109" s="104"/>
      <c r="W109" s="104"/>
    </row>
    <row r="110" spans="1:23" s="82" customFormat="1" ht="10.5" x14ac:dyDescent="0.25">
      <c r="A110" s="81"/>
      <c r="B110" s="100"/>
      <c r="C110" s="105" t="s">
        <v>539</v>
      </c>
      <c r="D110" s="102"/>
      <c r="E110" s="103"/>
      <c r="F110" s="102"/>
      <c r="G110" s="101"/>
      <c r="H110" s="102"/>
      <c r="I110" s="526"/>
      <c r="J110" s="552"/>
      <c r="K110" s="552"/>
      <c r="L110" s="526"/>
      <c r="M110" s="588"/>
      <c r="N110" s="552"/>
      <c r="O110" s="552"/>
      <c r="P110" s="552"/>
      <c r="Q110" s="104"/>
      <c r="R110" s="104"/>
      <c r="S110" s="104"/>
      <c r="T110" s="104"/>
      <c r="U110" s="104"/>
      <c r="V110" s="104"/>
      <c r="W110" s="104"/>
    </row>
    <row r="111" spans="1:23" ht="10.5" x14ac:dyDescent="0.25">
      <c r="B111" s="106" t="s">
        <v>2</v>
      </c>
      <c r="C111" s="92">
        <f>'Individu Form 2A ATMR Kredit'!H52</f>
        <v>0</v>
      </c>
      <c r="D111" s="102"/>
      <c r="E111" s="136"/>
      <c r="F111" s="102"/>
      <c r="G111" s="101"/>
      <c r="H111" s="102"/>
      <c r="I111" s="128"/>
      <c r="J111" s="128"/>
      <c r="K111" s="128"/>
      <c r="L111" s="528"/>
      <c r="M111" s="587"/>
      <c r="N111" s="557"/>
      <c r="O111" s="557"/>
      <c r="P111" s="557"/>
      <c r="Q111" s="528"/>
      <c r="R111" s="557"/>
      <c r="S111" s="587"/>
      <c r="T111" s="528"/>
      <c r="U111" s="108"/>
      <c r="V111" s="101"/>
      <c r="W111" s="101"/>
    </row>
    <row r="112" spans="1:23" ht="9.9" customHeight="1" x14ac:dyDescent="0.25">
      <c r="B112" s="100"/>
      <c r="C112" s="101"/>
      <c r="D112" s="102"/>
      <c r="E112" s="103"/>
      <c r="F112" s="102"/>
      <c r="G112" s="101"/>
      <c r="H112" s="102"/>
      <c r="I112" s="694"/>
      <c r="J112" s="694"/>
      <c r="K112" s="694"/>
      <c r="L112" s="694"/>
      <c r="M112" s="588"/>
      <c r="N112" s="552"/>
      <c r="O112" s="552"/>
      <c r="P112" s="552"/>
      <c r="Q112" s="107"/>
      <c r="R112" s="107"/>
      <c r="S112" s="107"/>
      <c r="T112" s="107"/>
      <c r="U112" s="108"/>
      <c r="V112" s="101"/>
      <c r="W112" s="101"/>
    </row>
    <row r="113" spans="2:23" s="109" customFormat="1" ht="22.5" customHeight="1" x14ac:dyDescent="0.25">
      <c r="B113" s="695" t="s">
        <v>345</v>
      </c>
      <c r="C113" s="692" t="s">
        <v>346</v>
      </c>
      <c r="D113" s="110"/>
      <c r="E113" s="692" t="s">
        <v>2</v>
      </c>
      <c r="F113" s="111"/>
      <c r="G113" s="692" t="s">
        <v>395</v>
      </c>
      <c r="H113" s="112"/>
      <c r="I113" s="697" t="s">
        <v>396</v>
      </c>
      <c r="J113" s="698"/>
      <c r="K113" s="698"/>
      <c r="L113" s="698"/>
      <c r="M113" s="698"/>
      <c r="N113" s="698"/>
      <c r="O113" s="698"/>
      <c r="P113" s="698"/>
      <c r="Q113" s="698"/>
      <c r="R113" s="698"/>
      <c r="S113" s="698"/>
      <c r="T113" s="699"/>
      <c r="U113" s="526"/>
      <c r="V113" s="692" t="s">
        <v>421</v>
      </c>
      <c r="W113" s="692" t="s">
        <v>411</v>
      </c>
    </row>
    <row r="114" spans="2:23" s="109" customFormat="1" ht="10.5" x14ac:dyDescent="0.25">
      <c r="B114" s="696"/>
      <c r="C114" s="693"/>
      <c r="D114" s="110"/>
      <c r="E114" s="693"/>
      <c r="F114" s="111"/>
      <c r="G114" s="693"/>
      <c r="H114" s="113"/>
      <c r="I114" s="114">
        <v>0</v>
      </c>
      <c r="J114" s="114">
        <v>0.1</v>
      </c>
      <c r="K114" s="114">
        <v>0.15</v>
      </c>
      <c r="L114" s="114">
        <v>0.2</v>
      </c>
      <c r="M114" s="114">
        <v>0.25</v>
      </c>
      <c r="N114" s="114">
        <v>0.3</v>
      </c>
      <c r="O114" s="114">
        <v>0.35</v>
      </c>
      <c r="P114" s="114">
        <v>0.4</v>
      </c>
      <c r="Q114" s="114">
        <v>0.5</v>
      </c>
      <c r="R114" s="114">
        <v>0.75</v>
      </c>
      <c r="S114" s="114">
        <v>0.85</v>
      </c>
      <c r="T114" s="114">
        <v>1</v>
      </c>
      <c r="U114" s="526"/>
      <c r="V114" s="693"/>
      <c r="W114" s="693"/>
    </row>
    <row r="115" spans="2:23" s="109" customFormat="1" ht="10.5" x14ac:dyDescent="0.25">
      <c r="B115" s="115" t="s">
        <v>540</v>
      </c>
      <c r="C115" s="116" t="s">
        <v>541</v>
      </c>
      <c r="D115" s="110"/>
      <c r="E115" s="116" t="s">
        <v>542</v>
      </c>
      <c r="F115" s="111"/>
      <c r="G115" s="116" t="s">
        <v>544</v>
      </c>
      <c r="H115" s="113"/>
      <c r="I115" s="117" t="s">
        <v>545</v>
      </c>
      <c r="J115" s="117" t="s">
        <v>546</v>
      </c>
      <c r="K115" s="117" t="s">
        <v>547</v>
      </c>
      <c r="L115" s="117" t="s">
        <v>548</v>
      </c>
      <c r="M115" s="117" t="s">
        <v>549</v>
      </c>
      <c r="N115" s="117" t="s">
        <v>556</v>
      </c>
      <c r="O115" s="117" t="s">
        <v>550</v>
      </c>
      <c r="P115" s="117" t="s">
        <v>558</v>
      </c>
      <c r="Q115" s="117" t="s">
        <v>559</v>
      </c>
      <c r="R115" s="117" t="s">
        <v>560</v>
      </c>
      <c r="S115" s="116" t="s">
        <v>613</v>
      </c>
      <c r="T115" s="116" t="s">
        <v>614</v>
      </c>
      <c r="U115" s="552"/>
      <c r="V115" s="116" t="s">
        <v>615</v>
      </c>
      <c r="W115" s="116" t="s">
        <v>616</v>
      </c>
    </row>
    <row r="116" spans="2:23" s="109" customFormat="1" ht="10.5" x14ac:dyDescent="0.25">
      <c r="B116" s="469" t="s">
        <v>459</v>
      </c>
      <c r="C116" s="315"/>
      <c r="D116" s="110"/>
      <c r="E116" s="315"/>
      <c r="F116" s="111"/>
      <c r="G116" s="316"/>
      <c r="H116" s="113"/>
      <c r="I116" s="316"/>
      <c r="J116" s="315"/>
      <c r="K116" s="315"/>
      <c r="L116" s="315"/>
      <c r="M116" s="315"/>
      <c r="N116" s="315"/>
      <c r="O116" s="315"/>
      <c r="P116" s="315"/>
      <c r="Q116" s="315"/>
      <c r="R116" s="315"/>
      <c r="S116" s="315"/>
      <c r="T116" s="315"/>
      <c r="U116" s="481"/>
      <c r="V116" s="316"/>
      <c r="W116" s="316"/>
    </row>
    <row r="117" spans="2:23" ht="10.5" x14ac:dyDescent="0.25">
      <c r="B117" s="545" t="s">
        <v>355</v>
      </c>
      <c r="C117" s="546">
        <v>0.2</v>
      </c>
      <c r="D117" s="137"/>
      <c r="E117" s="88"/>
      <c r="F117" s="102"/>
      <c r="G117" s="95"/>
      <c r="H117" s="120"/>
      <c r="I117" s="121"/>
      <c r="J117" s="121"/>
      <c r="K117" s="121"/>
      <c r="L117" s="122"/>
      <c r="M117" s="122"/>
      <c r="N117" s="122"/>
      <c r="O117" s="122"/>
      <c r="P117" s="122"/>
      <c r="Q117" s="122"/>
      <c r="R117" s="122"/>
      <c r="S117" s="122"/>
      <c r="T117" s="122"/>
      <c r="U117" s="108"/>
      <c r="V117" s="123">
        <f>C117*E117</f>
        <v>0</v>
      </c>
      <c r="W117" s="123">
        <f>C117*G117+I117*$I$114+J117*$J$114+K117*$K$114+L117*$L$114+M117*$M$114+N117*$N$114+O117*$O$114+P117*$P$114+Q117*$Q$114+R117*$R$114+S117*$S$114+T117*$T$114</f>
        <v>0</v>
      </c>
    </row>
    <row r="118" spans="2:23" ht="10.5" x14ac:dyDescent="0.25">
      <c r="B118" s="545" t="s">
        <v>356</v>
      </c>
      <c r="C118" s="547">
        <v>0.5</v>
      </c>
      <c r="D118" s="137"/>
      <c r="E118" s="86"/>
      <c r="F118" s="102"/>
      <c r="G118" s="93"/>
      <c r="H118" s="120"/>
      <c r="I118" s="139"/>
      <c r="J118" s="139"/>
      <c r="K118" s="139"/>
      <c r="L118" s="140"/>
      <c r="M118" s="140"/>
      <c r="N118" s="140"/>
      <c r="O118" s="140"/>
      <c r="P118" s="140"/>
      <c r="Q118" s="140"/>
      <c r="R118" s="140"/>
      <c r="S118" s="140"/>
      <c r="T118" s="140"/>
      <c r="U118" s="108"/>
      <c r="V118" s="123">
        <f t="shared" ref="V118:V129" si="8">C118*E118</f>
        <v>0</v>
      </c>
      <c r="W118" s="123">
        <f t="shared" ref="W118:W129" si="9">C118*G118+I118*$I$114+J118*$J$114+K118*$K$114+L118*$L$114+M118*$M$114+N118*$N$114+O118*$O$114+P118*$P$114+Q118*$Q$114+R118*$R$114+S118*$S$114+T118*$T$114</f>
        <v>0</v>
      </c>
    </row>
    <row r="119" spans="2:23" ht="10.5" x14ac:dyDescent="0.25">
      <c r="B119" s="545" t="s">
        <v>357</v>
      </c>
      <c r="C119" s="550">
        <v>1</v>
      </c>
      <c r="D119" s="137"/>
      <c r="E119" s="86"/>
      <c r="F119" s="102"/>
      <c r="G119" s="93"/>
      <c r="H119" s="120"/>
      <c r="I119" s="139"/>
      <c r="J119" s="139"/>
      <c r="K119" s="139"/>
      <c r="L119" s="140"/>
      <c r="M119" s="140"/>
      <c r="N119" s="140"/>
      <c r="O119" s="140"/>
      <c r="P119" s="140"/>
      <c r="Q119" s="140"/>
      <c r="R119" s="140"/>
      <c r="S119" s="140"/>
      <c r="T119" s="140"/>
      <c r="U119" s="108"/>
      <c r="V119" s="123">
        <f t="shared" si="8"/>
        <v>0</v>
      </c>
      <c r="W119" s="123">
        <f t="shared" si="9"/>
        <v>0</v>
      </c>
    </row>
    <row r="120" spans="2:23" ht="10.5" x14ac:dyDescent="0.25">
      <c r="B120" s="545" t="s">
        <v>358</v>
      </c>
      <c r="C120" s="550">
        <v>1.5</v>
      </c>
      <c r="D120" s="137"/>
      <c r="E120" s="88"/>
      <c r="F120" s="102"/>
      <c r="G120" s="95"/>
      <c r="H120" s="120"/>
      <c r="I120" s="121"/>
      <c r="J120" s="121"/>
      <c r="K120" s="121"/>
      <c r="L120" s="122"/>
      <c r="M120" s="122"/>
      <c r="N120" s="122"/>
      <c r="O120" s="122"/>
      <c r="P120" s="122"/>
      <c r="Q120" s="122"/>
      <c r="R120" s="122"/>
      <c r="S120" s="122"/>
      <c r="T120" s="122"/>
      <c r="U120" s="108"/>
      <c r="V120" s="123">
        <f t="shared" si="8"/>
        <v>0</v>
      </c>
      <c r="W120" s="123">
        <f t="shared" si="9"/>
        <v>0</v>
      </c>
    </row>
    <row r="121" spans="2:23" ht="10.5" x14ac:dyDescent="0.25">
      <c r="B121" s="545" t="s">
        <v>368</v>
      </c>
      <c r="C121" s="546">
        <v>0.2</v>
      </c>
      <c r="D121" s="137"/>
      <c r="E121" s="88"/>
      <c r="F121" s="102"/>
      <c r="G121" s="95"/>
      <c r="H121" s="120"/>
      <c r="I121" s="121"/>
      <c r="J121" s="121"/>
      <c r="K121" s="121"/>
      <c r="L121" s="122"/>
      <c r="M121" s="122"/>
      <c r="N121" s="122"/>
      <c r="O121" s="122"/>
      <c r="P121" s="122"/>
      <c r="Q121" s="122"/>
      <c r="R121" s="122"/>
      <c r="S121" s="122"/>
      <c r="T121" s="122"/>
      <c r="U121" s="108"/>
      <c r="V121" s="123">
        <f t="shared" si="8"/>
        <v>0</v>
      </c>
      <c r="W121" s="123">
        <f t="shared" si="9"/>
        <v>0</v>
      </c>
    </row>
    <row r="122" spans="2:23" ht="10.5" x14ac:dyDescent="0.25">
      <c r="B122" s="548" t="s">
        <v>441</v>
      </c>
      <c r="C122" s="577">
        <v>0.3</v>
      </c>
      <c r="D122" s="137"/>
      <c r="E122" s="88"/>
      <c r="F122" s="102"/>
      <c r="G122" s="95"/>
      <c r="H122" s="120"/>
      <c r="I122" s="121"/>
      <c r="J122" s="121"/>
      <c r="K122" s="121"/>
      <c r="L122" s="122"/>
      <c r="M122" s="122"/>
      <c r="N122" s="122"/>
      <c r="O122" s="122"/>
      <c r="P122" s="122"/>
      <c r="Q122" s="122"/>
      <c r="R122" s="122"/>
      <c r="S122" s="122"/>
      <c r="T122" s="122"/>
      <c r="U122" s="108"/>
      <c r="V122" s="123">
        <f t="shared" si="8"/>
        <v>0</v>
      </c>
      <c r="W122" s="123">
        <f t="shared" si="9"/>
        <v>0</v>
      </c>
    </row>
    <row r="123" spans="2:23" ht="10.5" x14ac:dyDescent="0.25">
      <c r="B123" s="472" t="s">
        <v>370</v>
      </c>
      <c r="C123" s="138">
        <v>0.5</v>
      </c>
      <c r="D123" s="137"/>
      <c r="E123" s="86"/>
      <c r="F123" s="102"/>
      <c r="G123" s="93"/>
      <c r="H123" s="120"/>
      <c r="I123" s="139"/>
      <c r="J123" s="139"/>
      <c r="K123" s="139"/>
      <c r="L123" s="140"/>
      <c r="M123" s="140"/>
      <c r="N123" s="140"/>
      <c r="O123" s="140"/>
      <c r="P123" s="140"/>
      <c r="Q123" s="140"/>
      <c r="R123" s="140"/>
      <c r="S123" s="140"/>
      <c r="T123" s="140"/>
      <c r="U123" s="108"/>
      <c r="V123" s="123">
        <f t="shared" si="8"/>
        <v>0</v>
      </c>
      <c r="W123" s="123">
        <f t="shared" si="9"/>
        <v>0</v>
      </c>
    </row>
    <row r="124" spans="2:23" ht="10.5" x14ac:dyDescent="0.25">
      <c r="B124" s="471" t="s">
        <v>371</v>
      </c>
      <c r="C124" s="141">
        <v>1</v>
      </c>
      <c r="D124" s="137"/>
      <c r="E124" s="88"/>
      <c r="F124" s="102"/>
      <c r="G124" s="95"/>
      <c r="H124" s="120"/>
      <c r="I124" s="121"/>
      <c r="J124" s="121"/>
      <c r="K124" s="121"/>
      <c r="L124" s="122"/>
      <c r="M124" s="122"/>
      <c r="N124" s="122"/>
      <c r="O124" s="122"/>
      <c r="P124" s="122"/>
      <c r="Q124" s="122"/>
      <c r="R124" s="122"/>
      <c r="S124" s="122"/>
      <c r="T124" s="122"/>
      <c r="U124" s="108"/>
      <c r="V124" s="123">
        <f t="shared" si="8"/>
        <v>0</v>
      </c>
      <c r="W124" s="123">
        <f t="shared" si="9"/>
        <v>0</v>
      </c>
    </row>
    <row r="125" spans="2:23" ht="10.5" x14ac:dyDescent="0.25">
      <c r="B125" s="471" t="s">
        <v>351</v>
      </c>
      <c r="C125" s="141">
        <v>1.5</v>
      </c>
      <c r="D125" s="137"/>
      <c r="E125" s="88"/>
      <c r="F125" s="102"/>
      <c r="G125" s="95"/>
      <c r="H125" s="120"/>
      <c r="I125" s="121"/>
      <c r="J125" s="121"/>
      <c r="K125" s="121"/>
      <c r="L125" s="122"/>
      <c r="M125" s="122"/>
      <c r="N125" s="122"/>
      <c r="O125" s="122"/>
      <c r="P125" s="122"/>
      <c r="Q125" s="122"/>
      <c r="R125" s="122"/>
      <c r="S125" s="122"/>
      <c r="T125" s="122"/>
      <c r="U125" s="108"/>
      <c r="V125" s="123">
        <f t="shared" si="8"/>
        <v>0</v>
      </c>
      <c r="W125" s="123">
        <f t="shared" si="9"/>
        <v>0</v>
      </c>
    </row>
    <row r="126" spans="2:23" ht="10.5" x14ac:dyDescent="0.25">
      <c r="B126" s="469" t="s">
        <v>352</v>
      </c>
      <c r="C126" s="315"/>
      <c r="D126" s="137"/>
      <c r="E126" s="315"/>
      <c r="F126" s="102"/>
      <c r="G126" s="316"/>
      <c r="H126" s="120"/>
      <c r="I126" s="316"/>
      <c r="J126" s="315"/>
      <c r="K126" s="315"/>
      <c r="L126" s="315"/>
      <c r="M126" s="315"/>
      <c r="N126" s="315"/>
      <c r="O126" s="315"/>
      <c r="P126" s="315"/>
      <c r="Q126" s="315"/>
      <c r="R126" s="315"/>
      <c r="S126" s="315"/>
      <c r="T126" s="315"/>
      <c r="U126" s="108"/>
      <c r="V126" s="316"/>
      <c r="W126" s="316"/>
    </row>
    <row r="127" spans="2:23" ht="10.5" x14ac:dyDescent="0.25">
      <c r="B127" s="472" t="s">
        <v>460</v>
      </c>
      <c r="C127" s="462">
        <v>0.4</v>
      </c>
      <c r="D127" s="137"/>
      <c r="E127" s="88"/>
      <c r="F127" s="102"/>
      <c r="G127" s="95"/>
      <c r="H127" s="120"/>
      <c r="I127" s="121"/>
      <c r="J127" s="121"/>
      <c r="K127" s="121"/>
      <c r="L127" s="122"/>
      <c r="M127" s="122"/>
      <c r="N127" s="122"/>
      <c r="O127" s="122"/>
      <c r="P127" s="122"/>
      <c r="Q127" s="122"/>
      <c r="R127" s="122"/>
      <c r="S127" s="122"/>
      <c r="T127" s="122"/>
      <c r="U127" s="108"/>
      <c r="V127" s="123">
        <f t="shared" si="8"/>
        <v>0</v>
      </c>
      <c r="W127" s="123">
        <f>C127*G127+I127*$I$114+J127*$J$114+K127*$K$114+L127*$L$114+M127*$M$114+N127*$N$114+O127*$O$114+P127*$P$114+Q127*$Q$114+R127*$R$114+S127*$S$114+T127*$T$114</f>
        <v>0</v>
      </c>
    </row>
    <row r="128" spans="2:23" ht="10.5" x14ac:dyDescent="0.25">
      <c r="B128" s="472" t="s">
        <v>461</v>
      </c>
      <c r="C128" s="462">
        <v>0.75</v>
      </c>
      <c r="D128" s="137"/>
      <c r="E128" s="88"/>
      <c r="F128" s="102"/>
      <c r="G128" s="95"/>
      <c r="H128" s="120"/>
      <c r="I128" s="121"/>
      <c r="J128" s="121"/>
      <c r="K128" s="121"/>
      <c r="L128" s="122"/>
      <c r="M128" s="122"/>
      <c r="N128" s="122"/>
      <c r="O128" s="122"/>
      <c r="P128" s="122"/>
      <c r="Q128" s="122"/>
      <c r="R128" s="122"/>
      <c r="S128" s="122"/>
      <c r="T128" s="122"/>
      <c r="U128" s="108"/>
      <c r="V128" s="123">
        <f t="shared" si="8"/>
        <v>0</v>
      </c>
      <c r="W128" s="123">
        <f t="shared" si="9"/>
        <v>0</v>
      </c>
    </row>
    <row r="129" spans="2:23" ht="10.5" x14ac:dyDescent="0.25">
      <c r="B129" s="472" t="s">
        <v>462</v>
      </c>
      <c r="C129" s="459">
        <v>1.5</v>
      </c>
      <c r="D129" s="137"/>
      <c r="E129" s="88"/>
      <c r="F129" s="102"/>
      <c r="G129" s="95"/>
      <c r="H129" s="120"/>
      <c r="I129" s="121"/>
      <c r="J129" s="121"/>
      <c r="K129" s="121"/>
      <c r="L129" s="122"/>
      <c r="M129" s="122"/>
      <c r="N129" s="122"/>
      <c r="O129" s="122"/>
      <c r="P129" s="122"/>
      <c r="Q129" s="122"/>
      <c r="R129" s="122"/>
      <c r="S129" s="122"/>
      <c r="T129" s="122"/>
      <c r="U129" s="108"/>
      <c r="V129" s="123">
        <f t="shared" si="8"/>
        <v>0</v>
      </c>
      <c r="W129" s="123">
        <f t="shared" si="9"/>
        <v>0</v>
      </c>
    </row>
    <row r="130" spans="2:23" ht="9.9" customHeight="1" x14ac:dyDescent="0.25">
      <c r="B130" s="124"/>
      <c r="C130" s="125"/>
      <c r="D130" s="126"/>
      <c r="E130" s="127"/>
      <c r="F130" s="102"/>
      <c r="G130" s="125"/>
      <c r="H130" s="102"/>
      <c r="I130" s="128"/>
      <c r="J130" s="128"/>
      <c r="K130" s="128"/>
      <c r="L130" s="279"/>
      <c r="M130" s="587"/>
      <c r="N130" s="557"/>
      <c r="O130" s="557"/>
      <c r="P130" s="557"/>
      <c r="Q130" s="279"/>
      <c r="R130" s="557"/>
      <c r="S130" s="587"/>
      <c r="T130" s="279"/>
      <c r="U130" s="108"/>
      <c r="V130" s="101"/>
      <c r="W130" s="101"/>
    </row>
    <row r="131" spans="2:23" s="109" customFormat="1" ht="10.5" x14ac:dyDescent="0.25">
      <c r="B131" s="129" t="s">
        <v>349</v>
      </c>
      <c r="C131" s="130" t="s">
        <v>52</v>
      </c>
      <c r="D131" s="131"/>
      <c r="E131" s="85">
        <f>SUM(V117:V125,V127:V129)</f>
        <v>0</v>
      </c>
      <c r="F131" s="111"/>
      <c r="G131" s="132"/>
      <c r="H131" s="111"/>
      <c r="I131" s="133"/>
      <c r="J131" s="133"/>
      <c r="K131" s="133"/>
      <c r="L131" s="107"/>
      <c r="M131" s="107"/>
      <c r="N131" s="107"/>
      <c r="O131" s="107"/>
      <c r="P131" s="107"/>
      <c r="Q131" s="107"/>
      <c r="R131" s="107"/>
      <c r="S131" s="107"/>
      <c r="T131" s="107"/>
      <c r="U131" s="280"/>
      <c r="V131" s="134"/>
      <c r="W131" s="134"/>
    </row>
    <row r="132" spans="2:23" s="109" customFormat="1" ht="10.5" x14ac:dyDescent="0.25">
      <c r="B132" s="129" t="s">
        <v>350</v>
      </c>
      <c r="C132" s="130" t="s">
        <v>53</v>
      </c>
      <c r="D132" s="131"/>
      <c r="E132" s="85">
        <f>SUM(W117:W125,W127:W129)</f>
        <v>0</v>
      </c>
      <c r="F132" s="111"/>
      <c r="G132" s="132"/>
      <c r="H132" s="111"/>
      <c r="I132" s="133"/>
      <c r="J132" s="133"/>
      <c r="K132" s="133"/>
      <c r="L132" s="107"/>
      <c r="M132" s="107"/>
      <c r="N132" s="107"/>
      <c r="O132" s="107"/>
      <c r="P132" s="107"/>
      <c r="Q132" s="107"/>
      <c r="R132" s="107"/>
      <c r="S132" s="107"/>
      <c r="T132" s="107"/>
      <c r="U132" s="280"/>
      <c r="V132" s="134"/>
      <c r="W132" s="134"/>
    </row>
    <row r="133" spans="2:23" s="109" customFormat="1" ht="14.4" customHeight="1" x14ac:dyDescent="0.25">
      <c r="B133" s="147"/>
      <c r="C133" s="148"/>
      <c r="D133" s="131"/>
      <c r="E133" s="149"/>
      <c r="F133" s="111"/>
      <c r="G133" s="132"/>
      <c r="H133" s="111"/>
      <c r="I133" s="133"/>
      <c r="J133" s="133"/>
      <c r="K133" s="133"/>
      <c r="L133" s="107"/>
      <c r="M133" s="107"/>
      <c r="N133" s="107"/>
      <c r="O133" s="107"/>
      <c r="P133" s="107"/>
      <c r="Q133" s="107"/>
      <c r="R133" s="107"/>
      <c r="S133" s="107"/>
      <c r="T133" s="107"/>
      <c r="U133" s="280"/>
      <c r="V133" s="134"/>
      <c r="W133" s="209"/>
    </row>
    <row r="134" spans="2:23" s="109" customFormat="1" ht="14.4" customHeight="1" x14ac:dyDescent="0.25">
      <c r="B134" s="147"/>
      <c r="C134" s="148"/>
      <c r="D134" s="131"/>
      <c r="E134" s="149"/>
      <c r="F134" s="111"/>
      <c r="G134" s="132"/>
      <c r="H134" s="111"/>
      <c r="I134" s="133"/>
      <c r="J134" s="133"/>
      <c r="K134" s="133"/>
      <c r="L134" s="107"/>
      <c r="M134" s="107"/>
      <c r="N134" s="107"/>
      <c r="O134" s="107"/>
      <c r="P134" s="107"/>
      <c r="Q134" s="107"/>
      <c r="R134" s="107"/>
      <c r="S134" s="107"/>
      <c r="T134" s="107"/>
      <c r="U134" s="468"/>
      <c r="V134" s="134"/>
      <c r="W134" s="209"/>
    </row>
    <row r="135" spans="2:23" s="109" customFormat="1" ht="14.4" customHeight="1" x14ac:dyDescent="0.25">
      <c r="B135" s="507" t="s">
        <v>579</v>
      </c>
      <c r="C135" s="101"/>
      <c r="D135" s="102"/>
      <c r="E135" s="103"/>
      <c r="F135" s="102"/>
      <c r="G135" s="101"/>
      <c r="H135" s="102"/>
      <c r="I135" s="468"/>
      <c r="J135" s="552"/>
      <c r="K135" s="552"/>
      <c r="L135" s="468"/>
      <c r="M135" s="588"/>
      <c r="N135" s="552"/>
      <c r="O135" s="552"/>
      <c r="P135" s="552"/>
      <c r="Q135" s="104"/>
      <c r="R135" s="104"/>
      <c r="S135" s="104"/>
      <c r="T135" s="104"/>
      <c r="U135" s="104"/>
      <c r="V135" s="104"/>
      <c r="W135" s="104"/>
    </row>
    <row r="136" spans="2:23" s="109" customFormat="1" ht="14.4" customHeight="1" x14ac:dyDescent="0.25">
      <c r="B136" s="100"/>
      <c r="C136" s="101"/>
      <c r="D136" s="102"/>
      <c r="E136" s="103"/>
      <c r="F136" s="102"/>
      <c r="G136" s="101"/>
      <c r="H136" s="102"/>
      <c r="I136" s="468"/>
      <c r="J136" s="552"/>
      <c r="K136" s="552"/>
      <c r="L136" s="468"/>
      <c r="M136" s="588"/>
      <c r="N136" s="552"/>
      <c r="O136" s="552"/>
      <c r="P136" s="552"/>
      <c r="Q136" s="104"/>
      <c r="R136" s="104"/>
      <c r="S136" s="104"/>
      <c r="T136" s="104"/>
      <c r="U136" s="104"/>
      <c r="V136" s="104"/>
      <c r="W136" s="104"/>
    </row>
    <row r="137" spans="2:23" s="109" customFormat="1" ht="14.4" customHeight="1" x14ac:dyDescent="0.25">
      <c r="B137" s="100"/>
      <c r="C137" s="105" t="s">
        <v>539</v>
      </c>
      <c r="D137" s="102"/>
      <c r="E137" s="103"/>
      <c r="F137" s="102"/>
      <c r="G137" s="101"/>
      <c r="H137" s="102"/>
      <c r="I137" s="526"/>
      <c r="J137" s="552"/>
      <c r="K137" s="552"/>
      <c r="L137" s="526"/>
      <c r="M137" s="588"/>
      <c r="N137" s="552"/>
      <c r="O137" s="552"/>
      <c r="P137" s="552"/>
      <c r="Q137" s="104"/>
      <c r="R137" s="104"/>
      <c r="S137" s="104"/>
      <c r="T137" s="104"/>
      <c r="U137" s="104"/>
      <c r="V137" s="104"/>
      <c r="W137" s="104"/>
    </row>
    <row r="138" spans="2:23" s="109" customFormat="1" ht="14.4" customHeight="1" x14ac:dyDescent="0.25">
      <c r="B138" s="106" t="s">
        <v>2</v>
      </c>
      <c r="C138" s="92">
        <f>'Individu Form 2A ATMR Kredit'!H60</f>
        <v>0</v>
      </c>
      <c r="D138" s="102"/>
      <c r="E138" s="136"/>
      <c r="F138" s="102"/>
      <c r="G138" s="101"/>
      <c r="H138" s="102"/>
      <c r="I138" s="128"/>
      <c r="J138" s="128"/>
      <c r="K138" s="128"/>
      <c r="L138" s="528"/>
      <c r="M138" s="587"/>
      <c r="N138" s="557"/>
      <c r="O138" s="557"/>
      <c r="P138" s="557"/>
      <c r="Q138" s="528"/>
      <c r="R138" s="557"/>
      <c r="S138" s="587"/>
      <c r="T138" s="528"/>
      <c r="U138" s="108"/>
      <c r="V138" s="101"/>
      <c r="W138" s="101"/>
    </row>
    <row r="139" spans="2:23" s="109" customFormat="1" ht="14.4" customHeight="1" x14ac:dyDescent="0.25">
      <c r="B139" s="100"/>
      <c r="C139" s="101"/>
      <c r="D139" s="102"/>
      <c r="E139" s="103"/>
      <c r="F139" s="102"/>
      <c r="G139" s="101"/>
      <c r="H139" s="102"/>
      <c r="I139" s="694"/>
      <c r="J139" s="694"/>
      <c r="K139" s="694"/>
      <c r="L139" s="694"/>
      <c r="M139" s="588"/>
      <c r="N139" s="552"/>
      <c r="O139" s="552"/>
      <c r="P139" s="552"/>
      <c r="Q139" s="107"/>
      <c r="R139" s="107"/>
      <c r="S139" s="107"/>
      <c r="T139" s="107"/>
      <c r="U139" s="108"/>
      <c r="V139" s="101"/>
      <c r="W139" s="101"/>
    </row>
    <row r="140" spans="2:23" s="109" customFormat="1" ht="14.4" customHeight="1" x14ac:dyDescent="0.25">
      <c r="B140" s="695" t="s">
        <v>345</v>
      </c>
      <c r="C140" s="692" t="s">
        <v>346</v>
      </c>
      <c r="D140" s="110"/>
      <c r="E140" s="692" t="s">
        <v>2</v>
      </c>
      <c r="F140" s="111"/>
      <c r="G140" s="692" t="s">
        <v>395</v>
      </c>
      <c r="H140" s="112"/>
      <c r="I140" s="697" t="s">
        <v>396</v>
      </c>
      <c r="J140" s="698"/>
      <c r="K140" s="698"/>
      <c r="L140" s="698"/>
      <c r="M140" s="698"/>
      <c r="N140" s="698"/>
      <c r="O140" s="698"/>
      <c r="P140" s="698"/>
      <c r="Q140" s="698"/>
      <c r="R140" s="698"/>
      <c r="S140" s="698"/>
      <c r="T140" s="699"/>
      <c r="U140" s="526"/>
      <c r="V140" s="692" t="s">
        <v>421</v>
      </c>
      <c r="W140" s="692" t="s">
        <v>411</v>
      </c>
    </row>
    <row r="141" spans="2:23" s="109" customFormat="1" ht="14.4" customHeight="1" x14ac:dyDescent="0.25">
      <c r="B141" s="696"/>
      <c r="C141" s="693"/>
      <c r="D141" s="110"/>
      <c r="E141" s="693"/>
      <c r="F141" s="111"/>
      <c r="G141" s="693"/>
      <c r="H141" s="113"/>
      <c r="I141" s="114">
        <v>0</v>
      </c>
      <c r="J141" s="114">
        <v>0.1</v>
      </c>
      <c r="K141" s="114">
        <v>0.15</v>
      </c>
      <c r="L141" s="114">
        <v>0.2</v>
      </c>
      <c r="M141" s="114">
        <v>0.25</v>
      </c>
      <c r="N141" s="114">
        <v>0.3</v>
      </c>
      <c r="O141" s="114">
        <v>0.35</v>
      </c>
      <c r="P141" s="114">
        <v>0.4</v>
      </c>
      <c r="Q141" s="114">
        <v>0.5</v>
      </c>
      <c r="R141" s="114">
        <v>0.75</v>
      </c>
      <c r="S141" s="114">
        <v>0.85</v>
      </c>
      <c r="T141" s="114">
        <v>1</v>
      </c>
      <c r="U141" s="526"/>
      <c r="V141" s="693"/>
      <c r="W141" s="693"/>
    </row>
    <row r="142" spans="2:23" s="109" customFormat="1" ht="14.4" customHeight="1" x14ac:dyDescent="0.25">
      <c r="B142" s="115" t="s">
        <v>540</v>
      </c>
      <c r="C142" s="116" t="s">
        <v>541</v>
      </c>
      <c r="D142" s="110"/>
      <c r="E142" s="116" t="s">
        <v>542</v>
      </c>
      <c r="F142" s="111"/>
      <c r="G142" s="116" t="s">
        <v>544</v>
      </c>
      <c r="H142" s="113"/>
      <c r="I142" s="117" t="s">
        <v>545</v>
      </c>
      <c r="J142" s="117" t="s">
        <v>546</v>
      </c>
      <c r="K142" s="117" t="s">
        <v>547</v>
      </c>
      <c r="L142" s="117" t="s">
        <v>548</v>
      </c>
      <c r="M142" s="117" t="s">
        <v>549</v>
      </c>
      <c r="N142" s="117" t="s">
        <v>556</v>
      </c>
      <c r="O142" s="117" t="s">
        <v>550</v>
      </c>
      <c r="P142" s="117" t="s">
        <v>558</v>
      </c>
      <c r="Q142" s="117" t="s">
        <v>559</v>
      </c>
      <c r="R142" s="117" t="s">
        <v>560</v>
      </c>
      <c r="S142" s="116" t="s">
        <v>613</v>
      </c>
      <c r="T142" s="116" t="s">
        <v>614</v>
      </c>
      <c r="U142" s="552"/>
      <c r="V142" s="116" t="s">
        <v>615</v>
      </c>
      <c r="W142" s="116" t="s">
        <v>616</v>
      </c>
    </row>
    <row r="143" spans="2:23" s="109" customFormat="1" ht="14.4" customHeight="1" x14ac:dyDescent="0.25">
      <c r="B143" s="460" t="s">
        <v>479</v>
      </c>
      <c r="C143" s="315"/>
      <c r="D143" s="137"/>
      <c r="E143" s="315"/>
      <c r="F143" s="102"/>
      <c r="G143" s="316"/>
      <c r="H143" s="120"/>
      <c r="I143" s="316"/>
      <c r="J143" s="315"/>
      <c r="K143" s="315"/>
      <c r="L143" s="315"/>
      <c r="M143" s="315"/>
      <c r="N143" s="315"/>
      <c r="O143" s="315"/>
      <c r="P143" s="315"/>
      <c r="Q143" s="315"/>
      <c r="R143" s="315"/>
      <c r="S143" s="315"/>
      <c r="T143" s="315"/>
      <c r="U143" s="108"/>
      <c r="V143" s="316"/>
      <c r="W143" s="316"/>
    </row>
    <row r="144" spans="2:23" s="109" customFormat="1" ht="14.4" customHeight="1" x14ac:dyDescent="0.25">
      <c r="B144" s="472" t="s">
        <v>368</v>
      </c>
      <c r="C144" s="455">
        <v>0.1</v>
      </c>
      <c r="D144" s="110"/>
      <c r="E144" s="88"/>
      <c r="F144" s="111"/>
      <c r="G144" s="88"/>
      <c r="H144" s="113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468"/>
      <c r="V144" s="123">
        <f t="shared" ref="V144:V147" si="10">C144*E144</f>
        <v>0</v>
      </c>
      <c r="W144" s="123">
        <f>C144*G144+I144*$I$141+J144*$J$141+K144*$K$141+L144*$L$141+M144*$M$141+N144*$N$141+O144*$O$141+P144*$P$141+Q144*$Q$141+R144*$R$141+S144*$S$141+T144*$T$141</f>
        <v>0</v>
      </c>
    </row>
    <row r="145" spans="2:23" s="109" customFormat="1" ht="14.4" customHeight="1" x14ac:dyDescent="0.25">
      <c r="B145" s="472" t="s">
        <v>372</v>
      </c>
      <c r="C145" s="509">
        <v>0.2</v>
      </c>
      <c r="D145" s="110"/>
      <c r="E145" s="86"/>
      <c r="F145" s="111"/>
      <c r="G145" s="86"/>
      <c r="H145" s="113"/>
      <c r="I145" s="86"/>
      <c r="J145" s="543"/>
      <c r="K145" s="543"/>
      <c r="L145" s="86"/>
      <c r="M145" s="543"/>
      <c r="N145" s="543"/>
      <c r="O145" s="543"/>
      <c r="P145" s="543"/>
      <c r="Q145" s="86"/>
      <c r="R145" s="543"/>
      <c r="S145" s="543"/>
      <c r="T145" s="86"/>
      <c r="U145" s="468"/>
      <c r="V145" s="123">
        <f t="shared" si="10"/>
        <v>0</v>
      </c>
      <c r="W145" s="123">
        <f t="shared" ref="W145:W147" si="11">C145*G145+I145*$I$141+J145*$J$141+K145*$K$141+L145*$L$141+M145*$M$141+N145*$N$141+O145*$O$141+P145*$P$141+Q145*$Q$141+R145*$R$141+S145*$S$141+T145*$T$141</f>
        <v>0</v>
      </c>
    </row>
    <row r="146" spans="2:23" s="109" customFormat="1" ht="14.4" customHeight="1" x14ac:dyDescent="0.25">
      <c r="B146" s="472" t="s">
        <v>371</v>
      </c>
      <c r="C146" s="459">
        <v>0.5</v>
      </c>
      <c r="D146" s="110"/>
      <c r="E146" s="88"/>
      <c r="F146" s="111"/>
      <c r="G146" s="88"/>
      <c r="H146" s="113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468"/>
      <c r="V146" s="123">
        <f t="shared" si="10"/>
        <v>0</v>
      </c>
      <c r="W146" s="123">
        <f t="shared" si="11"/>
        <v>0</v>
      </c>
    </row>
    <row r="147" spans="2:23" s="109" customFormat="1" ht="14.4" customHeight="1" x14ac:dyDescent="0.25">
      <c r="B147" s="472" t="s">
        <v>351</v>
      </c>
      <c r="C147" s="459">
        <v>1</v>
      </c>
      <c r="D147" s="110"/>
      <c r="E147" s="88"/>
      <c r="F147" s="111"/>
      <c r="G147" s="88"/>
      <c r="H147" s="113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468"/>
      <c r="V147" s="123">
        <f t="shared" si="10"/>
        <v>0</v>
      </c>
      <c r="W147" s="123">
        <f t="shared" si="11"/>
        <v>0</v>
      </c>
    </row>
    <row r="148" spans="2:23" s="109" customFormat="1" ht="14.4" customHeight="1" x14ac:dyDescent="0.25">
      <c r="B148" s="460" t="s">
        <v>480</v>
      </c>
      <c r="C148" s="315"/>
      <c r="D148" s="137"/>
      <c r="E148" s="315"/>
      <c r="F148" s="102"/>
      <c r="G148" s="316"/>
      <c r="H148" s="120"/>
      <c r="I148" s="316"/>
      <c r="J148" s="315"/>
      <c r="K148" s="315"/>
      <c r="L148" s="315"/>
      <c r="M148" s="315"/>
      <c r="N148" s="315"/>
      <c r="O148" s="315"/>
      <c r="P148" s="315"/>
      <c r="Q148" s="315"/>
      <c r="R148" s="315"/>
      <c r="S148" s="315"/>
      <c r="T148" s="315"/>
      <c r="U148" s="108"/>
      <c r="V148" s="316"/>
      <c r="W148" s="316"/>
    </row>
    <row r="149" spans="2:23" s="109" customFormat="1" ht="14.4" customHeight="1" x14ac:dyDescent="0.25">
      <c r="B149" s="510" t="s">
        <v>481</v>
      </c>
      <c r="C149" s="455">
        <v>0.1</v>
      </c>
      <c r="D149" s="110"/>
      <c r="E149" s="88"/>
      <c r="F149" s="111"/>
      <c r="G149" s="88"/>
      <c r="H149" s="113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468"/>
      <c r="V149" s="123">
        <f t="shared" ref="V149:V154" si="12">C149*E149</f>
        <v>0</v>
      </c>
      <c r="W149" s="123">
        <f t="shared" ref="W149:W155" si="13">C149*G149+I149*$I$141+J149*$J$141+K149*$K$141+L149*$L$141+M149*$M$141+N149*$N$141+O149*$O$141+P149*$P$141+Q149*$Q$141+R149*$R$141+S149*$S$141+T149*$T$141</f>
        <v>0</v>
      </c>
    </row>
    <row r="150" spans="2:23" s="109" customFormat="1" ht="14.4" customHeight="1" x14ac:dyDescent="0.25">
      <c r="B150" s="510" t="s">
        <v>482</v>
      </c>
      <c r="C150" s="509">
        <v>0.15</v>
      </c>
      <c r="D150" s="110"/>
      <c r="E150" s="86"/>
      <c r="F150" s="111"/>
      <c r="G150" s="86"/>
      <c r="H150" s="113"/>
      <c r="I150" s="86"/>
      <c r="J150" s="543"/>
      <c r="K150" s="543"/>
      <c r="L150" s="86"/>
      <c r="M150" s="543"/>
      <c r="N150" s="543"/>
      <c r="O150" s="543"/>
      <c r="P150" s="543"/>
      <c r="Q150" s="86"/>
      <c r="R150" s="543"/>
      <c r="S150" s="543"/>
      <c r="T150" s="86"/>
      <c r="U150" s="468"/>
      <c r="V150" s="123">
        <f t="shared" si="12"/>
        <v>0</v>
      </c>
      <c r="W150" s="123">
        <f t="shared" si="13"/>
        <v>0</v>
      </c>
    </row>
    <row r="151" spans="2:23" s="109" customFormat="1" ht="14.4" customHeight="1" x14ac:dyDescent="0.25">
      <c r="B151" s="510" t="s">
        <v>483</v>
      </c>
      <c r="C151" s="459">
        <v>0.2</v>
      </c>
      <c r="D151" s="137"/>
      <c r="E151" s="88"/>
      <c r="F151" s="102"/>
      <c r="G151" s="88"/>
      <c r="H151" s="120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108"/>
      <c r="V151" s="123">
        <f t="shared" si="12"/>
        <v>0</v>
      </c>
      <c r="W151" s="123">
        <f t="shared" si="13"/>
        <v>0</v>
      </c>
    </row>
    <row r="152" spans="2:23" s="109" customFormat="1" ht="14.4" customHeight="1" x14ac:dyDescent="0.25">
      <c r="B152" s="510" t="s">
        <v>484</v>
      </c>
      <c r="C152" s="459">
        <v>0.25</v>
      </c>
      <c r="D152" s="137"/>
      <c r="E152" s="88"/>
      <c r="F152" s="102"/>
      <c r="G152" s="88"/>
      <c r="H152" s="120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108"/>
      <c r="V152" s="123">
        <f t="shared" si="12"/>
        <v>0</v>
      </c>
      <c r="W152" s="123">
        <f t="shared" si="13"/>
        <v>0</v>
      </c>
    </row>
    <row r="153" spans="2:23" s="109" customFormat="1" ht="14.4" customHeight="1" x14ac:dyDescent="0.25">
      <c r="B153" s="510" t="s">
        <v>485</v>
      </c>
      <c r="C153" s="459">
        <v>0.35</v>
      </c>
      <c r="D153" s="137"/>
      <c r="E153" s="88"/>
      <c r="F153" s="102"/>
      <c r="G153" s="88"/>
      <c r="H153" s="120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108"/>
      <c r="V153" s="123">
        <f t="shared" si="12"/>
        <v>0</v>
      </c>
      <c r="W153" s="123">
        <f t="shared" si="13"/>
        <v>0</v>
      </c>
    </row>
    <row r="154" spans="2:23" s="109" customFormat="1" ht="14.4" customHeight="1" x14ac:dyDescent="0.25">
      <c r="B154" s="510" t="s">
        <v>486</v>
      </c>
      <c r="C154" s="459">
        <v>0.5</v>
      </c>
      <c r="D154" s="137"/>
      <c r="E154" s="88"/>
      <c r="F154" s="102"/>
      <c r="G154" s="88"/>
      <c r="H154" s="120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108"/>
      <c r="V154" s="123">
        <f t="shared" si="12"/>
        <v>0</v>
      </c>
      <c r="W154" s="123">
        <f>C154*G154+I154*$I$141+J154*$J$141+K154*$K$141+L154*$L$141+M154*$M$141+N154*$N$141+O154*$O$141+P154*$P$141+Q154*$Q$141+R154*$R$141+S154*$S$141+T154*$T$141</f>
        <v>0</v>
      </c>
    </row>
    <row r="155" spans="2:23" s="109" customFormat="1" ht="14.4" customHeight="1" x14ac:dyDescent="0.25">
      <c r="B155" s="510" t="s">
        <v>487</v>
      </c>
      <c r="C155" s="462">
        <v>1</v>
      </c>
      <c r="D155" s="137"/>
      <c r="E155" s="88"/>
      <c r="F155" s="102"/>
      <c r="G155" s="88"/>
      <c r="H155" s="120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108"/>
      <c r="V155" s="123">
        <f>C155*E155</f>
        <v>0</v>
      </c>
      <c r="W155" s="123">
        <f t="shared" si="13"/>
        <v>0</v>
      </c>
    </row>
    <row r="156" spans="2:23" s="109" customFormat="1" ht="14.4" customHeight="1" x14ac:dyDescent="0.25">
      <c r="B156" s="124"/>
      <c r="C156" s="125"/>
      <c r="D156" s="126"/>
      <c r="E156" s="127"/>
      <c r="F156" s="102"/>
      <c r="G156" s="125"/>
      <c r="H156" s="102"/>
      <c r="I156" s="128"/>
      <c r="J156" s="128"/>
      <c r="K156" s="128"/>
      <c r="L156" s="467"/>
      <c r="M156" s="587"/>
      <c r="N156" s="557"/>
      <c r="O156" s="557"/>
      <c r="P156" s="557"/>
      <c r="Q156" s="467"/>
      <c r="R156" s="557"/>
      <c r="S156" s="587"/>
      <c r="T156" s="467"/>
      <c r="U156" s="108"/>
      <c r="V156" s="101"/>
      <c r="W156" s="101"/>
    </row>
    <row r="157" spans="2:23" s="109" customFormat="1" ht="14.4" customHeight="1" x14ac:dyDescent="0.25">
      <c r="B157" s="129" t="s">
        <v>349</v>
      </c>
      <c r="C157" s="130" t="s">
        <v>52</v>
      </c>
      <c r="D157" s="131"/>
      <c r="E157" s="85">
        <f>SUM(V144:V147,V149:V155)</f>
        <v>0</v>
      </c>
      <c r="F157" s="111"/>
      <c r="G157" s="132"/>
      <c r="H157" s="111"/>
      <c r="I157" s="133"/>
      <c r="J157" s="133"/>
      <c r="K157" s="133"/>
      <c r="L157" s="107"/>
      <c r="M157" s="107"/>
      <c r="N157" s="107"/>
      <c r="O157" s="107"/>
      <c r="P157" s="107"/>
      <c r="Q157" s="107"/>
      <c r="R157" s="107"/>
      <c r="S157" s="107"/>
      <c r="T157" s="107"/>
      <c r="U157" s="468"/>
      <c r="V157" s="134"/>
      <c r="W157" s="134"/>
    </row>
    <row r="158" spans="2:23" s="109" customFormat="1" ht="14.4" customHeight="1" x14ac:dyDescent="0.25">
      <c r="B158" s="129" t="s">
        <v>350</v>
      </c>
      <c r="C158" s="130" t="s">
        <v>53</v>
      </c>
      <c r="D158" s="131"/>
      <c r="E158" s="85">
        <f>SUM(W144:W147,W149:W155)</f>
        <v>0</v>
      </c>
      <c r="F158" s="111"/>
      <c r="G158" s="132"/>
      <c r="H158" s="111"/>
      <c r="I158" s="133"/>
      <c r="J158" s="133"/>
      <c r="K158" s="133"/>
      <c r="L158" s="107"/>
      <c r="M158" s="107"/>
      <c r="N158" s="107"/>
      <c r="O158" s="107"/>
      <c r="P158" s="107"/>
      <c r="Q158" s="107"/>
      <c r="R158" s="107"/>
      <c r="S158" s="107"/>
      <c r="T158" s="107"/>
      <c r="U158" s="468"/>
      <c r="V158" s="134"/>
      <c r="W158" s="134"/>
    </row>
    <row r="159" spans="2:23" s="109" customFormat="1" ht="14.4" customHeight="1" x14ac:dyDescent="0.25">
      <c r="B159" s="147"/>
      <c r="C159" s="148"/>
      <c r="D159" s="131"/>
      <c r="E159" s="149"/>
      <c r="F159" s="111"/>
      <c r="G159" s="132"/>
      <c r="H159" s="111"/>
      <c r="I159" s="133"/>
      <c r="J159" s="133"/>
      <c r="K159" s="133"/>
      <c r="L159" s="107"/>
      <c r="M159" s="107"/>
      <c r="N159" s="107"/>
      <c r="O159" s="107"/>
      <c r="P159" s="107"/>
      <c r="Q159" s="107"/>
      <c r="R159" s="107"/>
      <c r="S159" s="107"/>
      <c r="T159" s="107"/>
      <c r="U159" s="468"/>
      <c r="V159" s="134"/>
      <c r="W159" s="134"/>
    </row>
    <row r="160" spans="2:23" s="109" customFormat="1" ht="14.4" customHeight="1" x14ac:dyDescent="0.25">
      <c r="B160" s="147"/>
      <c r="C160" s="148"/>
      <c r="D160" s="131"/>
      <c r="E160" s="149"/>
      <c r="F160" s="111"/>
      <c r="G160" s="132"/>
      <c r="H160" s="111"/>
      <c r="I160" s="133"/>
      <c r="J160" s="133"/>
      <c r="K160" s="133"/>
      <c r="L160" s="107"/>
      <c r="M160" s="107"/>
      <c r="N160" s="107"/>
      <c r="O160" s="107"/>
      <c r="P160" s="107"/>
      <c r="Q160" s="107"/>
      <c r="R160" s="107"/>
      <c r="S160" s="107"/>
      <c r="T160" s="107"/>
      <c r="U160" s="468"/>
      <c r="V160" s="134"/>
      <c r="W160" s="209"/>
    </row>
    <row r="161" spans="2:23" s="109" customFormat="1" ht="14.4" customHeight="1" x14ac:dyDescent="0.25">
      <c r="B161" s="508" t="s">
        <v>580</v>
      </c>
      <c r="C161" s="101"/>
      <c r="D161" s="102"/>
      <c r="E161" s="103"/>
      <c r="F161" s="102"/>
      <c r="G161" s="101"/>
      <c r="H161" s="102"/>
      <c r="I161" s="468"/>
      <c r="J161" s="552"/>
      <c r="K161" s="552"/>
      <c r="L161" s="468"/>
      <c r="M161" s="588"/>
      <c r="N161" s="552"/>
      <c r="O161" s="552"/>
      <c r="P161" s="552"/>
      <c r="Q161" s="104"/>
      <c r="R161" s="104"/>
      <c r="S161" s="104"/>
      <c r="T161" s="104"/>
      <c r="U161" s="104"/>
      <c r="V161" s="104"/>
      <c r="W161" s="104"/>
    </row>
    <row r="162" spans="2:23" s="109" customFormat="1" ht="14.4" customHeight="1" x14ac:dyDescent="0.25">
      <c r="B162" s="100"/>
      <c r="C162" s="101"/>
      <c r="D162" s="102"/>
      <c r="E162" s="103"/>
      <c r="F162" s="102"/>
      <c r="G162" s="101"/>
      <c r="H162" s="102"/>
      <c r="I162" s="468"/>
      <c r="J162" s="552"/>
      <c r="K162" s="552"/>
      <c r="L162" s="468"/>
      <c r="M162" s="588"/>
      <c r="N162" s="552"/>
      <c r="O162" s="552"/>
      <c r="P162" s="552"/>
      <c r="Q162" s="104"/>
      <c r="R162" s="104"/>
      <c r="S162" s="104"/>
      <c r="T162" s="104"/>
      <c r="U162" s="104"/>
      <c r="V162" s="104"/>
      <c r="W162" s="104"/>
    </row>
    <row r="163" spans="2:23" s="109" customFormat="1" ht="14.4" customHeight="1" x14ac:dyDescent="0.25">
      <c r="B163" s="100"/>
      <c r="C163" s="105" t="s">
        <v>539</v>
      </c>
      <c r="D163" s="102"/>
      <c r="E163" s="103"/>
      <c r="F163" s="102"/>
      <c r="G163" s="101"/>
      <c r="H163" s="102"/>
      <c r="I163" s="526"/>
      <c r="J163" s="552"/>
      <c r="K163" s="552"/>
      <c r="L163" s="526"/>
      <c r="M163" s="588"/>
      <c r="N163" s="552"/>
      <c r="O163" s="552"/>
      <c r="P163" s="552"/>
      <c r="Q163" s="104"/>
      <c r="R163" s="104"/>
      <c r="S163" s="104"/>
      <c r="T163" s="104"/>
      <c r="U163" s="104"/>
      <c r="V163" s="104"/>
      <c r="W163" s="104"/>
    </row>
    <row r="164" spans="2:23" s="109" customFormat="1" ht="14.4" customHeight="1" x14ac:dyDescent="0.25">
      <c r="B164" s="106" t="s">
        <v>2</v>
      </c>
      <c r="C164" s="92">
        <f>'Individu Form 2A ATMR Kredit'!H65</f>
        <v>0</v>
      </c>
      <c r="D164" s="102"/>
      <c r="E164" s="136"/>
      <c r="F164" s="102"/>
      <c r="G164" s="101"/>
      <c r="H164" s="102"/>
      <c r="I164" s="128"/>
      <c r="J164" s="128"/>
      <c r="K164" s="128"/>
      <c r="L164" s="528"/>
      <c r="M164" s="587"/>
      <c r="N164" s="557"/>
      <c r="O164" s="557"/>
      <c r="P164" s="557"/>
      <c r="Q164" s="528"/>
      <c r="R164" s="557"/>
      <c r="S164" s="587"/>
      <c r="T164" s="528"/>
      <c r="U164" s="108"/>
      <c r="V164" s="101"/>
      <c r="W164" s="101"/>
    </row>
    <row r="165" spans="2:23" s="109" customFormat="1" ht="14.4" customHeight="1" x14ac:dyDescent="0.25">
      <c r="B165" s="100"/>
      <c r="C165" s="101"/>
      <c r="D165" s="102"/>
      <c r="E165" s="103"/>
      <c r="F165" s="102"/>
      <c r="G165" s="101"/>
      <c r="H165" s="102"/>
      <c r="I165" s="694"/>
      <c r="J165" s="694"/>
      <c r="K165" s="694"/>
      <c r="L165" s="694"/>
      <c r="M165" s="588"/>
      <c r="N165" s="552"/>
      <c r="O165" s="552"/>
      <c r="P165" s="552"/>
      <c r="Q165" s="107"/>
      <c r="R165" s="107"/>
      <c r="S165" s="107"/>
      <c r="T165" s="107"/>
      <c r="U165" s="108"/>
      <c r="V165" s="101"/>
      <c r="W165" s="101"/>
    </row>
    <row r="166" spans="2:23" s="109" customFormat="1" ht="14.4" customHeight="1" x14ac:dyDescent="0.25">
      <c r="B166" s="695" t="s">
        <v>345</v>
      </c>
      <c r="C166" s="692" t="s">
        <v>346</v>
      </c>
      <c r="D166" s="110"/>
      <c r="E166" s="692" t="s">
        <v>2</v>
      </c>
      <c r="F166" s="111"/>
      <c r="G166" s="692" t="s">
        <v>395</v>
      </c>
      <c r="H166" s="112"/>
      <c r="I166" s="697" t="s">
        <v>396</v>
      </c>
      <c r="J166" s="698"/>
      <c r="K166" s="698"/>
      <c r="L166" s="698"/>
      <c r="M166" s="698"/>
      <c r="N166" s="698"/>
      <c r="O166" s="698"/>
      <c r="P166" s="698"/>
      <c r="Q166" s="698"/>
      <c r="R166" s="698"/>
      <c r="S166" s="698"/>
      <c r="T166" s="699"/>
      <c r="U166" s="526"/>
      <c r="V166" s="692" t="s">
        <v>421</v>
      </c>
      <c r="W166" s="692" t="s">
        <v>411</v>
      </c>
    </row>
    <row r="167" spans="2:23" s="109" customFormat="1" ht="14.4" customHeight="1" x14ac:dyDescent="0.25">
      <c r="B167" s="696"/>
      <c r="C167" s="693"/>
      <c r="D167" s="110"/>
      <c r="E167" s="693"/>
      <c r="F167" s="111"/>
      <c r="G167" s="693"/>
      <c r="H167" s="113"/>
      <c r="I167" s="114">
        <v>0</v>
      </c>
      <c r="J167" s="114">
        <v>0.1</v>
      </c>
      <c r="K167" s="114">
        <v>0.15</v>
      </c>
      <c r="L167" s="114">
        <v>0.2</v>
      </c>
      <c r="M167" s="114">
        <v>0.25</v>
      </c>
      <c r="N167" s="114">
        <v>0.3</v>
      </c>
      <c r="O167" s="114">
        <v>0.35</v>
      </c>
      <c r="P167" s="114">
        <v>0.4</v>
      </c>
      <c r="Q167" s="114">
        <v>0.5</v>
      </c>
      <c r="R167" s="114">
        <v>0.75</v>
      </c>
      <c r="S167" s="114">
        <v>0.85</v>
      </c>
      <c r="T167" s="114">
        <v>1</v>
      </c>
      <c r="U167" s="526"/>
      <c r="V167" s="693"/>
      <c r="W167" s="693"/>
    </row>
    <row r="168" spans="2:23" s="109" customFormat="1" ht="14.4" customHeight="1" x14ac:dyDescent="0.25">
      <c r="B168" s="115" t="s">
        <v>540</v>
      </c>
      <c r="C168" s="116" t="s">
        <v>541</v>
      </c>
      <c r="D168" s="110"/>
      <c r="E168" s="116" t="s">
        <v>542</v>
      </c>
      <c r="F168" s="111"/>
      <c r="G168" s="116" t="s">
        <v>544</v>
      </c>
      <c r="H168" s="113"/>
      <c r="I168" s="117" t="s">
        <v>545</v>
      </c>
      <c r="J168" s="117" t="s">
        <v>546</v>
      </c>
      <c r="K168" s="117" t="s">
        <v>547</v>
      </c>
      <c r="L168" s="117" t="s">
        <v>548</v>
      </c>
      <c r="M168" s="117" t="s">
        <v>549</v>
      </c>
      <c r="N168" s="117" t="s">
        <v>556</v>
      </c>
      <c r="O168" s="117" t="s">
        <v>550</v>
      </c>
      <c r="P168" s="117" t="s">
        <v>558</v>
      </c>
      <c r="Q168" s="117" t="s">
        <v>559</v>
      </c>
      <c r="R168" s="117" t="s">
        <v>560</v>
      </c>
      <c r="S168" s="116" t="s">
        <v>613</v>
      </c>
      <c r="T168" s="116" t="s">
        <v>614</v>
      </c>
      <c r="U168" s="552"/>
      <c r="V168" s="116" t="s">
        <v>615</v>
      </c>
      <c r="W168" s="116" t="s">
        <v>616</v>
      </c>
    </row>
    <row r="169" spans="2:23" s="109" customFormat="1" ht="14.4" customHeight="1" x14ac:dyDescent="0.25">
      <c r="B169" s="469" t="s">
        <v>459</v>
      </c>
      <c r="C169" s="315"/>
      <c r="D169" s="110"/>
      <c r="E169" s="315"/>
      <c r="F169" s="111"/>
      <c r="G169" s="315"/>
      <c r="H169" s="113"/>
      <c r="I169" s="315"/>
      <c r="J169" s="315"/>
      <c r="K169" s="315"/>
      <c r="L169" s="315"/>
      <c r="M169" s="315"/>
      <c r="N169" s="315"/>
      <c r="O169" s="315"/>
      <c r="P169" s="315"/>
      <c r="Q169" s="315"/>
      <c r="R169" s="315"/>
      <c r="S169" s="315"/>
      <c r="T169" s="315"/>
      <c r="U169" s="515"/>
      <c r="V169" s="316"/>
      <c r="W169" s="316"/>
    </row>
    <row r="170" spans="2:23" s="109" customFormat="1" ht="14.4" customHeight="1" x14ac:dyDescent="0.25">
      <c r="B170" s="470" t="s">
        <v>355</v>
      </c>
      <c r="C170" s="456">
        <v>0.2</v>
      </c>
      <c r="D170" s="137"/>
      <c r="E170" s="88"/>
      <c r="F170" s="102"/>
      <c r="G170" s="95"/>
      <c r="H170" s="120"/>
      <c r="I170" s="121"/>
      <c r="J170" s="121"/>
      <c r="K170" s="121"/>
      <c r="L170" s="122"/>
      <c r="M170" s="122"/>
      <c r="N170" s="122"/>
      <c r="O170" s="122"/>
      <c r="P170" s="122"/>
      <c r="Q170" s="122"/>
      <c r="R170" s="122"/>
      <c r="S170" s="122"/>
      <c r="T170" s="122"/>
      <c r="U170" s="108"/>
      <c r="V170" s="123">
        <f t="shared" ref="V170:V176" si="14">C170*E170</f>
        <v>0</v>
      </c>
      <c r="W170" s="123">
        <f>C170*G170+I170*$I$167+J170*$J$167+K170*$K$167+L170*$L$167+M170*$M$167+N170*$N$167+O170*$O$167+P170*$P$167+Q170*$Q$167+R170*$R$167+S170*S167+$T$170*$T$167</f>
        <v>0</v>
      </c>
    </row>
    <row r="171" spans="2:23" s="109" customFormat="1" ht="14.4" customHeight="1" x14ac:dyDescent="0.25">
      <c r="B171" s="470" t="s">
        <v>356</v>
      </c>
      <c r="C171" s="457">
        <v>0.5</v>
      </c>
      <c r="D171" s="137"/>
      <c r="E171" s="86"/>
      <c r="F171" s="102"/>
      <c r="G171" s="93"/>
      <c r="H171" s="120"/>
      <c r="I171" s="139"/>
      <c r="J171" s="139"/>
      <c r="K171" s="139"/>
      <c r="L171" s="140"/>
      <c r="M171" s="140"/>
      <c r="N171" s="140"/>
      <c r="O171" s="140"/>
      <c r="P171" s="140"/>
      <c r="Q171" s="140"/>
      <c r="R171" s="140"/>
      <c r="S171" s="140"/>
      <c r="T171" s="140"/>
      <c r="U171" s="108"/>
      <c r="V171" s="123">
        <f t="shared" si="14"/>
        <v>0</v>
      </c>
      <c r="W171" s="123">
        <f t="shared" ref="W171:W179" si="15">C171*G171+I171*$I$167+J171*$J$167+K171*$K$167+L171*$L$167+N171*$N$167+O171*$O$167+P171*$P$167+Q171*$Q$167+R171*$R$167+T171*$T$167</f>
        <v>0</v>
      </c>
    </row>
    <row r="172" spans="2:23" s="109" customFormat="1" ht="14.4" customHeight="1" x14ac:dyDescent="0.25">
      <c r="B172" s="470" t="s">
        <v>357</v>
      </c>
      <c r="C172" s="458">
        <v>1</v>
      </c>
      <c r="D172" s="137"/>
      <c r="E172" s="86"/>
      <c r="F172" s="102"/>
      <c r="G172" s="93"/>
      <c r="H172" s="120"/>
      <c r="I172" s="139"/>
      <c r="J172" s="139"/>
      <c r="K172" s="139"/>
      <c r="L172" s="140"/>
      <c r="M172" s="140"/>
      <c r="N172" s="140"/>
      <c r="O172" s="140"/>
      <c r="P172" s="140"/>
      <c r="Q172" s="140"/>
      <c r="R172" s="140"/>
      <c r="S172" s="140"/>
      <c r="T172" s="140"/>
      <c r="U172" s="108"/>
      <c r="V172" s="123">
        <f t="shared" si="14"/>
        <v>0</v>
      </c>
      <c r="W172" s="123">
        <f>C172*G172+I172*$I$167+J172*$J$167+K172*$K$167+L172*$L$167+N172*$N$167+O172*$O$167+P172*$P$167+Q172*$Q$167+R172*$R$167+T172*$T$167</f>
        <v>0</v>
      </c>
    </row>
    <row r="173" spans="2:23" s="109" customFormat="1" ht="14.4" customHeight="1" x14ac:dyDescent="0.25">
      <c r="B173" s="470" t="s">
        <v>358</v>
      </c>
      <c r="C173" s="458">
        <v>1.5</v>
      </c>
      <c r="D173" s="137"/>
      <c r="E173" s="88"/>
      <c r="F173" s="102"/>
      <c r="G173" s="95"/>
      <c r="H173" s="120"/>
      <c r="I173" s="121"/>
      <c r="J173" s="121"/>
      <c r="K173" s="121"/>
      <c r="L173" s="122"/>
      <c r="M173" s="122"/>
      <c r="N173" s="122"/>
      <c r="O173" s="122"/>
      <c r="P173" s="122"/>
      <c r="Q173" s="122"/>
      <c r="R173" s="122"/>
      <c r="S173" s="122"/>
      <c r="T173" s="122"/>
      <c r="U173" s="108"/>
      <c r="V173" s="123">
        <f t="shared" si="14"/>
        <v>0</v>
      </c>
      <c r="W173" s="123">
        <f t="shared" si="15"/>
        <v>0</v>
      </c>
    </row>
    <row r="174" spans="2:23" s="109" customFormat="1" ht="14.4" customHeight="1" x14ac:dyDescent="0.25">
      <c r="B174" s="471" t="s">
        <v>373</v>
      </c>
      <c r="C174" s="141">
        <v>0.2</v>
      </c>
      <c r="D174" s="137"/>
      <c r="E174" s="88"/>
      <c r="F174" s="102"/>
      <c r="G174" s="95"/>
      <c r="H174" s="120"/>
      <c r="I174" s="121"/>
      <c r="J174" s="121"/>
      <c r="K174" s="121"/>
      <c r="L174" s="122"/>
      <c r="M174" s="122"/>
      <c r="N174" s="122"/>
      <c r="O174" s="122"/>
      <c r="P174" s="122"/>
      <c r="Q174" s="122"/>
      <c r="R174" s="122"/>
      <c r="S174" s="122"/>
      <c r="T174" s="122"/>
      <c r="U174" s="108"/>
      <c r="V174" s="123">
        <f t="shared" si="14"/>
        <v>0</v>
      </c>
      <c r="W174" s="123">
        <f t="shared" si="15"/>
        <v>0</v>
      </c>
    </row>
    <row r="175" spans="2:23" s="109" customFormat="1" ht="14.4" customHeight="1" x14ac:dyDescent="0.25">
      <c r="B175" s="471" t="s">
        <v>371</v>
      </c>
      <c r="C175" s="141">
        <v>0.5</v>
      </c>
      <c r="D175" s="137"/>
      <c r="E175" s="88"/>
      <c r="F175" s="102"/>
      <c r="G175" s="95"/>
      <c r="H175" s="120"/>
      <c r="I175" s="121"/>
      <c r="J175" s="121"/>
      <c r="K175" s="121"/>
      <c r="L175" s="122"/>
      <c r="M175" s="122"/>
      <c r="N175" s="122"/>
      <c r="O175" s="122"/>
      <c r="P175" s="122"/>
      <c r="Q175" s="122"/>
      <c r="R175" s="122"/>
      <c r="S175" s="122"/>
      <c r="T175" s="122"/>
      <c r="U175" s="108"/>
      <c r="V175" s="123">
        <f t="shared" si="14"/>
        <v>0</v>
      </c>
      <c r="W175" s="123">
        <f t="shared" si="15"/>
        <v>0</v>
      </c>
    </row>
    <row r="176" spans="2:23" s="109" customFormat="1" ht="14.4" customHeight="1" x14ac:dyDescent="0.25">
      <c r="B176" s="471" t="s">
        <v>351</v>
      </c>
      <c r="C176" s="141">
        <v>1.5</v>
      </c>
      <c r="D176" s="137"/>
      <c r="E176" s="88"/>
      <c r="F176" s="102"/>
      <c r="G176" s="95"/>
      <c r="H176" s="120"/>
      <c r="I176" s="121"/>
      <c r="J176" s="121"/>
      <c r="K176" s="121"/>
      <c r="L176" s="122"/>
      <c r="M176" s="122"/>
      <c r="N176" s="122"/>
      <c r="O176" s="122"/>
      <c r="P176" s="122"/>
      <c r="Q176" s="122"/>
      <c r="R176" s="122"/>
      <c r="S176" s="122"/>
      <c r="T176" s="122"/>
      <c r="U176" s="108"/>
      <c r="V176" s="123">
        <f t="shared" si="14"/>
        <v>0</v>
      </c>
      <c r="W176" s="123">
        <f t="shared" si="15"/>
        <v>0</v>
      </c>
    </row>
    <row r="177" spans="2:23" s="109" customFormat="1" ht="14.4" customHeight="1" x14ac:dyDescent="0.25">
      <c r="B177" s="469" t="s">
        <v>352</v>
      </c>
      <c r="C177" s="315"/>
      <c r="D177" s="137"/>
      <c r="E177" s="315"/>
      <c r="F177" s="102"/>
      <c r="G177" s="315"/>
      <c r="H177" s="120"/>
      <c r="I177" s="315"/>
      <c r="J177" s="315"/>
      <c r="K177" s="315"/>
      <c r="L177" s="315"/>
      <c r="M177" s="315"/>
      <c r="N177" s="315"/>
      <c r="O177" s="315"/>
      <c r="P177" s="315"/>
      <c r="Q177" s="315"/>
      <c r="R177" s="315"/>
      <c r="S177" s="315"/>
      <c r="T177" s="315"/>
      <c r="U177" s="108"/>
      <c r="V177" s="316"/>
      <c r="W177" s="316"/>
    </row>
    <row r="178" spans="2:23" s="109" customFormat="1" ht="14.4" customHeight="1" x14ac:dyDescent="0.25">
      <c r="B178" s="472" t="s">
        <v>460</v>
      </c>
      <c r="C178" s="459">
        <v>0.2</v>
      </c>
      <c r="D178" s="137"/>
      <c r="E178" s="88"/>
      <c r="F178" s="102"/>
      <c r="G178" s="95"/>
      <c r="H178" s="120"/>
      <c r="I178" s="121"/>
      <c r="J178" s="121"/>
      <c r="K178" s="121"/>
      <c r="L178" s="122"/>
      <c r="M178" s="122"/>
      <c r="N178" s="122"/>
      <c r="O178" s="122"/>
      <c r="P178" s="122"/>
      <c r="Q178" s="122"/>
      <c r="R178" s="122"/>
      <c r="S178" s="122"/>
      <c r="T178" s="122"/>
      <c r="U178" s="108"/>
      <c r="V178" s="123">
        <f t="shared" ref="V178:V180" si="16">C178*E178</f>
        <v>0</v>
      </c>
      <c r="W178" s="123">
        <f t="shared" si="15"/>
        <v>0</v>
      </c>
    </row>
    <row r="179" spans="2:23" s="109" customFormat="1" ht="14.4" customHeight="1" x14ac:dyDescent="0.25">
      <c r="B179" s="472" t="s">
        <v>461</v>
      </c>
      <c r="C179" s="459">
        <v>0.5</v>
      </c>
      <c r="D179" s="137"/>
      <c r="E179" s="88"/>
      <c r="F179" s="102"/>
      <c r="G179" s="95"/>
      <c r="H179" s="120"/>
      <c r="I179" s="121"/>
      <c r="J179" s="121"/>
      <c r="K179" s="121"/>
      <c r="L179" s="122"/>
      <c r="M179" s="122"/>
      <c r="N179" s="122"/>
      <c r="O179" s="122"/>
      <c r="P179" s="122"/>
      <c r="Q179" s="122"/>
      <c r="R179" s="122"/>
      <c r="S179" s="122"/>
      <c r="T179" s="122"/>
      <c r="U179" s="108"/>
      <c r="V179" s="123">
        <f t="shared" si="16"/>
        <v>0</v>
      </c>
      <c r="W179" s="123">
        <f t="shared" si="15"/>
        <v>0</v>
      </c>
    </row>
    <row r="180" spans="2:23" s="109" customFormat="1" ht="14.4" customHeight="1" x14ac:dyDescent="0.25">
      <c r="B180" s="472" t="s">
        <v>462</v>
      </c>
      <c r="C180" s="459">
        <v>1.5</v>
      </c>
      <c r="D180" s="137"/>
      <c r="E180" s="88"/>
      <c r="F180" s="102"/>
      <c r="G180" s="95"/>
      <c r="H180" s="120"/>
      <c r="I180" s="121"/>
      <c r="J180" s="121"/>
      <c r="K180" s="121"/>
      <c r="L180" s="122"/>
      <c r="M180" s="122"/>
      <c r="N180" s="122"/>
      <c r="O180" s="122"/>
      <c r="P180" s="122"/>
      <c r="Q180" s="122"/>
      <c r="R180" s="122"/>
      <c r="S180" s="122"/>
      <c r="T180" s="122"/>
      <c r="U180" s="108"/>
      <c r="V180" s="123">
        <f t="shared" si="16"/>
        <v>0</v>
      </c>
      <c r="W180" s="123">
        <f>C180*G180+I180*$I$167+J180*$J$167+K180*$K$167+L180*$L$167+N180*$N$167+O180*$O$167+P180*$P$167+Q180*$Q$167+R180*$R$167+T180*$T$167</f>
        <v>0</v>
      </c>
    </row>
    <row r="181" spans="2:23" s="109" customFormat="1" ht="14.4" customHeight="1" x14ac:dyDescent="0.25">
      <c r="B181" s="511"/>
      <c r="C181" s="512"/>
      <c r="D181" s="126"/>
      <c r="E181" s="127"/>
      <c r="F181" s="102"/>
      <c r="G181" s="125"/>
      <c r="H181" s="102"/>
      <c r="I181" s="128"/>
      <c r="J181" s="128"/>
      <c r="K181" s="128"/>
      <c r="L181" s="467"/>
      <c r="M181" s="587"/>
      <c r="N181" s="557"/>
      <c r="O181" s="557"/>
      <c r="P181" s="557"/>
      <c r="Q181" s="467"/>
      <c r="R181" s="557"/>
      <c r="S181" s="587"/>
      <c r="T181" s="467"/>
      <c r="U181" s="108"/>
      <c r="V181" s="101"/>
      <c r="W181" s="101"/>
    </row>
    <row r="182" spans="2:23" s="109" customFormat="1" ht="14.4" customHeight="1" x14ac:dyDescent="0.25">
      <c r="B182" s="129" t="s">
        <v>349</v>
      </c>
      <c r="C182" s="130" t="s">
        <v>52</v>
      </c>
      <c r="D182" s="131"/>
      <c r="E182" s="85">
        <f>SUM(V170:V176,V178:V180)</f>
        <v>0</v>
      </c>
      <c r="F182" s="111"/>
      <c r="G182" s="132"/>
      <c r="H182" s="111"/>
      <c r="I182" s="133"/>
      <c r="J182" s="133"/>
      <c r="K182" s="133"/>
      <c r="L182" s="107"/>
      <c r="M182" s="107"/>
      <c r="N182" s="107"/>
      <c r="O182" s="107"/>
      <c r="P182" s="107"/>
      <c r="Q182" s="107"/>
      <c r="R182" s="107"/>
      <c r="S182" s="107"/>
      <c r="T182" s="107"/>
      <c r="U182" s="468"/>
      <c r="V182" s="134"/>
      <c r="W182" s="134"/>
    </row>
    <row r="183" spans="2:23" s="109" customFormat="1" ht="14.4" customHeight="1" x14ac:dyDescent="0.25">
      <c r="B183" s="129" t="s">
        <v>350</v>
      </c>
      <c r="C183" s="130" t="s">
        <v>53</v>
      </c>
      <c r="D183" s="131"/>
      <c r="E183" s="85">
        <f>SUM(W170:W176,W178:W180)</f>
        <v>0</v>
      </c>
      <c r="F183" s="111"/>
      <c r="G183" s="132"/>
      <c r="H183" s="111"/>
      <c r="I183" s="133"/>
      <c r="J183" s="133"/>
      <c r="K183" s="133"/>
      <c r="L183" s="107"/>
      <c r="M183" s="107"/>
      <c r="N183" s="107"/>
      <c r="O183" s="107"/>
      <c r="P183" s="107"/>
      <c r="Q183" s="107"/>
      <c r="R183" s="107"/>
      <c r="S183" s="107"/>
      <c r="T183" s="107"/>
      <c r="U183" s="468"/>
      <c r="V183" s="134"/>
      <c r="W183" s="134"/>
    </row>
    <row r="184" spans="2:23" s="109" customFormat="1" ht="14.4" customHeight="1" x14ac:dyDescent="0.35">
      <c r="B184" s="81"/>
      <c r="C184" s="135"/>
      <c r="D184" s="81"/>
      <c r="E184" s="81"/>
      <c r="F184" s="81"/>
      <c r="G184" s="135"/>
      <c r="H184" s="81"/>
      <c r="I184" s="81"/>
      <c r="J184" s="81"/>
      <c r="K184" s="81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</row>
    <row r="185" spans="2:23" s="109" customFormat="1" ht="14.4" customHeight="1" x14ac:dyDescent="0.35">
      <c r="B185" s="81"/>
      <c r="C185" s="135"/>
      <c r="D185" s="81"/>
      <c r="E185" s="81"/>
      <c r="F185" s="81"/>
      <c r="G185" s="135"/>
      <c r="H185" s="81"/>
      <c r="I185" s="81"/>
      <c r="J185" s="81"/>
      <c r="K185" s="81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</row>
    <row r="186" spans="2:23" s="109" customFormat="1" ht="14.4" customHeight="1" x14ac:dyDescent="0.25">
      <c r="B186" s="507" t="s">
        <v>581</v>
      </c>
      <c r="C186" s="101"/>
      <c r="D186" s="102"/>
      <c r="E186" s="103"/>
      <c r="F186" s="102"/>
      <c r="G186" s="101"/>
      <c r="H186" s="102"/>
      <c r="I186" s="468"/>
      <c r="J186" s="552"/>
      <c r="K186" s="552"/>
      <c r="L186" s="468"/>
      <c r="M186" s="588"/>
      <c r="N186" s="552"/>
      <c r="O186" s="552"/>
      <c r="P186" s="552"/>
      <c r="Q186" s="104"/>
      <c r="R186" s="104"/>
      <c r="S186" s="104"/>
      <c r="T186" s="104"/>
      <c r="U186" s="104"/>
      <c r="V186" s="104"/>
      <c r="W186" s="104"/>
    </row>
    <row r="187" spans="2:23" s="109" customFormat="1" ht="14.4" customHeight="1" x14ac:dyDescent="0.25">
      <c r="B187" s="100"/>
      <c r="C187" s="101"/>
      <c r="D187" s="102"/>
      <c r="E187" s="103"/>
      <c r="F187" s="102"/>
      <c r="G187" s="101"/>
      <c r="H187" s="102"/>
      <c r="I187" s="468"/>
      <c r="J187" s="552"/>
      <c r="K187" s="552"/>
      <c r="L187" s="468"/>
      <c r="M187" s="588"/>
      <c r="N187" s="552"/>
      <c r="O187" s="552"/>
      <c r="P187" s="552"/>
      <c r="Q187" s="104"/>
      <c r="R187" s="104"/>
      <c r="S187" s="104"/>
      <c r="T187" s="104"/>
      <c r="U187" s="104"/>
      <c r="V187" s="104"/>
      <c r="W187" s="104"/>
    </row>
    <row r="188" spans="2:23" s="109" customFormat="1" ht="14.4" customHeight="1" x14ac:dyDescent="0.25">
      <c r="B188" s="100"/>
      <c r="C188" s="105" t="s">
        <v>539</v>
      </c>
      <c r="D188" s="102"/>
      <c r="E188" s="103"/>
      <c r="F188" s="102"/>
      <c r="G188" s="101"/>
      <c r="H188" s="102"/>
      <c r="I188" s="526"/>
      <c r="J188" s="552"/>
      <c r="K188" s="552"/>
      <c r="L188" s="526"/>
      <c r="M188" s="588"/>
      <c r="N188" s="552"/>
      <c r="O188" s="552"/>
      <c r="P188" s="552"/>
      <c r="Q188" s="104"/>
      <c r="R188" s="104"/>
      <c r="S188" s="104"/>
      <c r="T188" s="104"/>
      <c r="U188" s="104"/>
      <c r="V188" s="104"/>
      <c r="W188" s="104"/>
    </row>
    <row r="189" spans="2:23" s="109" customFormat="1" ht="14.4" customHeight="1" x14ac:dyDescent="0.25">
      <c r="B189" s="106" t="s">
        <v>2</v>
      </c>
      <c r="C189" s="92">
        <f>'Individu Form 2A ATMR Kredit'!H73</f>
        <v>0</v>
      </c>
      <c r="D189" s="102"/>
      <c r="E189" s="136"/>
      <c r="F189" s="102"/>
      <c r="G189" s="101"/>
      <c r="H189" s="102"/>
      <c r="I189" s="128"/>
      <c r="J189" s="128"/>
      <c r="K189" s="128"/>
      <c r="L189" s="528"/>
      <c r="M189" s="587"/>
      <c r="N189" s="557"/>
      <c r="O189" s="557"/>
      <c r="P189" s="557"/>
      <c r="Q189" s="528"/>
      <c r="R189" s="557"/>
      <c r="S189" s="587"/>
      <c r="T189" s="528"/>
      <c r="U189" s="108"/>
      <c r="V189" s="101"/>
      <c r="W189" s="101"/>
    </row>
    <row r="190" spans="2:23" s="109" customFormat="1" ht="14.4" customHeight="1" x14ac:dyDescent="0.25">
      <c r="B190" s="100"/>
      <c r="C190" s="101"/>
      <c r="D190" s="102"/>
      <c r="E190" s="103"/>
      <c r="F190" s="102"/>
      <c r="G190" s="101"/>
      <c r="H190" s="102"/>
      <c r="I190" s="694"/>
      <c r="J190" s="694"/>
      <c r="K190" s="694"/>
      <c r="L190" s="694"/>
      <c r="M190" s="588"/>
      <c r="N190" s="552"/>
      <c r="O190" s="552"/>
      <c r="P190" s="552"/>
      <c r="Q190" s="107"/>
      <c r="R190" s="107"/>
      <c r="S190" s="107"/>
      <c r="T190" s="107"/>
      <c r="U190" s="108"/>
      <c r="V190" s="101"/>
      <c r="W190" s="101"/>
    </row>
    <row r="191" spans="2:23" s="109" customFormat="1" ht="14" customHeight="1" x14ac:dyDescent="0.25">
      <c r="B191" s="695" t="s">
        <v>345</v>
      </c>
      <c r="C191" s="692" t="s">
        <v>346</v>
      </c>
      <c r="D191" s="110"/>
      <c r="E191" s="692" t="s">
        <v>2</v>
      </c>
      <c r="F191" s="111"/>
      <c r="G191" s="692" t="s">
        <v>395</v>
      </c>
      <c r="H191" s="112"/>
      <c r="I191" s="697" t="s">
        <v>396</v>
      </c>
      <c r="J191" s="698"/>
      <c r="K191" s="698"/>
      <c r="L191" s="698"/>
      <c r="M191" s="698"/>
      <c r="N191" s="698"/>
      <c r="O191" s="698"/>
      <c r="P191" s="698"/>
      <c r="Q191" s="698"/>
      <c r="R191" s="698"/>
      <c r="S191" s="698"/>
      <c r="T191" s="699"/>
      <c r="U191" s="526"/>
      <c r="V191" s="692" t="s">
        <v>421</v>
      </c>
      <c r="W191" s="692" t="s">
        <v>411</v>
      </c>
    </row>
    <row r="192" spans="2:23" s="109" customFormat="1" ht="14" customHeight="1" x14ac:dyDescent="0.25">
      <c r="B192" s="696"/>
      <c r="C192" s="693"/>
      <c r="D192" s="110"/>
      <c r="E192" s="693"/>
      <c r="F192" s="111"/>
      <c r="G192" s="693"/>
      <c r="H192" s="113"/>
      <c r="I192" s="114">
        <v>0</v>
      </c>
      <c r="J192" s="114">
        <v>0.1</v>
      </c>
      <c r="K192" s="114">
        <v>0.15</v>
      </c>
      <c r="L192" s="114">
        <v>0.2</v>
      </c>
      <c r="M192" s="114">
        <v>0.25</v>
      </c>
      <c r="N192" s="114">
        <v>0.3</v>
      </c>
      <c r="O192" s="114">
        <v>0.35</v>
      </c>
      <c r="P192" s="114">
        <v>0.4</v>
      </c>
      <c r="Q192" s="114">
        <v>0.5</v>
      </c>
      <c r="R192" s="114">
        <v>0.75</v>
      </c>
      <c r="S192" s="114">
        <v>0.85</v>
      </c>
      <c r="T192" s="114">
        <v>1</v>
      </c>
      <c r="U192" s="526"/>
      <c r="V192" s="693"/>
      <c r="W192" s="693"/>
    </row>
    <row r="193" spans="2:23" s="109" customFormat="1" ht="14.4" customHeight="1" x14ac:dyDescent="0.25">
      <c r="B193" s="115" t="s">
        <v>540</v>
      </c>
      <c r="C193" s="116" t="s">
        <v>541</v>
      </c>
      <c r="D193" s="110"/>
      <c r="E193" s="116" t="s">
        <v>542</v>
      </c>
      <c r="F193" s="111"/>
      <c r="G193" s="116" t="s">
        <v>544</v>
      </c>
      <c r="H193" s="113"/>
      <c r="I193" s="117" t="s">
        <v>545</v>
      </c>
      <c r="J193" s="117" t="s">
        <v>546</v>
      </c>
      <c r="K193" s="117" t="s">
        <v>547</v>
      </c>
      <c r="L193" s="117" t="s">
        <v>548</v>
      </c>
      <c r="M193" s="117" t="s">
        <v>549</v>
      </c>
      <c r="N193" s="117" t="s">
        <v>556</v>
      </c>
      <c r="O193" s="117" t="s">
        <v>550</v>
      </c>
      <c r="P193" s="117" t="s">
        <v>558</v>
      </c>
      <c r="Q193" s="117" t="s">
        <v>559</v>
      </c>
      <c r="R193" s="117" t="s">
        <v>560</v>
      </c>
      <c r="S193" s="116" t="s">
        <v>613</v>
      </c>
      <c r="T193" s="116" t="s">
        <v>614</v>
      </c>
      <c r="U193" s="552"/>
      <c r="V193" s="116" t="s">
        <v>615</v>
      </c>
      <c r="W193" s="116" t="s">
        <v>616</v>
      </c>
    </row>
    <row r="194" spans="2:23" s="109" customFormat="1" ht="14.4" customHeight="1" x14ac:dyDescent="0.25">
      <c r="B194" s="469" t="s">
        <v>459</v>
      </c>
      <c r="C194" s="315"/>
      <c r="D194" s="110"/>
      <c r="E194" s="315"/>
      <c r="F194" s="111"/>
      <c r="G194" s="316"/>
      <c r="H194" s="113"/>
      <c r="I194" s="316"/>
      <c r="J194" s="315"/>
      <c r="K194" s="315"/>
      <c r="L194" s="315"/>
      <c r="M194" s="315"/>
      <c r="N194" s="315"/>
      <c r="O194" s="315"/>
      <c r="P194" s="315"/>
      <c r="Q194" s="315"/>
      <c r="R194" s="315"/>
      <c r="S194" s="315"/>
      <c r="T194" s="315"/>
      <c r="U194" s="515"/>
      <c r="V194" s="316"/>
      <c r="W194" s="316"/>
    </row>
    <row r="195" spans="2:23" s="109" customFormat="1" ht="14.4" customHeight="1" x14ac:dyDescent="0.25">
      <c r="B195" s="545" t="s">
        <v>355</v>
      </c>
      <c r="C195" s="546">
        <v>0.2</v>
      </c>
      <c r="D195" s="137"/>
      <c r="E195" s="88"/>
      <c r="F195" s="102"/>
      <c r="G195" s="95"/>
      <c r="H195" s="120"/>
      <c r="I195" s="121"/>
      <c r="J195" s="121"/>
      <c r="K195" s="121"/>
      <c r="L195" s="122"/>
      <c r="M195" s="122"/>
      <c r="N195" s="122"/>
      <c r="O195" s="122"/>
      <c r="P195" s="122"/>
      <c r="Q195" s="122"/>
      <c r="R195" s="122"/>
      <c r="S195" s="122"/>
      <c r="T195" s="122"/>
      <c r="U195" s="108"/>
      <c r="V195" s="123">
        <f>C195*E195</f>
        <v>0</v>
      </c>
      <c r="W195" s="123">
        <f>C195*G195+I195*$I$192+J195*$J$192+K195*$K$192+L195*$L$192+M195*$M$192+N195*$N$192+O195*$O$192+P195*$P$192+Q195*$Q$192+R195*$R$192+S195*$S$192+T195*$T$192</f>
        <v>0</v>
      </c>
    </row>
    <row r="196" spans="2:23" s="109" customFormat="1" ht="14.4" customHeight="1" x14ac:dyDescent="0.25">
      <c r="B196" s="545" t="s">
        <v>356</v>
      </c>
      <c r="C196" s="547">
        <v>0.5</v>
      </c>
      <c r="D196" s="137"/>
      <c r="E196" s="86"/>
      <c r="F196" s="102"/>
      <c r="G196" s="93"/>
      <c r="H196" s="120"/>
      <c r="I196" s="139"/>
      <c r="J196" s="139"/>
      <c r="K196" s="139"/>
      <c r="L196" s="140"/>
      <c r="M196" s="140"/>
      <c r="N196" s="140"/>
      <c r="O196" s="140"/>
      <c r="P196" s="140"/>
      <c r="Q196" s="140"/>
      <c r="R196" s="140"/>
      <c r="S196" s="140"/>
      <c r="T196" s="140"/>
      <c r="U196" s="108"/>
      <c r="V196" s="123">
        <f t="shared" ref="V196:V203" si="17">C196*E196</f>
        <v>0</v>
      </c>
      <c r="W196" s="123">
        <f t="shared" ref="W196:W203" si="18">C196*G196+I196*$I$192+J196*$J$192+K196*$K$192+L196*$L$192+M196*$M$192+N196*$N$192+O196*$O$192+P196*$P$192+Q196*$Q$192+R196*$R$192+S196*$S$192+T196*$T$192</f>
        <v>0</v>
      </c>
    </row>
    <row r="197" spans="2:23" s="109" customFormat="1" ht="14.4" customHeight="1" x14ac:dyDescent="0.25">
      <c r="B197" s="545" t="s">
        <v>357</v>
      </c>
      <c r="C197" s="550">
        <v>1</v>
      </c>
      <c r="D197" s="137"/>
      <c r="E197" s="86"/>
      <c r="F197" s="102"/>
      <c r="G197" s="93"/>
      <c r="H197" s="120"/>
      <c r="I197" s="139"/>
      <c r="J197" s="139"/>
      <c r="K197" s="139"/>
      <c r="L197" s="140"/>
      <c r="M197" s="140"/>
      <c r="N197" s="140"/>
      <c r="O197" s="140"/>
      <c r="P197" s="140"/>
      <c r="Q197" s="140"/>
      <c r="R197" s="140"/>
      <c r="S197" s="140"/>
      <c r="T197" s="140"/>
      <c r="U197" s="108"/>
      <c r="V197" s="123">
        <f t="shared" si="17"/>
        <v>0</v>
      </c>
      <c r="W197" s="123">
        <f t="shared" si="18"/>
        <v>0</v>
      </c>
    </row>
    <row r="198" spans="2:23" s="109" customFormat="1" ht="14.4" customHeight="1" x14ac:dyDescent="0.25">
      <c r="B198" s="545" t="s">
        <v>358</v>
      </c>
      <c r="C198" s="550">
        <v>1.5</v>
      </c>
      <c r="D198" s="137"/>
      <c r="E198" s="88"/>
      <c r="F198" s="102"/>
      <c r="G198" s="95"/>
      <c r="H198" s="120"/>
      <c r="I198" s="121"/>
      <c r="J198" s="121"/>
      <c r="K198" s="121"/>
      <c r="L198" s="122"/>
      <c r="M198" s="122"/>
      <c r="N198" s="122"/>
      <c r="O198" s="122"/>
      <c r="P198" s="122"/>
      <c r="Q198" s="122"/>
      <c r="R198" s="122"/>
      <c r="S198" s="122"/>
      <c r="T198" s="122"/>
      <c r="U198" s="108"/>
      <c r="V198" s="123">
        <f t="shared" si="17"/>
        <v>0</v>
      </c>
      <c r="W198" s="123">
        <f t="shared" si="18"/>
        <v>0</v>
      </c>
    </row>
    <row r="199" spans="2:23" s="109" customFormat="1" ht="14.4" customHeight="1" x14ac:dyDescent="0.25">
      <c r="B199" s="545" t="s">
        <v>368</v>
      </c>
      <c r="C199" s="546">
        <v>0.2</v>
      </c>
      <c r="D199" s="137"/>
      <c r="E199" s="88"/>
      <c r="F199" s="102"/>
      <c r="G199" s="95"/>
      <c r="H199" s="120"/>
      <c r="I199" s="121"/>
      <c r="J199" s="121"/>
      <c r="K199" s="121"/>
      <c r="L199" s="122"/>
      <c r="M199" s="122"/>
      <c r="N199" s="122"/>
      <c r="O199" s="122"/>
      <c r="P199" s="122"/>
      <c r="Q199" s="122"/>
      <c r="R199" s="122"/>
      <c r="S199" s="122"/>
      <c r="T199" s="122"/>
      <c r="U199" s="108"/>
      <c r="V199" s="123">
        <f t="shared" si="17"/>
        <v>0</v>
      </c>
      <c r="W199" s="123">
        <f t="shared" si="18"/>
        <v>0</v>
      </c>
    </row>
    <row r="200" spans="2:23" s="109" customFormat="1" ht="14.4" customHeight="1" x14ac:dyDescent="0.25">
      <c r="B200" s="472" t="s">
        <v>441</v>
      </c>
      <c r="C200" s="455">
        <v>0.3</v>
      </c>
      <c r="D200" s="137"/>
      <c r="E200" s="88"/>
      <c r="F200" s="102"/>
      <c r="G200" s="95"/>
      <c r="H200" s="120"/>
      <c r="I200" s="121"/>
      <c r="J200" s="121"/>
      <c r="K200" s="121"/>
      <c r="L200" s="122"/>
      <c r="M200" s="122"/>
      <c r="N200" s="122"/>
      <c r="O200" s="122"/>
      <c r="P200" s="122"/>
      <c r="Q200" s="122"/>
      <c r="R200" s="122"/>
      <c r="S200" s="122"/>
      <c r="T200" s="122"/>
      <c r="U200" s="108"/>
      <c r="V200" s="123">
        <f t="shared" si="17"/>
        <v>0</v>
      </c>
      <c r="W200" s="123">
        <f t="shared" si="18"/>
        <v>0</v>
      </c>
    </row>
    <row r="201" spans="2:23" s="109" customFormat="1" ht="14.4" customHeight="1" x14ac:dyDescent="0.25">
      <c r="B201" s="472" t="s">
        <v>370</v>
      </c>
      <c r="C201" s="138">
        <v>0.5</v>
      </c>
      <c r="D201" s="137"/>
      <c r="E201" s="86"/>
      <c r="F201" s="102"/>
      <c r="G201" s="93"/>
      <c r="H201" s="120"/>
      <c r="I201" s="139"/>
      <c r="J201" s="139"/>
      <c r="K201" s="139"/>
      <c r="L201" s="140"/>
      <c r="M201" s="140"/>
      <c r="N201" s="140"/>
      <c r="O201" s="140"/>
      <c r="P201" s="140"/>
      <c r="Q201" s="140"/>
      <c r="R201" s="140"/>
      <c r="S201" s="140"/>
      <c r="T201" s="140"/>
      <c r="U201" s="108"/>
      <c r="V201" s="123">
        <f t="shared" si="17"/>
        <v>0</v>
      </c>
      <c r="W201" s="123">
        <f t="shared" si="18"/>
        <v>0</v>
      </c>
    </row>
    <row r="202" spans="2:23" s="109" customFormat="1" ht="14.4" customHeight="1" x14ac:dyDescent="0.25">
      <c r="B202" s="471" t="s">
        <v>371</v>
      </c>
      <c r="C202" s="141">
        <v>1</v>
      </c>
      <c r="D202" s="137"/>
      <c r="E202" s="88"/>
      <c r="F202" s="102"/>
      <c r="G202" s="95"/>
      <c r="H202" s="120"/>
      <c r="I202" s="121"/>
      <c r="J202" s="121"/>
      <c r="K202" s="121"/>
      <c r="L202" s="122"/>
      <c r="M202" s="122"/>
      <c r="N202" s="122"/>
      <c r="O202" s="122"/>
      <c r="P202" s="122"/>
      <c r="Q202" s="122"/>
      <c r="R202" s="122"/>
      <c r="S202" s="122"/>
      <c r="T202" s="122"/>
      <c r="U202" s="108"/>
      <c r="V202" s="123">
        <f t="shared" si="17"/>
        <v>0</v>
      </c>
      <c r="W202" s="123">
        <f t="shared" si="18"/>
        <v>0</v>
      </c>
    </row>
    <row r="203" spans="2:23" s="109" customFormat="1" ht="14.4" customHeight="1" x14ac:dyDescent="0.25">
      <c r="B203" s="471" t="s">
        <v>351</v>
      </c>
      <c r="C203" s="141">
        <v>1.5</v>
      </c>
      <c r="D203" s="137"/>
      <c r="E203" s="88"/>
      <c r="F203" s="102"/>
      <c r="G203" s="95"/>
      <c r="H203" s="120"/>
      <c r="I203" s="121"/>
      <c r="J203" s="121"/>
      <c r="K203" s="121"/>
      <c r="L203" s="122"/>
      <c r="M203" s="122"/>
      <c r="N203" s="122"/>
      <c r="O203" s="122"/>
      <c r="P203" s="122"/>
      <c r="Q203" s="122"/>
      <c r="R203" s="122"/>
      <c r="S203" s="122"/>
      <c r="T203" s="122"/>
      <c r="U203" s="108"/>
      <c r="V203" s="123">
        <f t="shared" si="17"/>
        <v>0</v>
      </c>
      <c r="W203" s="123">
        <f t="shared" si="18"/>
        <v>0</v>
      </c>
    </row>
    <row r="204" spans="2:23" s="109" customFormat="1" ht="14.4" customHeight="1" x14ac:dyDescent="0.25">
      <c r="B204" s="469" t="s">
        <v>352</v>
      </c>
      <c r="C204" s="315"/>
      <c r="D204" s="137"/>
      <c r="E204" s="315"/>
      <c r="F204" s="102"/>
      <c r="G204" s="316"/>
      <c r="H204" s="120"/>
      <c r="I204" s="316"/>
      <c r="J204" s="315"/>
      <c r="K204" s="315"/>
      <c r="L204" s="315"/>
      <c r="M204" s="315"/>
      <c r="N204" s="315"/>
      <c r="O204" s="315"/>
      <c r="P204" s="315"/>
      <c r="Q204" s="315"/>
      <c r="R204" s="315"/>
      <c r="S204" s="315"/>
      <c r="T204" s="315"/>
      <c r="U204" s="108"/>
      <c r="V204" s="316"/>
      <c r="W204" s="316"/>
    </row>
    <row r="205" spans="2:23" s="109" customFormat="1" ht="14.4" customHeight="1" x14ac:dyDescent="0.25">
      <c r="B205" s="472" t="s">
        <v>460</v>
      </c>
      <c r="C205" s="462">
        <v>0.4</v>
      </c>
      <c r="D205" s="137"/>
      <c r="E205" s="88"/>
      <c r="F205" s="102"/>
      <c r="G205" s="95"/>
      <c r="H205" s="120"/>
      <c r="I205" s="121"/>
      <c r="J205" s="121"/>
      <c r="K205" s="121"/>
      <c r="L205" s="122"/>
      <c r="M205" s="122"/>
      <c r="N205" s="122"/>
      <c r="O205" s="122"/>
      <c r="P205" s="122"/>
      <c r="Q205" s="122"/>
      <c r="R205" s="122"/>
      <c r="S205" s="122"/>
      <c r="T205" s="122"/>
      <c r="U205" s="108"/>
      <c r="V205" s="123">
        <f t="shared" ref="V205:V207" si="19">C205*E205</f>
        <v>0</v>
      </c>
      <c r="W205" s="123">
        <f t="shared" ref="W205:W207" si="20">C205*G205+I205*$I$192+J205*$J$192+K205*$K$192+L205*$L$192+M205*$M$192+N205*$N$192+O205*$O$192+P205*$P$192+Q205*$Q$192+R205*$R$192+S205*$S$192+T205*$T$192</f>
        <v>0</v>
      </c>
    </row>
    <row r="206" spans="2:23" s="109" customFormat="1" ht="14.4" customHeight="1" x14ac:dyDescent="0.25">
      <c r="B206" s="472" t="s">
        <v>461</v>
      </c>
      <c r="C206" s="462">
        <v>0.75</v>
      </c>
      <c r="D206" s="137"/>
      <c r="E206" s="88"/>
      <c r="F206" s="102"/>
      <c r="G206" s="95"/>
      <c r="H206" s="120"/>
      <c r="I206" s="121"/>
      <c r="J206" s="121"/>
      <c r="K206" s="121"/>
      <c r="L206" s="122"/>
      <c r="M206" s="122"/>
      <c r="N206" s="122"/>
      <c r="O206" s="122"/>
      <c r="P206" s="122"/>
      <c r="Q206" s="122"/>
      <c r="R206" s="122"/>
      <c r="S206" s="122"/>
      <c r="T206" s="122"/>
      <c r="U206" s="108"/>
      <c r="V206" s="123">
        <f t="shared" si="19"/>
        <v>0</v>
      </c>
      <c r="W206" s="123">
        <f>C206*G206+I206*$I$192+J206*$J$192+K206*$K$192+L206*$L$192+M206*$M$192+N206*$N$192+O206*$O$192+P206*$P$192+Q206*$Q$192+R206*$R$192+S206*$S$192+T206*$T$192</f>
        <v>0</v>
      </c>
    </row>
    <row r="207" spans="2:23" s="109" customFormat="1" ht="14.4" customHeight="1" x14ac:dyDescent="0.25">
      <c r="B207" s="472" t="s">
        <v>462</v>
      </c>
      <c r="C207" s="462">
        <v>1.5</v>
      </c>
      <c r="D207" s="137"/>
      <c r="E207" s="88"/>
      <c r="F207" s="102"/>
      <c r="G207" s="95"/>
      <c r="H207" s="120"/>
      <c r="I207" s="121"/>
      <c r="J207" s="121"/>
      <c r="K207" s="121"/>
      <c r="L207" s="122"/>
      <c r="M207" s="122"/>
      <c r="N207" s="122"/>
      <c r="O207" s="122"/>
      <c r="P207" s="122"/>
      <c r="Q207" s="122"/>
      <c r="R207" s="122"/>
      <c r="S207" s="122"/>
      <c r="T207" s="122"/>
      <c r="U207" s="108"/>
      <c r="V207" s="123">
        <f t="shared" si="19"/>
        <v>0</v>
      </c>
      <c r="W207" s="123">
        <f t="shared" si="20"/>
        <v>0</v>
      </c>
    </row>
    <row r="208" spans="2:23" s="109" customFormat="1" ht="15" customHeight="1" x14ac:dyDescent="0.25">
      <c r="B208" s="124"/>
      <c r="C208" s="125"/>
      <c r="D208" s="126"/>
      <c r="E208" s="127"/>
      <c r="F208" s="102"/>
      <c r="G208" s="125"/>
      <c r="H208" s="102"/>
      <c r="I208" s="128"/>
      <c r="J208" s="128"/>
      <c r="K208" s="128"/>
      <c r="L208" s="467"/>
      <c r="M208" s="587"/>
      <c r="N208" s="557"/>
      <c r="O208" s="557"/>
      <c r="P208" s="557"/>
      <c r="Q208" s="467"/>
      <c r="R208" s="557"/>
      <c r="S208" s="587"/>
      <c r="T208" s="467"/>
      <c r="U208" s="108"/>
      <c r="V208" s="101"/>
      <c r="W208" s="101"/>
    </row>
    <row r="209" spans="1:23" s="109" customFormat="1" ht="15" customHeight="1" x14ac:dyDescent="0.25">
      <c r="B209" s="129" t="s">
        <v>349</v>
      </c>
      <c r="C209" s="130" t="s">
        <v>52</v>
      </c>
      <c r="D209" s="131"/>
      <c r="E209" s="85">
        <f>SUM(V195:V203,V205:V207)</f>
        <v>0</v>
      </c>
      <c r="F209" s="111"/>
      <c r="G209" s="132"/>
      <c r="H209" s="111"/>
      <c r="I209" s="133"/>
      <c r="J209" s="133"/>
      <c r="K209" s="133"/>
      <c r="L209" s="107"/>
      <c r="M209" s="107"/>
      <c r="N209" s="107"/>
      <c r="O209" s="107"/>
      <c r="P209" s="107"/>
      <c r="Q209" s="107"/>
      <c r="R209" s="107"/>
      <c r="S209" s="107"/>
      <c r="T209" s="107"/>
      <c r="U209" s="468"/>
      <c r="V209" s="134"/>
      <c r="W209" s="134"/>
    </row>
    <row r="210" spans="1:23" s="109" customFormat="1" ht="15" customHeight="1" x14ac:dyDescent="0.25">
      <c r="B210" s="129" t="s">
        <v>350</v>
      </c>
      <c r="C210" s="130" t="s">
        <v>53</v>
      </c>
      <c r="D210" s="131"/>
      <c r="E210" s="85">
        <f>SUM(W195:W203,W205:W207)</f>
        <v>0</v>
      </c>
      <c r="F210" s="111"/>
      <c r="G210" s="132"/>
      <c r="H210" s="111"/>
      <c r="I210" s="133"/>
      <c r="J210" s="133"/>
      <c r="K210" s="133"/>
      <c r="L210" s="107"/>
      <c r="M210" s="107"/>
      <c r="N210" s="107"/>
      <c r="O210" s="107"/>
      <c r="P210" s="107"/>
      <c r="Q210" s="107"/>
      <c r="R210" s="107"/>
      <c r="S210" s="107"/>
      <c r="T210" s="107"/>
      <c r="U210" s="468"/>
      <c r="V210" s="134"/>
      <c r="W210" s="134"/>
    </row>
    <row r="211" spans="1:23" s="109" customFormat="1" ht="15" customHeight="1" x14ac:dyDescent="0.25">
      <c r="B211" s="147"/>
      <c r="C211" s="148"/>
      <c r="D211" s="131"/>
      <c r="E211" s="149"/>
      <c r="F211" s="111"/>
      <c r="G211" s="132"/>
      <c r="H211" s="111"/>
      <c r="I211" s="133"/>
      <c r="J211" s="133"/>
      <c r="K211" s="133"/>
      <c r="L211" s="107"/>
      <c r="M211" s="107"/>
      <c r="N211" s="107"/>
      <c r="O211" s="107"/>
      <c r="P211" s="107"/>
      <c r="Q211" s="107"/>
      <c r="R211" s="107"/>
      <c r="S211" s="107"/>
      <c r="T211" s="107"/>
      <c r="U211" s="468"/>
      <c r="V211" s="134"/>
      <c r="W211" s="209"/>
    </row>
    <row r="212" spans="1:23" s="109" customFormat="1" ht="15" customHeight="1" x14ac:dyDescent="0.25">
      <c r="B212" s="147"/>
      <c r="C212" s="148"/>
      <c r="D212" s="131"/>
      <c r="E212" s="149"/>
      <c r="F212" s="111"/>
      <c r="G212" s="132"/>
      <c r="H212" s="111"/>
      <c r="I212" s="133"/>
      <c r="J212" s="133"/>
      <c r="K212" s="133"/>
      <c r="L212" s="107"/>
      <c r="M212" s="107"/>
      <c r="N212" s="107"/>
      <c r="O212" s="107"/>
      <c r="P212" s="107"/>
      <c r="Q212" s="107"/>
      <c r="R212" s="107"/>
      <c r="S212" s="107"/>
      <c r="T212" s="107"/>
      <c r="U212" s="468"/>
      <c r="V212" s="134"/>
      <c r="W212" s="209"/>
    </row>
    <row r="213" spans="1:23" s="82" customFormat="1" ht="17.25" customHeight="1" x14ac:dyDescent="0.25">
      <c r="A213" s="81"/>
      <c r="B213" s="718" t="s">
        <v>582</v>
      </c>
      <c r="C213" s="718"/>
      <c r="D213" s="718"/>
      <c r="E213" s="718"/>
      <c r="F213" s="718"/>
      <c r="G213" s="718"/>
      <c r="H213" s="718"/>
      <c r="I213" s="718"/>
      <c r="J213" s="563"/>
      <c r="K213" s="563"/>
      <c r="L213" s="468"/>
      <c r="M213" s="588"/>
      <c r="N213" s="552"/>
      <c r="O213" s="552"/>
      <c r="P213" s="552"/>
      <c r="Q213" s="104"/>
      <c r="R213" s="104"/>
      <c r="S213" s="104"/>
      <c r="T213" s="104"/>
      <c r="U213" s="104"/>
      <c r="V213" s="104"/>
      <c r="W213" s="104"/>
    </row>
    <row r="214" spans="1:23" s="82" customFormat="1" ht="7.5" customHeight="1" x14ac:dyDescent="0.25">
      <c r="A214" s="81"/>
      <c r="B214" s="100"/>
      <c r="C214" s="101"/>
      <c r="D214" s="102"/>
      <c r="E214" s="103"/>
      <c r="F214" s="102"/>
      <c r="G214" s="101"/>
      <c r="H214" s="102"/>
      <c r="I214" s="468"/>
      <c r="J214" s="552"/>
      <c r="K214" s="552"/>
      <c r="L214" s="468"/>
      <c r="M214" s="588"/>
      <c r="N214" s="552"/>
      <c r="O214" s="552"/>
      <c r="P214" s="552"/>
      <c r="Q214" s="104"/>
      <c r="R214" s="104"/>
      <c r="S214" s="104"/>
      <c r="T214" s="104"/>
      <c r="U214" s="104"/>
      <c r="V214" s="104"/>
      <c r="W214" s="104"/>
    </row>
    <row r="215" spans="1:23" s="82" customFormat="1" ht="10.5" x14ac:dyDescent="0.25">
      <c r="A215" s="81"/>
      <c r="B215" s="100"/>
      <c r="C215" s="105" t="s">
        <v>539</v>
      </c>
      <c r="D215" s="102"/>
      <c r="E215" s="103"/>
      <c r="F215" s="102"/>
      <c r="G215" s="101"/>
      <c r="H215" s="102"/>
      <c r="I215" s="526"/>
      <c r="J215" s="552"/>
      <c r="K215" s="552"/>
      <c r="L215" s="526"/>
      <c r="M215" s="588"/>
      <c r="N215" s="552"/>
      <c r="O215" s="552"/>
      <c r="P215" s="552"/>
      <c r="Q215" s="104"/>
      <c r="R215" s="104"/>
      <c r="S215" s="104"/>
      <c r="T215" s="104"/>
      <c r="U215" s="104"/>
      <c r="V215" s="104"/>
      <c r="W215" s="104"/>
    </row>
    <row r="216" spans="1:23" ht="10.5" x14ac:dyDescent="0.25">
      <c r="B216" s="106" t="s">
        <v>2</v>
      </c>
      <c r="C216" s="92">
        <f>'Individu Form 2A ATMR Kredit'!H86</f>
        <v>0</v>
      </c>
      <c r="D216" s="102"/>
      <c r="E216" s="150"/>
      <c r="F216" s="102"/>
      <c r="G216" s="101"/>
      <c r="H216" s="102"/>
      <c r="I216" s="128"/>
      <c r="J216" s="128"/>
      <c r="K216" s="128"/>
      <c r="L216" s="528"/>
      <c r="M216" s="587"/>
      <c r="N216" s="557"/>
      <c r="O216" s="557"/>
      <c r="P216" s="557"/>
      <c r="Q216" s="528"/>
      <c r="R216" s="557"/>
      <c r="S216" s="587"/>
      <c r="T216" s="528"/>
      <c r="U216" s="108"/>
      <c r="V216" s="101"/>
      <c r="W216" s="101"/>
    </row>
    <row r="217" spans="1:23" ht="9.9" customHeight="1" x14ac:dyDescent="0.25">
      <c r="B217" s="100"/>
      <c r="C217" s="101"/>
      <c r="D217" s="102"/>
      <c r="E217" s="103"/>
      <c r="F217" s="102"/>
      <c r="G217" s="101"/>
      <c r="H217" s="102"/>
      <c r="I217" s="694"/>
      <c r="J217" s="694"/>
      <c r="K217" s="694"/>
      <c r="L217" s="694"/>
      <c r="M217" s="588"/>
      <c r="N217" s="552"/>
      <c r="O217" s="552"/>
      <c r="P217" s="552"/>
      <c r="Q217" s="107"/>
      <c r="R217" s="107"/>
      <c r="S217" s="107"/>
      <c r="T217" s="107"/>
      <c r="U217" s="108"/>
      <c r="V217" s="101"/>
      <c r="W217" s="101"/>
    </row>
    <row r="218" spans="1:23" s="151" customFormat="1" ht="22.5" customHeight="1" x14ac:dyDescent="0.25">
      <c r="B218" s="695" t="s">
        <v>345</v>
      </c>
      <c r="C218" s="692" t="s">
        <v>346</v>
      </c>
      <c r="D218" s="110"/>
      <c r="E218" s="692" t="s">
        <v>2</v>
      </c>
      <c r="F218" s="111"/>
      <c r="G218" s="692" t="s">
        <v>395</v>
      </c>
      <c r="H218" s="112"/>
      <c r="I218" s="697" t="s">
        <v>396</v>
      </c>
      <c r="J218" s="698"/>
      <c r="K218" s="698"/>
      <c r="L218" s="698"/>
      <c r="M218" s="698"/>
      <c r="N218" s="698"/>
      <c r="O218" s="698"/>
      <c r="P218" s="698"/>
      <c r="Q218" s="698"/>
      <c r="R218" s="698"/>
      <c r="S218" s="698"/>
      <c r="T218" s="699"/>
      <c r="U218" s="526"/>
      <c r="V218" s="692" t="s">
        <v>421</v>
      </c>
      <c r="W218" s="692" t="s">
        <v>411</v>
      </c>
    </row>
    <row r="219" spans="1:23" s="109" customFormat="1" ht="10.5" x14ac:dyDescent="0.25">
      <c r="B219" s="696"/>
      <c r="C219" s="693"/>
      <c r="D219" s="110"/>
      <c r="E219" s="693"/>
      <c r="F219" s="111"/>
      <c r="G219" s="693"/>
      <c r="H219" s="113"/>
      <c r="I219" s="114">
        <v>0</v>
      </c>
      <c r="J219" s="114">
        <v>0.1</v>
      </c>
      <c r="K219" s="114">
        <v>0.15</v>
      </c>
      <c r="L219" s="114">
        <v>0.2</v>
      </c>
      <c r="M219" s="114">
        <v>0.25</v>
      </c>
      <c r="N219" s="114">
        <v>0.3</v>
      </c>
      <c r="O219" s="114">
        <v>0.35</v>
      </c>
      <c r="P219" s="114">
        <v>0.4</v>
      </c>
      <c r="Q219" s="114">
        <v>0.5</v>
      </c>
      <c r="R219" s="114">
        <v>0.75</v>
      </c>
      <c r="S219" s="114">
        <v>0.85</v>
      </c>
      <c r="T219" s="114">
        <v>1</v>
      </c>
      <c r="U219" s="526"/>
      <c r="V219" s="693"/>
      <c r="W219" s="693"/>
    </row>
    <row r="220" spans="1:23" s="109" customFormat="1" ht="10.5" x14ac:dyDescent="0.25">
      <c r="B220" s="115" t="s">
        <v>540</v>
      </c>
      <c r="C220" s="116" t="s">
        <v>541</v>
      </c>
      <c r="D220" s="110"/>
      <c r="E220" s="116" t="s">
        <v>542</v>
      </c>
      <c r="F220" s="111"/>
      <c r="G220" s="116" t="s">
        <v>544</v>
      </c>
      <c r="H220" s="113"/>
      <c r="I220" s="117" t="s">
        <v>545</v>
      </c>
      <c r="J220" s="117" t="s">
        <v>546</v>
      </c>
      <c r="K220" s="117" t="s">
        <v>547</v>
      </c>
      <c r="L220" s="117" t="s">
        <v>548</v>
      </c>
      <c r="M220" s="117" t="s">
        <v>549</v>
      </c>
      <c r="N220" s="117" t="s">
        <v>556</v>
      </c>
      <c r="O220" s="117" t="s">
        <v>550</v>
      </c>
      <c r="P220" s="117" t="s">
        <v>558</v>
      </c>
      <c r="Q220" s="117" t="s">
        <v>559</v>
      </c>
      <c r="R220" s="117" t="s">
        <v>560</v>
      </c>
      <c r="S220" s="116" t="s">
        <v>613</v>
      </c>
      <c r="T220" s="116" t="s">
        <v>614</v>
      </c>
      <c r="U220" s="552"/>
      <c r="V220" s="116" t="s">
        <v>615</v>
      </c>
      <c r="W220" s="116" t="s">
        <v>616</v>
      </c>
    </row>
    <row r="221" spans="1:23" s="109" customFormat="1" ht="10.5" x14ac:dyDescent="0.25">
      <c r="B221" s="460" t="s">
        <v>439</v>
      </c>
      <c r="C221" s="315"/>
      <c r="D221" s="137"/>
      <c r="E221" s="315"/>
      <c r="F221" s="102"/>
      <c r="G221" s="316"/>
      <c r="H221" s="120"/>
      <c r="I221" s="316"/>
      <c r="J221" s="315"/>
      <c r="K221" s="315"/>
      <c r="L221" s="315"/>
      <c r="M221" s="315"/>
      <c r="N221" s="315"/>
      <c r="O221" s="315"/>
      <c r="P221" s="315"/>
      <c r="Q221" s="315"/>
      <c r="R221" s="315"/>
      <c r="S221" s="315"/>
      <c r="T221" s="315"/>
      <c r="U221" s="108"/>
      <c r="V221" s="316"/>
      <c r="W221" s="316"/>
    </row>
    <row r="222" spans="1:23" s="109" customFormat="1" ht="10.5" x14ac:dyDescent="0.25">
      <c r="B222" s="461" t="s">
        <v>432</v>
      </c>
      <c r="C222" s="462">
        <v>0.3</v>
      </c>
      <c r="D222" s="110"/>
      <c r="E222" s="86"/>
      <c r="F222" s="111"/>
      <c r="G222" s="86"/>
      <c r="H222" s="113"/>
      <c r="I222" s="139"/>
      <c r="J222" s="139"/>
      <c r="K222" s="139"/>
      <c r="L222" s="139"/>
      <c r="M222" s="139"/>
      <c r="N222" s="139"/>
      <c r="O222" s="139"/>
      <c r="P222" s="139"/>
      <c r="Q222" s="139"/>
      <c r="R222" s="139"/>
      <c r="S222" s="139"/>
      <c r="T222" s="139"/>
      <c r="U222" s="436"/>
      <c r="V222" s="123">
        <f>C222*E222</f>
        <v>0</v>
      </c>
      <c r="W222" s="123">
        <f>C222*G222+I222*$I$219+J222*$J$219+K222*$K$219+L222*$L$219+M222*$M$219+N222*$N$219+O222*$O$219+P222*$P$219+Q222*$Q$219+R222*$R$219+S222*$S$219+T222*$T$219</f>
        <v>0</v>
      </c>
    </row>
    <row r="223" spans="1:23" s="109" customFormat="1" ht="10.5" x14ac:dyDescent="0.25">
      <c r="B223" s="454" t="s">
        <v>433</v>
      </c>
      <c r="C223" s="462">
        <v>0.35</v>
      </c>
      <c r="D223" s="110"/>
      <c r="E223" s="86"/>
      <c r="F223" s="111"/>
      <c r="G223" s="86"/>
      <c r="H223" s="113"/>
      <c r="I223" s="139"/>
      <c r="J223" s="139"/>
      <c r="K223" s="139"/>
      <c r="L223" s="139"/>
      <c r="M223" s="139"/>
      <c r="N223" s="139"/>
      <c r="O223" s="139"/>
      <c r="P223" s="139"/>
      <c r="Q223" s="139"/>
      <c r="R223" s="139"/>
      <c r="S223" s="139"/>
      <c r="T223" s="139"/>
      <c r="U223" s="514"/>
      <c r="V223" s="123">
        <f>C223*E223</f>
        <v>0</v>
      </c>
      <c r="W223" s="123">
        <f t="shared" ref="W223:W228" si="21">C223*G223+I223*$I$219+J223*$J$219+K223*$K$219+L223*$L$219+M223*$M$219+N223*$N$219+O223*$O$219+P223*$P$219+Q223*$Q$219+R223*$R$219+S223*$S$219+T223*$T$219</f>
        <v>0</v>
      </c>
    </row>
    <row r="224" spans="1:23" s="109" customFormat="1" ht="10.5" x14ac:dyDescent="0.25">
      <c r="B224" s="454" t="s">
        <v>434</v>
      </c>
      <c r="C224" s="462">
        <v>0.45</v>
      </c>
      <c r="D224" s="110"/>
      <c r="E224" s="86"/>
      <c r="F224" s="111"/>
      <c r="G224" s="86"/>
      <c r="H224" s="113"/>
      <c r="I224" s="139"/>
      <c r="J224" s="139"/>
      <c r="K224" s="139"/>
      <c r="L224" s="139"/>
      <c r="M224" s="139"/>
      <c r="N224" s="139"/>
      <c r="O224" s="139"/>
      <c r="P224" s="139"/>
      <c r="Q224" s="139"/>
      <c r="R224" s="139"/>
      <c r="S224" s="139"/>
      <c r="T224" s="139"/>
      <c r="U224" s="436"/>
      <c r="V224" s="123">
        <f>C224*E224</f>
        <v>0</v>
      </c>
      <c r="W224" s="123">
        <f t="shared" si="21"/>
        <v>0</v>
      </c>
    </row>
    <row r="225" spans="2:23" s="109" customFormat="1" ht="10.5" x14ac:dyDescent="0.25">
      <c r="B225" s="454" t="s">
        <v>435</v>
      </c>
      <c r="C225" s="462">
        <v>0.6</v>
      </c>
      <c r="D225" s="110"/>
      <c r="E225" s="86"/>
      <c r="F225" s="111"/>
      <c r="G225" s="86"/>
      <c r="H225" s="113"/>
      <c r="I225" s="139"/>
      <c r="J225" s="139"/>
      <c r="K225" s="139"/>
      <c r="L225" s="139"/>
      <c r="M225" s="139"/>
      <c r="N225" s="139"/>
      <c r="O225" s="139"/>
      <c r="P225" s="139"/>
      <c r="Q225" s="139"/>
      <c r="R225" s="139"/>
      <c r="S225" s="139"/>
      <c r="T225" s="139"/>
      <c r="U225" s="515"/>
      <c r="V225" s="123">
        <f>C225*E225</f>
        <v>0</v>
      </c>
      <c r="W225" s="123">
        <f t="shared" si="21"/>
        <v>0</v>
      </c>
    </row>
    <row r="226" spans="2:23" s="109" customFormat="1" ht="10.5" x14ac:dyDescent="0.25">
      <c r="B226" s="454" t="s">
        <v>436</v>
      </c>
      <c r="C226" s="462">
        <v>0.75</v>
      </c>
      <c r="D226" s="110"/>
      <c r="E226" s="86"/>
      <c r="F226" s="111"/>
      <c r="G226" s="86"/>
      <c r="H226" s="113"/>
      <c r="I226" s="139"/>
      <c r="J226" s="139"/>
      <c r="K226" s="139"/>
      <c r="L226" s="139"/>
      <c r="M226" s="139"/>
      <c r="N226" s="139"/>
      <c r="O226" s="139"/>
      <c r="P226" s="139"/>
      <c r="Q226" s="139"/>
      <c r="R226" s="139"/>
      <c r="S226" s="139"/>
      <c r="T226" s="139"/>
      <c r="U226" s="515"/>
      <c r="V226" s="123">
        <f>C226*E226</f>
        <v>0</v>
      </c>
      <c r="W226" s="123">
        <f t="shared" si="21"/>
        <v>0</v>
      </c>
    </row>
    <row r="227" spans="2:23" s="109" customFormat="1" ht="10.5" x14ac:dyDescent="0.25">
      <c r="B227" s="454" t="s">
        <v>438</v>
      </c>
      <c r="C227" s="462">
        <v>1.05</v>
      </c>
      <c r="D227" s="110"/>
      <c r="E227" s="86"/>
      <c r="F227" s="111"/>
      <c r="G227" s="86"/>
      <c r="H227" s="113"/>
      <c r="I227" s="139"/>
      <c r="J227" s="139"/>
      <c r="K227" s="139"/>
      <c r="L227" s="139"/>
      <c r="M227" s="139"/>
      <c r="N227" s="139"/>
      <c r="O227" s="139"/>
      <c r="P227" s="139"/>
      <c r="Q227" s="139"/>
      <c r="R227" s="139"/>
      <c r="S227" s="139"/>
      <c r="T227" s="139"/>
      <c r="U227" s="280"/>
      <c r="V227" s="123">
        <f t="shared" ref="V227" si="22">C227*E227</f>
        <v>0</v>
      </c>
      <c r="W227" s="123">
        <f t="shared" si="21"/>
        <v>0</v>
      </c>
    </row>
    <row r="228" spans="2:23" s="109" customFormat="1" ht="10.5" x14ac:dyDescent="0.25">
      <c r="B228" s="463" t="s">
        <v>437</v>
      </c>
      <c r="C228" s="462">
        <v>1.5</v>
      </c>
      <c r="D228" s="110"/>
      <c r="E228" s="86"/>
      <c r="F228" s="111"/>
      <c r="G228" s="86"/>
      <c r="H228" s="113"/>
      <c r="I228" s="139"/>
      <c r="J228" s="139"/>
      <c r="K228" s="139"/>
      <c r="L228" s="139"/>
      <c r="M228" s="139"/>
      <c r="N228" s="139"/>
      <c r="O228" s="139"/>
      <c r="P228" s="139"/>
      <c r="Q228" s="139"/>
      <c r="R228" s="139"/>
      <c r="S228" s="139"/>
      <c r="T228" s="139"/>
      <c r="U228" s="436"/>
      <c r="V228" s="123">
        <f>C228*E228</f>
        <v>0</v>
      </c>
      <c r="W228" s="123">
        <f t="shared" si="21"/>
        <v>0</v>
      </c>
    </row>
    <row r="229" spans="2:23" s="109" customFormat="1" ht="27" customHeight="1" x14ac:dyDescent="0.25">
      <c r="B229" s="580" t="s">
        <v>516</v>
      </c>
      <c r="C229" s="315"/>
      <c r="D229" s="137"/>
      <c r="E229" s="315"/>
      <c r="F229" s="102"/>
      <c r="G229" s="316"/>
      <c r="H229" s="120"/>
      <c r="I229" s="316"/>
      <c r="J229" s="315"/>
      <c r="K229" s="315"/>
      <c r="L229" s="315"/>
      <c r="M229" s="315"/>
      <c r="N229" s="315"/>
      <c r="O229" s="315"/>
      <c r="P229" s="315"/>
      <c r="Q229" s="315"/>
      <c r="R229" s="315"/>
      <c r="S229" s="315"/>
      <c r="T229" s="315"/>
      <c r="U229" s="108"/>
      <c r="V229" s="316"/>
      <c r="W229" s="316"/>
    </row>
    <row r="230" spans="2:23" s="109" customFormat="1" ht="10.5" x14ac:dyDescent="0.25">
      <c r="B230" s="461" t="s">
        <v>432</v>
      </c>
      <c r="C230" s="549">
        <f>30%*1.5</f>
        <v>0.44999999999999996</v>
      </c>
      <c r="D230" s="110"/>
      <c r="E230" s="86"/>
      <c r="F230" s="111"/>
      <c r="G230" s="86"/>
      <c r="H230" s="113"/>
      <c r="I230" s="139"/>
      <c r="J230" s="139"/>
      <c r="K230" s="139"/>
      <c r="L230" s="139"/>
      <c r="M230" s="139"/>
      <c r="N230" s="139"/>
      <c r="O230" s="139"/>
      <c r="P230" s="139"/>
      <c r="Q230" s="139"/>
      <c r="R230" s="139"/>
      <c r="S230" s="139"/>
      <c r="T230" s="139"/>
      <c r="U230" s="515"/>
      <c r="V230" s="123">
        <f t="shared" ref="V230:V236" si="23">C230*E230</f>
        <v>0</v>
      </c>
      <c r="W230" s="123">
        <f t="shared" ref="W230:W236" si="24">C230*G230+I230*$I$219+J230*$J$219+K230*$K$219+L230*$L$219+M230*$M$219+N230*$N$219+O230*$O$219+P230*$P$219+Q230*$Q$219+R230*$R$219+S230*$S$219+T230*$T$219</f>
        <v>0</v>
      </c>
    </row>
    <row r="231" spans="2:23" s="109" customFormat="1" ht="10.5" x14ac:dyDescent="0.25">
      <c r="B231" s="454" t="s">
        <v>433</v>
      </c>
      <c r="C231" s="578">
        <f>35%*1.5</f>
        <v>0.52499999999999991</v>
      </c>
      <c r="D231" s="110"/>
      <c r="E231" s="86"/>
      <c r="F231" s="111"/>
      <c r="G231" s="86"/>
      <c r="H231" s="113"/>
      <c r="I231" s="139"/>
      <c r="J231" s="139"/>
      <c r="K231" s="139"/>
      <c r="L231" s="139"/>
      <c r="M231" s="139"/>
      <c r="N231" s="139"/>
      <c r="O231" s="139"/>
      <c r="P231" s="139"/>
      <c r="Q231" s="139"/>
      <c r="R231" s="139"/>
      <c r="S231" s="139"/>
      <c r="T231" s="139"/>
      <c r="U231" s="515"/>
      <c r="V231" s="123">
        <f t="shared" si="23"/>
        <v>0</v>
      </c>
      <c r="W231" s="123">
        <f t="shared" si="24"/>
        <v>0</v>
      </c>
    </row>
    <row r="232" spans="2:23" s="109" customFormat="1" ht="10.5" x14ac:dyDescent="0.25">
      <c r="B232" s="454" t="s">
        <v>434</v>
      </c>
      <c r="C232" s="578">
        <f>45%*1.5</f>
        <v>0.67500000000000004</v>
      </c>
      <c r="D232" s="110"/>
      <c r="E232" s="86"/>
      <c r="F232" s="111"/>
      <c r="G232" s="86"/>
      <c r="H232" s="113"/>
      <c r="I232" s="139"/>
      <c r="J232" s="139"/>
      <c r="K232" s="139"/>
      <c r="L232" s="139"/>
      <c r="M232" s="139"/>
      <c r="N232" s="139"/>
      <c r="O232" s="139"/>
      <c r="P232" s="139"/>
      <c r="Q232" s="139"/>
      <c r="R232" s="139"/>
      <c r="S232" s="139"/>
      <c r="T232" s="139"/>
      <c r="U232" s="515"/>
      <c r="V232" s="123">
        <f t="shared" si="23"/>
        <v>0</v>
      </c>
      <c r="W232" s="123">
        <f t="shared" si="24"/>
        <v>0</v>
      </c>
    </row>
    <row r="233" spans="2:23" s="109" customFormat="1" ht="10.5" x14ac:dyDescent="0.25">
      <c r="B233" s="454" t="s">
        <v>435</v>
      </c>
      <c r="C233" s="549">
        <f>60%*1.5</f>
        <v>0.89999999999999991</v>
      </c>
      <c r="D233" s="110"/>
      <c r="E233" s="86"/>
      <c r="F233" s="111"/>
      <c r="G233" s="86"/>
      <c r="H233" s="113"/>
      <c r="I233" s="139"/>
      <c r="J233" s="139"/>
      <c r="K233" s="139"/>
      <c r="L233" s="139"/>
      <c r="M233" s="139"/>
      <c r="N233" s="139"/>
      <c r="O233" s="139"/>
      <c r="P233" s="139"/>
      <c r="Q233" s="139"/>
      <c r="R233" s="139"/>
      <c r="S233" s="139"/>
      <c r="T233" s="139"/>
      <c r="U233" s="515"/>
      <c r="V233" s="123">
        <f t="shared" si="23"/>
        <v>0</v>
      </c>
      <c r="W233" s="123">
        <f t="shared" si="24"/>
        <v>0</v>
      </c>
    </row>
    <row r="234" spans="2:23" s="109" customFormat="1" ht="10.5" x14ac:dyDescent="0.25">
      <c r="B234" s="454" t="s">
        <v>436</v>
      </c>
      <c r="C234" s="578">
        <f>75%*1.5</f>
        <v>1.125</v>
      </c>
      <c r="D234" s="110"/>
      <c r="E234" s="86"/>
      <c r="F234" s="111"/>
      <c r="G234" s="86"/>
      <c r="H234" s="113"/>
      <c r="I234" s="139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  <c r="T234" s="139"/>
      <c r="U234" s="515"/>
      <c r="V234" s="123">
        <f t="shared" si="23"/>
        <v>0</v>
      </c>
      <c r="W234" s="123">
        <f t="shared" si="24"/>
        <v>0</v>
      </c>
    </row>
    <row r="235" spans="2:23" s="109" customFormat="1" ht="10.5" x14ac:dyDescent="0.25">
      <c r="B235" s="454" t="s">
        <v>438</v>
      </c>
      <c r="C235" s="549">
        <v>1.5</v>
      </c>
      <c r="D235" s="110"/>
      <c r="E235" s="86"/>
      <c r="F235" s="111"/>
      <c r="G235" s="86"/>
      <c r="H235" s="113"/>
      <c r="I235" s="139"/>
      <c r="J235" s="139"/>
      <c r="K235" s="139"/>
      <c r="L235" s="139"/>
      <c r="M235" s="139"/>
      <c r="N235" s="139"/>
      <c r="O235" s="139"/>
      <c r="P235" s="139"/>
      <c r="Q235" s="139"/>
      <c r="R235" s="139"/>
      <c r="S235" s="139"/>
      <c r="T235" s="139"/>
      <c r="U235" s="515"/>
      <c r="V235" s="123">
        <f t="shared" si="23"/>
        <v>0</v>
      </c>
      <c r="W235" s="123">
        <f t="shared" si="24"/>
        <v>0</v>
      </c>
    </row>
    <row r="236" spans="2:23" s="109" customFormat="1" ht="10.5" x14ac:dyDescent="0.25">
      <c r="B236" s="579" t="s">
        <v>437</v>
      </c>
      <c r="C236" s="549">
        <v>1.5</v>
      </c>
      <c r="D236" s="110"/>
      <c r="E236" s="86"/>
      <c r="F236" s="111"/>
      <c r="G236" s="86"/>
      <c r="H236" s="113"/>
      <c r="I236" s="139"/>
      <c r="J236" s="139"/>
      <c r="K236" s="139"/>
      <c r="L236" s="139"/>
      <c r="M236" s="139"/>
      <c r="N236" s="139"/>
      <c r="O236" s="139"/>
      <c r="P236" s="139"/>
      <c r="Q236" s="139"/>
      <c r="R236" s="139"/>
      <c r="S236" s="139"/>
      <c r="T236" s="139"/>
      <c r="U236" s="515"/>
      <c r="V236" s="123">
        <f t="shared" si="23"/>
        <v>0</v>
      </c>
      <c r="W236" s="123">
        <f t="shared" si="24"/>
        <v>0</v>
      </c>
    </row>
    <row r="237" spans="2:23" s="109" customFormat="1" ht="10.5" x14ac:dyDescent="0.25">
      <c r="B237" s="521" t="s">
        <v>440</v>
      </c>
      <c r="C237" s="315"/>
      <c r="D237" s="137"/>
      <c r="E237" s="315"/>
      <c r="F237" s="102"/>
      <c r="G237" s="316"/>
      <c r="H237" s="120"/>
      <c r="I237" s="316"/>
      <c r="J237" s="315"/>
      <c r="K237" s="315"/>
      <c r="L237" s="315"/>
      <c r="M237" s="315"/>
      <c r="N237" s="315"/>
      <c r="O237" s="315"/>
      <c r="P237" s="315"/>
      <c r="Q237" s="315"/>
      <c r="R237" s="315"/>
      <c r="S237" s="315"/>
      <c r="T237" s="315"/>
      <c r="U237" s="108"/>
      <c r="V237" s="316"/>
      <c r="W237" s="316"/>
    </row>
    <row r="238" spans="2:23" s="109" customFormat="1" ht="10.5" x14ac:dyDescent="0.25">
      <c r="B238" s="464" t="s">
        <v>448</v>
      </c>
      <c r="C238" s="315"/>
      <c r="D238" s="137"/>
      <c r="E238" s="315"/>
      <c r="F238" s="102"/>
      <c r="G238" s="316"/>
      <c r="H238" s="120"/>
      <c r="I238" s="316"/>
      <c r="J238" s="315"/>
      <c r="K238" s="315"/>
      <c r="L238" s="315"/>
      <c r="M238" s="315"/>
      <c r="N238" s="315"/>
      <c r="O238" s="315"/>
      <c r="P238" s="315"/>
      <c r="Q238" s="315"/>
      <c r="R238" s="315"/>
      <c r="S238" s="315"/>
      <c r="T238" s="315"/>
      <c r="U238" s="108"/>
      <c r="V238" s="316"/>
      <c r="W238" s="316"/>
    </row>
    <row r="239" spans="2:23" s="109" customFormat="1" ht="10.5" x14ac:dyDescent="0.25">
      <c r="B239" s="461" t="s">
        <v>432</v>
      </c>
      <c r="C239" s="462">
        <v>0.2</v>
      </c>
      <c r="D239" s="110"/>
      <c r="E239" s="86"/>
      <c r="F239" s="111"/>
      <c r="G239" s="86"/>
      <c r="H239" s="113"/>
      <c r="I239" s="139"/>
      <c r="J239" s="139"/>
      <c r="K239" s="139"/>
      <c r="L239" s="139"/>
      <c r="M239" s="139"/>
      <c r="N239" s="139"/>
      <c r="O239" s="139"/>
      <c r="P239" s="139"/>
      <c r="Q239" s="139"/>
      <c r="R239" s="139"/>
      <c r="S239" s="139"/>
      <c r="T239" s="139"/>
      <c r="U239" s="436"/>
      <c r="V239" s="123">
        <f t="shared" ref="V239:V244" si="25">C239*E239</f>
        <v>0</v>
      </c>
      <c r="W239" s="123">
        <f t="shared" ref="W239:W244" si="26">C239*G239+I239*$I$219+J239*$J$219+K239*$K$219+L239*$L$219+M239*$M$219+N239*$N$219+O239*$O$219+P239*$P$219+Q239*$Q$219+R239*$R$219+S239*$S$219+T239*$T$219</f>
        <v>0</v>
      </c>
    </row>
    <row r="240" spans="2:23" s="109" customFormat="1" ht="10.5" x14ac:dyDescent="0.25">
      <c r="B240" s="454" t="s">
        <v>433</v>
      </c>
      <c r="C240" s="462">
        <v>0.25</v>
      </c>
      <c r="D240" s="110"/>
      <c r="E240" s="86"/>
      <c r="F240" s="111"/>
      <c r="G240" s="86"/>
      <c r="H240" s="113"/>
      <c r="I240" s="139"/>
      <c r="J240" s="139"/>
      <c r="K240" s="139"/>
      <c r="L240" s="139"/>
      <c r="M240" s="139"/>
      <c r="N240" s="139"/>
      <c r="O240" s="139"/>
      <c r="P240" s="139"/>
      <c r="Q240" s="139"/>
      <c r="R240" s="139"/>
      <c r="S240" s="139"/>
      <c r="T240" s="139"/>
      <c r="U240" s="436"/>
      <c r="V240" s="123">
        <f t="shared" si="25"/>
        <v>0</v>
      </c>
      <c r="W240" s="123">
        <f t="shared" si="26"/>
        <v>0</v>
      </c>
    </row>
    <row r="241" spans="2:23" s="109" customFormat="1" ht="10.5" x14ac:dyDescent="0.25">
      <c r="B241" s="454" t="s">
        <v>434</v>
      </c>
      <c r="C241" s="462">
        <v>0.3</v>
      </c>
      <c r="D241" s="110"/>
      <c r="E241" s="86"/>
      <c r="F241" s="111"/>
      <c r="G241" s="86"/>
      <c r="H241" s="113"/>
      <c r="I241" s="139"/>
      <c r="J241" s="139"/>
      <c r="K241" s="139"/>
      <c r="L241" s="139"/>
      <c r="M241" s="139"/>
      <c r="N241" s="139"/>
      <c r="O241" s="139"/>
      <c r="P241" s="139"/>
      <c r="Q241" s="139"/>
      <c r="R241" s="139"/>
      <c r="S241" s="139"/>
      <c r="T241" s="139"/>
      <c r="U241" s="436"/>
      <c r="V241" s="123">
        <f t="shared" si="25"/>
        <v>0</v>
      </c>
      <c r="W241" s="123">
        <f t="shared" si="26"/>
        <v>0</v>
      </c>
    </row>
    <row r="242" spans="2:23" s="109" customFormat="1" ht="10.5" x14ac:dyDescent="0.25">
      <c r="B242" s="454" t="s">
        <v>435</v>
      </c>
      <c r="C242" s="462">
        <v>0.4</v>
      </c>
      <c r="D242" s="110"/>
      <c r="E242" s="86"/>
      <c r="F242" s="111"/>
      <c r="G242" s="86"/>
      <c r="H242" s="113"/>
      <c r="I242" s="139"/>
      <c r="J242" s="139"/>
      <c r="K242" s="139"/>
      <c r="L242" s="139"/>
      <c r="M242" s="139"/>
      <c r="N242" s="139"/>
      <c r="O242" s="139"/>
      <c r="P242" s="139"/>
      <c r="Q242" s="139"/>
      <c r="R242" s="139"/>
      <c r="S242" s="139"/>
      <c r="T242" s="139"/>
      <c r="U242" s="436"/>
      <c r="V242" s="123">
        <f t="shared" si="25"/>
        <v>0</v>
      </c>
      <c r="W242" s="123">
        <f t="shared" si="26"/>
        <v>0</v>
      </c>
    </row>
    <row r="243" spans="2:23" s="109" customFormat="1" ht="10.5" x14ac:dyDescent="0.25">
      <c r="B243" s="454" t="s">
        <v>436</v>
      </c>
      <c r="C243" s="462">
        <v>0.5</v>
      </c>
      <c r="D243" s="110"/>
      <c r="E243" s="86"/>
      <c r="F243" s="111"/>
      <c r="G243" s="86"/>
      <c r="H243" s="113"/>
      <c r="I243" s="139"/>
      <c r="J243" s="139"/>
      <c r="K243" s="139"/>
      <c r="L243" s="139"/>
      <c r="M243" s="139"/>
      <c r="N243" s="139"/>
      <c r="O243" s="139"/>
      <c r="P243" s="139"/>
      <c r="Q243" s="139"/>
      <c r="R243" s="139"/>
      <c r="S243" s="139"/>
      <c r="T243" s="139"/>
      <c r="U243" s="436"/>
      <c r="V243" s="123">
        <f t="shared" si="25"/>
        <v>0</v>
      </c>
      <c r="W243" s="123">
        <f t="shared" si="26"/>
        <v>0</v>
      </c>
    </row>
    <row r="244" spans="2:23" s="109" customFormat="1" ht="10.5" x14ac:dyDescent="0.25">
      <c r="B244" s="454" t="s">
        <v>438</v>
      </c>
      <c r="C244" s="462">
        <v>0.7</v>
      </c>
      <c r="D244" s="110"/>
      <c r="E244" s="86"/>
      <c r="F244" s="111"/>
      <c r="G244" s="86"/>
      <c r="H244" s="113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139"/>
      <c r="T244" s="139"/>
      <c r="U244" s="436"/>
      <c r="V244" s="123">
        <f t="shared" si="25"/>
        <v>0</v>
      </c>
      <c r="W244" s="123">
        <f t="shared" si="26"/>
        <v>0</v>
      </c>
    </row>
    <row r="245" spans="2:23" s="109" customFormat="1" ht="21" x14ac:dyDescent="0.25">
      <c r="B245" s="523" t="s">
        <v>450</v>
      </c>
      <c r="C245" s="315"/>
      <c r="D245" s="137"/>
      <c r="E245" s="315"/>
      <c r="F245" s="102"/>
      <c r="G245" s="316"/>
      <c r="H245" s="120"/>
      <c r="I245" s="316"/>
      <c r="J245" s="315"/>
      <c r="K245" s="315"/>
      <c r="L245" s="315"/>
      <c r="M245" s="315"/>
      <c r="N245" s="315"/>
      <c r="O245" s="315"/>
      <c r="P245" s="315"/>
      <c r="Q245" s="315"/>
      <c r="R245" s="315"/>
      <c r="S245" s="315"/>
      <c r="T245" s="315"/>
      <c r="U245" s="108"/>
      <c r="V245" s="316"/>
      <c r="W245" s="316"/>
    </row>
    <row r="246" spans="2:23" s="109" customFormat="1" ht="10.5" x14ac:dyDescent="0.25">
      <c r="B246" s="463" t="s">
        <v>447</v>
      </c>
      <c r="C246" s="462">
        <v>0.75</v>
      </c>
      <c r="D246" s="110"/>
      <c r="E246" s="86"/>
      <c r="F246" s="111"/>
      <c r="G246" s="86"/>
      <c r="H246" s="113"/>
      <c r="I246" s="139"/>
      <c r="J246" s="139"/>
      <c r="K246" s="139"/>
      <c r="L246" s="139"/>
      <c r="M246" s="139"/>
      <c r="N246" s="139"/>
      <c r="O246" s="139"/>
      <c r="P246" s="139"/>
      <c r="Q246" s="139"/>
      <c r="R246" s="139"/>
      <c r="S246" s="139"/>
      <c r="T246" s="139"/>
      <c r="U246" s="515"/>
      <c r="V246" s="123">
        <f t="shared" ref="V246:V253" si="27">C246*E246</f>
        <v>0</v>
      </c>
      <c r="W246" s="123">
        <f t="shared" ref="W246:W253" si="28">C246*G246+I246*$I$219+J246*$J$219+K246*$K$219+L246*$L$219+M246*$M$219+N246*$N$219+O246*$O$219+P246*$P$219+Q246*$Q$219+R246*$R$219+S246*$S$219+T246*$T$219</f>
        <v>0</v>
      </c>
    </row>
    <row r="247" spans="2:23" s="109" customFormat="1" ht="10.5" x14ac:dyDescent="0.25">
      <c r="B247" s="463" t="s">
        <v>446</v>
      </c>
      <c r="C247" s="462">
        <v>0.85</v>
      </c>
      <c r="D247" s="110"/>
      <c r="E247" s="86"/>
      <c r="F247" s="111"/>
      <c r="G247" s="86"/>
      <c r="H247" s="113"/>
      <c r="I247" s="139"/>
      <c r="J247" s="139"/>
      <c r="K247" s="139"/>
      <c r="L247" s="139"/>
      <c r="M247" s="139"/>
      <c r="N247" s="139"/>
      <c r="O247" s="139"/>
      <c r="P247" s="139"/>
      <c r="Q247" s="139"/>
      <c r="R247" s="139"/>
      <c r="S247" s="139"/>
      <c r="T247" s="139"/>
      <c r="U247" s="515"/>
      <c r="V247" s="123">
        <f t="shared" si="27"/>
        <v>0</v>
      </c>
      <c r="W247" s="123">
        <f t="shared" si="28"/>
        <v>0</v>
      </c>
    </row>
    <row r="248" spans="2:23" s="109" customFormat="1" ht="10.5" x14ac:dyDescent="0.25">
      <c r="B248" s="463" t="s">
        <v>453</v>
      </c>
      <c r="C248" s="462">
        <v>0.2</v>
      </c>
      <c r="D248" s="110"/>
      <c r="E248" s="86"/>
      <c r="F248" s="111"/>
      <c r="G248" s="86"/>
      <c r="H248" s="113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  <c r="T248" s="139"/>
      <c r="U248" s="515"/>
      <c r="V248" s="123">
        <f t="shared" si="27"/>
        <v>0</v>
      </c>
      <c r="W248" s="123">
        <f t="shared" si="28"/>
        <v>0</v>
      </c>
    </row>
    <row r="249" spans="2:23" s="109" customFormat="1" ht="10.5" x14ac:dyDescent="0.25">
      <c r="B249" s="463" t="s">
        <v>454</v>
      </c>
      <c r="C249" s="462">
        <v>0.5</v>
      </c>
      <c r="D249" s="110"/>
      <c r="E249" s="86"/>
      <c r="F249" s="111"/>
      <c r="G249" s="86"/>
      <c r="H249" s="113"/>
      <c r="I249" s="139"/>
      <c r="J249" s="139"/>
      <c r="K249" s="139"/>
      <c r="L249" s="139"/>
      <c r="M249" s="139"/>
      <c r="N249" s="139"/>
      <c r="O249" s="139"/>
      <c r="P249" s="139"/>
      <c r="Q249" s="139"/>
      <c r="R249" s="139"/>
      <c r="S249" s="139"/>
      <c r="T249" s="139"/>
      <c r="U249" s="515"/>
      <c r="V249" s="123">
        <f t="shared" si="27"/>
        <v>0</v>
      </c>
      <c r="W249" s="123">
        <f t="shared" si="28"/>
        <v>0</v>
      </c>
    </row>
    <row r="250" spans="2:23" s="109" customFormat="1" ht="10.5" x14ac:dyDescent="0.25">
      <c r="B250" s="463" t="s">
        <v>455</v>
      </c>
      <c r="C250" s="462">
        <v>0.75</v>
      </c>
      <c r="D250" s="110"/>
      <c r="E250" s="86"/>
      <c r="F250" s="111"/>
      <c r="G250" s="86"/>
      <c r="H250" s="113"/>
      <c r="I250" s="139"/>
      <c r="J250" s="139"/>
      <c r="K250" s="139"/>
      <c r="L250" s="139"/>
      <c r="M250" s="139"/>
      <c r="N250" s="139"/>
      <c r="O250" s="139"/>
      <c r="P250" s="139"/>
      <c r="Q250" s="139"/>
      <c r="R250" s="139"/>
      <c r="S250" s="139"/>
      <c r="T250" s="139"/>
      <c r="U250" s="515"/>
      <c r="V250" s="123">
        <f t="shared" si="27"/>
        <v>0</v>
      </c>
      <c r="W250" s="123">
        <f t="shared" si="28"/>
        <v>0</v>
      </c>
    </row>
    <row r="251" spans="2:23" s="109" customFormat="1" ht="10.5" x14ac:dyDescent="0.25">
      <c r="B251" s="463" t="s">
        <v>456</v>
      </c>
      <c r="C251" s="462">
        <v>0.85</v>
      </c>
      <c r="D251" s="110"/>
      <c r="E251" s="86"/>
      <c r="F251" s="111"/>
      <c r="G251" s="86"/>
      <c r="H251" s="113"/>
      <c r="I251" s="139"/>
      <c r="J251" s="139"/>
      <c r="K251" s="139"/>
      <c r="L251" s="139"/>
      <c r="M251" s="139"/>
      <c r="N251" s="139"/>
      <c r="O251" s="139"/>
      <c r="P251" s="139"/>
      <c r="Q251" s="139"/>
      <c r="R251" s="139"/>
      <c r="S251" s="139"/>
      <c r="T251" s="139"/>
      <c r="U251" s="515"/>
      <c r="V251" s="123">
        <f t="shared" si="27"/>
        <v>0</v>
      </c>
      <c r="W251" s="123">
        <f t="shared" si="28"/>
        <v>0</v>
      </c>
    </row>
    <row r="252" spans="2:23" s="109" customFormat="1" ht="10.5" x14ac:dyDescent="0.25">
      <c r="B252" s="463" t="s">
        <v>457</v>
      </c>
      <c r="C252" s="462">
        <v>1</v>
      </c>
      <c r="D252" s="110"/>
      <c r="E252" s="86"/>
      <c r="F252" s="111"/>
      <c r="G252" s="86"/>
      <c r="H252" s="113"/>
      <c r="I252" s="139"/>
      <c r="J252" s="139"/>
      <c r="K252" s="139"/>
      <c r="L252" s="139"/>
      <c r="M252" s="139"/>
      <c r="N252" s="139"/>
      <c r="O252" s="139"/>
      <c r="P252" s="139"/>
      <c r="Q252" s="139"/>
      <c r="R252" s="139"/>
      <c r="S252" s="139"/>
      <c r="T252" s="139"/>
      <c r="U252" s="515"/>
      <c r="V252" s="123">
        <f t="shared" si="27"/>
        <v>0</v>
      </c>
      <c r="W252" s="123">
        <f t="shared" si="28"/>
        <v>0</v>
      </c>
    </row>
    <row r="253" spans="2:23" s="109" customFormat="1" ht="10.5" x14ac:dyDescent="0.25">
      <c r="B253" s="463" t="s">
        <v>458</v>
      </c>
      <c r="C253" s="462">
        <v>1.5</v>
      </c>
      <c r="D253" s="110"/>
      <c r="E253" s="86"/>
      <c r="F253" s="111"/>
      <c r="G253" s="86"/>
      <c r="H253" s="113"/>
      <c r="I253" s="139"/>
      <c r="J253" s="139"/>
      <c r="K253" s="139"/>
      <c r="L253" s="139"/>
      <c r="M253" s="139"/>
      <c r="N253" s="139"/>
      <c r="O253" s="139"/>
      <c r="P253" s="139"/>
      <c r="Q253" s="139"/>
      <c r="R253" s="139"/>
      <c r="S253" s="139"/>
      <c r="T253" s="139"/>
      <c r="U253" s="515"/>
      <c r="V253" s="123">
        <f t="shared" si="27"/>
        <v>0</v>
      </c>
      <c r="W253" s="123">
        <f t="shared" si="28"/>
        <v>0</v>
      </c>
    </row>
    <row r="254" spans="2:23" s="109" customFormat="1" ht="21" x14ac:dyDescent="0.25">
      <c r="B254" s="523" t="s">
        <v>517</v>
      </c>
      <c r="C254" s="315"/>
      <c r="D254" s="137"/>
      <c r="E254" s="315"/>
      <c r="F254" s="102"/>
      <c r="G254" s="316"/>
      <c r="H254" s="120"/>
      <c r="I254" s="316"/>
      <c r="J254" s="315"/>
      <c r="K254" s="315"/>
      <c r="L254" s="315"/>
      <c r="M254" s="315"/>
      <c r="N254" s="315"/>
      <c r="O254" s="315"/>
      <c r="P254" s="315"/>
      <c r="Q254" s="315"/>
      <c r="R254" s="315"/>
      <c r="S254" s="315"/>
      <c r="T254" s="315"/>
      <c r="U254" s="108"/>
      <c r="V254" s="316"/>
      <c r="W254" s="316"/>
    </row>
    <row r="255" spans="2:23" s="109" customFormat="1" ht="10.5" x14ac:dyDescent="0.25">
      <c r="B255" s="581" t="s">
        <v>448</v>
      </c>
      <c r="C255" s="315"/>
      <c r="D255" s="137"/>
      <c r="E255" s="315"/>
      <c r="F255" s="102"/>
      <c r="G255" s="316"/>
      <c r="H255" s="120"/>
      <c r="I255" s="316"/>
      <c r="J255" s="315"/>
      <c r="K255" s="315"/>
      <c r="L255" s="315"/>
      <c r="M255" s="315"/>
      <c r="N255" s="315"/>
      <c r="O255" s="315"/>
      <c r="P255" s="315"/>
      <c r="Q255" s="315"/>
      <c r="R255" s="315"/>
      <c r="S255" s="315"/>
      <c r="T255" s="315"/>
      <c r="U255" s="108"/>
      <c r="V255" s="316"/>
      <c r="W255" s="316"/>
    </row>
    <row r="256" spans="2:23" s="109" customFormat="1" ht="10.5" x14ac:dyDescent="0.25">
      <c r="B256" s="461" t="s">
        <v>432</v>
      </c>
      <c r="C256" s="462">
        <f>20%*1.5</f>
        <v>0.30000000000000004</v>
      </c>
      <c r="D256" s="110"/>
      <c r="E256" s="86"/>
      <c r="F256" s="111"/>
      <c r="G256" s="86"/>
      <c r="H256" s="113"/>
      <c r="I256" s="139"/>
      <c r="J256" s="139"/>
      <c r="K256" s="139"/>
      <c r="L256" s="139"/>
      <c r="M256" s="139"/>
      <c r="N256" s="139"/>
      <c r="O256" s="139"/>
      <c r="P256" s="139"/>
      <c r="Q256" s="139"/>
      <c r="R256" s="139"/>
      <c r="S256" s="139"/>
      <c r="T256" s="139"/>
      <c r="U256" s="515"/>
      <c r="V256" s="123">
        <f t="shared" ref="V256:V261" si="29">C256*E256</f>
        <v>0</v>
      </c>
      <c r="W256" s="123">
        <f t="shared" ref="W256:W261" si="30">C256*G256+I256*$I$219+J256*$J$219+K256*$K$219+L256*$L$219+M256*$M$219+N256*$N$219+O256*$O$219+P256*$P$219+Q256*$Q$219+R256*$R$219+S256*$S$219+T256*$T$219</f>
        <v>0</v>
      </c>
    </row>
    <row r="257" spans="1:30" s="109" customFormat="1" ht="10.5" x14ac:dyDescent="0.25">
      <c r="B257" s="454" t="s">
        <v>433</v>
      </c>
      <c r="C257" s="578">
        <f>25%*1.5</f>
        <v>0.375</v>
      </c>
      <c r="D257" s="110"/>
      <c r="E257" s="86"/>
      <c r="F257" s="111"/>
      <c r="G257" s="86"/>
      <c r="H257" s="113"/>
      <c r="I257" s="139"/>
      <c r="J257" s="139"/>
      <c r="K257" s="139"/>
      <c r="L257" s="139"/>
      <c r="M257" s="139"/>
      <c r="N257" s="139"/>
      <c r="O257" s="139"/>
      <c r="P257" s="139"/>
      <c r="Q257" s="139"/>
      <c r="R257" s="139"/>
      <c r="S257" s="139"/>
      <c r="T257" s="139"/>
      <c r="U257" s="515"/>
      <c r="V257" s="123">
        <f t="shared" si="29"/>
        <v>0</v>
      </c>
      <c r="W257" s="123">
        <f t="shared" si="30"/>
        <v>0</v>
      </c>
    </row>
    <row r="258" spans="1:30" s="109" customFormat="1" ht="10.5" x14ac:dyDescent="0.25">
      <c r="B258" s="454" t="s">
        <v>434</v>
      </c>
      <c r="C258" s="462">
        <f>30%*1.5</f>
        <v>0.44999999999999996</v>
      </c>
      <c r="D258" s="110"/>
      <c r="E258" s="86"/>
      <c r="F258" s="111"/>
      <c r="G258" s="86"/>
      <c r="H258" s="113"/>
      <c r="I258" s="139"/>
      <c r="J258" s="139"/>
      <c r="K258" s="139"/>
      <c r="L258" s="139"/>
      <c r="M258" s="139"/>
      <c r="N258" s="139"/>
      <c r="O258" s="139"/>
      <c r="P258" s="139"/>
      <c r="Q258" s="139"/>
      <c r="R258" s="139"/>
      <c r="S258" s="139"/>
      <c r="T258" s="139"/>
      <c r="U258" s="515"/>
      <c r="V258" s="123">
        <f t="shared" si="29"/>
        <v>0</v>
      </c>
      <c r="W258" s="123">
        <f>C258*G258+I258*$I$219+J258*$J$219+K258*$K$219+L258*$L$219+M258*$M$219+N258*$N$219+O258*$O$219+P258*$P$219+Q258*$Q$219+R258*$R$219+S258*$S$219+T258*$T$219</f>
        <v>0</v>
      </c>
    </row>
    <row r="259" spans="1:30" s="109" customFormat="1" ht="10.5" x14ac:dyDescent="0.25">
      <c r="B259" s="454" t="s">
        <v>435</v>
      </c>
      <c r="C259" s="462">
        <f>40%*1.5</f>
        <v>0.60000000000000009</v>
      </c>
      <c r="D259" s="110"/>
      <c r="E259" s="86"/>
      <c r="F259" s="111"/>
      <c r="G259" s="86"/>
      <c r="H259" s="113"/>
      <c r="I259" s="139"/>
      <c r="J259" s="139"/>
      <c r="K259" s="139"/>
      <c r="L259" s="139"/>
      <c r="M259" s="139"/>
      <c r="N259" s="139"/>
      <c r="O259" s="139"/>
      <c r="P259" s="139"/>
      <c r="Q259" s="139"/>
      <c r="R259" s="139"/>
      <c r="S259" s="139"/>
      <c r="T259" s="139"/>
      <c r="U259" s="515"/>
      <c r="V259" s="123">
        <f t="shared" si="29"/>
        <v>0</v>
      </c>
      <c r="W259" s="123">
        <f t="shared" si="30"/>
        <v>0</v>
      </c>
    </row>
    <row r="260" spans="1:30" s="109" customFormat="1" ht="10.5" x14ac:dyDescent="0.25">
      <c r="B260" s="454" t="s">
        <v>436</v>
      </c>
      <c r="C260" s="462">
        <f>50%*1.5</f>
        <v>0.75</v>
      </c>
      <c r="D260" s="110"/>
      <c r="E260" s="86"/>
      <c r="F260" s="111"/>
      <c r="G260" s="86"/>
      <c r="H260" s="113"/>
      <c r="I260" s="139"/>
      <c r="J260" s="139"/>
      <c r="K260" s="139"/>
      <c r="L260" s="139"/>
      <c r="M260" s="139"/>
      <c r="N260" s="139"/>
      <c r="O260" s="139"/>
      <c r="P260" s="139"/>
      <c r="Q260" s="139"/>
      <c r="R260" s="139"/>
      <c r="S260" s="139"/>
      <c r="T260" s="139"/>
      <c r="U260" s="515"/>
      <c r="V260" s="123">
        <f t="shared" si="29"/>
        <v>0</v>
      </c>
      <c r="W260" s="123">
        <f t="shared" si="30"/>
        <v>0</v>
      </c>
    </row>
    <row r="261" spans="1:30" s="109" customFormat="1" ht="10.5" x14ac:dyDescent="0.25">
      <c r="B261" s="454" t="s">
        <v>438</v>
      </c>
      <c r="C261" s="462">
        <f>70%*1.5</f>
        <v>1.0499999999999998</v>
      </c>
      <c r="D261" s="110"/>
      <c r="E261" s="86"/>
      <c r="F261" s="111"/>
      <c r="G261" s="86"/>
      <c r="H261" s="113"/>
      <c r="I261" s="139"/>
      <c r="J261" s="139"/>
      <c r="K261" s="139"/>
      <c r="L261" s="139"/>
      <c r="M261" s="139"/>
      <c r="N261" s="139"/>
      <c r="O261" s="139"/>
      <c r="P261" s="139"/>
      <c r="Q261" s="139"/>
      <c r="R261" s="139"/>
      <c r="S261" s="139"/>
      <c r="T261" s="139"/>
      <c r="U261" s="515"/>
      <c r="V261" s="123">
        <f t="shared" si="29"/>
        <v>0</v>
      </c>
      <c r="W261" s="123">
        <f t="shared" si="30"/>
        <v>0</v>
      </c>
    </row>
    <row r="262" spans="1:30" s="109" customFormat="1" ht="21" x14ac:dyDescent="0.25">
      <c r="B262" s="523" t="s">
        <v>450</v>
      </c>
      <c r="C262" s="315"/>
      <c r="D262" s="137"/>
      <c r="E262" s="315"/>
      <c r="F262" s="102"/>
      <c r="G262" s="316"/>
      <c r="H262" s="120"/>
      <c r="I262" s="316"/>
      <c r="J262" s="315"/>
      <c r="K262" s="315"/>
      <c r="L262" s="315"/>
      <c r="M262" s="315"/>
      <c r="N262" s="315"/>
      <c r="O262" s="315"/>
      <c r="P262" s="315"/>
      <c r="Q262" s="315"/>
      <c r="R262" s="315"/>
      <c r="S262" s="315"/>
      <c r="T262" s="315"/>
      <c r="U262" s="108"/>
      <c r="V262" s="316"/>
      <c r="W262" s="316"/>
    </row>
    <row r="263" spans="1:30" s="109" customFormat="1" ht="10.5" x14ac:dyDescent="0.25">
      <c r="B263" s="579" t="s">
        <v>447</v>
      </c>
      <c r="C263" s="578">
        <f>75%*1.5</f>
        <v>1.125</v>
      </c>
      <c r="D263" s="110"/>
      <c r="E263" s="86"/>
      <c r="F263" s="111"/>
      <c r="G263" s="86"/>
      <c r="H263" s="113"/>
      <c r="I263" s="139"/>
      <c r="J263" s="139"/>
      <c r="K263" s="139"/>
      <c r="L263" s="139"/>
      <c r="M263" s="139"/>
      <c r="N263" s="139"/>
      <c r="O263" s="139"/>
      <c r="P263" s="139"/>
      <c r="Q263" s="139"/>
      <c r="R263" s="139"/>
      <c r="S263" s="139"/>
      <c r="T263" s="139"/>
      <c r="U263" s="515"/>
      <c r="V263" s="123">
        <f>C263*E263</f>
        <v>0</v>
      </c>
      <c r="W263" s="123">
        <f>C263*G263+I263*$I$219+J263*$J$219+K263*$K$219+L263*$L$219+M263*$M$219+N263*$N$219+O263*$O$219+P263*$P$219+Q263*$Q$219+R263*$R$219+S263*$S$219+T263*$T$219</f>
        <v>0</v>
      </c>
      <c r="Y263" s="155"/>
      <c r="Z263" s="155"/>
      <c r="AA263" s="155"/>
      <c r="AB263" s="155"/>
      <c r="AC263" s="155"/>
      <c r="AD263" s="155"/>
    </row>
    <row r="264" spans="1:30" ht="9.9" customHeight="1" x14ac:dyDescent="0.25">
      <c r="B264" s="154"/>
      <c r="C264" s="101"/>
      <c r="D264" s="102"/>
      <c r="E264" s="103"/>
      <c r="F264" s="102"/>
      <c r="G264" s="101"/>
      <c r="H264" s="102"/>
      <c r="I264" s="128"/>
      <c r="J264" s="128"/>
      <c r="K264" s="128"/>
      <c r="L264" s="279"/>
      <c r="M264" s="587"/>
      <c r="N264" s="557"/>
      <c r="O264" s="557"/>
      <c r="P264" s="557"/>
      <c r="Q264" s="279"/>
      <c r="R264" s="557"/>
      <c r="S264" s="587"/>
      <c r="T264" s="279"/>
      <c r="U264" s="108"/>
      <c r="V264" s="101"/>
      <c r="W264" s="101"/>
      <c r="Y264" s="711"/>
      <c r="Z264" s="711"/>
      <c r="AA264" s="711"/>
      <c r="AB264" s="711"/>
      <c r="AC264" s="82"/>
      <c r="AD264" s="82"/>
    </row>
    <row r="265" spans="1:30" s="155" customFormat="1" ht="10.5" x14ac:dyDescent="0.25">
      <c r="B265" s="129" t="s">
        <v>349</v>
      </c>
      <c r="C265" s="130" t="s">
        <v>52</v>
      </c>
      <c r="D265" s="131"/>
      <c r="E265" s="85">
        <f>SUM(V222:V228,V230:V236,V239:V244,V246:V253,V257:V258,V256:V261,V263)</f>
        <v>0</v>
      </c>
      <c r="F265" s="131"/>
      <c r="G265" s="91"/>
      <c r="H265" s="131"/>
      <c r="I265" s="156"/>
      <c r="J265" s="156"/>
      <c r="K265" s="156"/>
      <c r="L265" s="157"/>
      <c r="M265" s="157"/>
      <c r="N265" s="157"/>
      <c r="O265" s="157"/>
      <c r="P265" s="157"/>
      <c r="Q265" s="157"/>
      <c r="R265" s="157"/>
      <c r="S265" s="157"/>
      <c r="T265" s="157"/>
      <c r="U265" s="158"/>
      <c r="V265" s="91"/>
      <c r="W265" s="91"/>
    </row>
    <row r="266" spans="1:30" s="155" customFormat="1" ht="10.5" x14ac:dyDescent="0.25">
      <c r="B266" s="129" t="s">
        <v>350</v>
      </c>
      <c r="C266" s="130" t="s">
        <v>53</v>
      </c>
      <c r="D266" s="131"/>
      <c r="E266" s="85">
        <f>SUM(W222:W228,W230:W236,W239:W244,W246:W253,W256:W261,W263)</f>
        <v>0</v>
      </c>
      <c r="F266" s="131"/>
      <c r="G266" s="91"/>
      <c r="H266" s="131"/>
      <c r="I266" s="156"/>
      <c r="J266" s="156"/>
      <c r="K266" s="156"/>
      <c r="L266" s="157"/>
      <c r="M266" s="157"/>
      <c r="N266" s="157"/>
      <c r="O266" s="157"/>
      <c r="P266" s="157"/>
      <c r="Q266" s="157"/>
      <c r="R266" s="157"/>
      <c r="S266" s="157"/>
      <c r="T266" s="157"/>
      <c r="U266" s="158"/>
      <c r="V266" s="91"/>
      <c r="W266" s="91"/>
    </row>
    <row r="267" spans="1:30" ht="9.75" customHeight="1" x14ac:dyDescent="0.35">
      <c r="Y267" s="82"/>
      <c r="Z267" s="82"/>
      <c r="AA267" s="82"/>
      <c r="AB267" s="82"/>
      <c r="AC267" s="82"/>
      <c r="AD267" s="82"/>
    </row>
    <row r="268" spans="1:30" ht="10.5" x14ac:dyDescent="0.35"/>
    <row r="269" spans="1:30" ht="10.5" x14ac:dyDescent="0.35">
      <c r="A269" s="82"/>
      <c r="B269" s="82"/>
      <c r="C269" s="104"/>
      <c r="D269" s="82"/>
      <c r="E269" s="82"/>
      <c r="F269" s="82"/>
      <c r="G269" s="104"/>
      <c r="H269" s="82"/>
      <c r="I269" s="82"/>
      <c r="J269" s="82"/>
      <c r="K269" s="82"/>
      <c r="L269" s="104"/>
    </row>
    <row r="270" spans="1:30" s="82" customFormat="1" ht="15" customHeight="1" x14ac:dyDescent="0.3">
      <c r="B270" s="702"/>
      <c r="C270" s="702"/>
      <c r="D270" s="702"/>
      <c r="E270" s="702"/>
      <c r="F270" s="702"/>
      <c r="G270" s="702"/>
      <c r="H270" s="702"/>
      <c r="I270" s="702"/>
      <c r="J270" s="601"/>
      <c r="K270" s="601"/>
      <c r="L270" s="602"/>
      <c r="M270" s="159"/>
      <c r="N270" s="159"/>
      <c r="O270" s="159"/>
      <c r="P270" s="159"/>
      <c r="Q270" s="160"/>
      <c r="R270" s="160"/>
      <c r="S270" s="160"/>
      <c r="T270" s="160"/>
      <c r="U270" s="104"/>
      <c r="V270" s="104"/>
      <c r="W270" s="104"/>
    </row>
    <row r="271" spans="1:30" s="82" customFormat="1" ht="7.5" customHeight="1" x14ac:dyDescent="0.25">
      <c r="B271" s="603"/>
      <c r="C271" s="604"/>
      <c r="D271" s="605"/>
      <c r="E271" s="606"/>
      <c r="F271" s="605"/>
      <c r="G271" s="604"/>
      <c r="H271" s="605"/>
      <c r="I271" s="602"/>
      <c r="J271" s="602"/>
      <c r="K271" s="602"/>
      <c r="L271" s="602"/>
      <c r="M271" s="159"/>
      <c r="N271" s="159"/>
      <c r="O271" s="159"/>
      <c r="P271" s="159"/>
      <c r="Q271" s="160"/>
      <c r="R271" s="160"/>
      <c r="S271" s="160"/>
      <c r="T271" s="160"/>
      <c r="U271" s="104"/>
      <c r="V271" s="104"/>
      <c r="W271" s="104"/>
    </row>
    <row r="272" spans="1:30" s="82" customFormat="1" ht="10.5" x14ac:dyDescent="0.25">
      <c r="A272" s="81"/>
      <c r="B272" s="100"/>
      <c r="C272" s="105" t="s">
        <v>539</v>
      </c>
      <c r="D272" s="102"/>
      <c r="E272" s="103"/>
      <c r="F272" s="102"/>
      <c r="G272" s="101"/>
      <c r="H272" s="102"/>
      <c r="I272" s="526"/>
      <c r="J272" s="552"/>
      <c r="K272" s="552"/>
      <c r="L272" s="526"/>
      <c r="M272" s="588"/>
      <c r="N272" s="552"/>
      <c r="O272" s="552"/>
      <c r="P272" s="552"/>
      <c r="Q272" s="104"/>
      <c r="R272" s="104"/>
      <c r="S272" s="104"/>
      <c r="T272" s="104"/>
      <c r="U272" s="104"/>
      <c r="V272" s="104"/>
      <c r="W272" s="104"/>
    </row>
    <row r="273" spans="2:23" ht="10.5" x14ac:dyDescent="0.25">
      <c r="B273" s="106" t="s">
        <v>2</v>
      </c>
      <c r="C273" s="92">
        <f>'Individu Form 2A ATMR Kredit'!H89</f>
        <v>0</v>
      </c>
      <c r="D273" s="102"/>
      <c r="E273" s="150"/>
      <c r="F273" s="102"/>
      <c r="G273" s="101"/>
      <c r="H273" s="102"/>
      <c r="I273" s="128"/>
      <c r="J273" s="128"/>
      <c r="K273" s="128"/>
      <c r="L273" s="528"/>
      <c r="M273" s="587"/>
      <c r="N273" s="557"/>
      <c r="O273" s="557"/>
      <c r="P273" s="557"/>
      <c r="Q273" s="528"/>
      <c r="R273" s="557"/>
      <c r="S273" s="587"/>
      <c r="T273" s="528"/>
      <c r="U273" s="108"/>
      <c r="V273" s="101"/>
      <c r="W273" s="101"/>
    </row>
    <row r="274" spans="2:23" ht="9.9" customHeight="1" x14ac:dyDescent="0.25">
      <c r="B274" s="100"/>
      <c r="C274" s="101"/>
      <c r="D274" s="102"/>
      <c r="E274" s="103"/>
      <c r="F274" s="102"/>
      <c r="G274" s="101"/>
      <c r="H274" s="102"/>
      <c r="I274" s="694"/>
      <c r="J274" s="694"/>
      <c r="K274" s="694"/>
      <c r="L274" s="694"/>
      <c r="M274" s="588"/>
      <c r="N274" s="552"/>
      <c r="O274" s="552"/>
      <c r="P274" s="552"/>
      <c r="Q274" s="107"/>
      <c r="R274" s="107"/>
      <c r="S274" s="107"/>
      <c r="T274" s="107"/>
      <c r="U274" s="108"/>
      <c r="V274" s="101"/>
      <c r="W274" s="101"/>
    </row>
    <row r="275" spans="2:23" s="109" customFormat="1" ht="22.5" customHeight="1" x14ac:dyDescent="0.25">
      <c r="B275" s="695" t="s">
        <v>345</v>
      </c>
      <c r="C275" s="692" t="s">
        <v>346</v>
      </c>
      <c r="D275" s="110"/>
      <c r="E275" s="692" t="s">
        <v>2</v>
      </c>
      <c r="F275" s="111"/>
      <c r="G275" s="692" t="s">
        <v>395</v>
      </c>
      <c r="H275" s="112"/>
      <c r="I275" s="697" t="s">
        <v>396</v>
      </c>
      <c r="J275" s="698"/>
      <c r="K275" s="698"/>
      <c r="L275" s="698"/>
      <c r="M275" s="698"/>
      <c r="N275" s="698"/>
      <c r="O275" s="698"/>
      <c r="P275" s="698"/>
      <c r="Q275" s="698"/>
      <c r="R275" s="698"/>
      <c r="S275" s="698"/>
      <c r="T275" s="699"/>
      <c r="U275" s="526"/>
      <c r="V275" s="692" t="s">
        <v>421</v>
      </c>
      <c r="W275" s="692" t="s">
        <v>411</v>
      </c>
    </row>
    <row r="276" spans="2:23" s="109" customFormat="1" ht="10.5" x14ac:dyDescent="0.25">
      <c r="B276" s="696"/>
      <c r="C276" s="693"/>
      <c r="D276" s="110"/>
      <c r="E276" s="693"/>
      <c r="F276" s="111"/>
      <c r="G276" s="693"/>
      <c r="H276" s="113"/>
      <c r="I276" s="114">
        <v>0</v>
      </c>
      <c r="J276" s="114">
        <v>0.1</v>
      </c>
      <c r="K276" s="114">
        <v>0.15</v>
      </c>
      <c r="L276" s="114">
        <v>0.2</v>
      </c>
      <c r="M276" s="114">
        <v>0.25</v>
      </c>
      <c r="N276" s="114">
        <v>0.3</v>
      </c>
      <c r="O276" s="114">
        <v>0.35</v>
      </c>
      <c r="P276" s="114">
        <v>0.4</v>
      </c>
      <c r="Q276" s="114">
        <v>0.5</v>
      </c>
      <c r="R276" s="114">
        <v>0.75</v>
      </c>
      <c r="S276" s="114">
        <v>0.85</v>
      </c>
      <c r="T276" s="114">
        <v>1</v>
      </c>
      <c r="U276" s="526"/>
      <c r="V276" s="693"/>
      <c r="W276" s="693"/>
    </row>
    <row r="277" spans="2:23" s="109" customFormat="1" ht="10.5" x14ac:dyDescent="0.25">
      <c r="B277" s="115" t="s">
        <v>540</v>
      </c>
      <c r="C277" s="116" t="s">
        <v>541</v>
      </c>
      <c r="D277" s="110"/>
      <c r="E277" s="116" t="s">
        <v>542</v>
      </c>
      <c r="F277" s="111"/>
      <c r="G277" s="116" t="s">
        <v>544</v>
      </c>
      <c r="H277" s="113"/>
      <c r="I277" s="117" t="s">
        <v>545</v>
      </c>
      <c r="J277" s="117" t="s">
        <v>546</v>
      </c>
      <c r="K277" s="117" t="s">
        <v>547</v>
      </c>
      <c r="L277" s="117" t="s">
        <v>548</v>
      </c>
      <c r="M277" s="117" t="s">
        <v>549</v>
      </c>
      <c r="N277" s="117" t="s">
        <v>556</v>
      </c>
      <c r="O277" s="117" t="s">
        <v>550</v>
      </c>
      <c r="P277" s="117" t="s">
        <v>558</v>
      </c>
      <c r="Q277" s="117" t="s">
        <v>559</v>
      </c>
      <c r="R277" s="117" t="s">
        <v>560</v>
      </c>
      <c r="S277" s="116" t="s">
        <v>613</v>
      </c>
      <c r="T277" s="116" t="s">
        <v>614</v>
      </c>
      <c r="U277" s="552"/>
      <c r="V277" s="116" t="s">
        <v>615</v>
      </c>
      <c r="W277" s="116" t="s">
        <v>616</v>
      </c>
    </row>
    <row r="278" spans="2:23" s="109" customFormat="1" ht="10.5" x14ac:dyDescent="0.25">
      <c r="B278" s="460" t="s">
        <v>439</v>
      </c>
      <c r="C278" s="315"/>
      <c r="D278" s="137"/>
      <c r="E278" s="315"/>
      <c r="F278" s="102"/>
      <c r="G278" s="316"/>
      <c r="H278" s="120"/>
      <c r="I278" s="316"/>
      <c r="J278" s="315"/>
      <c r="K278" s="315"/>
      <c r="L278" s="315"/>
      <c r="M278" s="315"/>
      <c r="N278" s="315"/>
      <c r="O278" s="315"/>
      <c r="P278" s="315"/>
      <c r="Q278" s="315"/>
      <c r="R278" s="315"/>
      <c r="S278" s="315"/>
      <c r="T278" s="315"/>
      <c r="U278" s="108"/>
      <c r="V278" s="316"/>
      <c r="W278" s="316"/>
    </row>
    <row r="279" spans="2:23" s="109" customFormat="1" ht="10.5" x14ac:dyDescent="0.25">
      <c r="B279" s="461" t="s">
        <v>475</v>
      </c>
      <c r="C279" s="462">
        <v>0.7</v>
      </c>
      <c r="D279" s="110"/>
      <c r="E279" s="86"/>
      <c r="F279" s="111"/>
      <c r="G279" s="86"/>
      <c r="H279" s="113"/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  <c r="S279" s="139"/>
      <c r="T279" s="139"/>
      <c r="U279" s="465"/>
      <c r="V279" s="123">
        <f>C279*E279</f>
        <v>0</v>
      </c>
      <c r="W279" s="123">
        <f>C279*G279+I279*$I$276+J279*$J$276+K279*$K$276+L279*$L$276+M279*$M$276+N279*$N$276+O279*$O$276+P279*$P$276+Q279*$Q$276+R279*$R$276+S279*$S$276+T279*$T$276</f>
        <v>0</v>
      </c>
    </row>
    <row r="280" spans="2:23" s="109" customFormat="1" ht="10.5" x14ac:dyDescent="0.25">
      <c r="B280" s="454" t="s">
        <v>434</v>
      </c>
      <c r="C280" s="462">
        <v>0.9</v>
      </c>
      <c r="D280" s="110"/>
      <c r="E280" s="86"/>
      <c r="F280" s="111"/>
      <c r="G280" s="86"/>
      <c r="H280" s="113"/>
      <c r="I280" s="139"/>
      <c r="J280" s="139"/>
      <c r="K280" s="139"/>
      <c r="L280" s="139"/>
      <c r="M280" s="139"/>
      <c r="N280" s="139"/>
      <c r="O280" s="139"/>
      <c r="P280" s="139"/>
      <c r="Q280" s="139"/>
      <c r="R280" s="139"/>
      <c r="S280" s="139"/>
      <c r="T280" s="139"/>
      <c r="U280" s="465"/>
      <c r="V280" s="123">
        <f>C280*E280</f>
        <v>0</v>
      </c>
      <c r="W280" s="123">
        <f t="shared" ref="W280:W282" si="31">C280*G280+I280*$I$276+J280*$J$276+K280*$K$276+L280*$L$276+M280*$M$276+N280*$N$276+O280*$O$276+P280*$P$276+Q280*$Q$276+R280*$R$276+S280*$S$276+T280*$T$276</f>
        <v>0</v>
      </c>
    </row>
    <row r="281" spans="2:23" s="109" customFormat="1" ht="10.5" x14ac:dyDescent="0.25">
      <c r="B281" s="454" t="s">
        <v>476</v>
      </c>
      <c r="C281" s="462">
        <v>1.1000000000000001</v>
      </c>
      <c r="D281" s="110"/>
      <c r="E281" s="86"/>
      <c r="F281" s="111"/>
      <c r="G281" s="86"/>
      <c r="H281" s="113"/>
      <c r="I281" s="139"/>
      <c r="J281" s="139"/>
      <c r="K281" s="139"/>
      <c r="L281" s="139"/>
      <c r="M281" s="139"/>
      <c r="N281" s="139"/>
      <c r="O281" s="139"/>
      <c r="P281" s="139"/>
      <c r="Q281" s="139"/>
      <c r="R281" s="139"/>
      <c r="S281" s="139"/>
      <c r="T281" s="139"/>
      <c r="U281" s="465"/>
      <c r="V281" s="123">
        <f>C281*E281</f>
        <v>0</v>
      </c>
      <c r="W281" s="123">
        <f t="shared" si="31"/>
        <v>0</v>
      </c>
    </row>
    <row r="282" spans="2:23" s="109" customFormat="1" ht="10.5" x14ac:dyDescent="0.25">
      <c r="B282" s="463" t="s">
        <v>518</v>
      </c>
      <c r="C282" s="462">
        <v>1.5</v>
      </c>
      <c r="D282" s="110"/>
      <c r="E282" s="86"/>
      <c r="F282" s="111"/>
      <c r="G282" s="86"/>
      <c r="H282" s="113"/>
      <c r="I282" s="139"/>
      <c r="J282" s="139"/>
      <c r="K282" s="139"/>
      <c r="L282" s="139"/>
      <c r="M282" s="139"/>
      <c r="N282" s="139"/>
      <c r="O282" s="139"/>
      <c r="P282" s="139"/>
      <c r="Q282" s="139"/>
      <c r="R282" s="139"/>
      <c r="S282" s="139"/>
      <c r="T282" s="139"/>
      <c r="U282" s="465"/>
      <c r="V282" s="123">
        <f>C282*E282</f>
        <v>0</v>
      </c>
      <c r="W282" s="123">
        <f t="shared" si="31"/>
        <v>0</v>
      </c>
    </row>
    <row r="283" spans="2:23" s="109" customFormat="1" ht="10.5" x14ac:dyDescent="0.25">
      <c r="B283" s="521" t="s">
        <v>440</v>
      </c>
      <c r="C283" s="315"/>
      <c r="D283" s="137"/>
      <c r="E283" s="315"/>
      <c r="F283" s="102"/>
      <c r="G283" s="316"/>
      <c r="H283" s="120"/>
      <c r="I283" s="316"/>
      <c r="J283" s="315"/>
      <c r="K283" s="315"/>
      <c r="L283" s="315"/>
      <c r="M283" s="315"/>
      <c r="N283" s="315"/>
      <c r="O283" s="315"/>
      <c r="P283" s="315"/>
      <c r="Q283" s="315"/>
      <c r="R283" s="315"/>
      <c r="S283" s="315"/>
      <c r="T283" s="315"/>
      <c r="U283" s="108"/>
      <c r="V283" s="316"/>
      <c r="W283" s="316"/>
    </row>
    <row r="284" spans="2:23" s="109" customFormat="1" ht="10.5" x14ac:dyDescent="0.25">
      <c r="B284" s="464" t="s">
        <v>477</v>
      </c>
      <c r="C284" s="315"/>
      <c r="D284" s="137"/>
      <c r="E284" s="315"/>
      <c r="F284" s="102"/>
      <c r="G284" s="316"/>
      <c r="H284" s="120"/>
      <c r="I284" s="316"/>
      <c r="J284" s="315"/>
      <c r="K284" s="315"/>
      <c r="L284" s="315"/>
      <c r="M284" s="315"/>
      <c r="N284" s="315"/>
      <c r="O284" s="315"/>
      <c r="P284" s="315"/>
      <c r="Q284" s="315"/>
      <c r="R284" s="315"/>
      <c r="S284" s="315"/>
      <c r="T284" s="315"/>
      <c r="U284" s="108"/>
      <c r="V284" s="316"/>
      <c r="W284" s="316"/>
    </row>
    <row r="285" spans="2:23" s="109" customFormat="1" ht="10.5" x14ac:dyDescent="0.25">
      <c r="B285" s="480" t="s">
        <v>475</v>
      </c>
      <c r="C285" s="315"/>
      <c r="D285" s="137"/>
      <c r="E285" s="315"/>
      <c r="F285" s="102"/>
      <c r="G285" s="316"/>
      <c r="H285" s="120"/>
      <c r="I285" s="316"/>
      <c r="J285" s="315"/>
      <c r="K285" s="315"/>
      <c r="L285" s="315"/>
      <c r="M285" s="315"/>
      <c r="N285" s="315"/>
      <c r="O285" s="315"/>
      <c r="P285" s="315"/>
      <c r="Q285" s="315"/>
      <c r="R285" s="315"/>
      <c r="S285" s="315"/>
      <c r="T285" s="315"/>
      <c r="U285" s="108"/>
      <c r="V285" s="316"/>
      <c r="W285" s="316"/>
    </row>
    <row r="286" spans="2:23" s="109" customFormat="1" ht="10.5" x14ac:dyDescent="0.25">
      <c r="B286" s="477" t="s">
        <v>451</v>
      </c>
      <c r="C286" s="462">
        <v>0.2</v>
      </c>
      <c r="D286" s="110"/>
      <c r="E286" s="86"/>
      <c r="F286" s="111"/>
      <c r="G286" s="86"/>
      <c r="H286" s="113"/>
      <c r="I286" s="139"/>
      <c r="J286" s="139"/>
      <c r="K286" s="139"/>
      <c r="L286" s="139"/>
      <c r="M286" s="139"/>
      <c r="N286" s="139"/>
      <c r="O286" s="139"/>
      <c r="P286" s="139"/>
      <c r="Q286" s="139"/>
      <c r="R286" s="139"/>
      <c r="S286" s="139"/>
      <c r="T286" s="139"/>
      <c r="U286" s="465"/>
      <c r="V286" s="123">
        <f>C286*E286</f>
        <v>0</v>
      </c>
      <c r="W286" s="123">
        <f t="shared" ref="W286:W288" si="32">C286*G286+I286*$I$276+J286*$J$276+K286*$K$276+L286*$L$276+M286*$M$276+N286*$N$276+O286*$O$276+P286*$P$276+Q286*$Q$276+R286*$R$276+S286*$S$276+T286*$T$276</f>
        <v>0</v>
      </c>
    </row>
    <row r="287" spans="2:23" s="109" customFormat="1" ht="10.5" x14ac:dyDescent="0.25">
      <c r="B287" s="477" t="s">
        <v>452</v>
      </c>
      <c r="C287" s="462">
        <v>0.5</v>
      </c>
      <c r="D287" s="110"/>
      <c r="E287" s="86"/>
      <c r="F287" s="111"/>
      <c r="G287" s="86"/>
      <c r="H287" s="113"/>
      <c r="I287" s="139"/>
      <c r="J287" s="139"/>
      <c r="K287" s="139"/>
      <c r="L287" s="139"/>
      <c r="M287" s="139"/>
      <c r="N287" s="139"/>
      <c r="O287" s="139"/>
      <c r="P287" s="139"/>
      <c r="Q287" s="139"/>
      <c r="R287" s="139"/>
      <c r="S287" s="139"/>
      <c r="T287" s="139"/>
      <c r="U287" s="465"/>
      <c r="V287" s="123">
        <f>C287*E287</f>
        <v>0</v>
      </c>
      <c r="W287" s="123">
        <f t="shared" si="32"/>
        <v>0</v>
      </c>
    </row>
    <row r="288" spans="2:23" s="109" customFormat="1" ht="10.5" x14ac:dyDescent="0.25">
      <c r="B288" s="478" t="s">
        <v>41</v>
      </c>
      <c r="C288" s="462">
        <v>0.6</v>
      </c>
      <c r="D288" s="110"/>
      <c r="E288" s="86"/>
      <c r="F288" s="111"/>
      <c r="G288" s="86"/>
      <c r="H288" s="113"/>
      <c r="I288" s="139"/>
      <c r="J288" s="139"/>
      <c r="K288" s="139"/>
      <c r="L288" s="139"/>
      <c r="M288" s="139"/>
      <c r="N288" s="139"/>
      <c r="O288" s="139"/>
      <c r="P288" s="139"/>
      <c r="Q288" s="139"/>
      <c r="R288" s="139"/>
      <c r="S288" s="139"/>
      <c r="T288" s="139"/>
      <c r="U288" s="465"/>
      <c r="V288" s="123">
        <f>C288*E288</f>
        <v>0</v>
      </c>
      <c r="W288" s="123">
        <f t="shared" si="32"/>
        <v>0</v>
      </c>
    </row>
    <row r="289" spans="2:23" s="109" customFormat="1" ht="10.5" x14ac:dyDescent="0.25">
      <c r="B289" s="479" t="s">
        <v>478</v>
      </c>
      <c r="C289" s="315"/>
      <c r="D289" s="137"/>
      <c r="E289" s="315"/>
      <c r="F289" s="102"/>
      <c r="G289" s="316"/>
      <c r="H289" s="120"/>
      <c r="I289" s="316"/>
      <c r="J289" s="315"/>
      <c r="K289" s="315"/>
      <c r="L289" s="315"/>
      <c r="M289" s="315"/>
      <c r="N289" s="315"/>
      <c r="O289" s="315"/>
      <c r="P289" s="315"/>
      <c r="Q289" s="315"/>
      <c r="R289" s="315"/>
      <c r="S289" s="315"/>
      <c r="T289" s="315"/>
      <c r="U289" s="108"/>
      <c r="V289" s="316"/>
      <c r="W289" s="316"/>
    </row>
    <row r="290" spans="2:23" s="109" customFormat="1" ht="10.5" x14ac:dyDescent="0.25">
      <c r="B290" s="475" t="s">
        <v>447</v>
      </c>
      <c r="C290" s="462">
        <v>0.75</v>
      </c>
      <c r="D290" s="110"/>
      <c r="E290" s="86"/>
      <c r="F290" s="111"/>
      <c r="G290" s="86"/>
      <c r="H290" s="113"/>
      <c r="I290" s="139"/>
      <c r="J290" s="139"/>
      <c r="K290" s="139"/>
      <c r="L290" s="139"/>
      <c r="M290" s="139"/>
      <c r="N290" s="139"/>
      <c r="O290" s="139"/>
      <c r="P290" s="139"/>
      <c r="Q290" s="139"/>
      <c r="R290" s="139"/>
      <c r="S290" s="139"/>
      <c r="T290" s="139"/>
      <c r="U290" s="465"/>
      <c r="V290" s="123">
        <f t="shared" ref="V290:V297" si="33">C290*E290</f>
        <v>0</v>
      </c>
      <c r="W290" s="123">
        <f t="shared" ref="W290:W297" si="34">C290*G290+I290*$I$276+J290*$J$276+K290*$K$276+L290*$L$276+M290*$M$276+N290*$N$276+O290*$O$276+P290*$P$276+Q290*$Q$276+R290*$R$276+S290*$S$276+T290*$T$276</f>
        <v>0</v>
      </c>
    </row>
    <row r="291" spans="2:23" s="109" customFormat="1" ht="10.5" x14ac:dyDescent="0.25">
      <c r="B291" s="475" t="s">
        <v>446</v>
      </c>
      <c r="C291" s="462">
        <v>0.85</v>
      </c>
      <c r="D291" s="110"/>
      <c r="E291" s="86"/>
      <c r="F291" s="111"/>
      <c r="G291" s="86"/>
      <c r="H291" s="113"/>
      <c r="I291" s="139"/>
      <c r="J291" s="139"/>
      <c r="K291" s="139"/>
      <c r="L291" s="139"/>
      <c r="M291" s="139"/>
      <c r="N291" s="139"/>
      <c r="O291" s="139"/>
      <c r="P291" s="139"/>
      <c r="Q291" s="139"/>
      <c r="R291" s="139"/>
      <c r="S291" s="139"/>
      <c r="T291" s="139"/>
      <c r="U291" s="465"/>
      <c r="V291" s="123">
        <f t="shared" si="33"/>
        <v>0</v>
      </c>
      <c r="W291" s="123">
        <f t="shared" si="34"/>
        <v>0</v>
      </c>
    </row>
    <row r="292" spans="2:23" s="109" customFormat="1" ht="10.5" x14ac:dyDescent="0.25">
      <c r="B292" s="475" t="s">
        <v>453</v>
      </c>
      <c r="C292" s="462">
        <v>0.2</v>
      </c>
      <c r="D292" s="110"/>
      <c r="E292" s="86"/>
      <c r="F292" s="111"/>
      <c r="G292" s="86"/>
      <c r="H292" s="113"/>
      <c r="I292" s="139"/>
      <c r="J292" s="139"/>
      <c r="K292" s="139"/>
      <c r="L292" s="139"/>
      <c r="M292" s="139"/>
      <c r="N292" s="139"/>
      <c r="O292" s="139"/>
      <c r="P292" s="139"/>
      <c r="Q292" s="139"/>
      <c r="R292" s="139"/>
      <c r="S292" s="139"/>
      <c r="T292" s="139"/>
      <c r="U292" s="465"/>
      <c r="V292" s="123">
        <f t="shared" si="33"/>
        <v>0</v>
      </c>
      <c r="W292" s="123">
        <f t="shared" si="34"/>
        <v>0</v>
      </c>
    </row>
    <row r="293" spans="2:23" s="109" customFormat="1" ht="10.5" x14ac:dyDescent="0.25">
      <c r="B293" s="475" t="s">
        <v>454</v>
      </c>
      <c r="C293" s="462">
        <v>0.5</v>
      </c>
      <c r="D293" s="110"/>
      <c r="E293" s="86"/>
      <c r="F293" s="111"/>
      <c r="G293" s="86"/>
      <c r="H293" s="113"/>
      <c r="I293" s="139"/>
      <c r="J293" s="139"/>
      <c r="K293" s="139"/>
      <c r="L293" s="139"/>
      <c r="M293" s="139"/>
      <c r="N293" s="139"/>
      <c r="O293" s="139"/>
      <c r="P293" s="139"/>
      <c r="Q293" s="139"/>
      <c r="R293" s="139"/>
      <c r="S293" s="139"/>
      <c r="T293" s="139"/>
      <c r="U293" s="465"/>
      <c r="V293" s="123">
        <f t="shared" si="33"/>
        <v>0</v>
      </c>
      <c r="W293" s="123">
        <f t="shared" si="34"/>
        <v>0</v>
      </c>
    </row>
    <row r="294" spans="2:23" s="109" customFormat="1" ht="10.5" x14ac:dyDescent="0.25">
      <c r="B294" s="475" t="s">
        <v>455</v>
      </c>
      <c r="C294" s="462">
        <v>0.75</v>
      </c>
      <c r="D294" s="110"/>
      <c r="E294" s="86"/>
      <c r="F294" s="111"/>
      <c r="G294" s="86"/>
      <c r="H294" s="113"/>
      <c r="I294" s="139"/>
      <c r="J294" s="139"/>
      <c r="K294" s="139"/>
      <c r="L294" s="139"/>
      <c r="M294" s="139"/>
      <c r="N294" s="139"/>
      <c r="O294" s="139"/>
      <c r="P294" s="139"/>
      <c r="Q294" s="139"/>
      <c r="R294" s="139"/>
      <c r="S294" s="139"/>
      <c r="T294" s="139"/>
      <c r="U294" s="465"/>
      <c r="V294" s="123">
        <f t="shared" si="33"/>
        <v>0</v>
      </c>
      <c r="W294" s="123">
        <f t="shared" si="34"/>
        <v>0</v>
      </c>
    </row>
    <row r="295" spans="2:23" s="109" customFormat="1" ht="10.5" x14ac:dyDescent="0.25">
      <c r="B295" s="475" t="s">
        <v>456</v>
      </c>
      <c r="C295" s="462">
        <v>0.85</v>
      </c>
      <c r="D295" s="110"/>
      <c r="E295" s="86"/>
      <c r="F295" s="111"/>
      <c r="G295" s="86"/>
      <c r="H295" s="113"/>
      <c r="I295" s="139"/>
      <c r="J295" s="139"/>
      <c r="K295" s="139"/>
      <c r="L295" s="139"/>
      <c r="M295" s="139"/>
      <c r="N295" s="139"/>
      <c r="O295" s="139"/>
      <c r="P295" s="139"/>
      <c r="Q295" s="139"/>
      <c r="R295" s="139"/>
      <c r="S295" s="139"/>
      <c r="T295" s="139"/>
      <c r="U295" s="465"/>
      <c r="V295" s="123">
        <f t="shared" si="33"/>
        <v>0</v>
      </c>
      <c r="W295" s="123">
        <f t="shared" si="34"/>
        <v>0</v>
      </c>
    </row>
    <row r="296" spans="2:23" s="109" customFormat="1" ht="10.5" x14ac:dyDescent="0.25">
      <c r="B296" s="475" t="s">
        <v>457</v>
      </c>
      <c r="C296" s="462">
        <v>1</v>
      </c>
      <c r="D296" s="110"/>
      <c r="E296" s="86"/>
      <c r="F296" s="111"/>
      <c r="G296" s="86"/>
      <c r="H296" s="113"/>
      <c r="I296" s="139"/>
      <c r="J296" s="139"/>
      <c r="K296" s="139"/>
      <c r="L296" s="139"/>
      <c r="M296" s="139"/>
      <c r="N296" s="139"/>
      <c r="O296" s="139"/>
      <c r="P296" s="139"/>
      <c r="Q296" s="139"/>
      <c r="R296" s="139"/>
      <c r="S296" s="139"/>
      <c r="T296" s="139"/>
      <c r="U296" s="465"/>
      <c r="V296" s="123">
        <f t="shared" si="33"/>
        <v>0</v>
      </c>
      <c r="W296" s="123">
        <f t="shared" si="34"/>
        <v>0</v>
      </c>
    </row>
    <row r="297" spans="2:23" s="109" customFormat="1" ht="10.5" x14ac:dyDescent="0.25">
      <c r="B297" s="475" t="s">
        <v>458</v>
      </c>
      <c r="C297" s="462">
        <v>1.5</v>
      </c>
      <c r="D297" s="110"/>
      <c r="E297" s="86"/>
      <c r="F297" s="111"/>
      <c r="G297" s="86"/>
      <c r="H297" s="113"/>
      <c r="I297" s="139"/>
      <c r="J297" s="139"/>
      <c r="K297" s="139"/>
      <c r="L297" s="139"/>
      <c r="M297" s="139"/>
      <c r="N297" s="139"/>
      <c r="O297" s="139"/>
      <c r="P297" s="139"/>
      <c r="Q297" s="139"/>
      <c r="R297" s="139"/>
      <c r="S297" s="139"/>
      <c r="T297" s="139"/>
      <c r="U297" s="465"/>
      <c r="V297" s="123">
        <f t="shared" si="33"/>
        <v>0</v>
      </c>
      <c r="W297" s="123">
        <f t="shared" si="34"/>
        <v>0</v>
      </c>
    </row>
    <row r="298" spans="2:23" s="109" customFormat="1" ht="10.5" x14ac:dyDescent="0.25">
      <c r="B298" s="479" t="s">
        <v>449</v>
      </c>
      <c r="C298" s="315"/>
      <c r="D298" s="137"/>
      <c r="E298" s="315"/>
      <c r="F298" s="102"/>
      <c r="G298" s="316"/>
      <c r="H298" s="120"/>
      <c r="I298" s="316"/>
      <c r="J298" s="315"/>
      <c r="K298" s="315"/>
      <c r="L298" s="315"/>
      <c r="M298" s="315"/>
      <c r="N298" s="315"/>
      <c r="O298" s="315"/>
      <c r="P298" s="315"/>
      <c r="Q298" s="315"/>
      <c r="R298" s="315"/>
      <c r="S298" s="315"/>
      <c r="T298" s="315"/>
      <c r="U298" s="108"/>
      <c r="V298" s="316"/>
      <c r="W298" s="316"/>
    </row>
    <row r="299" spans="2:23" s="109" customFormat="1" ht="10.5" x14ac:dyDescent="0.25">
      <c r="B299" s="476" t="s">
        <v>447</v>
      </c>
      <c r="C299" s="462">
        <v>0.75</v>
      </c>
      <c r="D299" s="110"/>
      <c r="E299" s="86"/>
      <c r="F299" s="111"/>
      <c r="G299" s="86"/>
      <c r="H299" s="113"/>
      <c r="I299" s="139"/>
      <c r="J299" s="139"/>
      <c r="K299" s="139"/>
      <c r="L299" s="139"/>
      <c r="M299" s="139"/>
      <c r="N299" s="139"/>
      <c r="O299" s="139"/>
      <c r="P299" s="139"/>
      <c r="Q299" s="139"/>
      <c r="R299" s="139"/>
      <c r="S299" s="139"/>
      <c r="T299" s="139"/>
      <c r="U299" s="515"/>
      <c r="V299" s="123">
        <f t="shared" ref="V299:V306" si="35">C299*E299</f>
        <v>0</v>
      </c>
      <c r="W299" s="123">
        <f t="shared" ref="W299:W306" si="36">C299*G299+I299*$I$276+J299*$J$276+K299*$K$276+L299*$L$276+M299*$M$276+N299*$N$276+O299*$O$276+P299*$P$276+Q299*$Q$276+R299*$R$276+S299*$S$276+T299*$T$276</f>
        <v>0</v>
      </c>
    </row>
    <row r="300" spans="2:23" s="109" customFormat="1" ht="10.5" x14ac:dyDescent="0.25">
      <c r="B300" s="476" t="s">
        <v>446</v>
      </c>
      <c r="C300" s="462">
        <v>0.85</v>
      </c>
      <c r="D300" s="110"/>
      <c r="E300" s="86"/>
      <c r="F300" s="111"/>
      <c r="G300" s="86"/>
      <c r="H300" s="113"/>
      <c r="I300" s="139"/>
      <c r="J300" s="139"/>
      <c r="K300" s="139"/>
      <c r="L300" s="139"/>
      <c r="M300" s="139"/>
      <c r="N300" s="139"/>
      <c r="O300" s="139"/>
      <c r="P300" s="139"/>
      <c r="Q300" s="139"/>
      <c r="R300" s="139"/>
      <c r="S300" s="139"/>
      <c r="T300" s="139"/>
      <c r="U300" s="515"/>
      <c r="V300" s="123">
        <f t="shared" si="35"/>
        <v>0</v>
      </c>
      <c r="W300" s="123">
        <f t="shared" si="36"/>
        <v>0</v>
      </c>
    </row>
    <row r="301" spans="2:23" s="109" customFormat="1" ht="10.5" x14ac:dyDescent="0.25">
      <c r="B301" s="476" t="s">
        <v>453</v>
      </c>
      <c r="C301" s="462">
        <v>0.2</v>
      </c>
      <c r="D301" s="110"/>
      <c r="E301" s="86"/>
      <c r="F301" s="111"/>
      <c r="G301" s="86"/>
      <c r="H301" s="113"/>
      <c r="I301" s="139"/>
      <c r="J301" s="139"/>
      <c r="K301" s="139"/>
      <c r="L301" s="139"/>
      <c r="M301" s="139"/>
      <c r="N301" s="139"/>
      <c r="O301" s="139"/>
      <c r="P301" s="139"/>
      <c r="Q301" s="139"/>
      <c r="R301" s="139"/>
      <c r="S301" s="139"/>
      <c r="T301" s="139"/>
      <c r="U301" s="515"/>
      <c r="V301" s="123">
        <f t="shared" si="35"/>
        <v>0</v>
      </c>
      <c r="W301" s="123">
        <f t="shared" si="36"/>
        <v>0</v>
      </c>
    </row>
    <row r="302" spans="2:23" s="109" customFormat="1" ht="10.5" x14ac:dyDescent="0.25">
      <c r="B302" s="476" t="s">
        <v>454</v>
      </c>
      <c r="C302" s="462">
        <v>0.5</v>
      </c>
      <c r="D302" s="110"/>
      <c r="E302" s="86"/>
      <c r="F302" s="111"/>
      <c r="G302" s="86"/>
      <c r="H302" s="113"/>
      <c r="I302" s="139"/>
      <c r="J302" s="139"/>
      <c r="K302" s="139"/>
      <c r="L302" s="139"/>
      <c r="M302" s="139"/>
      <c r="N302" s="139"/>
      <c r="O302" s="139"/>
      <c r="P302" s="139"/>
      <c r="Q302" s="139"/>
      <c r="R302" s="139"/>
      <c r="S302" s="139"/>
      <c r="T302" s="139"/>
      <c r="U302" s="515"/>
      <c r="V302" s="123">
        <f t="shared" si="35"/>
        <v>0</v>
      </c>
      <c r="W302" s="123">
        <f t="shared" si="36"/>
        <v>0</v>
      </c>
    </row>
    <row r="303" spans="2:23" s="109" customFormat="1" ht="10.5" x14ac:dyDescent="0.25">
      <c r="B303" s="476" t="s">
        <v>455</v>
      </c>
      <c r="C303" s="462">
        <v>0.75</v>
      </c>
      <c r="D303" s="110"/>
      <c r="E303" s="86"/>
      <c r="F303" s="111"/>
      <c r="G303" s="86"/>
      <c r="H303" s="113"/>
      <c r="I303" s="139"/>
      <c r="J303" s="139"/>
      <c r="K303" s="139"/>
      <c r="L303" s="139"/>
      <c r="M303" s="139"/>
      <c r="N303" s="139"/>
      <c r="O303" s="139"/>
      <c r="P303" s="139"/>
      <c r="Q303" s="139"/>
      <c r="R303" s="139"/>
      <c r="S303" s="139"/>
      <c r="T303" s="139"/>
      <c r="U303" s="515"/>
      <c r="V303" s="123">
        <f t="shared" si="35"/>
        <v>0</v>
      </c>
      <c r="W303" s="123">
        <f t="shared" si="36"/>
        <v>0</v>
      </c>
    </row>
    <row r="304" spans="2:23" s="109" customFormat="1" ht="10.5" x14ac:dyDescent="0.25">
      <c r="B304" s="476" t="s">
        <v>456</v>
      </c>
      <c r="C304" s="462">
        <v>0.85</v>
      </c>
      <c r="D304" s="110"/>
      <c r="E304" s="86"/>
      <c r="F304" s="111"/>
      <c r="G304" s="86"/>
      <c r="H304" s="113"/>
      <c r="I304" s="139"/>
      <c r="J304" s="139"/>
      <c r="K304" s="139"/>
      <c r="L304" s="139"/>
      <c r="M304" s="139"/>
      <c r="N304" s="139"/>
      <c r="O304" s="139"/>
      <c r="P304" s="139"/>
      <c r="Q304" s="139"/>
      <c r="R304" s="139"/>
      <c r="S304" s="139"/>
      <c r="T304" s="139"/>
      <c r="U304" s="515"/>
      <c r="V304" s="123">
        <f t="shared" si="35"/>
        <v>0</v>
      </c>
      <c r="W304" s="123">
        <f t="shared" si="36"/>
        <v>0</v>
      </c>
    </row>
    <row r="305" spans="2:23" s="109" customFormat="1" ht="10.5" x14ac:dyDescent="0.25">
      <c r="B305" s="476" t="s">
        <v>457</v>
      </c>
      <c r="C305" s="462">
        <v>1</v>
      </c>
      <c r="D305" s="110"/>
      <c r="E305" s="86"/>
      <c r="F305" s="111"/>
      <c r="G305" s="86"/>
      <c r="H305" s="113"/>
      <c r="I305" s="139"/>
      <c r="J305" s="139"/>
      <c r="K305" s="139"/>
      <c r="L305" s="139"/>
      <c r="M305" s="139"/>
      <c r="N305" s="139"/>
      <c r="O305" s="139"/>
      <c r="P305" s="139"/>
      <c r="Q305" s="139"/>
      <c r="R305" s="139"/>
      <c r="S305" s="139"/>
      <c r="T305" s="139"/>
      <c r="U305" s="515"/>
      <c r="V305" s="123">
        <f t="shared" si="35"/>
        <v>0</v>
      </c>
      <c r="W305" s="123">
        <f t="shared" si="36"/>
        <v>0</v>
      </c>
    </row>
    <row r="306" spans="2:23" s="109" customFormat="1" ht="10.5" x14ac:dyDescent="0.25">
      <c r="B306" s="476" t="s">
        <v>458</v>
      </c>
      <c r="C306" s="462">
        <v>1.5</v>
      </c>
      <c r="D306" s="110"/>
      <c r="E306" s="86"/>
      <c r="F306" s="111"/>
      <c r="G306" s="86"/>
      <c r="H306" s="113"/>
      <c r="I306" s="139"/>
      <c r="J306" s="139"/>
      <c r="K306" s="139"/>
      <c r="L306" s="139"/>
      <c r="M306" s="139"/>
      <c r="N306" s="139"/>
      <c r="O306" s="139"/>
      <c r="P306" s="139"/>
      <c r="Q306" s="139"/>
      <c r="R306" s="139"/>
      <c r="S306" s="139"/>
      <c r="T306" s="139"/>
      <c r="U306" s="515"/>
      <c r="V306" s="123">
        <f t="shared" si="35"/>
        <v>0</v>
      </c>
      <c r="W306" s="123">
        <f t="shared" si="36"/>
        <v>0</v>
      </c>
    </row>
    <row r="307" spans="2:23" ht="9.9" customHeight="1" x14ac:dyDescent="0.25">
      <c r="B307" s="154"/>
      <c r="C307" s="101"/>
      <c r="D307" s="102"/>
      <c r="E307" s="103"/>
      <c r="F307" s="102"/>
      <c r="G307" s="101"/>
      <c r="H307" s="102"/>
      <c r="I307" s="128"/>
      <c r="J307" s="128"/>
      <c r="K307" s="128"/>
      <c r="L307" s="279"/>
      <c r="M307" s="587"/>
      <c r="N307" s="557"/>
      <c r="O307" s="557"/>
      <c r="P307" s="557"/>
      <c r="Q307" s="279"/>
      <c r="R307" s="557"/>
      <c r="S307" s="587"/>
      <c r="T307" s="279"/>
      <c r="U307" s="108"/>
      <c r="V307" s="101"/>
      <c r="W307" s="101"/>
    </row>
    <row r="308" spans="2:23" s="155" customFormat="1" ht="10.5" x14ac:dyDescent="0.25">
      <c r="B308" s="129" t="s">
        <v>349</v>
      </c>
      <c r="C308" s="130" t="s">
        <v>52</v>
      </c>
      <c r="D308" s="131"/>
      <c r="E308" s="85">
        <f>SUM(V279:V282,V286:V288,V290:V297,V299:V306)</f>
        <v>0</v>
      </c>
      <c r="F308" s="131"/>
      <c r="G308" s="91"/>
      <c r="H308" s="131"/>
      <c r="I308" s="156"/>
      <c r="J308" s="156"/>
      <c r="K308" s="156"/>
      <c r="L308" s="157"/>
      <c r="M308" s="157"/>
      <c r="N308" s="157"/>
      <c r="O308" s="157"/>
      <c r="P308" s="157"/>
      <c r="Q308" s="157"/>
      <c r="R308" s="157"/>
      <c r="S308" s="157"/>
      <c r="T308" s="157"/>
      <c r="U308" s="158"/>
      <c r="V308" s="91"/>
      <c r="W308" s="91"/>
    </row>
    <row r="309" spans="2:23" s="155" customFormat="1" ht="10.5" x14ac:dyDescent="0.25">
      <c r="B309" s="129" t="s">
        <v>350</v>
      </c>
      <c r="C309" s="130" t="s">
        <v>53</v>
      </c>
      <c r="D309" s="131"/>
      <c r="E309" s="85">
        <f>SUM(W279:W282,W286:W288,W290:W297,W299:W306)</f>
        <v>0</v>
      </c>
      <c r="F309" s="131"/>
      <c r="G309" s="91"/>
      <c r="H309" s="131"/>
      <c r="I309" s="156"/>
      <c r="J309" s="156"/>
      <c r="K309" s="156"/>
      <c r="L309" s="157"/>
      <c r="M309" s="157"/>
      <c r="N309" s="157"/>
      <c r="O309" s="157"/>
      <c r="P309" s="157"/>
      <c r="Q309" s="157"/>
      <c r="R309" s="157"/>
      <c r="S309" s="157"/>
      <c r="T309" s="157"/>
      <c r="U309" s="158"/>
      <c r="V309" s="91"/>
      <c r="W309" s="91"/>
    </row>
    <row r="310" spans="2:23" ht="9" customHeight="1" x14ac:dyDescent="0.35"/>
    <row r="311" spans="2:23" ht="9" customHeight="1" x14ac:dyDescent="0.35"/>
    <row r="312" spans="2:23" ht="13" x14ac:dyDescent="0.3">
      <c r="B312" s="466" t="s">
        <v>583</v>
      </c>
    </row>
    <row r="313" spans="2:23" ht="13" x14ac:dyDescent="0.3">
      <c r="B313" s="466"/>
    </row>
    <row r="314" spans="2:23" ht="10.5" x14ac:dyDescent="0.25">
      <c r="B314" s="100"/>
      <c r="C314" s="105" t="s">
        <v>539</v>
      </c>
      <c r="D314" s="102"/>
      <c r="E314" s="103"/>
      <c r="F314" s="102"/>
      <c r="G314" s="101"/>
      <c r="H314" s="102"/>
      <c r="I314" s="526"/>
      <c r="J314" s="552"/>
      <c r="K314" s="552"/>
      <c r="L314" s="526"/>
      <c r="M314" s="588"/>
      <c r="N314" s="552"/>
      <c r="O314" s="552"/>
      <c r="P314" s="552"/>
      <c r="Q314" s="104"/>
      <c r="R314" s="104"/>
      <c r="S314" s="104"/>
      <c r="T314" s="104"/>
      <c r="U314" s="104"/>
      <c r="V314" s="104"/>
      <c r="W314" s="104"/>
    </row>
    <row r="315" spans="2:23" ht="10.5" x14ac:dyDescent="0.25">
      <c r="B315" s="106" t="s">
        <v>2</v>
      </c>
      <c r="C315" s="92">
        <f>'Individu Form 2A ATMR Kredit'!H92</f>
        <v>0</v>
      </c>
      <c r="D315" s="102"/>
      <c r="E315" s="150"/>
      <c r="F315" s="102"/>
      <c r="G315" s="101"/>
      <c r="H315" s="102"/>
      <c r="I315" s="128"/>
      <c r="J315" s="128"/>
      <c r="K315" s="128"/>
      <c r="L315" s="528"/>
      <c r="M315" s="587"/>
      <c r="N315" s="557"/>
      <c r="O315" s="557"/>
      <c r="P315" s="557"/>
      <c r="Q315" s="528"/>
      <c r="R315" s="557"/>
      <c r="S315" s="587"/>
      <c r="T315" s="528"/>
      <c r="U315" s="108"/>
      <c r="V315" s="101"/>
      <c r="W315" s="101"/>
    </row>
    <row r="316" spans="2:23" ht="10.5" x14ac:dyDescent="0.25">
      <c r="B316" s="100"/>
      <c r="C316" s="101"/>
      <c r="D316" s="102"/>
      <c r="E316" s="103"/>
      <c r="F316" s="102"/>
      <c r="G316" s="101"/>
      <c r="H316" s="102"/>
      <c r="I316" s="694"/>
      <c r="J316" s="694"/>
      <c r="K316" s="694"/>
      <c r="L316" s="694"/>
      <c r="M316" s="588"/>
      <c r="N316" s="552"/>
      <c r="O316" s="552"/>
      <c r="P316" s="552"/>
      <c r="Q316" s="107"/>
      <c r="R316" s="107"/>
      <c r="S316" s="107"/>
      <c r="T316" s="107"/>
      <c r="U316" s="108"/>
      <c r="V316" s="101"/>
      <c r="W316" s="101"/>
    </row>
    <row r="317" spans="2:23" ht="10.5" customHeight="1" x14ac:dyDescent="0.25">
      <c r="B317" s="695" t="s">
        <v>345</v>
      </c>
      <c r="C317" s="692" t="s">
        <v>346</v>
      </c>
      <c r="D317" s="110"/>
      <c r="E317" s="692" t="s">
        <v>2</v>
      </c>
      <c r="F317" s="111"/>
      <c r="G317" s="692" t="s">
        <v>395</v>
      </c>
      <c r="H317" s="112"/>
      <c r="I317" s="697" t="s">
        <v>396</v>
      </c>
      <c r="J317" s="698"/>
      <c r="K317" s="698"/>
      <c r="L317" s="698"/>
      <c r="M317" s="698"/>
      <c r="N317" s="698"/>
      <c r="O317" s="698"/>
      <c r="P317" s="698"/>
      <c r="Q317" s="698"/>
      <c r="R317" s="698"/>
      <c r="S317" s="698"/>
      <c r="T317" s="699"/>
      <c r="U317" s="526"/>
      <c r="V317" s="692" t="s">
        <v>421</v>
      </c>
      <c r="W317" s="692" t="s">
        <v>411</v>
      </c>
    </row>
    <row r="318" spans="2:23" ht="10.5" x14ac:dyDescent="0.25">
      <c r="B318" s="696"/>
      <c r="C318" s="693"/>
      <c r="D318" s="110"/>
      <c r="E318" s="693"/>
      <c r="F318" s="111"/>
      <c r="G318" s="693"/>
      <c r="H318" s="113"/>
      <c r="I318" s="114">
        <v>0</v>
      </c>
      <c r="J318" s="114">
        <v>0.1</v>
      </c>
      <c r="K318" s="114">
        <v>0.15</v>
      </c>
      <c r="L318" s="114">
        <v>0.2</v>
      </c>
      <c r="M318" s="114">
        <v>0.25</v>
      </c>
      <c r="N318" s="114">
        <v>0.3</v>
      </c>
      <c r="O318" s="114">
        <v>0.35</v>
      </c>
      <c r="P318" s="114">
        <v>0.4</v>
      </c>
      <c r="Q318" s="114">
        <v>0.5</v>
      </c>
      <c r="R318" s="114">
        <v>0.75</v>
      </c>
      <c r="S318" s="114">
        <v>0.85</v>
      </c>
      <c r="T318" s="114">
        <v>1</v>
      </c>
      <c r="U318" s="526"/>
      <c r="V318" s="693"/>
      <c r="W318" s="693"/>
    </row>
    <row r="319" spans="2:23" ht="10.5" x14ac:dyDescent="0.25">
      <c r="B319" s="115" t="s">
        <v>540</v>
      </c>
      <c r="C319" s="116" t="s">
        <v>541</v>
      </c>
      <c r="D319" s="110"/>
      <c r="E319" s="116" t="s">
        <v>542</v>
      </c>
      <c r="F319" s="111"/>
      <c r="G319" s="116" t="s">
        <v>544</v>
      </c>
      <c r="H319" s="113"/>
      <c r="I319" s="117" t="s">
        <v>545</v>
      </c>
      <c r="J319" s="117" t="s">
        <v>546</v>
      </c>
      <c r="K319" s="117" t="s">
        <v>547</v>
      </c>
      <c r="L319" s="117" t="s">
        <v>548</v>
      </c>
      <c r="M319" s="117" t="s">
        <v>549</v>
      </c>
      <c r="N319" s="117" t="s">
        <v>556</v>
      </c>
      <c r="O319" s="117" t="s">
        <v>550</v>
      </c>
      <c r="P319" s="117" t="s">
        <v>558</v>
      </c>
      <c r="Q319" s="117" t="s">
        <v>559</v>
      </c>
      <c r="R319" s="117" t="s">
        <v>560</v>
      </c>
      <c r="S319" s="116" t="s">
        <v>613</v>
      </c>
      <c r="T319" s="116" t="s">
        <v>614</v>
      </c>
      <c r="U319" s="552"/>
      <c r="V319" s="116" t="s">
        <v>615</v>
      </c>
      <c r="W319" s="116" t="s">
        <v>616</v>
      </c>
    </row>
    <row r="320" spans="2:23" ht="10.5" x14ac:dyDescent="0.25">
      <c r="B320" s="482" t="s">
        <v>489</v>
      </c>
      <c r="C320" s="462">
        <v>1</v>
      </c>
      <c r="D320" s="110"/>
      <c r="E320" s="86"/>
      <c r="F320" s="111"/>
      <c r="G320" s="86"/>
      <c r="H320" s="113"/>
      <c r="I320" s="139"/>
      <c r="J320" s="139"/>
      <c r="K320" s="139"/>
      <c r="L320" s="139"/>
      <c r="M320" s="139"/>
      <c r="N320" s="139"/>
      <c r="O320" s="139"/>
      <c r="P320" s="139"/>
      <c r="Q320" s="139"/>
      <c r="R320" s="139"/>
      <c r="S320" s="139"/>
      <c r="T320" s="139"/>
      <c r="U320" s="468"/>
      <c r="V320" s="123">
        <f t="shared" ref="V320:V321" si="37">C320*E320</f>
        <v>0</v>
      </c>
      <c r="W320" s="123">
        <f>C320*G320+I320*$I$318+J320*$J$318+K320*$K$318+L320*$L$318+M320*$M$318+N320*$N$318+O320*$O$318+P320*$P$318+Q320*$Q$318+R320*$R$318+S320*$S$318+T320*$T$318</f>
        <v>0</v>
      </c>
    </row>
    <row r="321" spans="1:23" ht="10.5" x14ac:dyDescent="0.25">
      <c r="B321" s="482" t="s">
        <v>488</v>
      </c>
      <c r="C321" s="462">
        <v>1.5</v>
      </c>
      <c r="D321" s="110"/>
      <c r="E321" s="86"/>
      <c r="F321" s="111"/>
      <c r="G321" s="86"/>
      <c r="H321" s="113"/>
      <c r="I321" s="139"/>
      <c r="J321" s="139"/>
      <c r="K321" s="139"/>
      <c r="L321" s="139"/>
      <c r="M321" s="139"/>
      <c r="N321" s="139"/>
      <c r="O321" s="139"/>
      <c r="P321" s="139"/>
      <c r="Q321" s="139"/>
      <c r="R321" s="139"/>
      <c r="S321" s="139"/>
      <c r="T321" s="139"/>
      <c r="U321" s="468"/>
      <c r="V321" s="123">
        <f t="shared" si="37"/>
        <v>0</v>
      </c>
      <c r="W321" s="123">
        <f t="shared" ref="W321" si="38">C321*G321+I321*$I$318+J321*$J$318+K321*$K$318+L321*$L$318+M321*$M$318+N321*$N$318+O321*$O$318+P321*$P$318+Q321*$Q$318+R321*$R$318+S321*$S$318+T321*$T$318</f>
        <v>0</v>
      </c>
    </row>
    <row r="322" spans="1:23" ht="10.5" x14ac:dyDescent="0.25">
      <c r="B322" s="482" t="s">
        <v>41</v>
      </c>
      <c r="C322" s="315"/>
      <c r="D322" s="137"/>
      <c r="E322" s="315"/>
      <c r="F322" s="102"/>
      <c r="G322" s="316"/>
      <c r="H322" s="120"/>
      <c r="I322" s="316"/>
      <c r="J322" s="315"/>
      <c r="K322" s="315"/>
      <c r="L322" s="315"/>
      <c r="M322" s="315"/>
      <c r="N322" s="315"/>
      <c r="O322" s="315"/>
      <c r="P322" s="315"/>
      <c r="Q322" s="315"/>
      <c r="R322" s="315"/>
      <c r="S322" s="315"/>
      <c r="T322" s="315"/>
      <c r="U322" s="108"/>
      <c r="V322" s="316"/>
      <c r="W322" s="316"/>
    </row>
    <row r="323" spans="1:23" ht="10.5" x14ac:dyDescent="0.25">
      <c r="B323" s="476" t="s">
        <v>453</v>
      </c>
      <c r="C323" s="462">
        <v>0.2</v>
      </c>
      <c r="D323" s="110"/>
      <c r="E323" s="86"/>
      <c r="F323" s="111"/>
      <c r="G323" s="86"/>
      <c r="H323" s="113"/>
      <c r="I323" s="139"/>
      <c r="J323" s="139"/>
      <c r="K323" s="139"/>
      <c r="L323" s="139"/>
      <c r="M323" s="139"/>
      <c r="N323" s="139"/>
      <c r="O323" s="139"/>
      <c r="P323" s="139"/>
      <c r="Q323" s="139"/>
      <c r="R323" s="139"/>
      <c r="S323" s="139"/>
      <c r="T323" s="139"/>
      <c r="U323" s="468"/>
      <c r="V323" s="123">
        <f t="shared" ref="V323:V327" si="39">C323*E323</f>
        <v>0</v>
      </c>
      <c r="W323" s="123">
        <f t="shared" ref="W323:W328" si="40">C323*G323+I323*$I$318+J323*$J$318+K323*$K$318+L323*$L$318+M323*$M$318+N323*$N$318+O323*$O$318+P323*$P$318+Q323*$Q$318+R323*$R$318+S323*$S$318+T323*$T$318</f>
        <v>0</v>
      </c>
    </row>
    <row r="324" spans="1:23" ht="10.5" x14ac:dyDescent="0.25">
      <c r="B324" s="476" t="s">
        <v>454</v>
      </c>
      <c r="C324" s="462">
        <v>0.5</v>
      </c>
      <c r="D324" s="110"/>
      <c r="E324" s="86"/>
      <c r="F324" s="111"/>
      <c r="G324" s="86"/>
      <c r="H324" s="113"/>
      <c r="I324" s="139"/>
      <c r="J324" s="139"/>
      <c r="K324" s="139"/>
      <c r="L324" s="139"/>
      <c r="M324" s="139"/>
      <c r="N324" s="139"/>
      <c r="O324" s="139"/>
      <c r="P324" s="139"/>
      <c r="Q324" s="139"/>
      <c r="R324" s="139"/>
      <c r="S324" s="139"/>
      <c r="T324" s="139"/>
      <c r="U324" s="468"/>
      <c r="V324" s="123">
        <f t="shared" si="39"/>
        <v>0</v>
      </c>
      <c r="W324" s="123">
        <f t="shared" si="40"/>
        <v>0</v>
      </c>
    </row>
    <row r="325" spans="1:23" ht="10.5" x14ac:dyDescent="0.25">
      <c r="B325" s="476" t="s">
        <v>455</v>
      </c>
      <c r="C325" s="462">
        <v>0.75</v>
      </c>
      <c r="D325" s="110"/>
      <c r="E325" s="86"/>
      <c r="F325" s="111"/>
      <c r="G325" s="86"/>
      <c r="H325" s="113"/>
      <c r="I325" s="139"/>
      <c r="J325" s="139"/>
      <c r="K325" s="139"/>
      <c r="L325" s="139"/>
      <c r="M325" s="139"/>
      <c r="N325" s="139"/>
      <c r="O325" s="139"/>
      <c r="P325" s="139"/>
      <c r="Q325" s="139"/>
      <c r="R325" s="139"/>
      <c r="S325" s="139"/>
      <c r="T325" s="139"/>
      <c r="U325" s="468"/>
      <c r="V325" s="123">
        <f t="shared" si="39"/>
        <v>0</v>
      </c>
      <c r="W325" s="123">
        <f t="shared" si="40"/>
        <v>0</v>
      </c>
    </row>
    <row r="326" spans="1:23" ht="10.5" x14ac:dyDescent="0.25">
      <c r="B326" s="476" t="s">
        <v>456</v>
      </c>
      <c r="C326" s="462">
        <v>0.85</v>
      </c>
      <c r="D326" s="110"/>
      <c r="E326" s="86"/>
      <c r="F326" s="111"/>
      <c r="G326" s="86"/>
      <c r="H326" s="113"/>
      <c r="I326" s="139"/>
      <c r="J326" s="139"/>
      <c r="K326" s="139"/>
      <c r="L326" s="139"/>
      <c r="M326" s="139"/>
      <c r="N326" s="139"/>
      <c r="O326" s="139"/>
      <c r="P326" s="139"/>
      <c r="Q326" s="139"/>
      <c r="R326" s="139"/>
      <c r="S326" s="139"/>
      <c r="T326" s="139"/>
      <c r="U326" s="468"/>
      <c r="V326" s="123">
        <f t="shared" si="39"/>
        <v>0</v>
      </c>
      <c r="W326" s="123">
        <f t="shared" si="40"/>
        <v>0</v>
      </c>
    </row>
    <row r="327" spans="1:23" ht="10.5" x14ac:dyDescent="0.25">
      <c r="B327" s="476" t="s">
        <v>457</v>
      </c>
      <c r="C327" s="462">
        <v>1</v>
      </c>
      <c r="D327" s="110"/>
      <c r="E327" s="86"/>
      <c r="F327" s="111"/>
      <c r="G327" s="86"/>
      <c r="H327" s="113"/>
      <c r="I327" s="139"/>
      <c r="J327" s="139"/>
      <c r="K327" s="139"/>
      <c r="L327" s="139"/>
      <c r="M327" s="139"/>
      <c r="N327" s="139"/>
      <c r="O327" s="139"/>
      <c r="P327" s="139"/>
      <c r="Q327" s="139"/>
      <c r="R327" s="139"/>
      <c r="S327" s="139"/>
      <c r="T327" s="139"/>
      <c r="U327" s="468"/>
      <c r="V327" s="123">
        <f t="shared" si="39"/>
        <v>0</v>
      </c>
      <c r="W327" s="123">
        <f t="shared" si="40"/>
        <v>0</v>
      </c>
    </row>
    <row r="328" spans="1:23" ht="10.5" x14ac:dyDescent="0.25">
      <c r="B328" s="476" t="s">
        <v>458</v>
      </c>
      <c r="C328" s="462">
        <v>1.5</v>
      </c>
      <c r="D328" s="137"/>
      <c r="E328" s="86"/>
      <c r="F328" s="111"/>
      <c r="G328" s="86"/>
      <c r="H328" s="113"/>
      <c r="I328" s="139"/>
      <c r="J328" s="139"/>
      <c r="K328" s="139"/>
      <c r="L328" s="139"/>
      <c r="M328" s="139"/>
      <c r="N328" s="139"/>
      <c r="O328" s="139"/>
      <c r="P328" s="139"/>
      <c r="Q328" s="139"/>
      <c r="R328" s="139"/>
      <c r="S328" s="139"/>
      <c r="T328" s="139"/>
      <c r="U328" s="108"/>
      <c r="V328" s="123">
        <f>C328*E328</f>
        <v>0</v>
      </c>
      <c r="W328" s="123">
        <f t="shared" si="40"/>
        <v>0</v>
      </c>
    </row>
    <row r="329" spans="1:23" ht="10.5" x14ac:dyDescent="0.25">
      <c r="B329" s="154"/>
      <c r="C329" s="101"/>
      <c r="D329" s="102"/>
      <c r="E329" s="103"/>
      <c r="F329" s="102"/>
      <c r="G329" s="101"/>
      <c r="H329" s="102"/>
      <c r="I329" s="128"/>
      <c r="J329" s="128"/>
      <c r="K329" s="128"/>
      <c r="L329" s="467"/>
      <c r="M329" s="587"/>
      <c r="N329" s="557"/>
      <c r="O329" s="557"/>
      <c r="P329" s="557"/>
      <c r="Q329" s="467"/>
      <c r="R329" s="557"/>
      <c r="S329" s="587"/>
      <c r="T329" s="467"/>
      <c r="U329" s="108"/>
      <c r="V329" s="101"/>
      <c r="W329" s="101"/>
    </row>
    <row r="330" spans="1:23" ht="10.5" x14ac:dyDescent="0.25">
      <c r="B330" s="129" t="s">
        <v>349</v>
      </c>
      <c r="C330" s="130" t="s">
        <v>52</v>
      </c>
      <c r="D330" s="131"/>
      <c r="E330" s="85">
        <f>SUM(V320:V321,V323:V328)</f>
        <v>0</v>
      </c>
      <c r="F330" s="131"/>
      <c r="G330" s="91"/>
      <c r="H330" s="131"/>
      <c r="I330" s="156"/>
      <c r="J330" s="156"/>
      <c r="K330" s="156"/>
      <c r="L330" s="157"/>
      <c r="M330" s="157"/>
      <c r="N330" s="157"/>
      <c r="O330" s="157"/>
      <c r="P330" s="157"/>
      <c r="Q330" s="157"/>
      <c r="R330" s="157"/>
      <c r="S330" s="157"/>
      <c r="T330" s="157"/>
      <c r="U330" s="158"/>
      <c r="V330" s="91"/>
      <c r="W330" s="91"/>
    </row>
    <row r="331" spans="1:23" ht="10.5" x14ac:dyDescent="0.25">
      <c r="B331" s="129" t="s">
        <v>350</v>
      </c>
      <c r="C331" s="130" t="s">
        <v>53</v>
      </c>
      <c r="D331" s="131"/>
      <c r="E331" s="85">
        <f>SUM(W320:W321,W323:W328)</f>
        <v>0</v>
      </c>
      <c r="F331" s="131"/>
      <c r="G331" s="91"/>
      <c r="H331" s="131"/>
      <c r="I331" s="156"/>
      <c r="J331" s="156"/>
      <c r="K331" s="156"/>
      <c r="L331" s="157"/>
      <c r="M331" s="157"/>
      <c r="N331" s="157"/>
      <c r="O331" s="157"/>
      <c r="P331" s="157"/>
      <c r="Q331" s="157"/>
      <c r="R331" s="157"/>
      <c r="S331" s="157"/>
      <c r="T331" s="157"/>
      <c r="U331" s="158"/>
      <c r="V331" s="91"/>
      <c r="W331" s="91"/>
    </row>
    <row r="332" spans="1:23" ht="13" x14ac:dyDescent="0.3">
      <c r="B332" s="466"/>
    </row>
    <row r="333" spans="1:23" ht="9" customHeight="1" x14ac:dyDescent="0.35"/>
    <row r="334" spans="1:23" s="82" customFormat="1" ht="15" customHeight="1" x14ac:dyDescent="0.3">
      <c r="A334" s="81"/>
      <c r="B334" s="414" t="s">
        <v>584</v>
      </c>
      <c r="C334" s="142"/>
      <c r="D334" s="142"/>
      <c r="E334" s="142"/>
      <c r="F334" s="142"/>
      <c r="G334" s="142"/>
      <c r="H334" s="142"/>
      <c r="I334" s="142"/>
      <c r="J334" s="142"/>
      <c r="K334" s="142"/>
      <c r="L334" s="159"/>
      <c r="M334" s="159"/>
      <c r="N334" s="159"/>
      <c r="O334" s="159"/>
      <c r="P334" s="159"/>
      <c r="Q334" s="160"/>
      <c r="R334" s="160"/>
      <c r="S334" s="160"/>
      <c r="T334" s="160"/>
      <c r="U334" s="104"/>
      <c r="V334" s="104"/>
      <c r="W334" s="104"/>
    </row>
    <row r="335" spans="1:23" s="82" customFormat="1" ht="7.5" customHeight="1" x14ac:dyDescent="0.25">
      <c r="A335" s="81"/>
      <c r="B335" s="161"/>
      <c r="C335" s="162"/>
      <c r="D335" s="163"/>
      <c r="E335" s="164"/>
      <c r="F335" s="163"/>
      <c r="G335" s="162"/>
      <c r="H335" s="163"/>
      <c r="I335" s="159"/>
      <c r="J335" s="159"/>
      <c r="K335" s="159"/>
      <c r="L335" s="159"/>
      <c r="M335" s="159"/>
      <c r="N335" s="159"/>
      <c r="O335" s="159"/>
      <c r="P335" s="159"/>
      <c r="Q335" s="160"/>
      <c r="R335" s="160"/>
      <c r="S335" s="160"/>
      <c r="T335" s="160"/>
      <c r="U335" s="104"/>
      <c r="V335" s="104"/>
      <c r="W335" s="104"/>
    </row>
    <row r="336" spans="1:23" s="82" customFormat="1" ht="10.5" x14ac:dyDescent="0.25">
      <c r="A336" s="81"/>
      <c r="B336" s="100"/>
      <c r="C336" s="105" t="s">
        <v>539</v>
      </c>
      <c r="D336" s="102"/>
      <c r="E336" s="103"/>
      <c r="F336" s="102"/>
      <c r="G336" s="101"/>
      <c r="H336" s="102"/>
      <c r="I336" s="526"/>
      <c r="J336" s="552"/>
      <c r="K336" s="552"/>
      <c r="L336" s="526"/>
      <c r="M336" s="588"/>
      <c r="N336" s="552"/>
      <c r="O336" s="552"/>
      <c r="P336" s="552"/>
      <c r="Q336" s="104"/>
      <c r="R336" s="104"/>
      <c r="S336" s="104"/>
      <c r="T336" s="104"/>
      <c r="U336" s="104"/>
      <c r="V336" s="104"/>
      <c r="W336" s="104"/>
    </row>
    <row r="337" spans="1:23" ht="10.5" x14ac:dyDescent="0.25">
      <c r="B337" s="106" t="s">
        <v>2</v>
      </c>
      <c r="C337" s="92">
        <f>'Individu Form 2A ATMR Kredit'!H95</f>
        <v>0</v>
      </c>
      <c r="D337" s="102"/>
      <c r="E337" s="150"/>
      <c r="F337" s="102"/>
      <c r="G337" s="101"/>
      <c r="H337" s="102"/>
      <c r="I337" s="128"/>
      <c r="J337" s="128"/>
      <c r="K337" s="128"/>
      <c r="L337" s="528"/>
      <c r="M337" s="587"/>
      <c r="N337" s="557"/>
      <c r="O337" s="557"/>
      <c r="P337" s="557"/>
      <c r="Q337" s="528"/>
      <c r="R337" s="557"/>
      <c r="S337" s="587"/>
      <c r="T337" s="528"/>
      <c r="U337" s="108"/>
      <c r="V337" s="101"/>
      <c r="W337" s="101"/>
    </row>
    <row r="338" spans="1:23" ht="9.9" customHeight="1" x14ac:dyDescent="0.25">
      <c r="B338" s="100"/>
      <c r="C338" s="101"/>
      <c r="D338" s="102"/>
      <c r="E338" s="103"/>
      <c r="F338" s="102"/>
      <c r="G338" s="101"/>
      <c r="H338" s="102"/>
      <c r="I338" s="694"/>
      <c r="J338" s="694"/>
      <c r="K338" s="694"/>
      <c r="L338" s="694"/>
      <c r="M338" s="588"/>
      <c r="N338" s="552"/>
      <c r="O338" s="552"/>
      <c r="P338" s="552"/>
      <c r="Q338" s="107"/>
      <c r="R338" s="107"/>
      <c r="S338" s="107"/>
      <c r="T338" s="107"/>
      <c r="U338" s="108"/>
      <c r="V338" s="101"/>
      <c r="W338" s="101"/>
    </row>
    <row r="339" spans="1:23" s="109" customFormat="1" ht="27" customHeight="1" x14ac:dyDescent="0.25">
      <c r="B339" s="695" t="s">
        <v>345</v>
      </c>
      <c r="C339" s="692" t="s">
        <v>346</v>
      </c>
      <c r="D339" s="110"/>
      <c r="E339" s="692" t="s">
        <v>2</v>
      </c>
      <c r="F339" s="111"/>
      <c r="G339" s="692" t="s">
        <v>395</v>
      </c>
      <c r="H339" s="112"/>
      <c r="I339" s="697" t="s">
        <v>396</v>
      </c>
      <c r="J339" s="698"/>
      <c r="K339" s="698"/>
      <c r="L339" s="698"/>
      <c r="M339" s="698"/>
      <c r="N339" s="698"/>
      <c r="O339" s="698"/>
      <c r="P339" s="698"/>
      <c r="Q339" s="698"/>
      <c r="R339" s="698"/>
      <c r="S339" s="698"/>
      <c r="T339" s="699"/>
      <c r="U339" s="526"/>
      <c r="V339" s="692" t="s">
        <v>421</v>
      </c>
      <c r="W339" s="692" t="s">
        <v>411</v>
      </c>
    </row>
    <row r="340" spans="1:23" s="109" customFormat="1" ht="10.5" x14ac:dyDescent="0.25">
      <c r="B340" s="696"/>
      <c r="C340" s="693"/>
      <c r="D340" s="110"/>
      <c r="E340" s="693"/>
      <c r="F340" s="111"/>
      <c r="G340" s="693"/>
      <c r="H340" s="113"/>
      <c r="I340" s="114">
        <v>0</v>
      </c>
      <c r="J340" s="114">
        <v>0.1</v>
      </c>
      <c r="K340" s="114">
        <v>0.15</v>
      </c>
      <c r="L340" s="114">
        <v>0.2</v>
      </c>
      <c r="M340" s="114">
        <v>0.25</v>
      </c>
      <c r="N340" s="114">
        <v>0.3</v>
      </c>
      <c r="O340" s="114">
        <v>0.35</v>
      </c>
      <c r="P340" s="114">
        <v>0.4</v>
      </c>
      <c r="Q340" s="114">
        <v>0.5</v>
      </c>
      <c r="R340" s="114">
        <v>0.75</v>
      </c>
      <c r="S340" s="114">
        <v>0.85</v>
      </c>
      <c r="T340" s="114">
        <v>1</v>
      </c>
      <c r="U340" s="526"/>
      <c r="V340" s="693"/>
      <c r="W340" s="693"/>
    </row>
    <row r="341" spans="1:23" s="109" customFormat="1" ht="10.5" x14ac:dyDescent="0.25">
      <c r="B341" s="115" t="s">
        <v>540</v>
      </c>
      <c r="C341" s="116" t="s">
        <v>541</v>
      </c>
      <c r="D341" s="110"/>
      <c r="E341" s="116" t="s">
        <v>542</v>
      </c>
      <c r="F341" s="111"/>
      <c r="G341" s="116" t="s">
        <v>544</v>
      </c>
      <c r="H341" s="113"/>
      <c r="I341" s="117" t="s">
        <v>545</v>
      </c>
      <c r="J341" s="117" t="s">
        <v>546</v>
      </c>
      <c r="K341" s="117" t="s">
        <v>547</v>
      </c>
      <c r="L341" s="117" t="s">
        <v>548</v>
      </c>
      <c r="M341" s="117" t="s">
        <v>549</v>
      </c>
      <c r="N341" s="117" t="s">
        <v>556</v>
      </c>
      <c r="O341" s="117" t="s">
        <v>550</v>
      </c>
      <c r="P341" s="117" t="s">
        <v>558</v>
      </c>
      <c r="Q341" s="117" t="s">
        <v>559</v>
      </c>
      <c r="R341" s="117" t="s">
        <v>560</v>
      </c>
      <c r="S341" s="116" t="s">
        <v>613</v>
      </c>
      <c r="T341" s="116" t="s">
        <v>614</v>
      </c>
      <c r="U341" s="552"/>
      <c r="V341" s="116" t="s">
        <v>615</v>
      </c>
      <c r="W341" s="116" t="s">
        <v>616</v>
      </c>
    </row>
    <row r="342" spans="1:23" ht="10.5" x14ac:dyDescent="0.25">
      <c r="B342" s="106" t="s">
        <v>24</v>
      </c>
      <c r="C342" s="141">
        <v>0.5</v>
      </c>
      <c r="D342" s="137"/>
      <c r="E342" s="87">
        <f>C337</f>
        <v>0</v>
      </c>
      <c r="F342" s="102"/>
      <c r="G342" s="95"/>
      <c r="H342" s="120"/>
      <c r="I342" s="121"/>
      <c r="J342" s="121"/>
      <c r="K342" s="121"/>
      <c r="L342" s="122"/>
      <c r="M342" s="122"/>
      <c r="N342" s="122"/>
      <c r="O342" s="122"/>
      <c r="P342" s="122"/>
      <c r="Q342" s="122"/>
      <c r="R342" s="122"/>
      <c r="S342" s="122"/>
      <c r="T342" s="122"/>
      <c r="U342" s="108"/>
      <c r="V342" s="123">
        <f>C342*E342</f>
        <v>0</v>
      </c>
      <c r="W342" s="123">
        <f>C342*G342+I342*I340+J342*J340+K342*K340+L342*L340+M342*M340+N342*$N340+O342*O340+P342*P340+Q342*Q340+R342*R340+S342*S340+T342*T340</f>
        <v>0</v>
      </c>
    </row>
    <row r="343" spans="1:23" ht="10.5" x14ac:dyDescent="0.25">
      <c r="B343" s="154"/>
      <c r="C343" s="101"/>
      <c r="D343" s="102"/>
      <c r="E343" s="103"/>
      <c r="F343" s="102"/>
      <c r="G343" s="101"/>
      <c r="H343" s="102"/>
      <c r="I343" s="128"/>
      <c r="J343" s="128"/>
      <c r="K343" s="128"/>
      <c r="L343" s="279"/>
      <c r="M343" s="587"/>
      <c r="N343" s="557"/>
      <c r="O343" s="557"/>
      <c r="P343" s="557"/>
      <c r="Q343" s="279"/>
      <c r="R343" s="557"/>
      <c r="S343" s="587"/>
      <c r="T343" s="279"/>
      <c r="U343" s="108"/>
      <c r="V343" s="101"/>
      <c r="W343" s="101"/>
    </row>
    <row r="344" spans="1:23" s="155" customFormat="1" ht="10.5" x14ac:dyDescent="0.25">
      <c r="B344" s="129" t="s">
        <v>349</v>
      </c>
      <c r="C344" s="130" t="s">
        <v>52</v>
      </c>
      <c r="D344" s="131"/>
      <c r="E344" s="85">
        <f>V342</f>
        <v>0</v>
      </c>
      <c r="F344" s="131"/>
      <c r="G344" s="91"/>
      <c r="H344" s="131"/>
      <c r="I344" s="156"/>
      <c r="J344" s="156"/>
      <c r="K344" s="156"/>
      <c r="L344" s="157"/>
      <c r="M344" s="157"/>
      <c r="N344" s="157"/>
      <c r="O344" s="157"/>
      <c r="P344" s="157"/>
      <c r="Q344" s="157"/>
      <c r="R344" s="157"/>
      <c r="S344" s="157"/>
      <c r="T344" s="157"/>
      <c r="U344" s="158"/>
      <c r="V344" s="91"/>
      <c r="W344" s="91"/>
    </row>
    <row r="345" spans="1:23" s="155" customFormat="1" ht="10.5" x14ac:dyDescent="0.25">
      <c r="B345" s="129" t="s">
        <v>350</v>
      </c>
      <c r="C345" s="130" t="s">
        <v>53</v>
      </c>
      <c r="D345" s="131"/>
      <c r="E345" s="85">
        <f>W342</f>
        <v>0</v>
      </c>
      <c r="F345" s="131"/>
      <c r="G345" s="91"/>
      <c r="H345" s="131"/>
      <c r="I345" s="156"/>
      <c r="J345" s="156"/>
      <c r="K345" s="156"/>
      <c r="L345" s="157"/>
      <c r="M345" s="157"/>
      <c r="N345" s="157"/>
      <c r="O345" s="157"/>
      <c r="P345" s="157"/>
      <c r="Q345" s="157"/>
      <c r="R345" s="157"/>
      <c r="S345" s="157"/>
      <c r="T345" s="157"/>
      <c r="U345" s="158"/>
      <c r="V345" s="91"/>
      <c r="W345" s="91"/>
    </row>
    <row r="346" spans="1:23" ht="15.75" customHeight="1" x14ac:dyDescent="0.35">
      <c r="W346" s="209"/>
    </row>
    <row r="347" spans="1:23" ht="15.75" customHeight="1" x14ac:dyDescent="0.35">
      <c r="W347" s="209"/>
    </row>
    <row r="348" spans="1:23" s="82" customFormat="1" ht="15" customHeight="1" x14ac:dyDescent="0.3">
      <c r="A348" s="81"/>
      <c r="B348" s="414" t="s">
        <v>585</v>
      </c>
      <c r="C348" s="142"/>
      <c r="D348" s="142"/>
      <c r="E348" s="142"/>
      <c r="F348" s="142"/>
      <c r="G348" s="142"/>
      <c r="H348" s="142"/>
      <c r="I348" s="142"/>
      <c r="J348" s="142"/>
      <c r="K348" s="142"/>
      <c r="L348" s="159"/>
      <c r="M348" s="159"/>
      <c r="N348" s="159"/>
      <c r="O348" s="159"/>
      <c r="P348" s="159"/>
      <c r="Q348" s="160"/>
      <c r="R348" s="160"/>
      <c r="S348" s="160"/>
      <c r="T348" s="160"/>
      <c r="U348" s="104"/>
      <c r="V348" s="104"/>
      <c r="W348" s="104"/>
    </row>
    <row r="349" spans="1:23" s="82" customFormat="1" ht="7.5" customHeight="1" x14ac:dyDescent="0.25">
      <c r="A349" s="81"/>
      <c r="B349" s="161"/>
      <c r="C349" s="162"/>
      <c r="D349" s="163"/>
      <c r="E349" s="164"/>
      <c r="F349" s="163"/>
      <c r="G349" s="162"/>
      <c r="H349" s="163"/>
      <c r="I349" s="159"/>
      <c r="J349" s="159"/>
      <c r="K349" s="159"/>
      <c r="L349" s="159"/>
      <c r="M349" s="159"/>
      <c r="N349" s="159"/>
      <c r="O349" s="159"/>
      <c r="P349" s="159"/>
      <c r="Q349" s="160"/>
      <c r="R349" s="160"/>
      <c r="S349" s="160"/>
      <c r="T349" s="160"/>
      <c r="U349" s="104"/>
      <c r="V349" s="104"/>
      <c r="W349" s="104"/>
    </row>
    <row r="350" spans="1:23" s="82" customFormat="1" ht="10.5" x14ac:dyDescent="0.25">
      <c r="A350" s="81"/>
      <c r="B350" s="100"/>
      <c r="C350" s="105" t="s">
        <v>539</v>
      </c>
      <c r="D350" s="102"/>
      <c r="E350" s="103"/>
      <c r="F350" s="102"/>
      <c r="G350" s="101"/>
      <c r="H350" s="102"/>
      <c r="I350" s="526"/>
      <c r="J350" s="552"/>
      <c r="K350" s="552"/>
      <c r="L350" s="526"/>
      <c r="M350" s="588"/>
      <c r="N350" s="552"/>
      <c r="O350" s="552"/>
      <c r="P350" s="552"/>
      <c r="Q350" s="104"/>
      <c r="R350" s="104"/>
      <c r="S350" s="104"/>
      <c r="T350" s="104"/>
      <c r="U350" s="104"/>
      <c r="V350" s="104"/>
      <c r="W350" s="104"/>
    </row>
    <row r="351" spans="1:23" ht="10.5" x14ac:dyDescent="0.25">
      <c r="B351" s="106" t="s">
        <v>2</v>
      </c>
      <c r="C351" s="92">
        <f>'Individu Form 2A ATMR Kredit'!H98</f>
        <v>0</v>
      </c>
      <c r="D351" s="102"/>
      <c r="E351" s="150"/>
      <c r="F351" s="102"/>
      <c r="G351" s="101"/>
      <c r="H351" s="102"/>
      <c r="I351" s="128"/>
      <c r="J351" s="128"/>
      <c r="K351" s="128"/>
      <c r="L351" s="528"/>
      <c r="M351" s="587"/>
      <c r="N351" s="557"/>
      <c r="O351" s="557"/>
      <c r="P351" s="557"/>
      <c r="Q351" s="528"/>
      <c r="R351" s="557"/>
      <c r="S351" s="587"/>
      <c r="T351" s="528"/>
      <c r="U351" s="108"/>
      <c r="V351" s="101"/>
      <c r="W351" s="101"/>
    </row>
    <row r="352" spans="1:23" ht="9.9" customHeight="1" x14ac:dyDescent="0.25">
      <c r="B352" s="100"/>
      <c r="C352" s="101"/>
      <c r="D352" s="102"/>
      <c r="E352" s="103"/>
      <c r="F352" s="102"/>
      <c r="G352" s="101"/>
      <c r="H352" s="102"/>
      <c r="I352" s="694"/>
      <c r="J352" s="694"/>
      <c r="K352" s="694"/>
      <c r="L352" s="694"/>
      <c r="M352" s="588"/>
      <c r="N352" s="552"/>
      <c r="O352" s="552"/>
      <c r="P352" s="552"/>
      <c r="Q352" s="107"/>
      <c r="R352" s="107"/>
      <c r="S352" s="107"/>
      <c r="T352" s="107"/>
      <c r="U352" s="108"/>
      <c r="V352" s="101"/>
      <c r="W352" s="101"/>
    </row>
    <row r="353" spans="2:23" s="109" customFormat="1" ht="23.25" customHeight="1" x14ac:dyDescent="0.25">
      <c r="B353" s="695" t="s">
        <v>345</v>
      </c>
      <c r="C353" s="692" t="s">
        <v>346</v>
      </c>
      <c r="D353" s="110"/>
      <c r="E353" s="692" t="s">
        <v>2</v>
      </c>
      <c r="F353" s="111"/>
      <c r="G353" s="692" t="s">
        <v>395</v>
      </c>
      <c r="H353" s="112"/>
      <c r="I353" s="697" t="s">
        <v>396</v>
      </c>
      <c r="J353" s="698"/>
      <c r="K353" s="698"/>
      <c r="L353" s="698"/>
      <c r="M353" s="698"/>
      <c r="N353" s="698"/>
      <c r="O353" s="698"/>
      <c r="P353" s="698"/>
      <c r="Q353" s="698"/>
      <c r="R353" s="698"/>
      <c r="S353" s="698"/>
      <c r="T353" s="699"/>
      <c r="U353" s="526"/>
      <c r="V353" s="692" t="s">
        <v>421</v>
      </c>
      <c r="W353" s="692" t="s">
        <v>411</v>
      </c>
    </row>
    <row r="354" spans="2:23" s="109" customFormat="1" ht="10.5" x14ac:dyDescent="0.25">
      <c r="B354" s="696"/>
      <c r="C354" s="693"/>
      <c r="D354" s="110"/>
      <c r="E354" s="693"/>
      <c r="F354" s="111"/>
      <c r="G354" s="693"/>
      <c r="H354" s="113"/>
      <c r="I354" s="114">
        <v>0</v>
      </c>
      <c r="J354" s="114">
        <v>0.1</v>
      </c>
      <c r="K354" s="114">
        <v>0.15</v>
      </c>
      <c r="L354" s="114">
        <v>0.2</v>
      </c>
      <c r="M354" s="114">
        <v>0.25</v>
      </c>
      <c r="N354" s="114">
        <v>0.3</v>
      </c>
      <c r="O354" s="114">
        <v>0.35</v>
      </c>
      <c r="P354" s="114">
        <v>0.4</v>
      </c>
      <c r="Q354" s="114">
        <v>0.5</v>
      </c>
      <c r="R354" s="114">
        <v>0.75</v>
      </c>
      <c r="S354" s="114">
        <v>0.85</v>
      </c>
      <c r="T354" s="114">
        <v>1</v>
      </c>
      <c r="U354" s="526"/>
      <c r="V354" s="693"/>
      <c r="W354" s="693"/>
    </row>
    <row r="355" spans="2:23" s="109" customFormat="1" ht="10.5" x14ac:dyDescent="0.25">
      <c r="B355" s="115" t="s">
        <v>540</v>
      </c>
      <c r="C355" s="116" t="s">
        <v>541</v>
      </c>
      <c r="D355" s="110"/>
      <c r="E355" s="116" t="s">
        <v>542</v>
      </c>
      <c r="F355" s="111"/>
      <c r="G355" s="116" t="s">
        <v>544</v>
      </c>
      <c r="H355" s="113"/>
      <c r="I355" s="117" t="s">
        <v>545</v>
      </c>
      <c r="J355" s="117" t="s">
        <v>546</v>
      </c>
      <c r="K355" s="117" t="s">
        <v>547</v>
      </c>
      <c r="L355" s="117" t="s">
        <v>548</v>
      </c>
      <c r="M355" s="117" t="s">
        <v>549</v>
      </c>
      <c r="N355" s="117" t="s">
        <v>556</v>
      </c>
      <c r="O355" s="117" t="s">
        <v>550</v>
      </c>
      <c r="P355" s="117" t="s">
        <v>558</v>
      </c>
      <c r="Q355" s="117" t="s">
        <v>559</v>
      </c>
      <c r="R355" s="117" t="s">
        <v>560</v>
      </c>
      <c r="S355" s="116" t="s">
        <v>613</v>
      </c>
      <c r="T355" s="116" t="s">
        <v>614</v>
      </c>
      <c r="U355" s="552"/>
      <c r="V355" s="116" t="s">
        <v>615</v>
      </c>
      <c r="W355" s="116" t="s">
        <v>616</v>
      </c>
    </row>
    <row r="356" spans="2:23" s="109" customFormat="1" ht="10.5" x14ac:dyDescent="0.25">
      <c r="B356" s="460" t="s">
        <v>442</v>
      </c>
      <c r="C356" s="315"/>
      <c r="D356" s="137"/>
      <c r="E356" s="315"/>
      <c r="F356" s="102"/>
      <c r="G356" s="316"/>
      <c r="H356" s="120"/>
      <c r="I356" s="316"/>
      <c r="J356" s="315"/>
      <c r="K356" s="315"/>
      <c r="L356" s="315"/>
      <c r="M356" s="315"/>
      <c r="N356" s="315"/>
      <c r="O356" s="315"/>
      <c r="P356" s="315"/>
      <c r="Q356" s="315"/>
      <c r="R356" s="315"/>
      <c r="S356" s="315"/>
      <c r="T356" s="315"/>
      <c r="U356" s="108"/>
      <c r="V356" s="316"/>
      <c r="W356" s="316"/>
    </row>
    <row r="357" spans="2:23" s="109" customFormat="1" ht="10.5" x14ac:dyDescent="0.25">
      <c r="B357" s="461" t="s">
        <v>443</v>
      </c>
      <c r="C357" s="166">
        <v>0.45</v>
      </c>
      <c r="D357" s="110"/>
      <c r="E357" s="86"/>
      <c r="F357" s="111"/>
      <c r="G357" s="86"/>
      <c r="H357" s="113"/>
      <c r="I357" s="139"/>
      <c r="J357" s="139"/>
      <c r="K357" s="139"/>
      <c r="L357" s="139"/>
      <c r="M357" s="139"/>
      <c r="N357" s="139"/>
      <c r="O357" s="139"/>
      <c r="P357" s="139"/>
      <c r="Q357" s="139"/>
      <c r="R357" s="139"/>
      <c r="S357" s="139"/>
      <c r="T357" s="139"/>
      <c r="U357" s="436"/>
      <c r="V357" s="123">
        <f t="shared" ref="V357:V358" si="41">C357*E357</f>
        <v>0</v>
      </c>
      <c r="W357" s="123">
        <f>C357*G357+I357*$I$354+J357*$J$354+K357*$K$354+L357*$L$354+M357*$M$354+N357*$N$354+O357*$O$354+P357*$P$354+Q357*$Q$354+R357*$R$354+S357*$S$354+T357*$T$354</f>
        <v>0</v>
      </c>
    </row>
    <row r="358" spans="2:23" s="109" customFormat="1" ht="10.5" x14ac:dyDescent="0.25">
      <c r="B358" s="454" t="s">
        <v>444</v>
      </c>
      <c r="C358" s="166">
        <v>0.75</v>
      </c>
      <c r="D358" s="110"/>
      <c r="E358" s="86"/>
      <c r="F358" s="111"/>
      <c r="G358" s="86"/>
      <c r="H358" s="113"/>
      <c r="I358" s="139"/>
      <c r="J358" s="139"/>
      <c r="K358" s="139"/>
      <c r="L358" s="139"/>
      <c r="M358" s="139"/>
      <c r="N358" s="139"/>
      <c r="O358" s="139"/>
      <c r="P358" s="139"/>
      <c r="Q358" s="139"/>
      <c r="R358" s="139"/>
      <c r="S358" s="139"/>
      <c r="T358" s="139"/>
      <c r="U358" s="436"/>
      <c r="V358" s="123">
        <f t="shared" si="41"/>
        <v>0</v>
      </c>
      <c r="W358" s="123">
        <f t="shared" ref="W358" si="42">C358*G358+I358*$I$354+J358*$J$354+K358*$K$354+L358*$L$354+M358*$M$354+N358*$N$354+O358*$O$354+P358*$P$354+Q358*$Q$354+R358*$R$354+S358*$S$354+T358*$T$354</f>
        <v>0</v>
      </c>
    </row>
    <row r="359" spans="2:23" s="109" customFormat="1" ht="10.5" x14ac:dyDescent="0.25">
      <c r="B359" s="460" t="s">
        <v>445</v>
      </c>
      <c r="C359" s="315"/>
      <c r="D359" s="137"/>
      <c r="E359" s="315"/>
      <c r="F359" s="102"/>
      <c r="G359" s="316"/>
      <c r="H359" s="120"/>
      <c r="I359" s="316"/>
      <c r="J359" s="315"/>
      <c r="K359" s="315"/>
      <c r="L359" s="315"/>
      <c r="M359" s="315"/>
      <c r="N359" s="315"/>
      <c r="O359" s="315"/>
      <c r="P359" s="315"/>
      <c r="Q359" s="315"/>
      <c r="R359" s="315"/>
      <c r="S359" s="315"/>
      <c r="T359" s="315"/>
      <c r="U359" s="108"/>
      <c r="V359" s="316"/>
      <c r="W359" s="316"/>
    </row>
    <row r="360" spans="2:23" s="109" customFormat="1" ht="10.5" x14ac:dyDescent="0.25">
      <c r="B360" s="461" t="s">
        <v>446</v>
      </c>
      <c r="C360" s="166">
        <v>0.85</v>
      </c>
      <c r="D360" s="110"/>
      <c r="E360" s="86"/>
      <c r="F360" s="111"/>
      <c r="G360" s="86"/>
      <c r="H360" s="113"/>
      <c r="I360" s="139"/>
      <c r="J360" s="139"/>
      <c r="K360" s="139"/>
      <c r="L360" s="139"/>
      <c r="M360" s="139"/>
      <c r="N360" s="139"/>
      <c r="O360" s="139"/>
      <c r="P360" s="139"/>
      <c r="Q360" s="139"/>
      <c r="R360" s="139"/>
      <c r="S360" s="139"/>
      <c r="T360" s="139"/>
      <c r="U360" s="436"/>
      <c r="V360" s="123">
        <f>C360*E360</f>
        <v>0</v>
      </c>
      <c r="W360" s="123">
        <f t="shared" ref="W360:W361" si="43">C360*G360+I360*$I$354+J360*$J$354+K360*$K$354+L360*$L$354+M360*$M$354+N360*$N$354+O360*$O$354+P360*$P$354+Q360*$Q$354+R360*$R$354+S360*$S$354+T360*$T$354</f>
        <v>0</v>
      </c>
    </row>
    <row r="361" spans="2:23" s="109" customFormat="1" ht="10.5" x14ac:dyDescent="0.25">
      <c r="B361" s="454" t="s">
        <v>447</v>
      </c>
      <c r="C361" s="166">
        <v>1</v>
      </c>
      <c r="D361" s="137"/>
      <c r="E361" s="86"/>
      <c r="F361" s="111"/>
      <c r="G361" s="86"/>
      <c r="H361" s="113"/>
      <c r="I361" s="139"/>
      <c r="J361" s="139"/>
      <c r="K361" s="139"/>
      <c r="L361" s="139"/>
      <c r="M361" s="139"/>
      <c r="N361" s="139"/>
      <c r="O361" s="139"/>
      <c r="P361" s="139"/>
      <c r="Q361" s="139"/>
      <c r="R361" s="139"/>
      <c r="S361" s="139"/>
      <c r="T361" s="139"/>
      <c r="U361" s="515"/>
      <c r="V361" s="123">
        <f>C361*E361</f>
        <v>0</v>
      </c>
      <c r="W361" s="123">
        <f t="shared" si="43"/>
        <v>0</v>
      </c>
    </row>
    <row r="362" spans="2:23" s="109" customFormat="1" ht="10.5" x14ac:dyDescent="0.25">
      <c r="B362" s="582" t="s">
        <v>519</v>
      </c>
      <c r="C362" s="315"/>
      <c r="D362" s="137"/>
      <c r="E362" s="315"/>
      <c r="F362" s="102"/>
      <c r="G362" s="316"/>
      <c r="H362" s="120"/>
      <c r="I362" s="316"/>
      <c r="J362" s="315"/>
      <c r="K362" s="315"/>
      <c r="L362" s="315"/>
      <c r="M362" s="315"/>
      <c r="N362" s="315"/>
      <c r="O362" s="315"/>
      <c r="P362" s="315"/>
      <c r="Q362" s="315"/>
      <c r="R362" s="315"/>
      <c r="S362" s="315"/>
      <c r="T362" s="315"/>
      <c r="U362" s="108"/>
      <c r="V362" s="316"/>
      <c r="W362" s="316"/>
    </row>
    <row r="363" spans="2:23" s="109" customFormat="1" ht="10.5" x14ac:dyDescent="0.25">
      <c r="B363" s="461" t="s">
        <v>443</v>
      </c>
      <c r="C363" s="583">
        <f>45%*1.5</f>
        <v>0.67500000000000004</v>
      </c>
      <c r="D363" s="110"/>
      <c r="E363" s="86"/>
      <c r="F363" s="111"/>
      <c r="G363" s="86"/>
      <c r="H363" s="113"/>
      <c r="I363" s="139"/>
      <c r="J363" s="139"/>
      <c r="K363" s="139"/>
      <c r="L363" s="139"/>
      <c r="M363" s="139"/>
      <c r="N363" s="139"/>
      <c r="O363" s="139"/>
      <c r="P363" s="139"/>
      <c r="Q363" s="139"/>
      <c r="R363" s="139"/>
      <c r="S363" s="139"/>
      <c r="T363" s="139"/>
      <c r="U363" s="515"/>
      <c r="V363" s="123">
        <f>C363*E363</f>
        <v>0</v>
      </c>
      <c r="W363" s="123">
        <f t="shared" ref="W363:W364" si="44">C363*G363+I363*$I$354+J363*$J$354+K363*$K$354+L363*$L$354+M363*$M$354+N363*$N$354+O363*$O$354+P363*$P$354+Q363*$Q$354+R363*$R$354+S363*$S$354+T363*$T$354</f>
        <v>0</v>
      </c>
    </row>
    <row r="364" spans="2:23" s="109" customFormat="1" ht="10.5" x14ac:dyDescent="0.25">
      <c r="B364" s="454" t="s">
        <v>444</v>
      </c>
      <c r="C364" s="583">
        <f>75%*1.5</f>
        <v>1.125</v>
      </c>
      <c r="D364" s="110"/>
      <c r="E364" s="86"/>
      <c r="F364" s="111"/>
      <c r="G364" s="86"/>
      <c r="H364" s="113"/>
      <c r="I364" s="139"/>
      <c r="J364" s="139"/>
      <c r="K364" s="139"/>
      <c r="L364" s="139"/>
      <c r="M364" s="139"/>
      <c r="N364" s="139"/>
      <c r="O364" s="139"/>
      <c r="P364" s="139"/>
      <c r="Q364" s="139"/>
      <c r="R364" s="139"/>
      <c r="S364" s="139"/>
      <c r="T364" s="139"/>
      <c r="U364" s="515"/>
      <c r="V364" s="123">
        <f>C364*E364</f>
        <v>0</v>
      </c>
      <c r="W364" s="123">
        <f t="shared" si="44"/>
        <v>0</v>
      </c>
    </row>
    <row r="365" spans="2:23" s="109" customFormat="1" ht="10.5" x14ac:dyDescent="0.25">
      <c r="B365" s="582" t="s">
        <v>520</v>
      </c>
      <c r="C365" s="315"/>
      <c r="D365" s="137"/>
      <c r="E365" s="315"/>
      <c r="F365" s="102"/>
      <c r="G365" s="316"/>
      <c r="H365" s="120"/>
      <c r="I365" s="316"/>
      <c r="J365" s="315"/>
      <c r="K365" s="315"/>
      <c r="L365" s="315"/>
      <c r="M365" s="315"/>
      <c r="N365" s="315"/>
      <c r="O365" s="315"/>
      <c r="P365" s="315"/>
      <c r="Q365" s="315"/>
      <c r="R365" s="315"/>
      <c r="S365" s="315"/>
      <c r="T365" s="315"/>
      <c r="U365" s="108"/>
      <c r="V365" s="316"/>
      <c r="W365" s="316"/>
    </row>
    <row r="366" spans="2:23" s="109" customFormat="1" ht="10.5" x14ac:dyDescent="0.25">
      <c r="B366" s="454" t="s">
        <v>447</v>
      </c>
      <c r="C366" s="584">
        <f>100%*1.5</f>
        <v>1.5</v>
      </c>
      <c r="D366" s="110"/>
      <c r="E366" s="86"/>
      <c r="F366" s="111"/>
      <c r="G366" s="86"/>
      <c r="H366" s="113"/>
      <c r="I366" s="139"/>
      <c r="J366" s="139"/>
      <c r="K366" s="139"/>
      <c r="L366" s="139"/>
      <c r="M366" s="139"/>
      <c r="N366" s="139"/>
      <c r="O366" s="139"/>
      <c r="P366" s="139"/>
      <c r="Q366" s="139"/>
      <c r="R366" s="139"/>
      <c r="S366" s="139"/>
      <c r="T366" s="139"/>
      <c r="U366" s="515"/>
      <c r="V366" s="123">
        <f>C366*E366</f>
        <v>0</v>
      </c>
      <c r="W366" s="123">
        <f>C366*G366+I366*$I$354+J366*$J$354+K366*$K$354+L366*$L$354+M366*$M$354+N366*$N$354+O366*$O$354+P366*$P$354+Q366*$Q$354+R366*$R$354+S366*$S$354+T366*$T$354</f>
        <v>0</v>
      </c>
    </row>
    <row r="367" spans="2:23" ht="10.5" x14ac:dyDescent="0.25">
      <c r="B367" s="154"/>
      <c r="C367" s="101"/>
      <c r="D367" s="102"/>
      <c r="E367" s="103"/>
      <c r="F367" s="102"/>
      <c r="G367" s="101"/>
      <c r="H367" s="102"/>
      <c r="I367" s="128"/>
      <c r="J367" s="128"/>
      <c r="K367" s="128"/>
      <c r="L367" s="279"/>
      <c r="M367" s="587"/>
      <c r="N367" s="557"/>
      <c r="O367" s="557"/>
      <c r="P367" s="557"/>
      <c r="Q367" s="279"/>
      <c r="R367" s="557"/>
      <c r="S367" s="587"/>
      <c r="T367" s="279"/>
      <c r="U367" s="108"/>
      <c r="V367" s="101"/>
      <c r="W367" s="101"/>
    </row>
    <row r="368" spans="2:23" s="155" customFormat="1" ht="10.5" x14ac:dyDescent="0.25">
      <c r="B368" s="129" t="s">
        <v>349</v>
      </c>
      <c r="C368" s="130" t="s">
        <v>52</v>
      </c>
      <c r="D368" s="131"/>
      <c r="E368" s="85">
        <f>SUM(V357:V358,V360:V361,V363:V364,V366)</f>
        <v>0</v>
      </c>
      <c r="F368" s="131"/>
      <c r="G368" s="91"/>
      <c r="H368" s="131"/>
      <c r="I368" s="156"/>
      <c r="J368" s="156"/>
      <c r="K368" s="156"/>
      <c r="L368" s="157"/>
      <c r="M368" s="157"/>
      <c r="N368" s="157"/>
      <c r="O368" s="157"/>
      <c r="P368" s="157"/>
      <c r="Q368" s="157"/>
      <c r="R368" s="157"/>
      <c r="S368" s="157"/>
      <c r="T368" s="157"/>
      <c r="U368" s="158"/>
      <c r="V368" s="91"/>
      <c r="W368" s="91"/>
    </row>
    <row r="369" spans="1:23" s="155" customFormat="1" ht="10.5" x14ac:dyDescent="0.25">
      <c r="B369" s="129" t="s">
        <v>350</v>
      </c>
      <c r="C369" s="130" t="s">
        <v>53</v>
      </c>
      <c r="D369" s="131"/>
      <c r="E369" s="85">
        <f>SUM(W357:W358,W360:W361,W363:W364,W366)</f>
        <v>0</v>
      </c>
      <c r="F369" s="131"/>
      <c r="G369" s="91"/>
      <c r="H369" s="131"/>
      <c r="I369" s="156"/>
      <c r="J369" s="156"/>
      <c r="K369" s="156"/>
      <c r="L369" s="157"/>
      <c r="M369" s="157"/>
      <c r="N369" s="157"/>
      <c r="O369" s="157"/>
      <c r="P369" s="157"/>
      <c r="Q369" s="157"/>
      <c r="R369" s="157"/>
      <c r="S369" s="157"/>
      <c r="T369" s="157"/>
      <c r="U369" s="158"/>
      <c r="V369" s="91"/>
      <c r="W369" s="91"/>
    </row>
    <row r="370" spans="1:23" s="155" customFormat="1" ht="10.5" x14ac:dyDescent="0.25">
      <c r="B370" s="147"/>
      <c r="C370" s="148"/>
      <c r="D370" s="131"/>
      <c r="E370" s="149"/>
      <c r="F370" s="131"/>
      <c r="G370" s="91"/>
      <c r="H370" s="131"/>
      <c r="I370" s="156"/>
      <c r="J370" s="156"/>
      <c r="K370" s="156"/>
      <c r="L370" s="157"/>
      <c r="M370" s="157"/>
      <c r="N370" s="157"/>
      <c r="O370" s="157"/>
      <c r="P370" s="157"/>
      <c r="Q370" s="157"/>
      <c r="R370" s="157"/>
      <c r="S370" s="157"/>
      <c r="T370" s="157"/>
      <c r="U370" s="158"/>
      <c r="V370" s="91"/>
      <c r="W370" s="91"/>
    </row>
    <row r="371" spans="1:23" s="155" customFormat="1" ht="10.5" x14ac:dyDescent="0.25">
      <c r="B371" s="147"/>
      <c r="C371" s="148"/>
      <c r="D371" s="131"/>
      <c r="E371" s="149"/>
      <c r="F371" s="131"/>
      <c r="G371" s="91"/>
      <c r="H371" s="131"/>
      <c r="I371" s="156"/>
      <c r="J371" s="156"/>
      <c r="K371" s="156"/>
      <c r="L371" s="157"/>
      <c r="M371" s="157"/>
      <c r="N371" s="157"/>
      <c r="O371" s="157"/>
      <c r="P371" s="157"/>
      <c r="Q371" s="157"/>
      <c r="R371" s="157"/>
      <c r="S371" s="157"/>
      <c r="T371" s="157"/>
      <c r="U371" s="158"/>
      <c r="V371" s="91"/>
      <c r="W371" s="91"/>
    </row>
    <row r="372" spans="1:23" s="82" customFormat="1" ht="15" customHeight="1" x14ac:dyDescent="0.3">
      <c r="A372" s="81"/>
      <c r="B372" s="703" t="s">
        <v>586</v>
      </c>
      <c r="C372" s="703"/>
      <c r="D372" s="703"/>
      <c r="E372" s="703"/>
      <c r="F372" s="703"/>
      <c r="G372" s="703"/>
      <c r="H372" s="703"/>
      <c r="I372" s="703"/>
      <c r="J372" s="703"/>
      <c r="K372" s="703"/>
      <c r="L372" s="703"/>
      <c r="M372" s="591"/>
      <c r="N372" s="554"/>
      <c r="O372" s="554"/>
      <c r="P372" s="554"/>
      <c r="Q372" s="104"/>
      <c r="R372" s="104"/>
      <c r="S372" s="104"/>
      <c r="T372" s="104"/>
      <c r="U372" s="104"/>
      <c r="V372" s="104"/>
      <c r="W372" s="104"/>
    </row>
    <row r="373" spans="1:23" s="82" customFormat="1" ht="7.5" customHeight="1" x14ac:dyDescent="0.25">
      <c r="A373" s="81"/>
      <c r="B373" s="100"/>
      <c r="C373" s="101"/>
      <c r="D373" s="102"/>
      <c r="E373" s="103"/>
      <c r="F373" s="102"/>
      <c r="G373" s="101"/>
      <c r="H373" s="102"/>
      <c r="I373" s="280"/>
      <c r="J373" s="552"/>
      <c r="K373" s="552"/>
      <c r="L373" s="280"/>
      <c r="M373" s="588"/>
      <c r="N373" s="552"/>
      <c r="O373" s="552"/>
      <c r="P373" s="552"/>
      <c r="Q373" s="104"/>
      <c r="R373" s="104"/>
      <c r="S373" s="104"/>
      <c r="T373" s="104"/>
      <c r="U373" s="104"/>
      <c r="V373" s="104"/>
      <c r="W373" s="104"/>
    </row>
    <row r="374" spans="1:23" s="82" customFormat="1" ht="10.5" x14ac:dyDescent="0.25">
      <c r="A374" s="81"/>
      <c r="B374" s="100"/>
      <c r="C374" s="105" t="s">
        <v>539</v>
      </c>
      <c r="D374" s="102"/>
      <c r="E374" s="103"/>
      <c r="F374" s="102"/>
      <c r="G374" s="101"/>
      <c r="H374" s="102"/>
      <c r="I374" s="526"/>
      <c r="J374" s="552"/>
      <c r="K374" s="552"/>
      <c r="L374" s="526"/>
      <c r="M374" s="588"/>
      <c r="N374" s="552"/>
      <c r="O374" s="552"/>
      <c r="P374" s="552"/>
      <c r="Q374" s="104"/>
      <c r="R374" s="104"/>
      <c r="S374" s="104"/>
      <c r="T374" s="104"/>
      <c r="U374" s="104"/>
      <c r="V374" s="104"/>
      <c r="W374" s="104"/>
    </row>
    <row r="375" spans="1:23" ht="10.5" x14ac:dyDescent="0.25">
      <c r="B375" s="106" t="s">
        <v>2</v>
      </c>
      <c r="C375" s="92">
        <f>'Individu Form 2A ATMR Kredit'!H103</f>
        <v>0</v>
      </c>
      <c r="D375" s="102"/>
      <c r="E375" s="136"/>
      <c r="F375" s="102"/>
      <c r="G375" s="101"/>
      <c r="H375" s="102"/>
      <c r="I375" s="128"/>
      <c r="J375" s="128"/>
      <c r="K375" s="128"/>
      <c r="L375" s="528"/>
      <c r="M375" s="587"/>
      <c r="N375" s="557"/>
      <c r="O375" s="557"/>
      <c r="P375" s="557"/>
      <c r="Q375" s="528"/>
      <c r="R375" s="557"/>
      <c r="S375" s="587"/>
      <c r="T375" s="528"/>
      <c r="U375" s="108"/>
      <c r="V375" s="101"/>
      <c r="W375" s="101"/>
    </row>
    <row r="376" spans="1:23" ht="9.9" customHeight="1" x14ac:dyDescent="0.25">
      <c r="B376" s="100"/>
      <c r="C376" s="101"/>
      <c r="D376" s="102"/>
      <c r="E376" s="103"/>
      <c r="F376" s="102"/>
      <c r="G376" s="101"/>
      <c r="H376" s="102"/>
      <c r="I376" s="694"/>
      <c r="J376" s="694"/>
      <c r="K376" s="694"/>
      <c r="L376" s="694"/>
      <c r="M376" s="588"/>
      <c r="N376" s="552"/>
      <c r="O376" s="552"/>
      <c r="P376" s="552"/>
      <c r="Q376" s="107"/>
      <c r="R376" s="107"/>
      <c r="S376" s="107"/>
      <c r="T376" s="107"/>
      <c r="U376" s="108"/>
      <c r="V376" s="101"/>
      <c r="W376" s="101"/>
    </row>
    <row r="377" spans="1:23" s="109" customFormat="1" ht="24" customHeight="1" x14ac:dyDescent="0.25">
      <c r="B377" s="695" t="s">
        <v>345</v>
      </c>
      <c r="C377" s="692" t="s">
        <v>346</v>
      </c>
      <c r="D377" s="110"/>
      <c r="E377" s="692" t="s">
        <v>2</v>
      </c>
      <c r="F377" s="111"/>
      <c r="G377" s="692" t="s">
        <v>395</v>
      </c>
      <c r="H377" s="112"/>
      <c r="I377" s="697" t="s">
        <v>396</v>
      </c>
      <c r="J377" s="698"/>
      <c r="K377" s="698"/>
      <c r="L377" s="698"/>
      <c r="M377" s="698"/>
      <c r="N377" s="698"/>
      <c r="O377" s="698"/>
      <c r="P377" s="698"/>
      <c r="Q377" s="698"/>
      <c r="R377" s="698"/>
      <c r="S377" s="698"/>
      <c r="T377" s="699"/>
      <c r="U377" s="526"/>
      <c r="V377" s="692" t="s">
        <v>421</v>
      </c>
      <c r="W377" s="692" t="s">
        <v>411</v>
      </c>
    </row>
    <row r="378" spans="1:23" s="109" customFormat="1" ht="10.5" x14ac:dyDescent="0.25">
      <c r="B378" s="696"/>
      <c r="C378" s="693"/>
      <c r="D378" s="110"/>
      <c r="E378" s="693"/>
      <c r="F378" s="111"/>
      <c r="G378" s="693"/>
      <c r="H378" s="113"/>
      <c r="I378" s="114">
        <v>0</v>
      </c>
      <c r="J378" s="114">
        <v>0.1</v>
      </c>
      <c r="K378" s="114">
        <v>0.15</v>
      </c>
      <c r="L378" s="114">
        <v>0.2</v>
      </c>
      <c r="M378" s="114">
        <v>0.25</v>
      </c>
      <c r="N378" s="114">
        <v>0.3</v>
      </c>
      <c r="O378" s="114">
        <v>0.35</v>
      </c>
      <c r="P378" s="114">
        <v>0.4</v>
      </c>
      <c r="Q378" s="114">
        <v>0.5</v>
      </c>
      <c r="R378" s="114">
        <v>0.75</v>
      </c>
      <c r="S378" s="114">
        <v>0.85</v>
      </c>
      <c r="T378" s="114">
        <v>1</v>
      </c>
      <c r="U378" s="526"/>
      <c r="V378" s="693"/>
      <c r="W378" s="693"/>
    </row>
    <row r="379" spans="1:23" s="109" customFormat="1" ht="10.5" x14ac:dyDescent="0.25">
      <c r="B379" s="115" t="s">
        <v>540</v>
      </c>
      <c r="C379" s="116" t="s">
        <v>541</v>
      </c>
      <c r="D379" s="110"/>
      <c r="E379" s="116" t="s">
        <v>542</v>
      </c>
      <c r="F379" s="111"/>
      <c r="G379" s="116" t="s">
        <v>544</v>
      </c>
      <c r="H379" s="113"/>
      <c r="I379" s="117" t="s">
        <v>545</v>
      </c>
      <c r="J379" s="117" t="s">
        <v>546</v>
      </c>
      <c r="K379" s="117" t="s">
        <v>547</v>
      </c>
      <c r="L379" s="117" t="s">
        <v>548</v>
      </c>
      <c r="M379" s="117" t="s">
        <v>549</v>
      </c>
      <c r="N379" s="117" t="s">
        <v>556</v>
      </c>
      <c r="O379" s="117" t="s">
        <v>550</v>
      </c>
      <c r="P379" s="117" t="s">
        <v>558</v>
      </c>
      <c r="Q379" s="117" t="s">
        <v>559</v>
      </c>
      <c r="R379" s="117" t="s">
        <v>560</v>
      </c>
      <c r="S379" s="116" t="s">
        <v>613</v>
      </c>
      <c r="T379" s="116" t="s">
        <v>614</v>
      </c>
      <c r="U379" s="526"/>
      <c r="V379" s="116" t="s">
        <v>615</v>
      </c>
      <c r="W379" s="116" t="s">
        <v>616</v>
      </c>
    </row>
    <row r="380" spans="1:23" s="109" customFormat="1" ht="10.5" x14ac:dyDescent="0.25">
      <c r="B380" s="469" t="s">
        <v>459</v>
      </c>
      <c r="C380" s="315"/>
      <c r="D380" s="137"/>
      <c r="E380" s="315"/>
      <c r="F380" s="102"/>
      <c r="G380" s="316"/>
      <c r="H380" s="120"/>
      <c r="I380" s="316"/>
      <c r="J380" s="315"/>
      <c r="K380" s="315"/>
      <c r="L380" s="315"/>
      <c r="M380" s="315"/>
      <c r="N380" s="315"/>
      <c r="O380" s="315"/>
      <c r="P380" s="315"/>
      <c r="Q380" s="315"/>
      <c r="R380" s="315"/>
      <c r="S380" s="315"/>
      <c r="T380" s="315"/>
      <c r="U380" s="108"/>
      <c r="V380" s="316"/>
      <c r="W380" s="316"/>
    </row>
    <row r="381" spans="1:23" ht="10.5" x14ac:dyDescent="0.25">
      <c r="B381" s="471" t="s">
        <v>355</v>
      </c>
      <c r="C381" s="119">
        <v>0.2</v>
      </c>
      <c r="D381" s="137"/>
      <c r="E381" s="88"/>
      <c r="F381" s="102"/>
      <c r="G381" s="95"/>
      <c r="H381" s="120"/>
      <c r="I381" s="121"/>
      <c r="J381" s="121"/>
      <c r="K381" s="121"/>
      <c r="L381" s="122"/>
      <c r="M381" s="122"/>
      <c r="N381" s="122"/>
      <c r="O381" s="122"/>
      <c r="P381" s="122"/>
      <c r="Q381" s="122"/>
      <c r="R381" s="122"/>
      <c r="S381" s="122"/>
      <c r="T381" s="122"/>
      <c r="U381" s="108"/>
      <c r="V381" s="123">
        <f t="shared" ref="V381:V398" si="45">C381*E381</f>
        <v>0</v>
      </c>
      <c r="W381" s="123">
        <f>C381*G381+I381*$I$378+J381*$J$378+K381*$K$378+L381*$L$378+M381*$M$378+N381*$N$378+O381*$O$378+P381*$P$378+Q381*$Q$378+R381*$R$378+S381*$S$378+T381*$T$378</f>
        <v>0</v>
      </c>
    </row>
    <row r="382" spans="1:23" ht="10.5" x14ac:dyDescent="0.25">
      <c r="B382" s="471" t="s">
        <v>356</v>
      </c>
      <c r="C382" s="138">
        <v>0.5</v>
      </c>
      <c r="D382" s="137"/>
      <c r="E382" s="86"/>
      <c r="F382" s="102"/>
      <c r="G382" s="93"/>
      <c r="H382" s="120"/>
      <c r="I382" s="139"/>
      <c r="J382" s="139"/>
      <c r="K382" s="139"/>
      <c r="L382" s="140"/>
      <c r="M382" s="140"/>
      <c r="N382" s="140"/>
      <c r="O382" s="140"/>
      <c r="P382" s="140"/>
      <c r="Q382" s="140"/>
      <c r="R382" s="140"/>
      <c r="S382" s="140"/>
      <c r="T382" s="140"/>
      <c r="U382" s="108"/>
      <c r="V382" s="123">
        <f t="shared" si="45"/>
        <v>0</v>
      </c>
      <c r="W382" s="123">
        <f t="shared" ref="W382:W389" si="46">C382*G382+I382*$I$378+J382*$J$378+K382*$K$378+L382*$L$378+M382*$M$378+N382*$N$378+O382*$O$378+P382*$P$378+Q382*$Q$378+R382*$R$378+S382*$S$378+T382*$T$378</f>
        <v>0</v>
      </c>
    </row>
    <row r="383" spans="1:23" ht="10.5" x14ac:dyDescent="0.25">
      <c r="B383" s="471" t="s">
        <v>357</v>
      </c>
      <c r="C383" s="141">
        <v>1</v>
      </c>
      <c r="D383" s="137"/>
      <c r="E383" s="88"/>
      <c r="F383" s="102"/>
      <c r="G383" s="95"/>
      <c r="H383" s="120"/>
      <c r="I383" s="121"/>
      <c r="J383" s="121"/>
      <c r="K383" s="121"/>
      <c r="L383" s="122"/>
      <c r="M383" s="122"/>
      <c r="N383" s="122"/>
      <c r="O383" s="122"/>
      <c r="P383" s="122"/>
      <c r="Q383" s="122"/>
      <c r="R383" s="122"/>
      <c r="S383" s="122"/>
      <c r="T383" s="122"/>
      <c r="U383" s="108"/>
      <c r="V383" s="123">
        <f t="shared" si="45"/>
        <v>0</v>
      </c>
      <c r="W383" s="123">
        <f t="shared" si="46"/>
        <v>0</v>
      </c>
    </row>
    <row r="384" spans="1:23" ht="10.5" x14ac:dyDescent="0.25">
      <c r="B384" s="471" t="s">
        <v>358</v>
      </c>
      <c r="C384" s="141">
        <v>1.5</v>
      </c>
      <c r="D384" s="137"/>
      <c r="E384" s="88"/>
      <c r="F384" s="102"/>
      <c r="G384" s="95"/>
      <c r="H384" s="120"/>
      <c r="I384" s="121"/>
      <c r="J384" s="121"/>
      <c r="K384" s="121"/>
      <c r="L384" s="122"/>
      <c r="M384" s="122"/>
      <c r="N384" s="122"/>
      <c r="O384" s="122"/>
      <c r="P384" s="122"/>
      <c r="Q384" s="122"/>
      <c r="R384" s="122"/>
      <c r="S384" s="122"/>
      <c r="T384" s="122"/>
      <c r="U384" s="108"/>
      <c r="V384" s="123">
        <f t="shared" si="45"/>
        <v>0</v>
      </c>
      <c r="W384" s="123">
        <f t="shared" si="46"/>
        <v>0</v>
      </c>
    </row>
    <row r="385" spans="2:23" ht="10.5" x14ac:dyDescent="0.25">
      <c r="B385" s="545" t="s">
        <v>368</v>
      </c>
      <c r="C385" s="546">
        <v>0.2</v>
      </c>
      <c r="D385" s="137"/>
      <c r="E385" s="88"/>
      <c r="F385" s="102"/>
      <c r="G385" s="95"/>
      <c r="H385" s="120"/>
      <c r="I385" s="121"/>
      <c r="J385" s="121"/>
      <c r="K385" s="121"/>
      <c r="L385" s="122"/>
      <c r="M385" s="122"/>
      <c r="N385" s="122"/>
      <c r="O385" s="122"/>
      <c r="P385" s="122"/>
      <c r="Q385" s="122"/>
      <c r="R385" s="122"/>
      <c r="S385" s="122"/>
      <c r="T385" s="122"/>
      <c r="U385" s="108"/>
      <c r="V385" s="123">
        <f t="shared" si="45"/>
        <v>0</v>
      </c>
      <c r="W385" s="123">
        <f t="shared" si="46"/>
        <v>0</v>
      </c>
    </row>
    <row r="386" spans="2:23" ht="10.5" x14ac:dyDescent="0.25">
      <c r="B386" s="545" t="s">
        <v>369</v>
      </c>
      <c r="C386" s="547">
        <v>0.5</v>
      </c>
      <c r="D386" s="137"/>
      <c r="E386" s="86"/>
      <c r="F386" s="102"/>
      <c r="G386" s="93"/>
      <c r="H386" s="120"/>
      <c r="I386" s="139"/>
      <c r="J386" s="139"/>
      <c r="K386" s="139"/>
      <c r="L386" s="140"/>
      <c r="M386" s="140"/>
      <c r="N386" s="140"/>
      <c r="O386" s="140"/>
      <c r="P386" s="140"/>
      <c r="Q386" s="140"/>
      <c r="R386" s="140"/>
      <c r="S386" s="140"/>
      <c r="T386" s="140"/>
      <c r="U386" s="108"/>
      <c r="V386" s="123">
        <f t="shared" si="45"/>
        <v>0</v>
      </c>
      <c r="W386" s="123">
        <f t="shared" si="46"/>
        <v>0</v>
      </c>
    </row>
    <row r="387" spans="2:23" ht="10.5" x14ac:dyDescent="0.25">
      <c r="B387" s="548" t="s">
        <v>370</v>
      </c>
      <c r="C387" s="549">
        <v>0.75</v>
      </c>
      <c r="D387" s="137"/>
      <c r="E387" s="86"/>
      <c r="F387" s="102"/>
      <c r="G387" s="93"/>
      <c r="H387" s="120"/>
      <c r="I387" s="139"/>
      <c r="J387" s="139"/>
      <c r="K387" s="139"/>
      <c r="L387" s="140"/>
      <c r="M387" s="140"/>
      <c r="N387" s="140"/>
      <c r="O387" s="140"/>
      <c r="P387" s="140"/>
      <c r="Q387" s="140"/>
      <c r="R387" s="140"/>
      <c r="S387" s="140"/>
      <c r="T387" s="140"/>
      <c r="U387" s="108"/>
      <c r="V387" s="123">
        <f t="shared" si="45"/>
        <v>0</v>
      </c>
      <c r="W387" s="123">
        <f t="shared" si="46"/>
        <v>0</v>
      </c>
    </row>
    <row r="388" spans="2:23" ht="10.5" x14ac:dyDescent="0.25">
      <c r="B388" s="548" t="s">
        <v>513</v>
      </c>
      <c r="C388" s="550">
        <v>1</v>
      </c>
      <c r="D388" s="137"/>
      <c r="E388" s="88"/>
      <c r="F388" s="102"/>
      <c r="G388" s="95"/>
      <c r="H388" s="120"/>
      <c r="I388" s="121"/>
      <c r="J388" s="121"/>
      <c r="K388" s="121"/>
      <c r="L388" s="122"/>
      <c r="M388" s="122"/>
      <c r="N388" s="122"/>
      <c r="O388" s="122"/>
      <c r="P388" s="122"/>
      <c r="Q388" s="122"/>
      <c r="R388" s="122"/>
      <c r="S388" s="122"/>
      <c r="T388" s="122"/>
      <c r="U388" s="108"/>
      <c r="V388" s="123">
        <f t="shared" si="45"/>
        <v>0</v>
      </c>
      <c r="W388" s="123">
        <f t="shared" si="46"/>
        <v>0</v>
      </c>
    </row>
    <row r="389" spans="2:23" ht="10.5" x14ac:dyDescent="0.25">
      <c r="B389" s="545" t="s">
        <v>359</v>
      </c>
      <c r="C389" s="550">
        <v>1.5</v>
      </c>
      <c r="D389" s="137"/>
      <c r="E389" s="88"/>
      <c r="F389" s="102"/>
      <c r="G389" s="95"/>
      <c r="H389" s="120"/>
      <c r="I389" s="121"/>
      <c r="J389" s="121"/>
      <c r="K389" s="121"/>
      <c r="L389" s="122"/>
      <c r="M389" s="122"/>
      <c r="N389" s="122"/>
      <c r="O389" s="122"/>
      <c r="P389" s="122"/>
      <c r="Q389" s="122"/>
      <c r="R389" s="122"/>
      <c r="S389" s="122"/>
      <c r="T389" s="122"/>
      <c r="U389" s="108"/>
      <c r="V389" s="123">
        <f t="shared" si="45"/>
        <v>0</v>
      </c>
      <c r="W389" s="123">
        <f t="shared" si="46"/>
        <v>0</v>
      </c>
    </row>
    <row r="390" spans="2:23" ht="10.5" x14ac:dyDescent="0.25">
      <c r="B390" s="473" t="s">
        <v>463</v>
      </c>
      <c r="C390" s="315"/>
      <c r="D390" s="137"/>
      <c r="E390" s="315"/>
      <c r="F390" s="102"/>
      <c r="G390" s="316"/>
      <c r="H390" s="120"/>
      <c r="I390" s="316"/>
      <c r="J390" s="315"/>
      <c r="K390" s="315"/>
      <c r="L390" s="315"/>
      <c r="M390" s="315"/>
      <c r="N390" s="315"/>
      <c r="O390" s="315"/>
      <c r="P390" s="315"/>
      <c r="Q390" s="315"/>
      <c r="R390" s="315"/>
      <c r="S390" s="315"/>
      <c r="T390" s="315"/>
      <c r="U390" s="108"/>
      <c r="V390" s="316"/>
      <c r="W390" s="316"/>
    </row>
    <row r="391" spans="2:23" ht="10.5" x14ac:dyDescent="0.25">
      <c r="B391" s="472" t="s">
        <v>470</v>
      </c>
      <c r="C391" s="459">
        <v>0.85</v>
      </c>
      <c r="D391" s="137"/>
      <c r="E391" s="88"/>
      <c r="F391" s="102"/>
      <c r="G391" s="95"/>
      <c r="H391" s="120"/>
      <c r="I391" s="121"/>
      <c r="J391" s="121"/>
      <c r="K391" s="121"/>
      <c r="L391" s="122"/>
      <c r="M391" s="122"/>
      <c r="N391" s="122"/>
      <c r="O391" s="122"/>
      <c r="P391" s="122"/>
      <c r="Q391" s="122"/>
      <c r="R391" s="122"/>
      <c r="S391" s="122"/>
      <c r="T391" s="122"/>
      <c r="U391" s="108"/>
      <c r="V391" s="123">
        <f t="shared" si="45"/>
        <v>0</v>
      </c>
      <c r="W391" s="123">
        <f t="shared" ref="W391:W392" si="47">C391*G391+I391*$I$378+J391*$J$378+K391*$K$378+L391*$L$378+M391*$M$378+N391*$N$378+O391*$O$378+P391*$P$378+Q391*$Q$378+R391*$R$378+S391*$S$378+T391*$T$378</f>
        <v>0</v>
      </c>
    </row>
    <row r="392" spans="2:23" ht="10.5" x14ac:dyDescent="0.25">
      <c r="B392" s="472" t="s">
        <v>469</v>
      </c>
      <c r="C392" s="459">
        <v>1</v>
      </c>
      <c r="D392" s="137"/>
      <c r="E392" s="88"/>
      <c r="F392" s="102"/>
      <c r="G392" s="95"/>
      <c r="H392" s="120"/>
      <c r="I392" s="121"/>
      <c r="J392" s="121"/>
      <c r="K392" s="121"/>
      <c r="L392" s="122"/>
      <c r="M392" s="122"/>
      <c r="N392" s="122"/>
      <c r="O392" s="122"/>
      <c r="P392" s="122"/>
      <c r="Q392" s="122"/>
      <c r="R392" s="122"/>
      <c r="S392" s="122"/>
      <c r="T392" s="122"/>
      <c r="U392" s="108"/>
      <c r="V392" s="123">
        <f t="shared" si="45"/>
        <v>0</v>
      </c>
      <c r="W392" s="123">
        <f t="shared" si="47"/>
        <v>0</v>
      </c>
    </row>
    <row r="393" spans="2:23" ht="10.5" x14ac:dyDescent="0.25">
      <c r="B393" s="472" t="s">
        <v>564</v>
      </c>
      <c r="C393" s="315"/>
      <c r="D393" s="137"/>
      <c r="E393" s="315"/>
      <c r="F393" s="102"/>
      <c r="G393" s="316"/>
      <c r="H393" s="120"/>
      <c r="I393" s="316"/>
      <c r="J393" s="315"/>
      <c r="K393" s="315"/>
      <c r="L393" s="315"/>
      <c r="M393" s="315"/>
      <c r="N393" s="315"/>
      <c r="O393" s="315"/>
      <c r="P393" s="315"/>
      <c r="Q393" s="315"/>
      <c r="R393" s="315"/>
      <c r="S393" s="315"/>
      <c r="T393" s="315"/>
      <c r="U393" s="108"/>
      <c r="V393" s="316"/>
      <c r="W393" s="316"/>
    </row>
    <row r="394" spans="2:23" ht="10.5" x14ac:dyDescent="0.25">
      <c r="B394" s="551" t="s">
        <v>464</v>
      </c>
      <c r="C394" s="459">
        <v>1.3</v>
      </c>
      <c r="D394" s="137"/>
      <c r="E394" s="88"/>
      <c r="F394" s="102"/>
      <c r="G394" s="95"/>
      <c r="H394" s="120"/>
      <c r="I394" s="121"/>
      <c r="J394" s="121"/>
      <c r="K394" s="121"/>
      <c r="L394" s="122"/>
      <c r="M394" s="122"/>
      <c r="N394" s="122"/>
      <c r="O394" s="122"/>
      <c r="P394" s="122"/>
      <c r="Q394" s="122"/>
      <c r="R394" s="122"/>
      <c r="S394" s="122"/>
      <c r="T394" s="122"/>
      <c r="U394" s="108"/>
      <c r="V394" s="123">
        <f t="shared" si="45"/>
        <v>0</v>
      </c>
      <c r="W394" s="123">
        <f t="shared" ref="W394:W398" si="48">C394*G394+I394*$I$378+J394*$J$378+K394*$K$378+L394*$L$378+M394*$M$378+N394*$N$378+O394*$O$378+P394*$P$378+Q394*$Q$378+R394*$R$378+S394*$S$378+T394*$T$378</f>
        <v>0</v>
      </c>
    </row>
    <row r="395" spans="2:23" ht="10.5" x14ac:dyDescent="0.25">
      <c r="B395" s="551" t="s">
        <v>465</v>
      </c>
      <c r="C395" s="459">
        <v>1</v>
      </c>
      <c r="D395" s="137"/>
      <c r="E395" s="88"/>
      <c r="F395" s="102"/>
      <c r="G395" s="95"/>
      <c r="H395" s="120"/>
      <c r="I395" s="121"/>
      <c r="J395" s="121"/>
      <c r="K395" s="121"/>
      <c r="L395" s="122"/>
      <c r="M395" s="122"/>
      <c r="N395" s="122"/>
      <c r="O395" s="122"/>
      <c r="P395" s="122"/>
      <c r="Q395" s="122"/>
      <c r="R395" s="122"/>
      <c r="S395" s="122"/>
      <c r="T395" s="122"/>
      <c r="U395" s="108"/>
      <c r="V395" s="123">
        <f t="shared" si="45"/>
        <v>0</v>
      </c>
      <c r="W395" s="123">
        <f t="shared" si="48"/>
        <v>0</v>
      </c>
    </row>
    <row r="396" spans="2:23" ht="10.5" x14ac:dyDescent="0.25">
      <c r="B396" s="551" t="s">
        <v>466</v>
      </c>
      <c r="C396" s="459">
        <v>0.8</v>
      </c>
      <c r="D396" s="137"/>
      <c r="E396" s="88"/>
      <c r="F396" s="102"/>
      <c r="G396" s="95"/>
      <c r="H396" s="120"/>
      <c r="I396" s="121"/>
      <c r="J396" s="121"/>
      <c r="K396" s="121"/>
      <c r="L396" s="122"/>
      <c r="M396" s="122"/>
      <c r="N396" s="122"/>
      <c r="O396" s="122"/>
      <c r="P396" s="122"/>
      <c r="Q396" s="122"/>
      <c r="R396" s="122"/>
      <c r="S396" s="122"/>
      <c r="T396" s="122"/>
      <c r="U396" s="108"/>
      <c r="V396" s="123">
        <f t="shared" si="45"/>
        <v>0</v>
      </c>
      <c r="W396" s="123">
        <f t="shared" si="48"/>
        <v>0</v>
      </c>
    </row>
    <row r="397" spans="2:23" ht="10.5" x14ac:dyDescent="0.25">
      <c r="B397" s="551" t="s">
        <v>467</v>
      </c>
      <c r="C397" s="459">
        <v>1</v>
      </c>
      <c r="D397" s="137"/>
      <c r="E397" s="88"/>
      <c r="F397" s="102"/>
      <c r="G397" s="95"/>
      <c r="H397" s="120"/>
      <c r="I397" s="121"/>
      <c r="J397" s="121"/>
      <c r="K397" s="121"/>
      <c r="L397" s="122"/>
      <c r="M397" s="122"/>
      <c r="N397" s="122"/>
      <c r="O397" s="122"/>
      <c r="P397" s="122"/>
      <c r="Q397" s="122"/>
      <c r="R397" s="122"/>
      <c r="S397" s="122"/>
      <c r="T397" s="122"/>
      <c r="U397" s="108"/>
      <c r="V397" s="123">
        <f t="shared" si="45"/>
        <v>0</v>
      </c>
      <c r="W397" s="123">
        <f t="shared" si="48"/>
        <v>0</v>
      </c>
    </row>
    <row r="398" spans="2:23" ht="10.5" x14ac:dyDescent="0.25">
      <c r="B398" s="551" t="s">
        <v>468</v>
      </c>
      <c r="C398" s="459">
        <v>1</v>
      </c>
      <c r="D398" s="137"/>
      <c r="E398" s="88"/>
      <c r="F398" s="102"/>
      <c r="G398" s="95"/>
      <c r="H398" s="120"/>
      <c r="I398" s="121"/>
      <c r="J398" s="121"/>
      <c r="K398" s="121"/>
      <c r="L398" s="122"/>
      <c r="M398" s="122"/>
      <c r="N398" s="122"/>
      <c r="O398" s="122"/>
      <c r="P398" s="122"/>
      <c r="Q398" s="122"/>
      <c r="R398" s="122"/>
      <c r="S398" s="122"/>
      <c r="T398" s="122"/>
      <c r="U398" s="108"/>
      <c r="V398" s="123">
        <f t="shared" si="45"/>
        <v>0</v>
      </c>
      <c r="W398" s="123">
        <f t="shared" si="48"/>
        <v>0</v>
      </c>
    </row>
    <row r="399" spans="2:23" ht="10.5" x14ac:dyDescent="0.25">
      <c r="B399" s="124"/>
      <c r="C399" s="125"/>
      <c r="D399" s="126"/>
      <c r="E399" s="127"/>
      <c r="F399" s="102"/>
      <c r="G399" s="125"/>
      <c r="H399" s="102"/>
      <c r="I399" s="128"/>
      <c r="J399" s="128"/>
      <c r="K399" s="128"/>
      <c r="L399" s="279"/>
      <c r="M399" s="587"/>
      <c r="N399" s="557"/>
      <c r="O399" s="557"/>
      <c r="P399" s="557"/>
      <c r="Q399" s="279"/>
      <c r="R399" s="557"/>
      <c r="S399" s="587"/>
      <c r="T399" s="279"/>
      <c r="U399" s="108"/>
      <c r="V399" s="101"/>
      <c r="W399" s="101"/>
    </row>
    <row r="400" spans="2:23" s="109" customFormat="1" ht="10.5" x14ac:dyDescent="0.25">
      <c r="B400" s="129" t="s">
        <v>349</v>
      </c>
      <c r="C400" s="130" t="s">
        <v>52</v>
      </c>
      <c r="D400" s="131"/>
      <c r="E400" s="85">
        <f>SUM(V381:V398)</f>
        <v>0</v>
      </c>
      <c r="F400" s="111"/>
      <c r="G400" s="132"/>
      <c r="H400" s="111"/>
      <c r="I400" s="133"/>
      <c r="J400" s="133"/>
      <c r="K400" s="133"/>
      <c r="L400" s="107"/>
      <c r="M400" s="107"/>
      <c r="N400" s="107"/>
      <c r="O400" s="107"/>
      <c r="P400" s="107"/>
      <c r="Q400" s="107"/>
      <c r="R400" s="107"/>
      <c r="S400" s="107"/>
      <c r="T400" s="107"/>
      <c r="U400" s="280"/>
      <c r="V400" s="134"/>
      <c r="W400" s="134"/>
    </row>
    <row r="401" spans="1:25" s="109" customFormat="1" ht="10.5" x14ac:dyDescent="0.25">
      <c r="B401" s="129" t="s">
        <v>350</v>
      </c>
      <c r="C401" s="130" t="s">
        <v>53</v>
      </c>
      <c r="D401" s="131"/>
      <c r="E401" s="85">
        <f>SUM(W381:W398)</f>
        <v>0</v>
      </c>
      <c r="F401" s="111"/>
      <c r="G401" s="132"/>
      <c r="H401" s="111"/>
      <c r="I401" s="155"/>
      <c r="J401" s="155"/>
      <c r="K401" s="155"/>
      <c r="L401" s="278"/>
      <c r="M401" s="586"/>
      <c r="N401" s="558"/>
      <c r="O401" s="558"/>
      <c r="P401" s="558"/>
      <c r="Q401" s="278"/>
      <c r="R401" s="558"/>
      <c r="S401" s="586"/>
      <c r="T401" s="278"/>
      <c r="U401" s="206"/>
      <c r="V401" s="91"/>
      <c r="W401" s="91"/>
      <c r="X401" s="82"/>
      <c r="Y401" s="155"/>
    </row>
    <row r="404" spans="1:25" s="82" customFormat="1" ht="15" customHeight="1" x14ac:dyDescent="0.25">
      <c r="B404" s="415" t="s">
        <v>587</v>
      </c>
      <c r="C404" s="179"/>
      <c r="D404" s="178"/>
      <c r="E404" s="227"/>
      <c r="F404" s="178"/>
      <c r="G404" s="179"/>
      <c r="H404" s="178"/>
      <c r="I404" s="158"/>
      <c r="J404" s="158"/>
      <c r="K404" s="158"/>
      <c r="L404" s="158"/>
      <c r="M404" s="158"/>
      <c r="N404" s="158"/>
      <c r="O404" s="158"/>
      <c r="P404" s="158"/>
      <c r="Q404" s="104"/>
      <c r="R404" s="104"/>
      <c r="S404" s="104"/>
      <c r="T404" s="104"/>
      <c r="U404" s="104"/>
      <c r="V404" s="104"/>
      <c r="W404" s="104"/>
    </row>
    <row r="405" spans="1:25" s="82" customFormat="1" ht="7.5" customHeight="1" x14ac:dyDescent="0.25">
      <c r="A405" s="81"/>
      <c r="B405" s="100"/>
      <c r="C405" s="101"/>
      <c r="D405" s="102"/>
      <c r="E405" s="103"/>
      <c r="F405" s="102"/>
      <c r="G405" s="101"/>
      <c r="H405" s="102"/>
      <c r="I405" s="280"/>
      <c r="J405" s="552"/>
      <c r="K405" s="552"/>
      <c r="L405" s="280"/>
      <c r="M405" s="588"/>
      <c r="N405" s="552"/>
      <c r="O405" s="552"/>
      <c r="P405" s="552"/>
      <c r="Q405" s="104"/>
      <c r="R405" s="104"/>
      <c r="S405" s="104"/>
      <c r="T405" s="104"/>
      <c r="U405" s="104"/>
      <c r="V405" s="104"/>
      <c r="W405" s="104"/>
    </row>
    <row r="406" spans="1:25" s="82" customFormat="1" ht="10.5" x14ac:dyDescent="0.25">
      <c r="A406" s="81"/>
      <c r="B406" s="100"/>
      <c r="C406" s="105" t="s">
        <v>539</v>
      </c>
      <c r="D406" s="102"/>
      <c r="E406" s="103"/>
      <c r="F406" s="102"/>
      <c r="G406" s="101"/>
      <c r="H406" s="102"/>
      <c r="I406" s="280"/>
      <c r="J406" s="552"/>
      <c r="K406" s="552"/>
      <c r="L406" s="280"/>
      <c r="M406" s="588"/>
      <c r="N406" s="552"/>
      <c r="O406" s="552"/>
      <c r="P406" s="552"/>
      <c r="Q406" s="104"/>
      <c r="R406" s="104"/>
      <c r="S406" s="104"/>
      <c r="T406" s="104"/>
      <c r="U406" s="104"/>
      <c r="V406" s="104"/>
      <c r="W406" s="104"/>
    </row>
    <row r="407" spans="1:25" s="167" customFormat="1" ht="15" customHeight="1" x14ac:dyDescent="0.35">
      <c r="B407" s="168" t="s">
        <v>2</v>
      </c>
      <c r="C407" s="169">
        <f>'Individu Form 2A ATMR Kredit'!H111+'Individu Form 2A ATMR Kredit'!H112</f>
        <v>0</v>
      </c>
      <c r="D407" s="170"/>
      <c r="E407" s="171"/>
      <c r="F407" s="170"/>
      <c r="G407" s="172"/>
      <c r="H407" s="170"/>
      <c r="I407" s="173"/>
      <c r="J407" s="173"/>
      <c r="K407" s="173"/>
      <c r="L407" s="174"/>
      <c r="M407" s="174"/>
      <c r="N407" s="174"/>
      <c r="O407" s="174"/>
      <c r="P407" s="174"/>
      <c r="Q407" s="174"/>
      <c r="R407" s="174"/>
      <c r="S407" s="174"/>
      <c r="T407" s="174"/>
      <c r="U407" s="175"/>
      <c r="V407" s="172"/>
      <c r="W407" s="172"/>
    </row>
    <row r="408" spans="1:25" ht="9.9" customHeight="1" x14ac:dyDescent="0.25">
      <c r="B408" s="100"/>
      <c r="C408" s="101"/>
      <c r="D408" s="102"/>
      <c r="E408" s="103"/>
      <c r="F408" s="102"/>
      <c r="G408" s="101"/>
      <c r="H408" s="102"/>
      <c r="I408" s="700"/>
      <c r="J408" s="700"/>
      <c r="K408" s="700"/>
      <c r="L408" s="694"/>
      <c r="M408" s="588"/>
      <c r="N408" s="552"/>
      <c r="O408" s="552"/>
      <c r="P408" s="552"/>
      <c r="Q408" s="107"/>
      <c r="R408" s="107"/>
      <c r="S408" s="107"/>
      <c r="T408" s="107"/>
      <c r="U408" s="108"/>
      <c r="V408" s="101"/>
      <c r="W408" s="101"/>
    </row>
    <row r="409" spans="1:25" s="109" customFormat="1" ht="24.75" customHeight="1" x14ac:dyDescent="0.25">
      <c r="B409" s="695" t="s">
        <v>345</v>
      </c>
      <c r="C409" s="692" t="s">
        <v>346</v>
      </c>
      <c r="D409" s="110"/>
      <c r="E409" s="692" t="s">
        <v>2</v>
      </c>
      <c r="F409" s="111"/>
      <c r="G409" s="692" t="s">
        <v>395</v>
      </c>
      <c r="H409" s="112"/>
      <c r="I409" s="697" t="s">
        <v>396</v>
      </c>
      <c r="J409" s="698"/>
      <c r="K409" s="698"/>
      <c r="L409" s="698"/>
      <c r="M409" s="698"/>
      <c r="N409" s="698"/>
      <c r="O409" s="698"/>
      <c r="P409" s="698"/>
      <c r="Q409" s="698"/>
      <c r="R409" s="698"/>
      <c r="S409" s="698"/>
      <c r="T409" s="699"/>
      <c r="U409" s="280"/>
      <c r="V409" s="692" t="s">
        <v>421</v>
      </c>
      <c r="W409" s="692" t="s">
        <v>411</v>
      </c>
    </row>
    <row r="410" spans="1:25" s="109" customFormat="1" ht="10.5" x14ac:dyDescent="0.25">
      <c r="B410" s="696"/>
      <c r="C410" s="693"/>
      <c r="D410" s="110"/>
      <c r="E410" s="693"/>
      <c r="F410" s="111"/>
      <c r="G410" s="693"/>
      <c r="H410" s="113"/>
      <c r="I410" s="114">
        <v>0</v>
      </c>
      <c r="J410" s="114">
        <v>0.1</v>
      </c>
      <c r="K410" s="114">
        <v>0.15</v>
      </c>
      <c r="L410" s="114">
        <v>0.2</v>
      </c>
      <c r="M410" s="114">
        <v>0.25</v>
      </c>
      <c r="N410" s="114">
        <v>0.3</v>
      </c>
      <c r="O410" s="114">
        <v>0.35</v>
      </c>
      <c r="P410" s="114">
        <v>0.4</v>
      </c>
      <c r="Q410" s="114">
        <v>0.5</v>
      </c>
      <c r="R410" s="114">
        <v>0.75</v>
      </c>
      <c r="S410" s="114">
        <v>0.85</v>
      </c>
      <c r="T410" s="114">
        <v>1</v>
      </c>
      <c r="U410" s="280"/>
      <c r="V410" s="693"/>
      <c r="W410" s="693"/>
    </row>
    <row r="411" spans="1:25" s="109" customFormat="1" ht="15" customHeight="1" x14ac:dyDescent="0.25">
      <c r="B411" s="115" t="s">
        <v>540</v>
      </c>
      <c r="C411" s="116" t="s">
        <v>541</v>
      </c>
      <c r="D411" s="200"/>
      <c r="E411" s="116" t="s">
        <v>542</v>
      </c>
      <c r="F411" s="210"/>
      <c r="G411" s="116" t="s">
        <v>544</v>
      </c>
      <c r="H411" s="247"/>
      <c r="I411" s="117" t="s">
        <v>545</v>
      </c>
      <c r="J411" s="117" t="s">
        <v>546</v>
      </c>
      <c r="K411" s="117" t="s">
        <v>547</v>
      </c>
      <c r="L411" s="117" t="s">
        <v>548</v>
      </c>
      <c r="M411" s="117" t="s">
        <v>549</v>
      </c>
      <c r="N411" s="117" t="s">
        <v>556</v>
      </c>
      <c r="O411" s="117" t="s">
        <v>550</v>
      </c>
      <c r="P411" s="117" t="s">
        <v>558</v>
      </c>
      <c r="Q411" s="117" t="s">
        <v>559</v>
      </c>
      <c r="R411" s="117" t="s">
        <v>560</v>
      </c>
      <c r="S411" s="116" t="s">
        <v>613</v>
      </c>
      <c r="T411" s="116" t="s">
        <v>614</v>
      </c>
      <c r="U411" s="552"/>
      <c r="V411" s="116" t="s">
        <v>615</v>
      </c>
      <c r="W411" s="116" t="s">
        <v>616</v>
      </c>
    </row>
    <row r="412" spans="1:25" s="109" customFormat="1" ht="21" x14ac:dyDescent="0.25">
      <c r="B412" s="474" t="s">
        <v>471</v>
      </c>
      <c r="C412" s="455">
        <v>1</v>
      </c>
      <c r="D412" s="200"/>
      <c r="E412" s="88"/>
      <c r="F412" s="102"/>
      <c r="G412" s="95"/>
      <c r="H412" s="120"/>
      <c r="I412" s="121"/>
      <c r="J412" s="121"/>
      <c r="K412" s="121"/>
      <c r="L412" s="122"/>
      <c r="M412" s="122"/>
      <c r="N412" s="122"/>
      <c r="O412" s="122"/>
      <c r="P412" s="122"/>
      <c r="Q412" s="122"/>
      <c r="R412" s="122"/>
      <c r="S412" s="122"/>
      <c r="T412" s="122"/>
      <c r="U412" s="225"/>
      <c r="V412" s="123">
        <f t="shared" ref="V412:V415" si="49">C410*E412</f>
        <v>0</v>
      </c>
      <c r="W412" s="123">
        <f>C412*G412+I412*$I$410+J412*$J$410+K412*$K$410+L412*$L$410+M412*$M$410+N412*$N$410+O412*$O$410+P412*$P$410+Q412*$Q$410+R412*$R$410+S412*$S$410+T412*$T$410</f>
        <v>0</v>
      </c>
    </row>
    <row r="413" spans="1:25" s="109" customFormat="1" ht="15" customHeight="1" x14ac:dyDescent="0.25">
      <c r="B413" s="460" t="s">
        <v>472</v>
      </c>
      <c r="C413" s="315"/>
      <c r="D413" s="137"/>
      <c r="E413" s="315"/>
      <c r="F413" s="102"/>
      <c r="G413" s="316"/>
      <c r="H413" s="120"/>
      <c r="I413" s="316"/>
      <c r="J413" s="315"/>
      <c r="K413" s="315"/>
      <c r="L413" s="315"/>
      <c r="M413" s="315"/>
      <c r="N413" s="315"/>
      <c r="O413" s="315"/>
      <c r="P413" s="315"/>
      <c r="Q413" s="315"/>
      <c r="R413" s="315"/>
      <c r="S413" s="315"/>
      <c r="T413" s="315"/>
      <c r="U413" s="108"/>
      <c r="V413" s="316"/>
      <c r="W413" s="316"/>
    </row>
    <row r="414" spans="1:25" ht="15" customHeight="1" x14ac:dyDescent="0.25">
      <c r="B414" s="472" t="s">
        <v>505</v>
      </c>
      <c r="C414" s="455">
        <v>0.5</v>
      </c>
      <c r="D414" s="137"/>
      <c r="E414" s="88"/>
      <c r="F414" s="102"/>
      <c r="G414" s="95"/>
      <c r="H414" s="120"/>
      <c r="I414" s="121"/>
      <c r="J414" s="121"/>
      <c r="K414" s="121"/>
      <c r="L414" s="122"/>
      <c r="M414" s="122"/>
      <c r="N414" s="122"/>
      <c r="O414" s="122"/>
      <c r="P414" s="122"/>
      <c r="Q414" s="122"/>
      <c r="R414" s="122"/>
      <c r="S414" s="122"/>
      <c r="T414" s="122"/>
      <c r="U414" s="108"/>
      <c r="V414" s="123">
        <f t="shared" si="49"/>
        <v>0</v>
      </c>
      <c r="W414" s="123">
        <f t="shared" ref="W414:W416" si="50">C414*G414+I414*$I$410+J414*$J$410+K414*$K$410+L414*$L$410+M414*$M$410+N414*$N$410+O414*$O$410+P414*$P$410+Q414*$Q$410+R414*$R$410+S414*$S$410+T414*$T$410</f>
        <v>0</v>
      </c>
    </row>
    <row r="415" spans="1:25" ht="15" customHeight="1" x14ac:dyDescent="0.25">
      <c r="B415" s="472" t="s">
        <v>474</v>
      </c>
      <c r="C415" s="455">
        <v>1</v>
      </c>
      <c r="D415" s="137"/>
      <c r="E415" s="88"/>
      <c r="F415" s="102"/>
      <c r="G415" s="95"/>
      <c r="H415" s="120"/>
      <c r="I415" s="121"/>
      <c r="J415" s="121"/>
      <c r="K415" s="121"/>
      <c r="L415" s="122"/>
      <c r="M415" s="122"/>
      <c r="N415" s="122"/>
      <c r="O415" s="122"/>
      <c r="P415" s="122"/>
      <c r="Q415" s="122"/>
      <c r="R415" s="122"/>
      <c r="S415" s="122"/>
      <c r="T415" s="122"/>
      <c r="U415" s="108"/>
      <c r="V415" s="123">
        <f t="shared" si="49"/>
        <v>0</v>
      </c>
      <c r="W415" s="123">
        <f t="shared" si="50"/>
        <v>0</v>
      </c>
    </row>
    <row r="416" spans="1:25" ht="15" customHeight="1" x14ac:dyDescent="0.25">
      <c r="B416" s="472" t="s">
        <v>473</v>
      </c>
      <c r="C416" s="455">
        <v>1.5</v>
      </c>
      <c r="D416" s="137"/>
      <c r="E416" s="88"/>
      <c r="F416" s="102"/>
      <c r="G416" s="95"/>
      <c r="H416" s="120"/>
      <c r="I416" s="121"/>
      <c r="J416" s="121"/>
      <c r="K416" s="121"/>
      <c r="L416" s="122"/>
      <c r="M416" s="122"/>
      <c r="N416" s="122"/>
      <c r="O416" s="122"/>
      <c r="P416" s="122"/>
      <c r="Q416" s="122"/>
      <c r="R416" s="122"/>
      <c r="S416" s="122"/>
      <c r="T416" s="122"/>
      <c r="U416" s="108"/>
      <c r="V416" s="123">
        <f>C414*E416</f>
        <v>0</v>
      </c>
      <c r="W416" s="123">
        <f t="shared" si="50"/>
        <v>0</v>
      </c>
    </row>
    <row r="417" spans="1:25" ht="9.9" customHeight="1" x14ac:dyDescent="0.25">
      <c r="B417" s="154"/>
      <c r="C417" s="101"/>
      <c r="D417" s="102"/>
      <c r="E417" s="103"/>
      <c r="F417" s="102"/>
      <c r="G417" s="101"/>
      <c r="H417" s="102"/>
      <c r="I417" s="128"/>
      <c r="J417" s="128"/>
      <c r="K417" s="128"/>
      <c r="L417" s="279"/>
      <c r="M417" s="587"/>
      <c r="N417" s="557"/>
      <c r="O417" s="557"/>
      <c r="P417" s="557"/>
      <c r="Q417" s="279"/>
      <c r="R417" s="557"/>
      <c r="S417" s="587"/>
      <c r="T417" s="279"/>
      <c r="U417" s="108"/>
      <c r="V417" s="101"/>
      <c r="W417" s="101"/>
    </row>
    <row r="418" spans="1:25" s="155" customFormat="1" ht="15" customHeight="1" x14ac:dyDescent="0.25">
      <c r="B418" s="129" t="s">
        <v>349</v>
      </c>
      <c r="C418" s="130" t="s">
        <v>52</v>
      </c>
      <c r="D418" s="131"/>
      <c r="E418" s="85">
        <f>SUM(V412,V414:V416)</f>
        <v>0</v>
      </c>
      <c r="F418" s="131"/>
      <c r="G418" s="91"/>
      <c r="H418" s="131"/>
      <c r="I418" s="156"/>
      <c r="J418" s="156"/>
      <c r="K418" s="156"/>
      <c r="L418" s="157"/>
      <c r="M418" s="157"/>
      <c r="N418" s="157"/>
      <c r="O418" s="157"/>
      <c r="P418" s="157"/>
      <c r="Q418" s="157"/>
      <c r="R418" s="157"/>
      <c r="S418" s="157"/>
      <c r="T418" s="157"/>
      <c r="U418" s="158"/>
      <c r="V418" s="91"/>
      <c r="W418" s="91"/>
    </row>
    <row r="419" spans="1:25" s="155" customFormat="1" ht="15" customHeight="1" x14ac:dyDescent="0.25">
      <c r="B419" s="129" t="s">
        <v>350</v>
      </c>
      <c r="C419" s="130" t="s">
        <v>53</v>
      </c>
      <c r="D419" s="131"/>
      <c r="E419" s="85">
        <f>SUM(W412,W414:W416)</f>
        <v>0</v>
      </c>
      <c r="F419" s="131"/>
      <c r="G419" s="91"/>
      <c r="H419" s="131"/>
      <c r="I419" s="156"/>
      <c r="J419" s="156"/>
      <c r="K419" s="156"/>
      <c r="L419" s="157"/>
      <c r="M419" s="157"/>
      <c r="N419" s="157"/>
      <c r="O419" s="157"/>
      <c r="P419" s="157"/>
      <c r="Q419" s="157"/>
      <c r="R419" s="157"/>
      <c r="S419" s="157"/>
      <c r="T419" s="157"/>
      <c r="U419" s="158"/>
      <c r="V419" s="91"/>
      <c r="W419" s="91"/>
    </row>
    <row r="420" spans="1:25" ht="15" customHeight="1" x14ac:dyDescent="0.35">
      <c r="W420" s="209"/>
    </row>
    <row r="421" spans="1:25" ht="15" customHeight="1" x14ac:dyDescent="0.35">
      <c r="W421" s="209"/>
    </row>
    <row r="422" spans="1:25" s="99" customFormat="1" ht="15.5" x14ac:dyDescent="0.35">
      <c r="A422" s="585" t="s">
        <v>527</v>
      </c>
      <c r="B422" s="673" t="s">
        <v>504</v>
      </c>
      <c r="C422" s="673"/>
      <c r="D422" s="673"/>
      <c r="E422" s="673"/>
      <c r="F422" s="673"/>
      <c r="G422" s="673"/>
      <c r="H422" s="673"/>
      <c r="I422" s="673"/>
      <c r="J422" s="673"/>
      <c r="K422" s="673"/>
      <c r="L422" s="673"/>
      <c r="M422" s="673"/>
      <c r="N422" s="673"/>
      <c r="O422" s="673"/>
      <c r="P422" s="673"/>
      <c r="Q422" s="673"/>
      <c r="R422" s="673"/>
      <c r="S422" s="673"/>
      <c r="T422" s="673"/>
      <c r="U422" s="673"/>
      <c r="V422" s="673"/>
      <c r="W422" s="673"/>
    </row>
    <row r="423" spans="1:25" s="99" customFormat="1" ht="17.25" customHeight="1" x14ac:dyDescent="0.3">
      <c r="A423" s="289"/>
      <c r="B423" s="413" t="s">
        <v>588</v>
      </c>
      <c r="C423" s="416"/>
      <c r="D423" s="417"/>
      <c r="E423" s="418"/>
      <c r="F423" s="417"/>
      <c r="G423" s="416"/>
      <c r="H423" s="417"/>
      <c r="I423" s="419"/>
      <c r="J423" s="555"/>
      <c r="K423" s="555"/>
      <c r="L423" s="419"/>
      <c r="M423" s="593"/>
      <c r="N423" s="555"/>
      <c r="O423" s="555"/>
      <c r="P423" s="555"/>
      <c r="Q423" s="420"/>
      <c r="R423" s="420"/>
      <c r="S423" s="420"/>
      <c r="T423" s="420"/>
      <c r="U423" s="420"/>
      <c r="V423" s="420"/>
      <c r="W423" s="420"/>
    </row>
    <row r="424" spans="1:25" s="82" customFormat="1" ht="7.5" customHeight="1" x14ac:dyDescent="0.25">
      <c r="A424" s="81"/>
      <c r="B424" s="100"/>
      <c r="C424" s="101"/>
      <c r="D424" s="102"/>
      <c r="E424" s="103"/>
      <c r="F424" s="102"/>
      <c r="G424" s="101"/>
      <c r="H424" s="102"/>
      <c r="I424" s="280"/>
      <c r="J424" s="552"/>
      <c r="K424" s="552"/>
      <c r="L424" s="280"/>
      <c r="M424" s="588"/>
      <c r="N424" s="552"/>
      <c r="O424" s="552"/>
      <c r="P424" s="552"/>
      <c r="Q424" s="104"/>
      <c r="R424" s="104"/>
      <c r="S424" s="104"/>
      <c r="T424" s="104"/>
      <c r="U424" s="104"/>
      <c r="V424" s="104"/>
      <c r="W424" s="104"/>
    </row>
    <row r="425" spans="1:25" ht="21.5" thickBot="1" x14ac:dyDescent="0.3">
      <c r="B425" s="176"/>
      <c r="C425" s="177" t="s">
        <v>338</v>
      </c>
      <c r="D425" s="102"/>
      <c r="E425" s="103"/>
      <c r="F425" s="102"/>
      <c r="G425" s="101"/>
      <c r="H425" s="102"/>
      <c r="I425" s="280"/>
      <c r="J425" s="552"/>
      <c r="K425" s="552"/>
      <c r="L425" s="280"/>
      <c r="M425" s="588"/>
      <c r="N425" s="552"/>
      <c r="O425" s="552"/>
      <c r="P425" s="552"/>
      <c r="Q425" s="107"/>
      <c r="R425" s="107"/>
      <c r="S425" s="107"/>
      <c r="T425" s="107"/>
      <c r="U425" s="108"/>
      <c r="V425" s="101"/>
      <c r="W425" s="101"/>
    </row>
    <row r="426" spans="1:25" ht="10.5" x14ac:dyDescent="0.25">
      <c r="B426" s="176"/>
      <c r="C426" s="105" t="s">
        <v>539</v>
      </c>
      <c r="D426" s="102"/>
      <c r="E426" s="103"/>
      <c r="F426" s="102"/>
      <c r="G426" s="101"/>
      <c r="H426" s="102"/>
      <c r="I426" s="280"/>
      <c r="J426" s="552"/>
      <c r="K426" s="552"/>
      <c r="L426" s="280"/>
      <c r="M426" s="588"/>
      <c r="N426" s="552"/>
      <c r="O426" s="552"/>
      <c r="P426" s="552"/>
      <c r="Q426" s="107"/>
      <c r="R426" s="107"/>
      <c r="S426" s="107"/>
      <c r="T426" s="107"/>
      <c r="U426" s="108"/>
      <c r="V426" s="101"/>
      <c r="W426" s="101"/>
      <c r="Y426" s="264" t="s">
        <v>385</v>
      </c>
    </row>
    <row r="427" spans="1:25" ht="10.5" x14ac:dyDescent="0.25">
      <c r="B427" s="106" t="s">
        <v>336</v>
      </c>
      <c r="C427" s="92">
        <f>'Individu Form 2A ATMR Kredit'!H135</f>
        <v>0</v>
      </c>
      <c r="D427" s="102"/>
      <c r="E427" s="91"/>
      <c r="F427" s="178"/>
      <c r="G427" s="179"/>
      <c r="H427" s="102"/>
      <c r="I427" s="128"/>
      <c r="J427" s="128"/>
      <c r="K427" s="128"/>
      <c r="L427" s="279"/>
      <c r="M427" s="587"/>
      <c r="N427" s="557"/>
      <c r="O427" s="557"/>
      <c r="P427" s="557"/>
      <c r="Q427" s="279"/>
      <c r="R427" s="557"/>
      <c r="S427" s="587"/>
      <c r="T427" s="279"/>
      <c r="U427" s="108"/>
      <c r="V427" s="101"/>
      <c r="W427" s="101"/>
      <c r="Y427" s="262" t="s">
        <v>551</v>
      </c>
    </row>
    <row r="428" spans="1:25" ht="10.5" x14ac:dyDescent="0.25">
      <c r="B428" s="106" t="s">
        <v>360</v>
      </c>
      <c r="C428" s="92">
        <f>'Individu Form 2A ATMR Kredit'!H162</f>
        <v>0</v>
      </c>
      <c r="D428" s="102"/>
      <c r="E428" s="180"/>
      <c r="F428" s="178"/>
      <c r="G428" s="179"/>
      <c r="H428" s="102"/>
      <c r="I428" s="128"/>
      <c r="J428" s="128"/>
      <c r="K428" s="128"/>
      <c r="L428" s="279"/>
      <c r="M428" s="587"/>
      <c r="N428" s="557"/>
      <c r="O428" s="557"/>
      <c r="P428" s="557"/>
      <c r="Q428" s="279"/>
      <c r="R428" s="557"/>
      <c r="S428" s="587"/>
      <c r="T428" s="279"/>
      <c r="U428" s="108"/>
      <c r="V428" s="101"/>
      <c r="W428" s="101"/>
      <c r="Y428" s="262" t="s">
        <v>554</v>
      </c>
    </row>
    <row r="429" spans="1:25" ht="9.9" customHeight="1" thickBot="1" x14ac:dyDescent="0.3">
      <c r="B429" s="181"/>
      <c r="C429" s="182"/>
      <c r="D429" s="102"/>
      <c r="E429" s="180"/>
      <c r="F429" s="178"/>
      <c r="G429" s="179"/>
      <c r="H429" s="102"/>
      <c r="I429" s="128"/>
      <c r="J429" s="128"/>
      <c r="K429" s="128"/>
      <c r="L429" s="557"/>
      <c r="M429" s="587"/>
      <c r="N429" s="557"/>
      <c r="O429" s="557"/>
      <c r="P429" s="557"/>
      <c r="Q429" s="557"/>
      <c r="R429" s="557"/>
      <c r="S429" s="587"/>
      <c r="T429" s="557"/>
      <c r="U429" s="108"/>
      <c r="V429" s="101"/>
      <c r="W429" s="101"/>
      <c r="X429" s="356"/>
      <c r="Y429" s="599" t="s">
        <v>557</v>
      </c>
    </row>
    <row r="430" spans="1:25" s="155" customFormat="1" ht="21" x14ac:dyDescent="0.25">
      <c r="B430" s="183" t="s">
        <v>397</v>
      </c>
      <c r="C430" s="184" t="s">
        <v>338</v>
      </c>
      <c r="D430" s="131"/>
      <c r="E430" s="185" t="s">
        <v>361</v>
      </c>
      <c r="F430" s="131"/>
      <c r="G430" s="267" t="s">
        <v>387</v>
      </c>
      <c r="H430" s="131"/>
      <c r="I430" s="595"/>
      <c r="J430" s="595"/>
      <c r="K430" s="595"/>
      <c r="L430" s="595"/>
      <c r="M430" s="595"/>
      <c r="N430" s="595"/>
      <c r="O430" s="595"/>
      <c r="P430" s="595"/>
      <c r="Q430" s="595"/>
      <c r="R430" s="595"/>
      <c r="S430" s="595"/>
      <c r="T430" s="595"/>
      <c r="U430" s="552"/>
      <c r="V430" s="595"/>
      <c r="W430" s="595"/>
      <c r="X430" s="241"/>
    </row>
    <row r="431" spans="1:25" s="188" customFormat="1" ht="10.5" x14ac:dyDescent="0.25">
      <c r="B431" s="186" t="s">
        <v>540</v>
      </c>
      <c r="C431" s="187" t="s">
        <v>541</v>
      </c>
      <c r="D431" s="158"/>
      <c r="E431" s="130" t="s">
        <v>542</v>
      </c>
      <c r="F431" s="158"/>
      <c r="G431" s="130" t="s">
        <v>544</v>
      </c>
      <c r="H431" s="158"/>
      <c r="I431" s="157"/>
      <c r="J431" s="157"/>
      <c r="K431" s="157"/>
      <c r="L431" s="157"/>
      <c r="M431" s="157"/>
      <c r="N431" s="157"/>
      <c r="O431" s="157"/>
      <c r="P431" s="157"/>
      <c r="Q431" s="157"/>
      <c r="R431" s="157"/>
      <c r="S431" s="157"/>
      <c r="T431" s="157"/>
      <c r="U431" s="158"/>
      <c r="V431" s="91"/>
      <c r="W431" s="91"/>
      <c r="X431" s="556"/>
    </row>
    <row r="432" spans="1:25" ht="10.5" x14ac:dyDescent="0.25">
      <c r="B432" s="165" t="s">
        <v>490</v>
      </c>
      <c r="C432" s="94"/>
      <c r="D432" s="102"/>
      <c r="E432" s="141">
        <v>0.1</v>
      </c>
      <c r="F432" s="102"/>
      <c r="G432" s="189">
        <f t="shared" ref="G432:G436" si="51">E432*C432</f>
        <v>0</v>
      </c>
      <c r="H432" s="102"/>
      <c r="I432" s="128"/>
      <c r="J432" s="128"/>
      <c r="K432" s="128"/>
      <c r="L432" s="557"/>
      <c r="M432" s="587"/>
      <c r="N432" s="557"/>
      <c r="O432" s="557"/>
      <c r="P432" s="557"/>
      <c r="Q432" s="557"/>
      <c r="R432" s="557"/>
      <c r="S432" s="587"/>
      <c r="T432" s="557"/>
      <c r="U432" s="108"/>
      <c r="V432" s="101"/>
      <c r="W432" s="101"/>
      <c r="X432" s="356"/>
    </row>
    <row r="433" spans="2:24" ht="10.5" x14ac:dyDescent="0.25">
      <c r="B433" s="165" t="s">
        <v>491</v>
      </c>
      <c r="C433" s="94"/>
      <c r="D433" s="102"/>
      <c r="E433" s="141">
        <v>0.2</v>
      </c>
      <c r="F433" s="102"/>
      <c r="G433" s="189">
        <f t="shared" si="51"/>
        <v>0</v>
      </c>
      <c r="H433" s="102"/>
      <c r="I433" s="128"/>
      <c r="J433" s="128"/>
      <c r="K433" s="128"/>
      <c r="L433" s="557"/>
      <c r="M433" s="587"/>
      <c r="N433" s="557"/>
      <c r="O433" s="557"/>
      <c r="P433" s="557"/>
      <c r="Q433" s="557"/>
      <c r="R433" s="557"/>
      <c r="S433" s="587"/>
      <c r="T433" s="557"/>
      <c r="U433" s="108"/>
      <c r="V433" s="101"/>
      <c r="W433" s="101"/>
      <c r="X433" s="356"/>
    </row>
    <row r="434" spans="2:24" ht="10.5" x14ac:dyDescent="0.25">
      <c r="B434" s="165" t="s">
        <v>492</v>
      </c>
      <c r="C434" s="94"/>
      <c r="D434" s="102"/>
      <c r="E434" s="141">
        <v>0.4</v>
      </c>
      <c r="F434" s="102"/>
      <c r="G434" s="189">
        <f t="shared" si="51"/>
        <v>0</v>
      </c>
      <c r="H434" s="102"/>
      <c r="I434" s="128"/>
      <c r="J434" s="128"/>
      <c r="K434" s="128"/>
      <c r="L434" s="279"/>
      <c r="M434" s="587"/>
      <c r="N434" s="557"/>
      <c r="O434" s="557"/>
      <c r="P434" s="557"/>
      <c r="Q434" s="279"/>
      <c r="R434" s="557"/>
      <c r="S434" s="587"/>
      <c r="T434" s="279"/>
      <c r="U434" s="108"/>
      <c r="V434" s="101"/>
      <c r="W434" s="101"/>
    </row>
    <row r="435" spans="2:24" s="198" customFormat="1" ht="10.5" x14ac:dyDescent="0.35">
      <c r="B435" s="190" t="s">
        <v>493</v>
      </c>
      <c r="C435" s="191"/>
      <c r="D435" s="192"/>
      <c r="E435" s="193">
        <v>0.5</v>
      </c>
      <c r="F435" s="192"/>
      <c r="G435" s="194">
        <f t="shared" si="51"/>
        <v>0</v>
      </c>
      <c r="H435" s="192"/>
      <c r="I435" s="195"/>
      <c r="J435" s="195"/>
      <c r="K435" s="195"/>
      <c r="L435" s="196"/>
      <c r="M435" s="196"/>
      <c r="N435" s="196"/>
      <c r="O435" s="196"/>
      <c r="P435" s="196"/>
      <c r="Q435" s="196"/>
      <c r="R435" s="196"/>
      <c r="S435" s="196"/>
      <c r="T435" s="196"/>
      <c r="U435" s="197"/>
      <c r="V435" s="196"/>
      <c r="W435" s="196"/>
    </row>
    <row r="436" spans="2:24" s="198" customFormat="1" ht="10.5" x14ac:dyDescent="0.35">
      <c r="B436" s="190" t="s">
        <v>494</v>
      </c>
      <c r="C436" s="191"/>
      <c r="D436" s="192"/>
      <c r="E436" s="193">
        <v>1</v>
      </c>
      <c r="F436" s="192"/>
      <c r="G436" s="194">
        <f t="shared" si="51"/>
        <v>0</v>
      </c>
      <c r="H436" s="192"/>
      <c r="I436" s="195"/>
      <c r="J436" s="195"/>
      <c r="K436" s="195"/>
      <c r="L436" s="196"/>
      <c r="M436" s="196"/>
      <c r="N436" s="196"/>
      <c r="O436" s="196"/>
      <c r="P436" s="196"/>
      <c r="Q436" s="196"/>
      <c r="R436" s="196"/>
      <c r="S436" s="196"/>
      <c r="T436" s="196"/>
      <c r="U436" s="197"/>
      <c r="V436" s="196"/>
      <c r="W436" s="196"/>
    </row>
    <row r="437" spans="2:24" ht="15" customHeight="1" x14ac:dyDescent="0.25">
      <c r="B437" s="100"/>
      <c r="C437" s="199"/>
      <c r="D437" s="102"/>
      <c r="E437" s="114" t="s">
        <v>52</v>
      </c>
      <c r="F437" s="102"/>
      <c r="G437" s="96">
        <f>SUM(G432:G436)</f>
        <v>0</v>
      </c>
      <c r="H437" s="102"/>
      <c r="I437" s="128"/>
      <c r="J437" s="128"/>
      <c r="K437" s="128"/>
      <c r="L437" s="279"/>
      <c r="M437" s="587"/>
      <c r="N437" s="557"/>
      <c r="O437" s="557"/>
      <c r="P437" s="557"/>
      <c r="Q437" s="279"/>
      <c r="R437" s="557"/>
      <c r="S437" s="587"/>
      <c r="T437" s="279"/>
      <c r="U437" s="108"/>
      <c r="V437" s="101"/>
      <c r="W437" s="101"/>
    </row>
    <row r="438" spans="2:24" ht="9.9" customHeight="1" x14ac:dyDescent="0.25">
      <c r="B438" s="100"/>
      <c r="C438" s="101"/>
      <c r="D438" s="102"/>
      <c r="E438" s="103"/>
      <c r="F438" s="102"/>
      <c r="G438" s="101"/>
      <c r="H438" s="102"/>
      <c r="I438" s="700"/>
      <c r="J438" s="700"/>
      <c r="K438" s="700"/>
      <c r="L438" s="694"/>
      <c r="M438" s="588"/>
      <c r="N438" s="552"/>
      <c r="O438" s="552"/>
      <c r="P438" s="552"/>
      <c r="Q438" s="107"/>
      <c r="R438" s="107"/>
      <c r="S438" s="107"/>
      <c r="T438" s="107"/>
      <c r="U438" s="108"/>
      <c r="V438" s="101"/>
      <c r="W438" s="101"/>
    </row>
    <row r="439" spans="2:24" s="109" customFormat="1" ht="24.75" customHeight="1" x14ac:dyDescent="0.25">
      <c r="B439" s="695" t="s">
        <v>345</v>
      </c>
      <c r="C439" s="692" t="s">
        <v>346</v>
      </c>
      <c r="D439" s="110"/>
      <c r="E439" s="692" t="s">
        <v>2</v>
      </c>
      <c r="F439" s="111"/>
      <c r="G439" s="692" t="s">
        <v>395</v>
      </c>
      <c r="H439" s="112"/>
      <c r="I439" s="697" t="s">
        <v>396</v>
      </c>
      <c r="J439" s="698"/>
      <c r="K439" s="698"/>
      <c r="L439" s="698"/>
      <c r="M439" s="698"/>
      <c r="N439" s="698"/>
      <c r="O439" s="698"/>
      <c r="P439" s="698"/>
      <c r="Q439" s="698"/>
      <c r="R439" s="698"/>
      <c r="S439" s="698"/>
      <c r="T439" s="699"/>
      <c r="U439" s="552"/>
      <c r="V439" s="692" t="s">
        <v>421</v>
      </c>
      <c r="W439" s="692" t="s">
        <v>411</v>
      </c>
    </row>
    <row r="440" spans="2:24" s="109" customFormat="1" ht="24.75" customHeight="1" x14ac:dyDescent="0.25">
      <c r="B440" s="696"/>
      <c r="C440" s="693"/>
      <c r="D440" s="110"/>
      <c r="E440" s="693"/>
      <c r="F440" s="111"/>
      <c r="G440" s="693"/>
      <c r="H440" s="113"/>
      <c r="I440" s="114">
        <v>0</v>
      </c>
      <c r="J440" s="114">
        <v>0.1</v>
      </c>
      <c r="K440" s="114">
        <v>0.15</v>
      </c>
      <c r="L440" s="114">
        <v>0.2</v>
      </c>
      <c r="M440" s="114">
        <v>0.25</v>
      </c>
      <c r="N440" s="114">
        <v>0.3</v>
      </c>
      <c r="O440" s="114">
        <v>0.35</v>
      </c>
      <c r="P440" s="114">
        <v>0.4</v>
      </c>
      <c r="Q440" s="114">
        <v>0.5</v>
      </c>
      <c r="R440" s="114">
        <v>0.75</v>
      </c>
      <c r="S440" s="114">
        <v>0.85</v>
      </c>
      <c r="T440" s="114">
        <v>1</v>
      </c>
      <c r="U440" s="552"/>
      <c r="V440" s="693"/>
      <c r="W440" s="693"/>
    </row>
    <row r="441" spans="2:24" s="109" customFormat="1" ht="24.75" customHeight="1" x14ac:dyDescent="0.25">
      <c r="B441" s="115" t="s">
        <v>545</v>
      </c>
      <c r="C441" s="116" t="s">
        <v>546</v>
      </c>
      <c r="D441" s="110"/>
      <c r="E441" s="116" t="s">
        <v>547</v>
      </c>
      <c r="F441" s="111"/>
      <c r="G441" s="116" t="s">
        <v>548</v>
      </c>
      <c r="H441" s="113"/>
      <c r="I441" s="116" t="s">
        <v>549</v>
      </c>
      <c r="J441" s="116" t="s">
        <v>556</v>
      </c>
      <c r="K441" s="116" t="s">
        <v>550</v>
      </c>
      <c r="L441" s="116" t="s">
        <v>558</v>
      </c>
      <c r="M441" s="116" t="s">
        <v>559</v>
      </c>
      <c r="N441" s="116" t="s">
        <v>560</v>
      </c>
      <c r="O441" s="116" t="s">
        <v>613</v>
      </c>
      <c r="P441" s="116" t="s">
        <v>614</v>
      </c>
      <c r="Q441" s="116" t="s">
        <v>615</v>
      </c>
      <c r="R441" s="116" t="s">
        <v>616</v>
      </c>
      <c r="S441" s="116" t="s">
        <v>617</v>
      </c>
      <c r="T441" s="116" t="s">
        <v>618</v>
      </c>
      <c r="U441" s="552"/>
      <c r="V441" s="116" t="s">
        <v>619</v>
      </c>
      <c r="W441" s="116" t="s">
        <v>620</v>
      </c>
    </row>
    <row r="442" spans="2:24" ht="24.75" customHeight="1" x14ac:dyDescent="0.25">
      <c r="B442" s="143" t="s">
        <v>8</v>
      </c>
      <c r="C442" s="201">
        <v>0</v>
      </c>
      <c r="D442" s="144"/>
      <c r="E442" s="87">
        <f>G437</f>
        <v>0</v>
      </c>
      <c r="F442" s="102"/>
      <c r="G442" s="95"/>
      <c r="H442" s="120"/>
      <c r="I442" s="202"/>
      <c r="J442" s="202"/>
      <c r="K442" s="202"/>
      <c r="L442" s="203"/>
      <c r="M442" s="203"/>
      <c r="N442" s="203"/>
      <c r="O442" s="203"/>
      <c r="P442" s="203"/>
      <c r="Q442" s="203"/>
      <c r="R442" s="203"/>
      <c r="S442" s="203"/>
      <c r="T442" s="203"/>
      <c r="U442" s="108"/>
      <c r="V442" s="123">
        <f>C442*E442</f>
        <v>0</v>
      </c>
      <c r="W442" s="123">
        <f>C442*G442+I442*I440+J442*J440+K442*K440+L442*L440+M442*$M$440+N442*$N440+O442*O440+P442*P440+Q442*Q440+R442*R440+S442*$S$440+T442*T440</f>
        <v>0</v>
      </c>
    </row>
    <row r="443" spans="2:24" ht="10.5" x14ac:dyDescent="0.25">
      <c r="B443" s="124"/>
      <c r="C443" s="125"/>
      <c r="D443" s="126"/>
      <c r="E443" s="127"/>
      <c r="F443" s="102"/>
      <c r="G443" s="125"/>
      <c r="H443" s="102"/>
      <c r="I443" s="128"/>
      <c r="J443" s="128"/>
      <c r="K443" s="128"/>
      <c r="L443" s="279"/>
      <c r="M443" s="587"/>
      <c r="N443" s="557"/>
      <c r="O443" s="557"/>
      <c r="P443" s="557"/>
      <c r="Q443" s="279"/>
      <c r="R443" s="557"/>
      <c r="S443" s="587"/>
      <c r="T443" s="279"/>
      <c r="U443" s="108"/>
      <c r="V443" s="101"/>
      <c r="W443" s="101"/>
    </row>
    <row r="444" spans="2:24" s="155" customFormat="1" ht="24.75" customHeight="1" x14ac:dyDescent="0.25">
      <c r="B444" s="129" t="s">
        <v>349</v>
      </c>
      <c r="C444" s="185" t="s">
        <v>53</v>
      </c>
      <c r="D444" s="131"/>
      <c r="E444" s="85">
        <f>V442</f>
        <v>0</v>
      </c>
      <c r="F444" s="131"/>
      <c r="G444" s="91"/>
      <c r="H444" s="131"/>
      <c r="I444" s="156"/>
      <c r="J444" s="156"/>
      <c r="K444" s="156"/>
      <c r="L444" s="157"/>
      <c r="M444" s="157"/>
      <c r="N444" s="157"/>
      <c r="O444" s="157"/>
      <c r="P444" s="157"/>
      <c r="Q444" s="157"/>
      <c r="R444" s="157"/>
      <c r="S444" s="157"/>
      <c r="T444" s="157"/>
      <c r="U444" s="158"/>
      <c r="V444" s="91"/>
      <c r="W444" s="91"/>
    </row>
    <row r="445" spans="2:24" s="155" customFormat="1" ht="24.75" customHeight="1" x14ac:dyDescent="0.25">
      <c r="B445" s="129" t="s">
        <v>350</v>
      </c>
      <c r="C445" s="185" t="s">
        <v>54</v>
      </c>
      <c r="D445" s="131"/>
      <c r="E445" s="85">
        <f>W442</f>
        <v>0</v>
      </c>
      <c r="F445" s="131"/>
      <c r="G445" s="91"/>
      <c r="H445" s="131"/>
      <c r="I445" s="156"/>
      <c r="J445" s="156"/>
      <c r="K445" s="156"/>
      <c r="L445" s="157"/>
      <c r="M445" s="157"/>
      <c r="N445" s="157"/>
      <c r="O445" s="157"/>
      <c r="P445" s="157"/>
      <c r="Q445" s="157"/>
      <c r="R445" s="157"/>
      <c r="S445" s="157"/>
      <c r="T445" s="157"/>
      <c r="U445" s="158"/>
      <c r="V445" s="91"/>
      <c r="W445" s="91"/>
    </row>
    <row r="446" spans="2:24" s="155" customFormat="1" ht="10.5" x14ac:dyDescent="0.25">
      <c r="B446" s="147"/>
      <c r="C446" s="91"/>
      <c r="D446" s="131"/>
      <c r="E446" s="149"/>
      <c r="F446" s="131"/>
      <c r="G446" s="91"/>
      <c r="H446" s="131"/>
      <c r="I446" s="156"/>
      <c r="J446" s="156"/>
      <c r="K446" s="156"/>
      <c r="L446" s="157"/>
      <c r="M446" s="157"/>
      <c r="N446" s="157"/>
      <c r="O446" s="157"/>
      <c r="P446" s="157"/>
      <c r="Q446" s="157"/>
      <c r="R446" s="157"/>
      <c r="S446" s="157"/>
      <c r="T446" s="157"/>
      <c r="U446" s="158"/>
      <c r="V446" s="91"/>
      <c r="W446" s="91"/>
    </row>
    <row r="447" spans="2:24" ht="15" customHeight="1" x14ac:dyDescent="0.35">
      <c r="W447" s="405"/>
    </row>
    <row r="448" spans="2:24" ht="15" customHeight="1" x14ac:dyDescent="0.25">
      <c r="B448" s="411" t="s">
        <v>589</v>
      </c>
      <c r="C448" s="101"/>
      <c r="D448" s="102"/>
      <c r="E448" s="103"/>
      <c r="F448" s="102"/>
      <c r="G448" s="101"/>
      <c r="H448" s="102"/>
      <c r="I448" s="700"/>
      <c r="J448" s="700"/>
      <c r="K448" s="700"/>
      <c r="L448" s="700"/>
      <c r="M448" s="588"/>
      <c r="N448" s="552"/>
      <c r="O448" s="552"/>
      <c r="P448" s="552"/>
      <c r="Q448" s="107"/>
      <c r="R448" s="107"/>
      <c r="S448" s="107"/>
      <c r="T448" s="107"/>
      <c r="U448" s="108"/>
      <c r="V448" s="101"/>
      <c r="W448" s="101"/>
    </row>
    <row r="449" spans="1:23" s="82" customFormat="1" ht="7.5" customHeight="1" x14ac:dyDescent="0.25">
      <c r="A449" s="81"/>
      <c r="B449" s="100"/>
      <c r="C449" s="101"/>
      <c r="D449" s="102"/>
      <c r="E449" s="103"/>
      <c r="F449" s="102"/>
      <c r="G449" s="101"/>
      <c r="H449" s="102"/>
      <c r="I449" s="280"/>
      <c r="J449" s="552"/>
      <c r="K449" s="552"/>
      <c r="L449" s="280"/>
      <c r="M449" s="588"/>
      <c r="N449" s="552"/>
      <c r="O449" s="552"/>
      <c r="P449" s="552"/>
      <c r="Q449" s="104"/>
      <c r="R449" s="104"/>
      <c r="S449" s="104"/>
      <c r="T449" s="104"/>
      <c r="U449" s="104"/>
      <c r="V449" s="104"/>
      <c r="W449" s="104"/>
    </row>
    <row r="450" spans="1:23" ht="21" x14ac:dyDescent="0.25">
      <c r="B450" s="176"/>
      <c r="C450" s="177" t="s">
        <v>338</v>
      </c>
      <c r="D450" s="102"/>
      <c r="E450" s="103"/>
      <c r="F450" s="102"/>
      <c r="G450" s="101"/>
      <c r="H450" s="102"/>
      <c r="I450" s="280"/>
      <c r="J450" s="552"/>
      <c r="K450" s="552"/>
      <c r="L450" s="280"/>
      <c r="M450" s="588"/>
      <c r="N450" s="552"/>
      <c r="O450" s="552"/>
      <c r="P450" s="552"/>
      <c r="Q450" s="107"/>
      <c r="R450" s="107"/>
      <c r="S450" s="107"/>
      <c r="T450" s="107"/>
      <c r="U450" s="108"/>
      <c r="V450" s="101"/>
      <c r="W450" s="101"/>
    </row>
    <row r="451" spans="1:23" ht="10.5" x14ac:dyDescent="0.25">
      <c r="B451" s="176"/>
      <c r="C451" s="105" t="s">
        <v>539</v>
      </c>
      <c r="D451" s="102"/>
      <c r="E451" s="103"/>
      <c r="F451" s="102"/>
      <c r="G451" s="101"/>
      <c r="H451" s="102"/>
      <c r="I451" s="280"/>
      <c r="J451" s="552"/>
      <c r="K451" s="552"/>
      <c r="L451" s="280"/>
      <c r="M451" s="588"/>
      <c r="N451" s="552"/>
      <c r="O451" s="552"/>
      <c r="P451" s="552"/>
      <c r="Q451" s="107"/>
      <c r="R451" s="107"/>
      <c r="S451" s="107"/>
      <c r="T451" s="107"/>
      <c r="U451" s="108"/>
      <c r="V451" s="101"/>
      <c r="W451" s="101"/>
    </row>
    <row r="452" spans="1:23" ht="10.5" x14ac:dyDescent="0.25">
      <c r="B452" s="106" t="s">
        <v>336</v>
      </c>
      <c r="C452" s="92">
        <f>'Individu Form 2A ATMR Kredit'!H136</f>
        <v>0</v>
      </c>
      <c r="D452" s="102"/>
      <c r="E452" s="91"/>
      <c r="F452" s="178"/>
      <c r="G452" s="179"/>
      <c r="H452" s="102"/>
      <c r="I452" s="128"/>
      <c r="J452" s="128"/>
      <c r="K452" s="128"/>
      <c r="L452" s="279"/>
      <c r="M452" s="587"/>
      <c r="N452" s="557"/>
      <c r="O452" s="557"/>
      <c r="P452" s="557"/>
      <c r="Q452" s="279"/>
      <c r="R452" s="557"/>
      <c r="S452" s="587"/>
      <c r="T452" s="279"/>
      <c r="U452" s="108"/>
      <c r="V452" s="101"/>
      <c r="W452" s="101"/>
    </row>
    <row r="453" spans="1:23" ht="10.5" x14ac:dyDescent="0.25">
      <c r="B453" s="106" t="s">
        <v>360</v>
      </c>
      <c r="C453" s="92">
        <f>'Individu Form 2A ATMR Kredit'!H163</f>
        <v>0</v>
      </c>
      <c r="D453" s="102"/>
      <c r="E453" s="180"/>
      <c r="F453" s="178"/>
      <c r="G453" s="179"/>
      <c r="H453" s="102"/>
      <c r="I453" s="128"/>
      <c r="J453" s="128"/>
      <c r="K453" s="128"/>
      <c r="L453" s="279"/>
      <c r="M453" s="587"/>
      <c r="N453" s="557"/>
      <c r="O453" s="557"/>
      <c r="P453" s="557"/>
      <c r="Q453" s="279"/>
      <c r="R453" s="557"/>
      <c r="S453" s="587"/>
      <c r="T453" s="279"/>
      <c r="U453" s="108"/>
      <c r="V453" s="101"/>
      <c r="W453" s="101"/>
    </row>
    <row r="454" spans="1:23" ht="9.9" customHeight="1" x14ac:dyDescent="0.25">
      <c r="B454" s="181"/>
      <c r="C454" s="182"/>
      <c r="D454" s="102"/>
      <c r="E454" s="180"/>
      <c r="F454" s="178"/>
      <c r="G454" s="179"/>
      <c r="H454" s="102"/>
      <c r="I454" s="128"/>
      <c r="J454" s="128"/>
      <c r="K454" s="128"/>
      <c r="L454" s="279"/>
      <c r="M454" s="587"/>
      <c r="N454" s="557"/>
      <c r="O454" s="557"/>
      <c r="P454" s="557"/>
      <c r="Q454" s="279"/>
      <c r="R454" s="557"/>
      <c r="S454" s="587"/>
      <c r="T454" s="279"/>
      <c r="U454" s="108"/>
      <c r="V454" s="101"/>
      <c r="W454" s="101"/>
    </row>
    <row r="455" spans="1:23" s="155" customFormat="1" ht="21" x14ac:dyDescent="0.25">
      <c r="B455" s="183" t="s">
        <v>397</v>
      </c>
      <c r="C455" s="184" t="s">
        <v>338</v>
      </c>
      <c r="D455" s="131"/>
      <c r="E455" s="185" t="s">
        <v>361</v>
      </c>
      <c r="F455" s="131"/>
      <c r="G455" s="267" t="s">
        <v>387</v>
      </c>
      <c r="H455" s="131"/>
      <c r="I455" s="156"/>
      <c r="J455" s="156"/>
      <c r="K455" s="156"/>
      <c r="L455" s="157"/>
      <c r="M455" s="157"/>
      <c r="N455" s="157"/>
      <c r="O455" s="157"/>
      <c r="P455" s="157"/>
      <c r="Q455" s="157"/>
      <c r="R455" s="157"/>
      <c r="S455" s="157"/>
      <c r="T455" s="157"/>
      <c r="U455" s="158"/>
      <c r="V455" s="91"/>
      <c r="W455" s="91"/>
    </row>
    <row r="456" spans="1:23" s="188" customFormat="1" ht="10.5" x14ac:dyDescent="0.25">
      <c r="B456" s="186" t="s">
        <v>540</v>
      </c>
      <c r="C456" s="187" t="s">
        <v>541</v>
      </c>
      <c r="D456" s="158"/>
      <c r="E456" s="130" t="s">
        <v>542</v>
      </c>
      <c r="F456" s="158"/>
      <c r="G456" s="130" t="s">
        <v>544</v>
      </c>
      <c r="H456" s="158"/>
      <c r="I456" s="157"/>
      <c r="J456" s="157"/>
      <c r="K456" s="157"/>
      <c r="L456" s="157"/>
      <c r="M456" s="157"/>
      <c r="N456" s="157"/>
      <c r="O456" s="157"/>
      <c r="P456" s="157"/>
      <c r="Q456" s="157"/>
      <c r="R456" s="157"/>
      <c r="S456" s="157"/>
      <c r="T456" s="157"/>
      <c r="U456" s="158"/>
      <c r="V456" s="91"/>
      <c r="W456" s="91"/>
    </row>
    <row r="457" spans="1:23" ht="10.5" x14ac:dyDescent="0.25">
      <c r="B457" s="165" t="s">
        <v>490</v>
      </c>
      <c r="C457" s="94"/>
      <c r="D457" s="102"/>
      <c r="E457" s="141">
        <v>0.1</v>
      </c>
      <c r="F457" s="102"/>
      <c r="G457" s="189">
        <f t="shared" ref="G457:G461" si="52">E457*C457</f>
        <v>0</v>
      </c>
      <c r="H457" s="102"/>
      <c r="I457" s="128"/>
      <c r="J457" s="128"/>
      <c r="K457" s="128"/>
      <c r="L457" s="279"/>
      <c r="M457" s="587"/>
      <c r="N457" s="557"/>
      <c r="O457" s="557"/>
      <c r="P457" s="557"/>
      <c r="Q457" s="279"/>
      <c r="R457" s="557"/>
      <c r="S457" s="587"/>
      <c r="T457" s="279"/>
      <c r="U457" s="108"/>
      <c r="V457" s="101"/>
      <c r="W457" s="101"/>
    </row>
    <row r="458" spans="1:23" ht="10.5" x14ac:dyDescent="0.25">
      <c r="B458" s="165" t="s">
        <v>491</v>
      </c>
      <c r="C458" s="94"/>
      <c r="D458" s="102"/>
      <c r="E458" s="141">
        <v>0.2</v>
      </c>
      <c r="F458" s="102"/>
      <c r="G458" s="189">
        <f t="shared" si="52"/>
        <v>0</v>
      </c>
      <c r="H458" s="102"/>
      <c r="I458" s="128"/>
      <c r="J458" s="128"/>
      <c r="K458" s="128"/>
      <c r="L458" s="279"/>
      <c r="M458" s="587"/>
      <c r="N458" s="557"/>
      <c r="O458" s="557"/>
      <c r="P458" s="557"/>
      <c r="Q458" s="279"/>
      <c r="R458" s="557"/>
      <c r="S458" s="587"/>
      <c r="T458" s="279"/>
      <c r="U458" s="108"/>
      <c r="V458" s="101"/>
      <c r="W458" s="101"/>
    </row>
    <row r="459" spans="1:23" ht="10.5" x14ac:dyDescent="0.25">
      <c r="B459" s="165" t="s">
        <v>492</v>
      </c>
      <c r="C459" s="94"/>
      <c r="D459" s="102"/>
      <c r="E459" s="141">
        <v>0.4</v>
      </c>
      <c r="F459" s="102"/>
      <c r="G459" s="189">
        <f t="shared" si="52"/>
        <v>0</v>
      </c>
      <c r="H459" s="102"/>
      <c r="I459" s="128"/>
      <c r="J459" s="128"/>
      <c r="K459" s="128"/>
      <c r="L459" s="279"/>
      <c r="M459" s="587"/>
      <c r="N459" s="557"/>
      <c r="O459" s="557"/>
      <c r="P459" s="557"/>
      <c r="Q459" s="279"/>
      <c r="R459" s="557"/>
      <c r="S459" s="587"/>
      <c r="T459" s="279"/>
      <c r="U459" s="108"/>
      <c r="V459" s="101"/>
      <c r="W459" s="101"/>
    </row>
    <row r="460" spans="1:23" ht="10.5" x14ac:dyDescent="0.25">
      <c r="B460" s="190" t="s">
        <v>493</v>
      </c>
      <c r="C460" s="191"/>
      <c r="D460" s="192"/>
      <c r="E460" s="193">
        <v>0.5</v>
      </c>
      <c r="F460" s="102"/>
      <c r="G460" s="189">
        <f t="shared" si="52"/>
        <v>0</v>
      </c>
      <c r="H460" s="102"/>
      <c r="I460" s="128"/>
      <c r="J460" s="128"/>
      <c r="K460" s="128"/>
      <c r="L460" s="279"/>
      <c r="M460" s="587"/>
      <c r="N460" s="557"/>
      <c r="O460" s="557"/>
      <c r="P460" s="557"/>
      <c r="Q460" s="279"/>
      <c r="R460" s="557"/>
      <c r="S460" s="587"/>
      <c r="T460" s="279"/>
      <c r="U460" s="108"/>
      <c r="V460" s="101"/>
      <c r="W460" s="101"/>
    </row>
    <row r="461" spans="1:23" ht="10.5" x14ac:dyDescent="0.25">
      <c r="B461" s="190" t="s">
        <v>494</v>
      </c>
      <c r="C461" s="191"/>
      <c r="D461" s="192"/>
      <c r="E461" s="193">
        <v>1</v>
      </c>
      <c r="F461" s="102"/>
      <c r="G461" s="189">
        <f t="shared" si="52"/>
        <v>0</v>
      </c>
      <c r="H461" s="102"/>
      <c r="I461" s="128"/>
      <c r="J461" s="128"/>
      <c r="K461" s="128"/>
      <c r="L461" s="279"/>
      <c r="M461" s="587"/>
      <c r="N461" s="557"/>
      <c r="O461" s="557"/>
      <c r="P461" s="557"/>
      <c r="Q461" s="279"/>
      <c r="R461" s="557"/>
      <c r="S461" s="587"/>
      <c r="T461" s="279"/>
      <c r="U461" s="108"/>
      <c r="V461" s="101"/>
      <c r="W461" s="101"/>
    </row>
    <row r="462" spans="1:23" ht="10.5" x14ac:dyDescent="0.25">
      <c r="B462" s="100"/>
      <c r="C462" s="199"/>
      <c r="D462" s="102"/>
      <c r="E462" s="114" t="s">
        <v>52</v>
      </c>
      <c r="F462" s="102"/>
      <c r="G462" s="96">
        <f>SUM(G457:G461)</f>
        <v>0</v>
      </c>
      <c r="H462" s="102"/>
      <c r="I462" s="128"/>
      <c r="J462" s="128"/>
      <c r="K462" s="128"/>
      <c r="L462" s="279"/>
      <c r="M462" s="587"/>
      <c r="N462" s="557"/>
      <c r="O462" s="557"/>
      <c r="P462" s="557"/>
      <c r="Q462" s="279"/>
      <c r="R462" s="557"/>
      <c r="S462" s="587"/>
      <c r="T462" s="279"/>
      <c r="U462" s="108"/>
      <c r="V462" s="101"/>
      <c r="W462" s="101"/>
    </row>
    <row r="463" spans="1:23" ht="9.9" customHeight="1" x14ac:dyDescent="0.25">
      <c r="B463" s="100"/>
      <c r="C463" s="101"/>
      <c r="D463" s="102"/>
      <c r="E463" s="103"/>
      <c r="F463" s="102"/>
      <c r="G463" s="101"/>
      <c r="H463" s="102"/>
      <c r="I463" s="700"/>
      <c r="J463" s="700"/>
      <c r="K463" s="700"/>
      <c r="L463" s="694"/>
      <c r="M463" s="588"/>
      <c r="N463" s="552"/>
      <c r="O463" s="552"/>
      <c r="P463" s="552"/>
      <c r="Q463" s="107"/>
      <c r="R463" s="107"/>
      <c r="S463" s="107"/>
      <c r="T463" s="107"/>
      <c r="U463" s="108"/>
      <c r="V463" s="101"/>
      <c r="W463" s="81"/>
    </row>
    <row r="464" spans="1:23" s="109" customFormat="1" ht="25.5" customHeight="1" x14ac:dyDescent="0.25">
      <c r="B464" s="695" t="s">
        <v>345</v>
      </c>
      <c r="C464" s="692" t="s">
        <v>346</v>
      </c>
      <c r="D464" s="110"/>
      <c r="E464" s="692" t="s">
        <v>2</v>
      </c>
      <c r="F464" s="111"/>
      <c r="G464" s="692" t="s">
        <v>395</v>
      </c>
      <c r="H464" s="112"/>
      <c r="I464" s="697" t="s">
        <v>396</v>
      </c>
      <c r="J464" s="698"/>
      <c r="K464" s="698"/>
      <c r="L464" s="698"/>
      <c r="M464" s="698"/>
      <c r="N464" s="698"/>
      <c r="O464" s="698"/>
      <c r="P464" s="698"/>
      <c r="Q464" s="698"/>
      <c r="R464" s="698"/>
      <c r="S464" s="698"/>
      <c r="T464" s="699"/>
      <c r="U464" s="552"/>
      <c r="V464" s="692" t="s">
        <v>421</v>
      </c>
      <c r="W464" s="692" t="s">
        <v>411</v>
      </c>
    </row>
    <row r="465" spans="1:23" s="109" customFormat="1" ht="10.5" x14ac:dyDescent="0.25">
      <c r="B465" s="696"/>
      <c r="C465" s="693"/>
      <c r="D465" s="110"/>
      <c r="E465" s="693"/>
      <c r="F465" s="111"/>
      <c r="G465" s="693"/>
      <c r="H465" s="113"/>
      <c r="I465" s="114">
        <v>0</v>
      </c>
      <c r="J465" s="114">
        <v>0.1</v>
      </c>
      <c r="K465" s="114">
        <v>0.15</v>
      </c>
      <c r="L465" s="114">
        <v>0.2</v>
      </c>
      <c r="M465" s="114">
        <v>0.25</v>
      </c>
      <c r="N465" s="114">
        <v>0.3</v>
      </c>
      <c r="O465" s="114">
        <v>0.35</v>
      </c>
      <c r="P465" s="114">
        <v>0.4</v>
      </c>
      <c r="Q465" s="114">
        <v>0.5</v>
      </c>
      <c r="R465" s="114">
        <v>0.75</v>
      </c>
      <c r="S465" s="114">
        <v>0.85</v>
      </c>
      <c r="T465" s="114">
        <v>1</v>
      </c>
      <c r="U465" s="552"/>
      <c r="V465" s="693"/>
      <c r="W465" s="693"/>
    </row>
    <row r="466" spans="1:23" s="109" customFormat="1" ht="10.5" x14ac:dyDescent="0.25">
      <c r="B466" s="115" t="s">
        <v>545</v>
      </c>
      <c r="C466" s="116" t="s">
        <v>546</v>
      </c>
      <c r="D466" s="110"/>
      <c r="E466" s="116" t="s">
        <v>547</v>
      </c>
      <c r="F466" s="111"/>
      <c r="G466" s="116" t="s">
        <v>548</v>
      </c>
      <c r="H466" s="113"/>
      <c r="I466" s="116" t="s">
        <v>549</v>
      </c>
      <c r="J466" s="116" t="s">
        <v>556</v>
      </c>
      <c r="K466" s="116" t="s">
        <v>550</v>
      </c>
      <c r="L466" s="116" t="s">
        <v>558</v>
      </c>
      <c r="M466" s="116" t="s">
        <v>559</v>
      </c>
      <c r="N466" s="116" t="s">
        <v>560</v>
      </c>
      <c r="O466" s="116" t="s">
        <v>613</v>
      </c>
      <c r="P466" s="116" t="s">
        <v>614</v>
      </c>
      <c r="Q466" s="116" t="s">
        <v>615</v>
      </c>
      <c r="R466" s="116" t="s">
        <v>616</v>
      </c>
      <c r="S466" s="116" t="s">
        <v>617</v>
      </c>
      <c r="T466" s="116" t="s">
        <v>618</v>
      </c>
      <c r="U466" s="552"/>
      <c r="V466" s="116" t="s">
        <v>619</v>
      </c>
      <c r="W466" s="116" t="s">
        <v>620</v>
      </c>
    </row>
    <row r="467" spans="1:23" ht="10.5" x14ac:dyDescent="0.25">
      <c r="B467" s="106" t="s">
        <v>368</v>
      </c>
      <c r="C467" s="119">
        <v>0</v>
      </c>
      <c r="D467" s="137"/>
      <c r="E467" s="88"/>
      <c r="F467" s="102"/>
      <c r="G467" s="95"/>
      <c r="H467" s="120"/>
      <c r="I467" s="121"/>
      <c r="J467" s="121"/>
      <c r="K467" s="121"/>
      <c r="L467" s="122"/>
      <c r="M467" s="122"/>
      <c r="N467" s="122"/>
      <c r="O467" s="122"/>
      <c r="P467" s="122"/>
      <c r="Q467" s="122"/>
      <c r="R467" s="122"/>
      <c r="S467" s="122"/>
      <c r="T467" s="122"/>
      <c r="U467" s="108"/>
      <c r="V467" s="123">
        <f t="shared" ref="V467:V472" si="53">C467*E467</f>
        <v>0</v>
      </c>
      <c r="W467" s="123">
        <f>C467*G467+I467*$I$465+J467*$J$465+K467*$K$465+L467*$L$465+M467*$M$465+N467*$N$465+O467*$O$465+P467*$P$465+Q467*$Q$465+R467*$R$465+S467*$S$465+T467*$T$465</f>
        <v>0</v>
      </c>
    </row>
    <row r="468" spans="1:23" ht="10.5" x14ac:dyDescent="0.25">
      <c r="B468" s="106" t="s">
        <v>369</v>
      </c>
      <c r="C468" s="138">
        <v>0.2</v>
      </c>
      <c r="D468" s="137"/>
      <c r="E468" s="86"/>
      <c r="F468" s="102"/>
      <c r="G468" s="93"/>
      <c r="H468" s="120"/>
      <c r="I468" s="139"/>
      <c r="J468" s="139"/>
      <c r="K468" s="139"/>
      <c r="L468" s="140"/>
      <c r="M468" s="140"/>
      <c r="N468" s="140"/>
      <c r="O468" s="140"/>
      <c r="P468" s="140"/>
      <c r="Q468" s="140"/>
      <c r="R468" s="140"/>
      <c r="S468" s="140"/>
      <c r="T468" s="140"/>
      <c r="U468" s="108"/>
      <c r="V468" s="123">
        <f t="shared" si="53"/>
        <v>0</v>
      </c>
      <c r="W468" s="123">
        <f t="shared" ref="W468:W472" si="54">C468*G468+I468*$I$465+J468*$J$465+K468*$K$465+L468*$L$465+M468*$M$465+N468*$N$465+O468*$O$465+P468*$P$465+Q468*$Q$465+R468*$R$465+S468*$S$465+T468*$T$465</f>
        <v>0</v>
      </c>
    </row>
    <row r="469" spans="1:23" ht="10.5" x14ac:dyDescent="0.25">
      <c r="B469" s="106" t="s">
        <v>370</v>
      </c>
      <c r="C469" s="141">
        <v>0.5</v>
      </c>
      <c r="D469" s="137"/>
      <c r="E469" s="86"/>
      <c r="F469" s="102"/>
      <c r="G469" s="93"/>
      <c r="H469" s="120"/>
      <c r="I469" s="139"/>
      <c r="J469" s="139"/>
      <c r="K469" s="139"/>
      <c r="L469" s="140"/>
      <c r="M469" s="140"/>
      <c r="N469" s="140"/>
      <c r="O469" s="140"/>
      <c r="P469" s="140"/>
      <c r="Q469" s="140"/>
      <c r="R469" s="140"/>
      <c r="S469" s="140"/>
      <c r="T469" s="140"/>
      <c r="U469" s="108"/>
      <c r="V469" s="123">
        <f t="shared" si="53"/>
        <v>0</v>
      </c>
      <c r="W469" s="123">
        <f t="shared" si="54"/>
        <v>0</v>
      </c>
    </row>
    <row r="470" spans="1:23" ht="10.5" x14ac:dyDescent="0.25">
      <c r="B470" s="106" t="s">
        <v>371</v>
      </c>
      <c r="C470" s="119">
        <v>1</v>
      </c>
      <c r="D470" s="137"/>
      <c r="E470" s="86"/>
      <c r="F470" s="102"/>
      <c r="G470" s="93"/>
      <c r="H470" s="120"/>
      <c r="I470" s="139"/>
      <c r="J470" s="139"/>
      <c r="K470" s="139"/>
      <c r="L470" s="140"/>
      <c r="M470" s="140"/>
      <c r="N470" s="140"/>
      <c r="O470" s="140"/>
      <c r="P470" s="140"/>
      <c r="Q470" s="140"/>
      <c r="R470" s="140"/>
      <c r="S470" s="140"/>
      <c r="T470" s="140"/>
      <c r="U470" s="108"/>
      <c r="V470" s="123">
        <f t="shared" si="53"/>
        <v>0</v>
      </c>
      <c r="W470" s="123">
        <f t="shared" si="54"/>
        <v>0</v>
      </c>
    </row>
    <row r="471" spans="1:23" ht="10.5" x14ac:dyDescent="0.25">
      <c r="B471" s="106" t="s">
        <v>351</v>
      </c>
      <c r="C471" s="141">
        <v>1.5</v>
      </c>
      <c r="D471" s="137"/>
      <c r="E471" s="88"/>
      <c r="F471" s="102"/>
      <c r="G471" s="95"/>
      <c r="H471" s="120"/>
      <c r="I471" s="121"/>
      <c r="J471" s="121"/>
      <c r="K471" s="121"/>
      <c r="L471" s="122"/>
      <c r="M471" s="122"/>
      <c r="N471" s="122"/>
      <c r="O471" s="122"/>
      <c r="P471" s="122"/>
      <c r="Q471" s="122"/>
      <c r="R471" s="122"/>
      <c r="S471" s="122"/>
      <c r="T471" s="122"/>
      <c r="U471" s="108"/>
      <c r="V471" s="123">
        <f t="shared" si="53"/>
        <v>0</v>
      </c>
      <c r="W471" s="123">
        <f t="shared" si="54"/>
        <v>0</v>
      </c>
    </row>
    <row r="472" spans="1:23" ht="10.5" x14ac:dyDescent="0.25">
      <c r="B472" s="106" t="s">
        <v>352</v>
      </c>
      <c r="C472" s="141">
        <v>1</v>
      </c>
      <c r="D472" s="137"/>
      <c r="E472" s="88"/>
      <c r="F472" s="102"/>
      <c r="G472" s="95"/>
      <c r="H472" s="120"/>
      <c r="I472" s="121"/>
      <c r="J472" s="121"/>
      <c r="K472" s="121"/>
      <c r="L472" s="122"/>
      <c r="M472" s="122"/>
      <c r="N472" s="122"/>
      <c r="O472" s="122"/>
      <c r="P472" s="122"/>
      <c r="Q472" s="122"/>
      <c r="R472" s="122"/>
      <c r="S472" s="122"/>
      <c r="T472" s="122"/>
      <c r="U472" s="108"/>
      <c r="V472" s="123">
        <f t="shared" si="53"/>
        <v>0</v>
      </c>
      <c r="W472" s="123">
        <f t="shared" si="54"/>
        <v>0</v>
      </c>
    </row>
    <row r="473" spans="1:23" ht="9.9" customHeight="1" x14ac:dyDescent="0.25">
      <c r="B473" s="124"/>
      <c r="C473" s="125"/>
      <c r="D473" s="126"/>
      <c r="E473" s="127"/>
      <c r="F473" s="102"/>
      <c r="G473" s="125"/>
      <c r="H473" s="102"/>
      <c r="I473" s="128"/>
      <c r="J473" s="128"/>
      <c r="K473" s="128"/>
      <c r="L473" s="279"/>
      <c r="M473" s="587"/>
      <c r="N473" s="557"/>
      <c r="O473" s="557"/>
      <c r="P473" s="557"/>
      <c r="Q473" s="279"/>
      <c r="R473" s="557"/>
      <c r="S473" s="587"/>
      <c r="T473" s="279"/>
      <c r="U473" s="108"/>
      <c r="V473" s="101"/>
      <c r="W473" s="101"/>
    </row>
    <row r="474" spans="1:23" s="155" customFormat="1" ht="10.5" x14ac:dyDescent="0.25">
      <c r="B474" s="129" t="s">
        <v>349</v>
      </c>
      <c r="C474" s="185" t="s">
        <v>53</v>
      </c>
      <c r="D474" s="131"/>
      <c r="E474" s="85">
        <f>SUM(V467:V472)</f>
        <v>0</v>
      </c>
      <c r="F474" s="131"/>
      <c r="G474" s="91"/>
      <c r="H474" s="131"/>
      <c r="I474" s="156"/>
      <c r="J474" s="156"/>
      <c r="K474" s="156"/>
      <c r="L474" s="157"/>
      <c r="M474" s="157"/>
      <c r="N474" s="157"/>
      <c r="O474" s="157"/>
      <c r="P474" s="157"/>
      <c r="Q474" s="157"/>
      <c r="R474" s="157"/>
      <c r="S474" s="157"/>
      <c r="T474" s="157"/>
      <c r="U474" s="158"/>
      <c r="V474" s="91"/>
      <c r="W474" s="91"/>
    </row>
    <row r="475" spans="1:23" s="155" customFormat="1" ht="10.5" x14ac:dyDescent="0.25">
      <c r="B475" s="129" t="s">
        <v>350</v>
      </c>
      <c r="C475" s="185" t="s">
        <v>54</v>
      </c>
      <c r="D475" s="131"/>
      <c r="E475" s="85">
        <f>SUM(W467:W472)</f>
        <v>0</v>
      </c>
      <c r="F475" s="131"/>
      <c r="G475" s="91"/>
      <c r="H475" s="131"/>
      <c r="I475" s="156"/>
      <c r="J475" s="156"/>
      <c r="K475" s="156"/>
      <c r="L475" s="157"/>
      <c r="M475" s="157"/>
      <c r="N475" s="157"/>
      <c r="O475" s="157"/>
      <c r="P475" s="157"/>
      <c r="Q475" s="157"/>
      <c r="R475" s="157"/>
      <c r="S475" s="157"/>
      <c r="T475" s="157"/>
      <c r="U475" s="158"/>
      <c r="V475" s="91"/>
      <c r="W475" s="91"/>
    </row>
    <row r="476" spans="1:23" s="155" customFormat="1" ht="10.5" x14ac:dyDescent="0.25">
      <c r="B476" s="147"/>
      <c r="C476" s="91"/>
      <c r="D476" s="131"/>
      <c r="E476" s="149"/>
      <c r="F476" s="131"/>
      <c r="G476" s="91"/>
      <c r="H476" s="131"/>
      <c r="I476" s="156"/>
      <c r="J476" s="156"/>
      <c r="K476" s="156"/>
      <c r="L476" s="157"/>
      <c r="M476" s="157"/>
      <c r="N476" s="157"/>
      <c r="O476" s="157"/>
      <c r="P476" s="157"/>
      <c r="Q476" s="157"/>
      <c r="R476" s="157"/>
      <c r="S476" s="157"/>
      <c r="T476" s="157"/>
      <c r="U476" s="158"/>
      <c r="V476" s="91"/>
      <c r="W476" s="91"/>
    </row>
    <row r="477" spans="1:23" s="155" customFormat="1" ht="10.5" x14ac:dyDescent="0.25">
      <c r="B477" s="147"/>
      <c r="C477" s="91"/>
      <c r="D477" s="131"/>
      <c r="E477" s="149"/>
      <c r="F477" s="131"/>
      <c r="G477" s="91"/>
      <c r="H477" s="131"/>
      <c r="I477" s="156"/>
      <c r="J477" s="156"/>
      <c r="K477" s="156"/>
      <c r="L477" s="157"/>
      <c r="M477" s="157"/>
      <c r="N477" s="157"/>
      <c r="O477" s="157"/>
      <c r="P477" s="157"/>
      <c r="Q477" s="157"/>
      <c r="R477" s="157"/>
      <c r="S477" s="157"/>
      <c r="T477" s="157"/>
      <c r="U477" s="158"/>
      <c r="V477" s="91"/>
      <c r="W477" s="406"/>
    </row>
    <row r="478" spans="1:23" s="99" customFormat="1" ht="15" customHeight="1" x14ac:dyDescent="0.25">
      <c r="A478" s="81"/>
      <c r="B478" s="411" t="s">
        <v>590</v>
      </c>
      <c r="C478" s="101"/>
      <c r="D478" s="102"/>
      <c r="E478" s="103"/>
      <c r="F478" s="102"/>
      <c r="G478" s="101"/>
      <c r="H478" s="102"/>
      <c r="I478" s="280"/>
      <c r="J478" s="552"/>
      <c r="K478" s="552"/>
      <c r="L478" s="280"/>
      <c r="M478" s="588"/>
      <c r="N478" s="552"/>
      <c r="O478" s="552"/>
      <c r="P478" s="552"/>
      <c r="Q478" s="104"/>
      <c r="R478" s="104"/>
      <c r="S478" s="104"/>
      <c r="T478" s="104"/>
      <c r="U478" s="104"/>
      <c r="V478" s="104"/>
      <c r="W478" s="104"/>
    </row>
    <row r="479" spans="1:23" s="82" customFormat="1" ht="7.5" customHeight="1" x14ac:dyDescent="0.25">
      <c r="A479" s="81"/>
      <c r="B479" s="100"/>
      <c r="C479" s="101"/>
      <c r="D479" s="102"/>
      <c r="E479" s="103"/>
      <c r="F479" s="102"/>
      <c r="G479" s="101"/>
      <c r="H479" s="102"/>
      <c r="I479" s="280"/>
      <c r="J479" s="552"/>
      <c r="K479" s="552"/>
      <c r="L479" s="280"/>
      <c r="M479" s="588"/>
      <c r="N479" s="552"/>
      <c r="O479" s="552"/>
      <c r="P479" s="552"/>
      <c r="Q479" s="104"/>
      <c r="R479" s="104"/>
      <c r="S479" s="104"/>
      <c r="T479" s="104"/>
      <c r="U479" s="104"/>
      <c r="V479" s="104"/>
      <c r="W479" s="104"/>
    </row>
    <row r="480" spans="1:23" ht="21" x14ac:dyDescent="0.25">
      <c r="B480" s="176"/>
      <c r="C480" s="177" t="s">
        <v>338</v>
      </c>
      <c r="D480" s="102"/>
      <c r="E480" s="103"/>
      <c r="F480" s="102"/>
      <c r="G480" s="101"/>
      <c r="H480" s="102"/>
      <c r="I480" s="280"/>
      <c r="J480" s="552"/>
      <c r="K480" s="552"/>
      <c r="L480" s="280"/>
      <c r="M480" s="588"/>
      <c r="N480" s="552"/>
      <c r="O480" s="552"/>
      <c r="P480" s="552"/>
      <c r="Q480" s="107"/>
      <c r="R480" s="107"/>
      <c r="S480" s="107"/>
      <c r="T480" s="107"/>
      <c r="U480" s="108"/>
      <c r="V480" s="101"/>
      <c r="W480" s="101"/>
    </row>
    <row r="481" spans="2:23" ht="10.5" x14ac:dyDescent="0.25">
      <c r="B481" s="176"/>
      <c r="C481" s="105" t="s">
        <v>539</v>
      </c>
      <c r="D481" s="102"/>
      <c r="E481" s="103"/>
      <c r="F481" s="102"/>
      <c r="G481" s="101"/>
      <c r="H481" s="102"/>
      <c r="I481" s="280"/>
      <c r="J481" s="552"/>
      <c r="K481" s="552"/>
      <c r="L481" s="280"/>
      <c r="M481" s="588"/>
      <c r="N481" s="552"/>
      <c r="O481" s="552"/>
      <c r="P481" s="552"/>
      <c r="Q481" s="107"/>
      <c r="R481" s="107"/>
      <c r="S481" s="107"/>
      <c r="T481" s="107"/>
      <c r="U481" s="108"/>
      <c r="V481" s="101"/>
      <c r="W481" s="101"/>
    </row>
    <row r="482" spans="2:23" ht="10.5" x14ac:dyDescent="0.25">
      <c r="B482" s="106" t="s">
        <v>336</v>
      </c>
      <c r="C482" s="92">
        <f>'Individu Form 2A ATMR Kredit'!H137</f>
        <v>0</v>
      </c>
      <c r="D482" s="102"/>
      <c r="E482" s="91"/>
      <c r="F482" s="178"/>
      <c r="G482" s="179"/>
      <c r="H482" s="102"/>
      <c r="I482" s="128"/>
      <c r="J482" s="128"/>
      <c r="K482" s="128"/>
      <c r="L482" s="279"/>
      <c r="M482" s="587"/>
      <c r="N482" s="557"/>
      <c r="O482" s="557"/>
      <c r="P482" s="557"/>
      <c r="Q482" s="279"/>
      <c r="R482" s="557"/>
      <c r="S482" s="587"/>
      <c r="T482" s="279"/>
      <c r="U482" s="108"/>
      <c r="V482" s="101"/>
      <c r="W482" s="101"/>
    </row>
    <row r="483" spans="2:23" ht="10.5" x14ac:dyDescent="0.25">
      <c r="B483" s="106" t="s">
        <v>360</v>
      </c>
      <c r="C483" s="92">
        <f>'Individu Form 2A ATMR Kredit'!H164</f>
        <v>0</v>
      </c>
      <c r="D483" s="102"/>
      <c r="E483" s="180"/>
      <c r="F483" s="178"/>
      <c r="G483" s="179"/>
      <c r="H483" s="102"/>
      <c r="I483" s="128"/>
      <c r="J483" s="128"/>
      <c r="K483" s="128"/>
      <c r="L483" s="279"/>
      <c r="M483" s="587"/>
      <c r="N483" s="557"/>
      <c r="O483" s="557"/>
      <c r="P483" s="557"/>
      <c r="Q483" s="279"/>
      <c r="R483" s="557"/>
      <c r="S483" s="587"/>
      <c r="T483" s="279"/>
      <c r="U483" s="108"/>
      <c r="V483" s="101"/>
      <c r="W483" s="101"/>
    </row>
    <row r="484" spans="2:23" s="82" customFormat="1" ht="9.9" customHeight="1" x14ac:dyDescent="0.25">
      <c r="B484" s="204"/>
      <c r="C484" s="182"/>
      <c r="D484" s="178"/>
      <c r="E484" s="180"/>
      <c r="F484" s="178"/>
      <c r="G484" s="179"/>
      <c r="H484" s="178"/>
      <c r="I484" s="205"/>
      <c r="J484" s="205"/>
      <c r="K484" s="205"/>
      <c r="L484" s="278"/>
      <c r="M484" s="586"/>
      <c r="N484" s="558"/>
      <c r="O484" s="558"/>
      <c r="P484" s="558"/>
      <c r="Q484" s="278"/>
      <c r="R484" s="558"/>
      <c r="S484" s="586"/>
      <c r="T484" s="278"/>
      <c r="U484" s="206"/>
      <c r="V484" s="179"/>
      <c r="W484" s="179"/>
    </row>
    <row r="485" spans="2:23" s="155" customFormat="1" ht="21" x14ac:dyDescent="0.25">
      <c r="B485" s="183" t="s">
        <v>397</v>
      </c>
      <c r="C485" s="184" t="s">
        <v>338</v>
      </c>
      <c r="D485" s="131"/>
      <c r="E485" s="185" t="s">
        <v>361</v>
      </c>
      <c r="F485" s="131"/>
      <c r="G485" s="267" t="s">
        <v>387</v>
      </c>
      <c r="H485" s="131"/>
      <c r="I485" s="156"/>
      <c r="J485" s="156"/>
      <c r="K485" s="156"/>
      <c r="L485" s="157"/>
      <c r="M485" s="157"/>
      <c r="N485" s="157"/>
      <c r="O485" s="157"/>
      <c r="P485" s="157"/>
      <c r="Q485" s="157"/>
      <c r="R485" s="157"/>
      <c r="S485" s="157"/>
      <c r="T485" s="157"/>
      <c r="U485" s="158"/>
      <c r="V485" s="91"/>
      <c r="W485" s="91"/>
    </row>
    <row r="486" spans="2:23" s="188" customFormat="1" ht="10.5" x14ac:dyDescent="0.25">
      <c r="B486" s="186" t="s">
        <v>540</v>
      </c>
      <c r="C486" s="187" t="s">
        <v>541</v>
      </c>
      <c r="D486" s="158"/>
      <c r="E486" s="130" t="s">
        <v>542</v>
      </c>
      <c r="F486" s="158"/>
      <c r="G486" s="130" t="s">
        <v>544</v>
      </c>
      <c r="H486" s="158"/>
      <c r="I486" s="157"/>
      <c r="J486" s="157"/>
      <c r="K486" s="157"/>
      <c r="L486" s="157"/>
      <c r="M486" s="157"/>
      <c r="N486" s="157"/>
      <c r="O486" s="157"/>
      <c r="P486" s="157"/>
      <c r="Q486" s="157"/>
      <c r="R486" s="157"/>
      <c r="S486" s="157"/>
      <c r="T486" s="157"/>
      <c r="U486" s="158"/>
      <c r="V486" s="91"/>
      <c r="W486" s="91"/>
    </row>
    <row r="487" spans="2:23" ht="10.5" x14ac:dyDescent="0.25">
      <c r="B487" s="165" t="s">
        <v>490</v>
      </c>
      <c r="C487" s="94"/>
      <c r="D487" s="102"/>
      <c r="E487" s="141">
        <v>0.1</v>
      </c>
      <c r="F487" s="102"/>
      <c r="G487" s="189">
        <f t="shared" ref="G487:G491" si="55">E487*C487</f>
        <v>0</v>
      </c>
      <c r="H487" s="102"/>
      <c r="I487" s="128"/>
      <c r="J487" s="128"/>
      <c r="K487" s="128"/>
      <c r="L487" s="279"/>
      <c r="M487" s="587"/>
      <c r="N487" s="557"/>
      <c r="O487" s="557"/>
      <c r="P487" s="557"/>
      <c r="Q487" s="279"/>
      <c r="R487" s="557"/>
      <c r="S487" s="587"/>
      <c r="T487" s="279"/>
      <c r="U487" s="108"/>
      <c r="V487" s="101"/>
      <c r="W487" s="101"/>
    </row>
    <row r="488" spans="2:23" ht="10.5" x14ac:dyDescent="0.25">
      <c r="B488" s="165" t="s">
        <v>491</v>
      </c>
      <c r="C488" s="94"/>
      <c r="D488" s="102"/>
      <c r="E488" s="141">
        <v>0.2</v>
      </c>
      <c r="F488" s="102"/>
      <c r="G488" s="189">
        <f t="shared" si="55"/>
        <v>0</v>
      </c>
      <c r="H488" s="102"/>
      <c r="I488" s="128"/>
      <c r="J488" s="128"/>
      <c r="K488" s="128"/>
      <c r="L488" s="279"/>
      <c r="M488" s="587"/>
      <c r="N488" s="557"/>
      <c r="O488" s="557"/>
      <c r="P488" s="557"/>
      <c r="Q488" s="279"/>
      <c r="R488" s="557"/>
      <c r="S488" s="587"/>
      <c r="T488" s="279"/>
      <c r="U488" s="108"/>
      <c r="V488" s="101"/>
      <c r="W488" s="101"/>
    </row>
    <row r="489" spans="2:23" ht="10.5" x14ac:dyDescent="0.25">
      <c r="B489" s="165" t="s">
        <v>492</v>
      </c>
      <c r="C489" s="94"/>
      <c r="D489" s="102"/>
      <c r="E489" s="141">
        <v>0.4</v>
      </c>
      <c r="F489" s="102"/>
      <c r="G489" s="189">
        <f t="shared" si="55"/>
        <v>0</v>
      </c>
      <c r="H489" s="102"/>
      <c r="I489" s="128"/>
      <c r="J489" s="128"/>
      <c r="K489" s="128"/>
      <c r="L489" s="279"/>
      <c r="M489" s="587"/>
      <c r="N489" s="557"/>
      <c r="O489" s="557"/>
      <c r="P489" s="557"/>
      <c r="Q489" s="279"/>
      <c r="R489" s="557"/>
      <c r="S489" s="587"/>
      <c r="T489" s="279"/>
      <c r="U489" s="108"/>
      <c r="V489" s="101"/>
      <c r="W489" s="101"/>
    </row>
    <row r="490" spans="2:23" ht="10.5" x14ac:dyDescent="0.25">
      <c r="B490" s="190" t="s">
        <v>493</v>
      </c>
      <c r="C490" s="191"/>
      <c r="D490" s="192"/>
      <c r="E490" s="193">
        <v>0.5</v>
      </c>
      <c r="F490" s="102"/>
      <c r="G490" s="189">
        <f t="shared" si="55"/>
        <v>0</v>
      </c>
      <c r="H490" s="102"/>
      <c r="I490" s="128"/>
      <c r="J490" s="128"/>
      <c r="K490" s="128"/>
      <c r="L490" s="279"/>
      <c r="M490" s="587"/>
      <c r="N490" s="557"/>
      <c r="O490" s="557"/>
      <c r="P490" s="557"/>
      <c r="Q490" s="279"/>
      <c r="R490" s="557"/>
      <c r="S490" s="587"/>
      <c r="T490" s="279"/>
      <c r="U490" s="108"/>
      <c r="V490" s="101"/>
      <c r="W490" s="101"/>
    </row>
    <row r="491" spans="2:23" ht="10.5" x14ac:dyDescent="0.25">
      <c r="B491" s="190" t="s">
        <v>494</v>
      </c>
      <c r="C491" s="191"/>
      <c r="D491" s="192"/>
      <c r="E491" s="193">
        <v>1</v>
      </c>
      <c r="F491" s="102"/>
      <c r="G491" s="189">
        <f t="shared" si="55"/>
        <v>0</v>
      </c>
      <c r="H491" s="102"/>
      <c r="I491" s="128"/>
      <c r="J491" s="128"/>
      <c r="K491" s="128"/>
      <c r="L491" s="279"/>
      <c r="M491" s="587"/>
      <c r="N491" s="557"/>
      <c r="O491" s="557"/>
      <c r="P491" s="557"/>
      <c r="Q491" s="279"/>
      <c r="R491" s="557"/>
      <c r="S491" s="587"/>
      <c r="T491" s="279"/>
      <c r="U491" s="108"/>
      <c r="V491" s="101"/>
      <c r="W491" s="101"/>
    </row>
    <row r="492" spans="2:23" ht="15" customHeight="1" x14ac:dyDescent="0.25">
      <c r="B492" s="100"/>
      <c r="C492" s="199"/>
      <c r="D492" s="102"/>
      <c r="E492" s="114" t="s">
        <v>52</v>
      </c>
      <c r="F492" s="102"/>
      <c r="G492" s="96">
        <f>SUM(G487:G491)</f>
        <v>0</v>
      </c>
      <c r="H492" s="102"/>
      <c r="I492" s="128"/>
      <c r="J492" s="128"/>
      <c r="K492" s="128"/>
      <c r="L492" s="279"/>
      <c r="M492" s="587"/>
      <c r="N492" s="557"/>
      <c r="O492" s="557"/>
      <c r="P492" s="557"/>
      <c r="Q492" s="279"/>
      <c r="R492" s="557"/>
      <c r="S492" s="587"/>
      <c r="T492" s="279"/>
      <c r="U492" s="108"/>
      <c r="V492" s="101"/>
      <c r="W492" s="101"/>
    </row>
    <row r="493" spans="2:23" ht="14.25" customHeight="1" x14ac:dyDescent="0.25">
      <c r="B493" s="100"/>
      <c r="C493" s="101"/>
      <c r="D493" s="102"/>
      <c r="E493" s="103"/>
      <c r="F493" s="102"/>
      <c r="G493" s="101"/>
      <c r="H493" s="102"/>
      <c r="I493" s="700"/>
      <c r="J493" s="700"/>
      <c r="K493" s="700"/>
      <c r="L493" s="700"/>
      <c r="M493" s="588"/>
      <c r="N493" s="552"/>
      <c r="O493" s="552"/>
      <c r="P493" s="552"/>
      <c r="Q493" s="107"/>
      <c r="R493" s="107"/>
      <c r="S493" s="107"/>
      <c r="T493" s="107"/>
      <c r="U493" s="108"/>
      <c r="V493" s="101"/>
      <c r="W493" s="101"/>
    </row>
    <row r="494" spans="2:23" s="109" customFormat="1" ht="22.5" customHeight="1" x14ac:dyDescent="0.25">
      <c r="B494" s="695" t="s">
        <v>345</v>
      </c>
      <c r="C494" s="692" t="s">
        <v>346</v>
      </c>
      <c r="D494" s="110"/>
      <c r="E494" s="692" t="s">
        <v>2</v>
      </c>
      <c r="F494" s="111"/>
      <c r="G494" s="692" t="s">
        <v>395</v>
      </c>
      <c r="H494" s="112"/>
      <c r="I494" s="697" t="s">
        <v>396</v>
      </c>
      <c r="J494" s="698"/>
      <c r="K494" s="698"/>
      <c r="L494" s="698"/>
      <c r="M494" s="698"/>
      <c r="N494" s="698"/>
      <c r="O494" s="698"/>
      <c r="P494" s="698"/>
      <c r="Q494" s="698"/>
      <c r="R494" s="698"/>
      <c r="S494" s="698"/>
      <c r="T494" s="699"/>
      <c r="U494" s="552"/>
      <c r="V494" s="692" t="s">
        <v>421</v>
      </c>
      <c r="W494" s="692" t="s">
        <v>411</v>
      </c>
    </row>
    <row r="495" spans="2:23" s="109" customFormat="1" ht="10.5" x14ac:dyDescent="0.25">
      <c r="B495" s="696"/>
      <c r="C495" s="693"/>
      <c r="D495" s="110"/>
      <c r="E495" s="693"/>
      <c r="F495" s="111"/>
      <c r="G495" s="693"/>
      <c r="H495" s="113"/>
      <c r="I495" s="114">
        <v>0</v>
      </c>
      <c r="J495" s="114">
        <v>0.1</v>
      </c>
      <c r="K495" s="114">
        <v>0.15</v>
      </c>
      <c r="L495" s="114">
        <v>0.2</v>
      </c>
      <c r="M495" s="114">
        <v>0.25</v>
      </c>
      <c r="N495" s="114">
        <v>0.3</v>
      </c>
      <c r="O495" s="114">
        <v>0.35</v>
      </c>
      <c r="P495" s="114">
        <v>0.4</v>
      </c>
      <c r="Q495" s="114">
        <v>0.5</v>
      </c>
      <c r="R495" s="114">
        <v>0.75</v>
      </c>
      <c r="S495" s="114">
        <v>0.85</v>
      </c>
      <c r="T495" s="114">
        <v>1</v>
      </c>
      <c r="U495" s="552"/>
      <c r="V495" s="693"/>
      <c r="W495" s="693"/>
    </row>
    <row r="496" spans="2:23" s="109" customFormat="1" ht="10.5" x14ac:dyDescent="0.25">
      <c r="B496" s="115" t="s">
        <v>545</v>
      </c>
      <c r="C496" s="116" t="s">
        <v>546</v>
      </c>
      <c r="D496" s="110"/>
      <c r="E496" s="116" t="s">
        <v>547</v>
      </c>
      <c r="F496" s="111"/>
      <c r="G496" s="116" t="s">
        <v>548</v>
      </c>
      <c r="H496" s="113"/>
      <c r="I496" s="116" t="s">
        <v>549</v>
      </c>
      <c r="J496" s="116" t="s">
        <v>556</v>
      </c>
      <c r="K496" s="116" t="s">
        <v>550</v>
      </c>
      <c r="L496" s="116" t="s">
        <v>558</v>
      </c>
      <c r="M496" s="116" t="s">
        <v>559</v>
      </c>
      <c r="N496" s="116" t="s">
        <v>560</v>
      </c>
      <c r="O496" s="116" t="s">
        <v>613</v>
      </c>
      <c r="P496" s="116" t="s">
        <v>614</v>
      </c>
      <c r="Q496" s="116" t="s">
        <v>615</v>
      </c>
      <c r="R496" s="116" t="s">
        <v>616</v>
      </c>
      <c r="S496" s="116" t="s">
        <v>617</v>
      </c>
      <c r="T496" s="116" t="s">
        <v>618</v>
      </c>
      <c r="U496" s="552"/>
      <c r="V496" s="116" t="s">
        <v>619</v>
      </c>
      <c r="W496" s="116" t="s">
        <v>620</v>
      </c>
    </row>
    <row r="497" spans="1:23" ht="10.5" x14ac:dyDescent="0.25">
      <c r="B497" s="106" t="s">
        <v>368</v>
      </c>
      <c r="C497" s="119">
        <v>0.2</v>
      </c>
      <c r="D497" s="137"/>
      <c r="E497" s="88"/>
      <c r="F497" s="102"/>
      <c r="G497" s="95"/>
      <c r="H497" s="120"/>
      <c r="I497" s="121"/>
      <c r="J497" s="121"/>
      <c r="K497" s="121"/>
      <c r="L497" s="122"/>
      <c r="M497" s="122"/>
      <c r="N497" s="122"/>
      <c r="O497" s="122"/>
      <c r="P497" s="122"/>
      <c r="Q497" s="122"/>
      <c r="R497" s="122"/>
      <c r="S497" s="122"/>
      <c r="T497" s="122"/>
      <c r="U497" s="108"/>
      <c r="V497" s="123">
        <f>C497*E497</f>
        <v>0</v>
      </c>
      <c r="W497" s="123">
        <f>C497*G497+I497*$I$495+J497*$J$495+K497*$K$495+L497*$L$495+M497*$M$495+N497*$N$495+O497*$O$495+P497*$P$495+Q497*$Q$495+R497*$R$495+S497*$S$495+T497*$T$495</f>
        <v>0</v>
      </c>
    </row>
    <row r="498" spans="1:23" ht="10.5" x14ac:dyDescent="0.25">
      <c r="B498" s="106" t="s">
        <v>372</v>
      </c>
      <c r="C498" s="138">
        <v>0.5</v>
      </c>
      <c r="D498" s="137"/>
      <c r="E498" s="86"/>
      <c r="F498" s="102"/>
      <c r="G498" s="93"/>
      <c r="H498" s="120"/>
      <c r="I498" s="139"/>
      <c r="J498" s="139"/>
      <c r="K498" s="139"/>
      <c r="L498" s="140"/>
      <c r="M498" s="140"/>
      <c r="N498" s="140"/>
      <c r="O498" s="140"/>
      <c r="P498" s="140"/>
      <c r="Q498" s="140"/>
      <c r="R498" s="140"/>
      <c r="S498" s="140"/>
      <c r="T498" s="140"/>
      <c r="U498" s="108"/>
      <c r="V498" s="123">
        <f>C498*E498</f>
        <v>0</v>
      </c>
      <c r="W498" s="123">
        <f t="shared" ref="W498:W501" si="56">C498*G498+I498*$I$495+J498*$J$495+K498*$K$495+L498*$L$495+M498*$M$495+N498*$N$495+O498*$O$495+P498*$P$495+Q498*$Q$495+R498*$R$495+S498*$S$495+T498*$T$495</f>
        <v>0</v>
      </c>
    </row>
    <row r="499" spans="1:23" ht="10.5" x14ac:dyDescent="0.25">
      <c r="B499" s="106" t="s">
        <v>371</v>
      </c>
      <c r="C499" s="141">
        <v>1</v>
      </c>
      <c r="D499" s="137"/>
      <c r="E499" s="88"/>
      <c r="F499" s="102"/>
      <c r="G499" s="95"/>
      <c r="H499" s="120"/>
      <c r="I499" s="121"/>
      <c r="J499" s="121"/>
      <c r="K499" s="121"/>
      <c r="L499" s="122"/>
      <c r="M499" s="122"/>
      <c r="N499" s="122"/>
      <c r="O499" s="122"/>
      <c r="P499" s="122"/>
      <c r="Q499" s="122"/>
      <c r="R499" s="122"/>
      <c r="S499" s="122"/>
      <c r="T499" s="122"/>
      <c r="U499" s="108"/>
      <c r="V499" s="123">
        <f>C499*E499</f>
        <v>0</v>
      </c>
      <c r="W499" s="123">
        <f t="shared" si="56"/>
        <v>0</v>
      </c>
    </row>
    <row r="500" spans="1:23" ht="10.5" x14ac:dyDescent="0.25">
      <c r="B500" s="106" t="s">
        <v>351</v>
      </c>
      <c r="C500" s="141">
        <v>1.5</v>
      </c>
      <c r="D500" s="137"/>
      <c r="E500" s="88"/>
      <c r="F500" s="102"/>
      <c r="G500" s="95"/>
      <c r="H500" s="120"/>
      <c r="I500" s="121"/>
      <c r="J500" s="121"/>
      <c r="K500" s="121"/>
      <c r="L500" s="122"/>
      <c r="M500" s="122"/>
      <c r="N500" s="122"/>
      <c r="O500" s="122"/>
      <c r="P500" s="122"/>
      <c r="Q500" s="122"/>
      <c r="R500" s="122"/>
      <c r="S500" s="122"/>
      <c r="T500" s="122"/>
      <c r="U500" s="108"/>
      <c r="V500" s="123">
        <f>C500*E500</f>
        <v>0</v>
      </c>
      <c r="W500" s="123">
        <f t="shared" si="56"/>
        <v>0</v>
      </c>
    </row>
    <row r="501" spans="1:23" ht="10.5" x14ac:dyDescent="0.25">
      <c r="B501" s="106" t="s">
        <v>353</v>
      </c>
      <c r="C501" s="141">
        <v>0.5</v>
      </c>
      <c r="D501" s="137"/>
      <c r="E501" s="88"/>
      <c r="F501" s="102"/>
      <c r="G501" s="95"/>
      <c r="H501" s="120"/>
      <c r="I501" s="121"/>
      <c r="J501" s="121"/>
      <c r="K501" s="121"/>
      <c r="L501" s="122"/>
      <c r="M501" s="122"/>
      <c r="N501" s="122"/>
      <c r="O501" s="122"/>
      <c r="P501" s="122"/>
      <c r="Q501" s="122"/>
      <c r="R501" s="122"/>
      <c r="S501" s="122"/>
      <c r="T501" s="122"/>
      <c r="U501" s="108"/>
      <c r="V501" s="123">
        <f>C501*E501</f>
        <v>0</v>
      </c>
      <c r="W501" s="123">
        <f t="shared" si="56"/>
        <v>0</v>
      </c>
    </row>
    <row r="502" spans="1:23" ht="9.9" customHeight="1" x14ac:dyDescent="0.25">
      <c r="B502" s="124"/>
      <c r="C502" s="125"/>
      <c r="D502" s="126"/>
      <c r="E502" s="127"/>
      <c r="F502" s="102"/>
      <c r="G502" s="125"/>
      <c r="H502" s="102"/>
      <c r="I502" s="128"/>
      <c r="J502" s="128"/>
      <c r="K502" s="128"/>
      <c r="L502" s="279"/>
      <c r="M502" s="587"/>
      <c r="N502" s="557"/>
      <c r="O502" s="557"/>
      <c r="P502" s="557"/>
      <c r="Q502" s="279"/>
      <c r="R502" s="557"/>
      <c r="S502" s="587"/>
      <c r="T502" s="279"/>
      <c r="U502" s="108"/>
      <c r="V502" s="101"/>
      <c r="W502" s="101"/>
    </row>
    <row r="503" spans="1:23" s="155" customFormat="1" ht="14.25" customHeight="1" x14ac:dyDescent="0.25">
      <c r="B503" s="129" t="s">
        <v>349</v>
      </c>
      <c r="C503" s="185" t="s">
        <v>53</v>
      </c>
      <c r="D503" s="131"/>
      <c r="E503" s="85">
        <f>SUM(V497:V501)</f>
        <v>0</v>
      </c>
      <c r="F503" s="131"/>
      <c r="G503" s="91"/>
      <c r="H503" s="131"/>
      <c r="I503" s="156"/>
      <c r="J503" s="156"/>
      <c r="K503" s="156"/>
      <c r="L503" s="157"/>
      <c r="M503" s="157"/>
      <c r="N503" s="157"/>
      <c r="O503" s="157"/>
      <c r="P503" s="157"/>
      <c r="Q503" s="157"/>
      <c r="R503" s="157"/>
      <c r="S503" s="157"/>
      <c r="T503" s="157"/>
      <c r="U503" s="158"/>
      <c r="V503" s="91"/>
      <c r="W503" s="91"/>
    </row>
    <row r="504" spans="1:23" s="155" customFormat="1" ht="19.5" customHeight="1" x14ac:dyDescent="0.25">
      <c r="B504" s="129" t="s">
        <v>350</v>
      </c>
      <c r="C504" s="185" t="s">
        <v>54</v>
      </c>
      <c r="D504" s="131"/>
      <c r="E504" s="85">
        <f>SUM(W497:W501)</f>
        <v>0</v>
      </c>
      <c r="F504" s="131"/>
      <c r="G504" s="91"/>
      <c r="H504" s="131"/>
      <c r="I504" s="156"/>
      <c r="J504" s="156"/>
      <c r="K504" s="156"/>
      <c r="L504" s="157"/>
      <c r="M504" s="157"/>
      <c r="N504" s="157"/>
      <c r="O504" s="157"/>
      <c r="P504" s="157"/>
      <c r="Q504" s="157"/>
      <c r="R504" s="157"/>
      <c r="S504" s="157"/>
      <c r="T504" s="157"/>
      <c r="U504" s="158"/>
      <c r="V504" s="91"/>
      <c r="W504" s="91"/>
    </row>
    <row r="505" spans="1:23" s="155" customFormat="1" ht="10.5" x14ac:dyDescent="0.25">
      <c r="B505" s="147"/>
      <c r="C505" s="91"/>
      <c r="D505" s="131"/>
      <c r="E505" s="149"/>
      <c r="F505" s="131"/>
      <c r="G505" s="91"/>
      <c r="H505" s="131"/>
      <c r="I505" s="156"/>
      <c r="J505" s="156"/>
      <c r="K505" s="156"/>
      <c r="L505" s="157"/>
      <c r="M505" s="157"/>
      <c r="N505" s="157"/>
      <c r="O505" s="157"/>
      <c r="P505" s="157"/>
      <c r="Q505" s="157"/>
      <c r="R505" s="157"/>
      <c r="S505" s="157"/>
      <c r="T505" s="157"/>
      <c r="U505" s="158"/>
      <c r="V505" s="91"/>
      <c r="W505" s="91"/>
    </row>
    <row r="506" spans="1:23" s="155" customFormat="1" ht="10.5" x14ac:dyDescent="0.25">
      <c r="B506" s="147"/>
      <c r="C506" s="91"/>
      <c r="D506" s="131"/>
      <c r="E506" s="149"/>
      <c r="F506" s="131"/>
      <c r="G506" s="91"/>
      <c r="H506" s="131"/>
      <c r="I506" s="156"/>
      <c r="J506" s="156"/>
      <c r="K506" s="156"/>
      <c r="L506" s="157"/>
      <c r="M506" s="157"/>
      <c r="N506" s="157"/>
      <c r="O506" s="157"/>
      <c r="P506" s="157"/>
      <c r="Q506" s="157"/>
      <c r="R506" s="157"/>
      <c r="S506" s="157"/>
      <c r="T506" s="157"/>
      <c r="U506" s="158"/>
      <c r="V506" s="91"/>
      <c r="W506" s="91"/>
    </row>
    <row r="507" spans="1:23" s="82" customFormat="1" ht="15" customHeight="1" x14ac:dyDescent="0.3">
      <c r="A507" s="81"/>
      <c r="B507" s="421" t="s">
        <v>591</v>
      </c>
      <c r="C507" s="152"/>
      <c r="D507" s="152"/>
      <c r="E507" s="152"/>
      <c r="F507" s="152"/>
      <c r="G507" s="152"/>
      <c r="H507" s="152"/>
      <c r="I507" s="152"/>
      <c r="J507" s="152"/>
      <c r="K507" s="152"/>
      <c r="L507" s="152"/>
      <c r="M507" s="152"/>
      <c r="N507" s="152"/>
      <c r="O507" s="152"/>
      <c r="P507" s="152"/>
      <c r="Q507" s="104"/>
      <c r="R507" s="104"/>
      <c r="S507" s="104"/>
      <c r="T507" s="104"/>
      <c r="U507" s="104"/>
      <c r="V507" s="104"/>
      <c r="W507" s="104"/>
    </row>
    <row r="508" spans="1:23" s="82" customFormat="1" ht="7.5" customHeight="1" x14ac:dyDescent="0.25">
      <c r="A508" s="81"/>
      <c r="B508" s="100"/>
      <c r="C508" s="101"/>
      <c r="D508" s="102"/>
      <c r="E508" s="103"/>
      <c r="F508" s="102"/>
      <c r="G508" s="101"/>
      <c r="H508" s="102"/>
      <c r="I508" s="280"/>
      <c r="J508" s="552"/>
      <c r="K508" s="552"/>
      <c r="L508" s="280"/>
      <c r="M508" s="588"/>
      <c r="N508" s="552"/>
      <c r="O508" s="552"/>
      <c r="P508" s="552"/>
      <c r="Q508" s="104"/>
      <c r="R508" s="104"/>
      <c r="S508" s="104"/>
      <c r="T508" s="104"/>
      <c r="U508" s="104"/>
      <c r="V508" s="104"/>
      <c r="W508" s="104"/>
    </row>
    <row r="509" spans="1:23" ht="21" x14ac:dyDescent="0.25">
      <c r="B509" s="176"/>
      <c r="C509" s="177" t="s">
        <v>338</v>
      </c>
      <c r="D509" s="102"/>
      <c r="E509" s="103"/>
      <c r="F509" s="102"/>
      <c r="G509" s="101"/>
      <c r="H509" s="102"/>
      <c r="I509" s="280"/>
      <c r="J509" s="552"/>
      <c r="K509" s="552"/>
      <c r="L509" s="280"/>
      <c r="M509" s="588"/>
      <c r="N509" s="552"/>
      <c r="O509" s="552"/>
      <c r="P509" s="552"/>
      <c r="Q509" s="107"/>
      <c r="R509" s="107"/>
      <c r="S509" s="107"/>
      <c r="T509" s="107"/>
      <c r="U509" s="108"/>
      <c r="V509" s="101"/>
      <c r="W509" s="101"/>
    </row>
    <row r="510" spans="1:23" ht="10.5" x14ac:dyDescent="0.25">
      <c r="B510" s="176"/>
      <c r="C510" s="105" t="s">
        <v>539</v>
      </c>
      <c r="D510" s="102"/>
      <c r="E510" s="103"/>
      <c r="F510" s="102"/>
      <c r="G510" s="101"/>
      <c r="H510" s="102"/>
      <c r="I510" s="280"/>
      <c r="J510" s="552"/>
      <c r="K510" s="552"/>
      <c r="L510" s="280"/>
      <c r="M510" s="588"/>
      <c r="N510" s="552"/>
      <c r="O510" s="552"/>
      <c r="P510" s="552"/>
      <c r="Q510" s="107"/>
      <c r="R510" s="107"/>
      <c r="S510" s="107"/>
      <c r="T510" s="107"/>
      <c r="U510" s="108"/>
      <c r="V510" s="101"/>
      <c r="W510" s="101"/>
    </row>
    <row r="511" spans="1:23" ht="10.5" x14ac:dyDescent="0.25">
      <c r="B511" s="106" t="s">
        <v>336</v>
      </c>
      <c r="C511" s="92">
        <f>'Individu Form 2A ATMR Kredit'!H138</f>
        <v>0</v>
      </c>
      <c r="D511" s="102"/>
      <c r="E511" s="91"/>
      <c r="F511" s="178"/>
      <c r="G511" s="179"/>
      <c r="H511" s="102"/>
      <c r="I511" s="128"/>
      <c r="J511" s="128"/>
      <c r="K511" s="128"/>
      <c r="L511" s="279"/>
      <c r="M511" s="587"/>
      <c r="N511" s="557"/>
      <c r="O511" s="557"/>
      <c r="P511" s="557"/>
      <c r="Q511" s="279"/>
      <c r="R511" s="557"/>
      <c r="S511" s="587"/>
      <c r="T511" s="279"/>
      <c r="U511" s="108"/>
      <c r="V511" s="101"/>
      <c r="W511" s="101"/>
    </row>
    <row r="512" spans="1:23" ht="10.5" x14ac:dyDescent="0.25">
      <c r="B512" s="106" t="s">
        <v>360</v>
      </c>
      <c r="C512" s="92">
        <f>'Individu Form 2A ATMR Kredit'!H165</f>
        <v>0</v>
      </c>
      <c r="D512" s="102"/>
      <c r="E512" s="180"/>
      <c r="F512" s="178"/>
      <c r="G512" s="179"/>
      <c r="H512" s="102"/>
      <c r="I512" s="128"/>
      <c r="J512" s="128"/>
      <c r="K512" s="128"/>
      <c r="L512" s="279"/>
      <c r="M512" s="587"/>
      <c r="N512" s="557"/>
      <c r="O512" s="557"/>
      <c r="P512" s="557"/>
      <c r="Q512" s="279"/>
      <c r="R512" s="557"/>
      <c r="S512" s="587"/>
      <c r="T512" s="279"/>
      <c r="U512" s="108"/>
      <c r="V512" s="101"/>
      <c r="W512" s="101"/>
    </row>
    <row r="513" spans="2:28" s="82" customFormat="1" ht="9.9" customHeight="1" x14ac:dyDescent="0.25">
      <c r="B513" s="204"/>
      <c r="C513" s="182"/>
      <c r="D513" s="178"/>
      <c r="E513" s="180"/>
      <c r="F513" s="178"/>
      <c r="G513" s="179"/>
      <c r="H513" s="178"/>
      <c r="I513" s="205"/>
      <c r="J513" s="205"/>
      <c r="K513" s="205"/>
      <c r="L513" s="278"/>
      <c r="M513" s="586"/>
      <c r="N513" s="558"/>
      <c r="O513" s="558"/>
      <c r="P513" s="558"/>
      <c r="Q513" s="278"/>
      <c r="R513" s="558"/>
      <c r="S513" s="586"/>
      <c r="T513" s="278"/>
      <c r="U513" s="206"/>
      <c r="V513" s="179"/>
      <c r="W513" s="179"/>
    </row>
    <row r="514" spans="2:28" s="155" customFormat="1" ht="21" x14ac:dyDescent="0.25">
      <c r="B514" s="183" t="s">
        <v>397</v>
      </c>
      <c r="C514" s="184" t="s">
        <v>338</v>
      </c>
      <c r="D514" s="131"/>
      <c r="E514" s="185" t="s">
        <v>361</v>
      </c>
      <c r="F514" s="131"/>
      <c r="G514" s="267" t="s">
        <v>387</v>
      </c>
      <c r="H514" s="131"/>
      <c r="I514" s="156"/>
      <c r="J514" s="156"/>
      <c r="K514" s="156"/>
      <c r="L514" s="157"/>
      <c r="M514" s="157"/>
      <c r="N514" s="157"/>
      <c r="O514" s="157"/>
      <c r="P514" s="157"/>
      <c r="Q514" s="157"/>
      <c r="R514" s="157"/>
      <c r="S514" s="157"/>
      <c r="T514" s="157"/>
      <c r="U514" s="158"/>
      <c r="V514" s="91"/>
      <c r="W514" s="91"/>
    </row>
    <row r="515" spans="2:28" s="188" customFormat="1" ht="10.5" x14ac:dyDescent="0.25">
      <c r="B515" s="186" t="s">
        <v>540</v>
      </c>
      <c r="C515" s="187" t="s">
        <v>541</v>
      </c>
      <c r="D515" s="158"/>
      <c r="E515" s="130" t="s">
        <v>542</v>
      </c>
      <c r="F515" s="158"/>
      <c r="G515" s="130" t="s">
        <v>544</v>
      </c>
      <c r="H515" s="158"/>
      <c r="I515" s="157"/>
      <c r="J515" s="157"/>
      <c r="K515" s="157"/>
      <c r="L515" s="157"/>
      <c r="M515" s="157"/>
      <c r="N515" s="157"/>
      <c r="O515" s="157"/>
      <c r="P515" s="157"/>
      <c r="Q515" s="157"/>
      <c r="R515" s="157"/>
      <c r="S515" s="157"/>
      <c r="T515" s="157"/>
      <c r="U515" s="158"/>
      <c r="V515" s="91"/>
      <c r="W515" s="91"/>
    </row>
    <row r="516" spans="2:28" ht="10.5" x14ac:dyDescent="0.25">
      <c r="B516" s="165" t="s">
        <v>490</v>
      </c>
      <c r="C516" s="94"/>
      <c r="D516" s="102"/>
      <c r="E516" s="141">
        <v>0.1</v>
      </c>
      <c r="F516" s="102"/>
      <c r="G516" s="189">
        <f t="shared" ref="G516:G520" si="57">E516*C516</f>
        <v>0</v>
      </c>
      <c r="H516" s="102"/>
      <c r="I516" s="128"/>
      <c r="J516" s="128"/>
      <c r="K516" s="128"/>
      <c r="L516" s="279"/>
      <c r="M516" s="587"/>
      <c r="N516" s="557"/>
      <c r="O516" s="557"/>
      <c r="P516" s="557"/>
      <c r="Q516" s="279"/>
      <c r="R516" s="557"/>
      <c r="S516" s="587"/>
      <c r="T516" s="279"/>
      <c r="U516" s="108"/>
      <c r="V516" s="101"/>
      <c r="W516" s="101"/>
    </row>
    <row r="517" spans="2:28" ht="10.5" x14ac:dyDescent="0.25">
      <c r="B517" s="165" t="s">
        <v>491</v>
      </c>
      <c r="C517" s="94"/>
      <c r="D517" s="102"/>
      <c r="E517" s="141">
        <v>0.2</v>
      </c>
      <c r="F517" s="102"/>
      <c r="G517" s="189">
        <f t="shared" si="57"/>
        <v>0</v>
      </c>
      <c r="H517" s="102"/>
      <c r="I517" s="128"/>
      <c r="J517" s="128"/>
      <c r="K517" s="128"/>
      <c r="L517" s="279"/>
      <c r="M517" s="587"/>
      <c r="N517" s="557"/>
      <c r="O517" s="557"/>
      <c r="P517" s="557"/>
      <c r="Q517" s="279"/>
      <c r="R517" s="557"/>
      <c r="S517" s="587"/>
      <c r="T517" s="279"/>
      <c r="U517" s="108"/>
      <c r="V517" s="101"/>
      <c r="W517" s="101"/>
    </row>
    <row r="518" spans="2:28" ht="10.5" x14ac:dyDescent="0.25">
      <c r="B518" s="165" t="s">
        <v>492</v>
      </c>
      <c r="C518" s="94"/>
      <c r="D518" s="102"/>
      <c r="E518" s="141">
        <v>0.4</v>
      </c>
      <c r="F518" s="102"/>
      <c r="G518" s="189">
        <f t="shared" si="57"/>
        <v>0</v>
      </c>
      <c r="H518" s="102"/>
      <c r="I518" s="128"/>
      <c r="J518" s="128"/>
      <c r="K518" s="128"/>
      <c r="L518" s="279"/>
      <c r="M518" s="587"/>
      <c r="N518" s="557"/>
      <c r="O518" s="557"/>
      <c r="P518" s="557"/>
      <c r="Q518" s="279"/>
      <c r="R518" s="557"/>
      <c r="S518" s="587"/>
      <c r="T518" s="279"/>
      <c r="U518" s="108"/>
      <c r="V518" s="101"/>
      <c r="W518" s="101"/>
    </row>
    <row r="519" spans="2:28" ht="10.5" x14ac:dyDescent="0.25">
      <c r="B519" s="190" t="s">
        <v>493</v>
      </c>
      <c r="C519" s="191"/>
      <c r="D519" s="192"/>
      <c r="E519" s="193">
        <v>0.5</v>
      </c>
      <c r="F519" s="102"/>
      <c r="G519" s="189">
        <f t="shared" si="57"/>
        <v>0</v>
      </c>
      <c r="H519" s="102"/>
      <c r="I519" s="128"/>
      <c r="J519" s="128"/>
      <c r="K519" s="128"/>
      <c r="L519" s="279"/>
      <c r="M519" s="587"/>
      <c r="N519" s="557"/>
      <c r="O519" s="557"/>
      <c r="P519" s="557"/>
      <c r="Q519" s="279"/>
      <c r="R519" s="557"/>
      <c r="S519" s="587"/>
      <c r="T519" s="279"/>
      <c r="U519" s="108"/>
      <c r="V519" s="101"/>
      <c r="W519" s="101"/>
    </row>
    <row r="520" spans="2:28" ht="10.5" x14ac:dyDescent="0.25">
      <c r="B520" s="190" t="s">
        <v>494</v>
      </c>
      <c r="C520" s="191"/>
      <c r="D520" s="192"/>
      <c r="E520" s="193">
        <v>1</v>
      </c>
      <c r="F520" s="102"/>
      <c r="G520" s="189">
        <f t="shared" si="57"/>
        <v>0</v>
      </c>
      <c r="H520" s="102"/>
      <c r="I520" s="128"/>
      <c r="J520" s="128"/>
      <c r="K520" s="128"/>
      <c r="L520" s="279"/>
      <c r="M520" s="587"/>
      <c r="N520" s="557"/>
      <c r="O520" s="557"/>
      <c r="P520" s="557"/>
      <c r="Q520" s="279"/>
      <c r="R520" s="557"/>
      <c r="S520" s="587"/>
      <c r="T520" s="279"/>
      <c r="U520" s="108"/>
      <c r="V520" s="101"/>
      <c r="W520" s="101"/>
    </row>
    <row r="521" spans="2:28" ht="10.5" x14ac:dyDescent="0.25">
      <c r="B521" s="100"/>
      <c r="C521" s="199"/>
      <c r="D521" s="102"/>
      <c r="E521" s="114" t="s">
        <v>52</v>
      </c>
      <c r="F521" s="102"/>
      <c r="G521" s="96">
        <f>SUM(G516:G520)</f>
        <v>0</v>
      </c>
      <c r="H521" s="102"/>
      <c r="I521" s="128"/>
      <c r="J521" s="128"/>
      <c r="K521" s="128"/>
      <c r="L521" s="279"/>
      <c r="M521" s="587"/>
      <c r="N521" s="557"/>
      <c r="O521" s="557"/>
      <c r="P521" s="557"/>
      <c r="Q521" s="279"/>
      <c r="R521" s="557"/>
      <c r="S521" s="587"/>
      <c r="T521" s="279"/>
      <c r="U521" s="108"/>
      <c r="V521" s="101"/>
      <c r="W521" s="101"/>
    </row>
    <row r="522" spans="2:28" ht="9.9" customHeight="1" x14ac:dyDescent="0.25">
      <c r="B522" s="100"/>
      <c r="C522" s="101"/>
      <c r="D522" s="102"/>
      <c r="E522" s="103"/>
      <c r="F522" s="102"/>
      <c r="G522" s="101"/>
      <c r="H522" s="102"/>
      <c r="I522" s="700"/>
      <c r="J522" s="700"/>
      <c r="K522" s="700"/>
      <c r="L522" s="694"/>
      <c r="M522" s="588"/>
      <c r="N522" s="552"/>
      <c r="O522" s="552"/>
      <c r="P522" s="552"/>
      <c r="Q522" s="107"/>
      <c r="R522" s="107"/>
      <c r="S522" s="107"/>
      <c r="T522" s="107"/>
      <c r="U522" s="108"/>
      <c r="V522" s="101"/>
      <c r="W522" s="101"/>
    </row>
    <row r="523" spans="2:28" s="109" customFormat="1" ht="22.5" customHeight="1" x14ac:dyDescent="0.25">
      <c r="B523" s="695" t="s">
        <v>345</v>
      </c>
      <c r="C523" s="692" t="s">
        <v>346</v>
      </c>
      <c r="D523" s="110"/>
      <c r="E523" s="692" t="s">
        <v>2</v>
      </c>
      <c r="F523" s="111"/>
      <c r="G523" s="692" t="s">
        <v>395</v>
      </c>
      <c r="H523" s="112"/>
      <c r="I523" s="697" t="s">
        <v>396</v>
      </c>
      <c r="J523" s="698"/>
      <c r="K523" s="698"/>
      <c r="L523" s="698"/>
      <c r="M523" s="698"/>
      <c r="N523" s="698"/>
      <c r="O523" s="698"/>
      <c r="P523" s="698"/>
      <c r="Q523" s="698"/>
      <c r="R523" s="698"/>
      <c r="S523" s="698"/>
      <c r="T523" s="699"/>
      <c r="U523" s="280"/>
      <c r="V523" s="692" t="s">
        <v>421</v>
      </c>
      <c r="W523" s="692" t="s">
        <v>411</v>
      </c>
    </row>
    <row r="524" spans="2:28" s="109" customFormat="1" ht="10.5" x14ac:dyDescent="0.25">
      <c r="B524" s="696"/>
      <c r="C524" s="693"/>
      <c r="D524" s="110"/>
      <c r="E524" s="693"/>
      <c r="F524" s="111"/>
      <c r="G524" s="693"/>
      <c r="H524" s="113"/>
      <c r="I524" s="114">
        <v>0</v>
      </c>
      <c r="J524" s="114">
        <v>0.1</v>
      </c>
      <c r="K524" s="114">
        <v>0.15</v>
      </c>
      <c r="L524" s="114">
        <v>0.2</v>
      </c>
      <c r="M524" s="114">
        <v>0.25</v>
      </c>
      <c r="N524" s="114">
        <v>0.3</v>
      </c>
      <c r="O524" s="114">
        <v>0.35</v>
      </c>
      <c r="P524" s="114">
        <v>0.4</v>
      </c>
      <c r="Q524" s="114">
        <v>0.5</v>
      </c>
      <c r="R524" s="114">
        <v>0.75</v>
      </c>
      <c r="S524" s="114">
        <v>0.85</v>
      </c>
      <c r="T524" s="114">
        <v>1</v>
      </c>
      <c r="U524" s="280"/>
      <c r="V524" s="693"/>
      <c r="W524" s="693"/>
    </row>
    <row r="525" spans="2:28" s="109" customFormat="1" ht="10.5" x14ac:dyDescent="0.25">
      <c r="B525" s="115" t="s">
        <v>545</v>
      </c>
      <c r="C525" s="116" t="s">
        <v>546</v>
      </c>
      <c r="D525" s="110"/>
      <c r="E525" s="116" t="s">
        <v>547</v>
      </c>
      <c r="F525" s="111"/>
      <c r="G525" s="116" t="s">
        <v>548</v>
      </c>
      <c r="H525" s="113"/>
      <c r="I525" s="116" t="s">
        <v>549</v>
      </c>
      <c r="J525" s="116" t="s">
        <v>556</v>
      </c>
      <c r="K525" s="116" t="s">
        <v>550</v>
      </c>
      <c r="L525" s="116" t="s">
        <v>558</v>
      </c>
      <c r="M525" s="116" t="s">
        <v>559</v>
      </c>
      <c r="N525" s="116" t="s">
        <v>560</v>
      </c>
      <c r="O525" s="116" t="s">
        <v>613</v>
      </c>
      <c r="P525" s="116" t="s">
        <v>614</v>
      </c>
      <c r="Q525" s="116" t="s">
        <v>615</v>
      </c>
      <c r="R525" s="116" t="s">
        <v>616</v>
      </c>
      <c r="S525" s="116" t="s">
        <v>617</v>
      </c>
      <c r="T525" s="116" t="s">
        <v>618</v>
      </c>
      <c r="U525" s="552"/>
      <c r="V525" s="116" t="s">
        <v>619</v>
      </c>
      <c r="W525" s="116" t="s">
        <v>620</v>
      </c>
    </row>
    <row r="526" spans="2:28" ht="10.5" x14ac:dyDescent="0.25">
      <c r="B526" s="143" t="s">
        <v>354</v>
      </c>
      <c r="C526" s="119">
        <v>0</v>
      </c>
      <c r="D526" s="144"/>
      <c r="E526" s="145"/>
      <c r="F526" s="102"/>
      <c r="G526" s="145"/>
      <c r="H526" s="120"/>
      <c r="I526" s="146"/>
      <c r="J526" s="146"/>
      <c r="K526" s="146"/>
      <c r="L526" s="146"/>
      <c r="M526" s="146"/>
      <c r="N526" s="146"/>
      <c r="O526" s="146"/>
      <c r="P526" s="146"/>
      <c r="Q526" s="146"/>
      <c r="R526" s="146"/>
      <c r="S526" s="146"/>
      <c r="T526" s="146"/>
      <c r="U526" s="108"/>
      <c r="V526" s="123">
        <f>C526*E526</f>
        <v>0</v>
      </c>
      <c r="W526" s="123">
        <f>C526*G526+I526*$I$524+J526*$J$524+K526*$K$524+L526*$L$524+M526*$M$524+N526*$N$524+O526*$O$524+P526*$P$524+Q526*$Q$524+R526*$R$524+S526*$S$524+T526*$T$524</f>
        <v>0</v>
      </c>
      <c r="Y526" s="711"/>
      <c r="Z526" s="711"/>
      <c r="AA526" s="711"/>
      <c r="AB526" s="711"/>
    </row>
    <row r="527" spans="2:28" ht="10.5" x14ac:dyDescent="0.25">
      <c r="B527" s="106" t="s">
        <v>368</v>
      </c>
      <c r="C527" s="119">
        <v>0.2</v>
      </c>
      <c r="D527" s="137"/>
      <c r="E527" s="88"/>
      <c r="F527" s="102"/>
      <c r="G527" s="95"/>
      <c r="H527" s="120"/>
      <c r="I527" s="121"/>
      <c r="J527" s="121"/>
      <c r="K527" s="121"/>
      <c r="L527" s="122"/>
      <c r="M527" s="122"/>
      <c r="N527" s="122"/>
      <c r="O527" s="122"/>
      <c r="P527" s="122"/>
      <c r="Q527" s="122"/>
      <c r="R527" s="122"/>
      <c r="S527" s="122"/>
      <c r="T527" s="122"/>
      <c r="U527" s="108"/>
      <c r="V527" s="123">
        <f>C527*E527</f>
        <v>0</v>
      </c>
      <c r="W527" s="123">
        <f t="shared" ref="W527:W532" si="58">C527*G527+I527*$I$524+J527*$J$524+K527*$K$524+L527*$L$524+M527*$M$524+N527*$N$524+O527*$O$524+P527*$P$524+Q527*$Q$524+R527*$R$524+S527*$S$524+T527*$T$524</f>
        <v>0</v>
      </c>
      <c r="Y527" s="711"/>
      <c r="Z527" s="711"/>
      <c r="AA527" s="711"/>
      <c r="AB527" s="711"/>
    </row>
    <row r="528" spans="2:28" ht="10.5" x14ac:dyDescent="0.25">
      <c r="B528" s="454" t="s">
        <v>369</v>
      </c>
      <c r="C528" s="455">
        <v>0.3</v>
      </c>
      <c r="D528" s="137"/>
      <c r="E528" s="88"/>
      <c r="F528" s="102"/>
      <c r="G528" s="95"/>
      <c r="H528" s="120"/>
      <c r="I528" s="121"/>
      <c r="J528" s="121"/>
      <c r="K528" s="121"/>
      <c r="L528" s="122"/>
      <c r="M528" s="122"/>
      <c r="N528" s="122"/>
      <c r="O528" s="122"/>
      <c r="P528" s="122"/>
      <c r="Q528" s="122"/>
      <c r="R528" s="122"/>
      <c r="S528" s="122"/>
      <c r="T528" s="122"/>
      <c r="U528" s="108"/>
      <c r="V528" s="123">
        <f t="shared" ref="V528:V530" si="59">C528*E528</f>
        <v>0</v>
      </c>
      <c r="W528" s="123">
        <f t="shared" si="58"/>
        <v>0</v>
      </c>
      <c r="Y528" s="711"/>
      <c r="Z528" s="711"/>
      <c r="AA528" s="711"/>
      <c r="AB528" s="711"/>
    </row>
    <row r="529" spans="1:28" ht="10.5" x14ac:dyDescent="0.25">
      <c r="B529" s="153" t="s">
        <v>370</v>
      </c>
      <c r="C529" s="138">
        <v>0.5</v>
      </c>
      <c r="D529" s="137"/>
      <c r="E529" s="86"/>
      <c r="F529" s="102"/>
      <c r="G529" s="93"/>
      <c r="H529" s="120"/>
      <c r="I529" s="139"/>
      <c r="J529" s="139"/>
      <c r="K529" s="139"/>
      <c r="L529" s="140"/>
      <c r="M529" s="140"/>
      <c r="N529" s="140"/>
      <c r="O529" s="140"/>
      <c r="P529" s="140"/>
      <c r="Q529" s="140"/>
      <c r="R529" s="140"/>
      <c r="S529" s="140"/>
      <c r="T529" s="140"/>
      <c r="U529" s="108"/>
      <c r="V529" s="123">
        <f t="shared" si="59"/>
        <v>0</v>
      </c>
      <c r="W529" s="123">
        <f t="shared" si="58"/>
        <v>0</v>
      </c>
      <c r="X529" s="207"/>
      <c r="Y529" s="711"/>
      <c r="Z529" s="711"/>
      <c r="AA529" s="711"/>
      <c r="AB529" s="711"/>
    </row>
    <row r="530" spans="1:28" ht="10.5" x14ac:dyDescent="0.25">
      <c r="B530" s="153" t="s">
        <v>371</v>
      </c>
      <c r="C530" s="141">
        <v>1</v>
      </c>
      <c r="D530" s="137"/>
      <c r="E530" s="86"/>
      <c r="F530" s="102"/>
      <c r="G530" s="93"/>
      <c r="H530" s="120"/>
      <c r="I530" s="139"/>
      <c r="J530" s="139"/>
      <c r="K530" s="139"/>
      <c r="L530" s="140"/>
      <c r="M530" s="140"/>
      <c r="N530" s="140"/>
      <c r="O530" s="140"/>
      <c r="P530" s="140"/>
      <c r="Q530" s="140"/>
      <c r="R530" s="140"/>
      <c r="S530" s="140"/>
      <c r="T530" s="140"/>
      <c r="U530" s="108"/>
      <c r="V530" s="123">
        <f t="shared" si="59"/>
        <v>0</v>
      </c>
      <c r="W530" s="123">
        <f t="shared" si="58"/>
        <v>0</v>
      </c>
      <c r="X530" s="208"/>
      <c r="Y530" s="711"/>
      <c r="Z530" s="711"/>
      <c r="AA530" s="711"/>
      <c r="AB530" s="711"/>
    </row>
    <row r="531" spans="1:28" ht="10.5" x14ac:dyDescent="0.25">
      <c r="B531" s="106" t="s">
        <v>351</v>
      </c>
      <c r="C531" s="141">
        <v>1.5</v>
      </c>
      <c r="D531" s="137"/>
      <c r="E531" s="88"/>
      <c r="F531" s="102"/>
      <c r="G531" s="95"/>
      <c r="H531" s="120"/>
      <c r="I531" s="121"/>
      <c r="J531" s="121"/>
      <c r="K531" s="121"/>
      <c r="L531" s="122"/>
      <c r="M531" s="122"/>
      <c r="N531" s="122"/>
      <c r="O531" s="122"/>
      <c r="P531" s="122"/>
      <c r="Q531" s="122"/>
      <c r="R531" s="122"/>
      <c r="S531" s="122"/>
      <c r="T531" s="122"/>
      <c r="U531" s="108"/>
      <c r="V531" s="123">
        <f t="shared" ref="V531" si="60">C531*E531</f>
        <v>0</v>
      </c>
      <c r="W531" s="123">
        <f t="shared" si="58"/>
        <v>0</v>
      </c>
      <c r="X531" s="208"/>
      <c r="Y531" s="711"/>
      <c r="Z531" s="711"/>
      <c r="AA531" s="711"/>
      <c r="AB531" s="711"/>
    </row>
    <row r="532" spans="1:28" ht="10.5" x14ac:dyDescent="0.25">
      <c r="B532" s="106" t="s">
        <v>352</v>
      </c>
      <c r="C532" s="141">
        <v>0.5</v>
      </c>
      <c r="D532" s="137"/>
      <c r="E532" s="88"/>
      <c r="F532" s="102"/>
      <c r="G532" s="95"/>
      <c r="H532" s="120"/>
      <c r="I532" s="121"/>
      <c r="J532" s="121"/>
      <c r="K532" s="121"/>
      <c r="L532" s="122"/>
      <c r="M532" s="122"/>
      <c r="N532" s="122"/>
      <c r="O532" s="122"/>
      <c r="P532" s="122"/>
      <c r="Q532" s="122"/>
      <c r="R532" s="122"/>
      <c r="S532" s="122"/>
      <c r="T532" s="122"/>
      <c r="U532" s="108"/>
      <c r="V532" s="123">
        <f>C532*E532</f>
        <v>0</v>
      </c>
      <c r="W532" s="123">
        <f t="shared" si="58"/>
        <v>0</v>
      </c>
      <c r="X532" s="207"/>
      <c r="Y532" s="711"/>
      <c r="Z532" s="711"/>
      <c r="AA532" s="711"/>
      <c r="AB532" s="711"/>
    </row>
    <row r="533" spans="1:28" ht="9.9" customHeight="1" x14ac:dyDescent="0.25">
      <c r="B533" s="124"/>
      <c r="C533" s="125"/>
      <c r="D533" s="126"/>
      <c r="E533" s="127"/>
      <c r="F533" s="102"/>
      <c r="G533" s="125"/>
      <c r="H533" s="102"/>
      <c r="I533" s="128"/>
      <c r="J533" s="128"/>
      <c r="K533" s="128"/>
      <c r="L533" s="279"/>
      <c r="M533" s="587"/>
      <c r="N533" s="557"/>
      <c r="O533" s="557"/>
      <c r="P533" s="557"/>
      <c r="Q533" s="279"/>
      <c r="R533" s="557"/>
      <c r="S533" s="587"/>
      <c r="T533" s="279"/>
      <c r="U533" s="108"/>
      <c r="V533" s="101"/>
      <c r="W533" s="101"/>
    </row>
    <row r="534" spans="1:28" s="155" customFormat="1" ht="10.5" x14ac:dyDescent="0.25">
      <c r="B534" s="129" t="s">
        <v>349</v>
      </c>
      <c r="C534" s="185" t="s">
        <v>53</v>
      </c>
      <c r="D534" s="131"/>
      <c r="E534" s="85">
        <f>SUM(V526:V532)</f>
        <v>0</v>
      </c>
      <c r="F534" s="131"/>
      <c r="G534" s="91"/>
      <c r="H534" s="131"/>
      <c r="I534" s="156"/>
      <c r="J534" s="156"/>
      <c r="K534" s="156"/>
      <c r="L534" s="157"/>
      <c r="M534" s="157"/>
      <c r="N534" s="157"/>
      <c r="O534" s="157"/>
      <c r="P534" s="157"/>
      <c r="Q534" s="157"/>
      <c r="R534" s="157"/>
      <c r="S534" s="157"/>
      <c r="T534" s="157"/>
      <c r="U534" s="158"/>
      <c r="V534" s="91"/>
      <c r="W534" s="91"/>
    </row>
    <row r="535" spans="1:28" s="155" customFormat="1" ht="10.5" x14ac:dyDescent="0.25">
      <c r="B535" s="129" t="s">
        <v>350</v>
      </c>
      <c r="C535" s="185" t="s">
        <v>54</v>
      </c>
      <c r="D535" s="131"/>
      <c r="E535" s="85">
        <f>SUM(W526:W532)</f>
        <v>0</v>
      </c>
      <c r="F535" s="131"/>
      <c r="G535" s="91"/>
      <c r="H535" s="131"/>
      <c r="I535" s="156"/>
      <c r="J535" s="156"/>
      <c r="K535" s="156"/>
      <c r="L535" s="157"/>
      <c r="M535" s="157"/>
      <c r="N535" s="157"/>
      <c r="O535" s="157"/>
      <c r="P535" s="157"/>
      <c r="Q535" s="157"/>
      <c r="R535" s="157"/>
      <c r="S535" s="157"/>
      <c r="T535" s="157"/>
      <c r="U535" s="158"/>
      <c r="V535" s="91"/>
      <c r="W535" s="91"/>
    </row>
    <row r="536" spans="1:28" ht="15" customHeight="1" x14ac:dyDescent="0.35">
      <c r="U536" s="209"/>
      <c r="W536" s="209"/>
    </row>
    <row r="537" spans="1:28" ht="15" customHeight="1" x14ac:dyDescent="0.35">
      <c r="U537" s="209"/>
      <c r="W537" s="209"/>
    </row>
    <row r="538" spans="1:28" s="292" customFormat="1" ht="15" customHeight="1" x14ac:dyDescent="0.3">
      <c r="A538" s="289"/>
      <c r="B538" s="411" t="s">
        <v>594</v>
      </c>
      <c r="C538" s="416"/>
      <c r="D538" s="417"/>
      <c r="E538" s="418"/>
      <c r="F538" s="417"/>
      <c r="G538" s="416"/>
      <c r="H538" s="417"/>
      <c r="I538" s="419"/>
      <c r="J538" s="555"/>
      <c r="K538" s="555"/>
      <c r="L538" s="419"/>
      <c r="M538" s="593"/>
      <c r="N538" s="555"/>
      <c r="O538" s="555"/>
      <c r="P538" s="555"/>
      <c r="Q538" s="420"/>
      <c r="R538" s="420"/>
      <c r="S538" s="420"/>
      <c r="T538" s="420"/>
      <c r="U538" s="420"/>
      <c r="V538" s="420"/>
      <c r="W538" s="420"/>
    </row>
    <row r="539" spans="1:28" s="82" customFormat="1" ht="7.5" customHeight="1" x14ac:dyDescent="0.25">
      <c r="A539" s="81"/>
      <c r="B539" s="100"/>
      <c r="C539" s="101"/>
      <c r="D539" s="102"/>
      <c r="E539" s="103"/>
      <c r="F539" s="102"/>
      <c r="G539" s="101"/>
      <c r="H539" s="102"/>
      <c r="I539" s="280"/>
      <c r="J539" s="552"/>
      <c r="K539" s="552"/>
      <c r="L539" s="280"/>
      <c r="M539" s="588"/>
      <c r="N539" s="552"/>
      <c r="O539" s="552"/>
      <c r="P539" s="552"/>
      <c r="Q539" s="104"/>
      <c r="R539" s="104"/>
      <c r="S539" s="104"/>
      <c r="T539" s="104"/>
      <c r="U539" s="104"/>
      <c r="V539" s="104"/>
      <c r="W539" s="104"/>
    </row>
    <row r="540" spans="1:28" ht="21" x14ac:dyDescent="0.25">
      <c r="B540" s="176"/>
      <c r="C540" s="177" t="s">
        <v>338</v>
      </c>
      <c r="D540" s="102"/>
      <c r="E540" s="103"/>
      <c r="F540" s="102"/>
      <c r="G540" s="101"/>
      <c r="H540" s="102"/>
      <c r="I540" s="280"/>
      <c r="J540" s="552"/>
      <c r="K540" s="552"/>
      <c r="L540" s="280"/>
      <c r="M540" s="588"/>
      <c r="N540" s="552"/>
      <c r="O540" s="552"/>
      <c r="P540" s="552"/>
      <c r="Q540" s="107"/>
      <c r="R540" s="107"/>
      <c r="S540" s="107"/>
      <c r="T540" s="107"/>
      <c r="U540" s="108"/>
      <c r="V540" s="101"/>
      <c r="W540" s="101"/>
    </row>
    <row r="541" spans="1:28" ht="10.5" x14ac:dyDescent="0.25">
      <c r="B541" s="176"/>
      <c r="C541" s="105" t="s">
        <v>539</v>
      </c>
      <c r="D541" s="102"/>
      <c r="E541" s="103"/>
      <c r="F541" s="102"/>
      <c r="G541" s="101"/>
      <c r="H541" s="102"/>
      <c r="I541" s="280"/>
      <c r="J541" s="552"/>
      <c r="K541" s="552"/>
      <c r="L541" s="280"/>
      <c r="M541" s="588"/>
      <c r="N541" s="552"/>
      <c r="O541" s="552"/>
      <c r="P541" s="552"/>
      <c r="Q541" s="107"/>
      <c r="R541" s="107"/>
      <c r="S541" s="107"/>
      <c r="T541" s="107"/>
      <c r="U541" s="108"/>
      <c r="V541" s="101"/>
      <c r="W541" s="101"/>
    </row>
    <row r="542" spans="1:28" ht="10.5" x14ac:dyDescent="0.25">
      <c r="B542" s="106" t="s">
        <v>336</v>
      </c>
      <c r="C542" s="92">
        <f>'Individu Form 2A ATMR Kredit'!H140</f>
        <v>0</v>
      </c>
      <c r="D542" s="102"/>
      <c r="E542" s="91"/>
      <c r="F542" s="178"/>
      <c r="G542" s="179"/>
      <c r="H542" s="102"/>
      <c r="I542" s="128"/>
      <c r="J542" s="128"/>
      <c r="K542" s="128"/>
      <c r="L542" s="279"/>
      <c r="M542" s="587"/>
      <c r="N542" s="557"/>
      <c r="O542" s="557"/>
      <c r="P542" s="557"/>
      <c r="Q542" s="279"/>
      <c r="R542" s="557"/>
      <c r="S542" s="587"/>
      <c r="T542" s="279"/>
      <c r="U542" s="108"/>
      <c r="V542" s="101"/>
      <c r="W542" s="101"/>
    </row>
    <row r="543" spans="1:28" ht="10.5" x14ac:dyDescent="0.25">
      <c r="B543" s="106" t="s">
        <v>360</v>
      </c>
      <c r="C543" s="92">
        <f>'Individu Form 2A ATMR Kredit'!H167</f>
        <v>0</v>
      </c>
      <c r="D543" s="102"/>
      <c r="E543" s="180"/>
      <c r="F543" s="178"/>
      <c r="G543" s="179"/>
      <c r="H543" s="102"/>
      <c r="I543" s="128"/>
      <c r="J543" s="128"/>
      <c r="K543" s="128"/>
      <c r="L543" s="279"/>
      <c r="M543" s="587"/>
      <c r="N543" s="557"/>
      <c r="O543" s="557"/>
      <c r="P543" s="557"/>
      <c r="Q543" s="279"/>
      <c r="R543" s="557"/>
      <c r="S543" s="587"/>
      <c r="T543" s="279"/>
      <c r="U543" s="108"/>
      <c r="V543" s="101"/>
      <c r="W543" s="101"/>
    </row>
    <row r="544" spans="1:28" s="82" customFormat="1" ht="9.9" customHeight="1" x14ac:dyDescent="0.25">
      <c r="B544" s="204"/>
      <c r="C544" s="182"/>
      <c r="D544" s="178"/>
      <c r="E544" s="180"/>
      <c r="F544" s="178"/>
      <c r="G544" s="179"/>
      <c r="H544" s="178"/>
      <c r="I544" s="205"/>
      <c r="J544" s="205"/>
      <c r="K544" s="205"/>
      <c r="L544" s="278"/>
      <c r="M544" s="586"/>
      <c r="N544" s="558"/>
      <c r="O544" s="558"/>
      <c r="P544" s="558"/>
      <c r="Q544" s="278"/>
      <c r="R544" s="558"/>
      <c r="S544" s="586"/>
      <c r="T544" s="278"/>
      <c r="U544" s="206"/>
      <c r="V544" s="179"/>
      <c r="W544" s="179"/>
    </row>
    <row r="545" spans="2:23" s="155" customFormat="1" ht="21" x14ac:dyDescent="0.25">
      <c r="B545" s="183" t="s">
        <v>397</v>
      </c>
      <c r="C545" s="184" t="s">
        <v>338</v>
      </c>
      <c r="D545" s="131"/>
      <c r="E545" s="185" t="s">
        <v>361</v>
      </c>
      <c r="F545" s="131"/>
      <c r="G545" s="267" t="s">
        <v>387</v>
      </c>
      <c r="H545" s="131"/>
      <c r="I545" s="156"/>
      <c r="J545" s="156"/>
      <c r="K545" s="156"/>
      <c r="L545" s="157"/>
      <c r="M545" s="157"/>
      <c r="N545" s="157"/>
      <c r="O545" s="157"/>
      <c r="P545" s="157"/>
      <c r="Q545" s="157"/>
      <c r="R545" s="157"/>
      <c r="S545" s="157"/>
      <c r="T545" s="157"/>
      <c r="U545" s="158"/>
      <c r="V545" s="91"/>
      <c r="W545" s="91"/>
    </row>
    <row r="546" spans="2:23" s="188" customFormat="1" ht="10.5" x14ac:dyDescent="0.25">
      <c r="B546" s="186" t="s">
        <v>540</v>
      </c>
      <c r="C546" s="187" t="s">
        <v>541</v>
      </c>
      <c r="D546" s="158"/>
      <c r="E546" s="130" t="s">
        <v>542</v>
      </c>
      <c r="F546" s="158"/>
      <c r="G546" s="130" t="s">
        <v>544</v>
      </c>
      <c r="H546" s="158"/>
      <c r="I546" s="157"/>
      <c r="J546" s="157"/>
      <c r="K546" s="157"/>
      <c r="L546" s="157"/>
      <c r="M546" s="157"/>
      <c r="N546" s="157"/>
      <c r="O546" s="157"/>
      <c r="P546" s="157"/>
      <c r="Q546" s="157"/>
      <c r="R546" s="157"/>
      <c r="S546" s="157"/>
      <c r="T546" s="157"/>
      <c r="U546" s="158"/>
      <c r="V546" s="91"/>
      <c r="W546" s="91"/>
    </row>
    <row r="547" spans="2:23" ht="10.5" x14ac:dyDescent="0.25">
      <c r="B547" s="165" t="s">
        <v>490</v>
      </c>
      <c r="C547" s="94"/>
      <c r="D547" s="102"/>
      <c r="E547" s="141">
        <v>0.1</v>
      </c>
      <c r="F547" s="102"/>
      <c r="G547" s="189">
        <f t="shared" ref="G547:G551" si="61">E547*C547</f>
        <v>0</v>
      </c>
      <c r="H547" s="102"/>
      <c r="I547" s="128"/>
      <c r="J547" s="128"/>
      <c r="K547" s="128"/>
      <c r="L547" s="279"/>
      <c r="M547" s="587"/>
      <c r="N547" s="557"/>
      <c r="O547" s="557"/>
      <c r="P547" s="557"/>
      <c r="Q547" s="279"/>
      <c r="R547" s="557"/>
      <c r="S547" s="587"/>
      <c r="T547" s="279"/>
      <c r="U547" s="108"/>
      <c r="V547" s="101"/>
      <c r="W547" s="101"/>
    </row>
    <row r="548" spans="2:23" ht="10.5" x14ac:dyDescent="0.25">
      <c r="B548" s="165" t="s">
        <v>491</v>
      </c>
      <c r="C548" s="94"/>
      <c r="D548" s="102"/>
      <c r="E548" s="141">
        <v>0.2</v>
      </c>
      <c r="F548" s="102"/>
      <c r="G548" s="189">
        <f t="shared" si="61"/>
        <v>0</v>
      </c>
      <c r="H548" s="102"/>
      <c r="I548" s="128"/>
      <c r="J548" s="128"/>
      <c r="K548" s="128"/>
      <c r="L548" s="279"/>
      <c r="M548" s="587"/>
      <c r="N548" s="557"/>
      <c r="O548" s="557"/>
      <c r="P548" s="557"/>
      <c r="Q548" s="279"/>
      <c r="R548" s="557"/>
      <c r="S548" s="587"/>
      <c r="T548" s="279"/>
      <c r="U548" s="108"/>
      <c r="V548" s="101"/>
      <c r="W548" s="101"/>
    </row>
    <row r="549" spans="2:23" ht="10.5" x14ac:dyDescent="0.25">
      <c r="B549" s="165" t="s">
        <v>492</v>
      </c>
      <c r="C549" s="94"/>
      <c r="D549" s="102"/>
      <c r="E549" s="141">
        <v>0.4</v>
      </c>
      <c r="F549" s="102"/>
      <c r="G549" s="189">
        <f t="shared" si="61"/>
        <v>0</v>
      </c>
      <c r="H549" s="102"/>
      <c r="I549" s="128"/>
      <c r="J549" s="128"/>
      <c r="K549" s="128"/>
      <c r="L549" s="279"/>
      <c r="M549" s="587"/>
      <c r="N549" s="557"/>
      <c r="O549" s="557"/>
      <c r="P549" s="557"/>
      <c r="Q549" s="279"/>
      <c r="R549" s="557"/>
      <c r="S549" s="587"/>
      <c r="T549" s="279"/>
      <c r="U549" s="108"/>
      <c r="V549" s="101"/>
      <c r="W549" s="101"/>
    </row>
    <row r="550" spans="2:23" ht="10.5" x14ac:dyDescent="0.25">
      <c r="B550" s="190" t="s">
        <v>493</v>
      </c>
      <c r="C550" s="191"/>
      <c r="D550" s="192"/>
      <c r="E550" s="193">
        <v>0.5</v>
      </c>
      <c r="F550" s="102"/>
      <c r="G550" s="189">
        <f t="shared" si="61"/>
        <v>0</v>
      </c>
      <c r="H550" s="102"/>
      <c r="I550" s="128"/>
      <c r="J550" s="128"/>
      <c r="K550" s="128"/>
      <c r="L550" s="279"/>
      <c r="M550" s="587"/>
      <c r="N550" s="557"/>
      <c r="O550" s="557"/>
      <c r="P550" s="557"/>
      <c r="Q550" s="279"/>
      <c r="R550" s="557"/>
      <c r="S550" s="587"/>
      <c r="T550" s="279"/>
      <c r="U550" s="108"/>
      <c r="V550" s="101"/>
      <c r="W550" s="101"/>
    </row>
    <row r="551" spans="2:23" ht="10.5" x14ac:dyDescent="0.25">
      <c r="B551" s="190" t="s">
        <v>494</v>
      </c>
      <c r="C551" s="191"/>
      <c r="D551" s="192"/>
      <c r="E551" s="193">
        <v>1</v>
      </c>
      <c r="F551" s="102"/>
      <c r="G551" s="189">
        <f t="shared" si="61"/>
        <v>0</v>
      </c>
      <c r="H551" s="102"/>
      <c r="I551" s="128"/>
      <c r="J551" s="128"/>
      <c r="K551" s="128"/>
      <c r="L551" s="279"/>
      <c r="M551" s="587"/>
      <c r="N551" s="557"/>
      <c r="O551" s="557"/>
      <c r="P551" s="557"/>
      <c r="Q551" s="279"/>
      <c r="R551" s="557"/>
      <c r="S551" s="587"/>
      <c r="T551" s="279"/>
      <c r="U551" s="108"/>
      <c r="V551" s="101"/>
      <c r="W551" s="101"/>
    </row>
    <row r="552" spans="2:23" ht="10.5" x14ac:dyDescent="0.25">
      <c r="B552" s="100"/>
      <c r="C552" s="199"/>
      <c r="D552" s="102"/>
      <c r="E552" s="114" t="s">
        <v>52</v>
      </c>
      <c r="F552" s="102"/>
      <c r="G552" s="96">
        <f>SUM(G547:G551)</f>
        <v>0</v>
      </c>
      <c r="H552" s="102"/>
      <c r="I552" s="128"/>
      <c r="J552" s="128"/>
      <c r="K552" s="128"/>
      <c r="L552" s="279"/>
      <c r="M552" s="587"/>
      <c r="N552" s="557"/>
      <c r="O552" s="557"/>
      <c r="P552" s="557"/>
      <c r="Q552" s="279"/>
      <c r="R552" s="557"/>
      <c r="S552" s="587"/>
      <c r="T552" s="279"/>
      <c r="U552" s="108"/>
      <c r="V552" s="101"/>
      <c r="W552" s="101"/>
    </row>
    <row r="553" spans="2:23" ht="10.5" x14ac:dyDescent="0.25">
      <c r="B553" s="100"/>
      <c r="C553" s="101"/>
      <c r="D553" s="102"/>
      <c r="E553" s="103"/>
      <c r="F553" s="102"/>
      <c r="G553" s="101"/>
      <c r="H553" s="102"/>
      <c r="I553" s="700"/>
      <c r="J553" s="700"/>
      <c r="K553" s="700"/>
      <c r="L553" s="694"/>
      <c r="M553" s="588"/>
      <c r="N553" s="552"/>
      <c r="O553" s="552"/>
      <c r="P553" s="552"/>
      <c r="Q553" s="107"/>
      <c r="R553" s="107"/>
      <c r="S553" s="107"/>
      <c r="T553" s="107"/>
      <c r="U553" s="108"/>
      <c r="V553" s="101"/>
      <c r="W553" s="81"/>
    </row>
    <row r="554" spans="2:23" s="109" customFormat="1" ht="22.5" customHeight="1" x14ac:dyDescent="0.25">
      <c r="B554" s="695" t="s">
        <v>345</v>
      </c>
      <c r="C554" s="692" t="s">
        <v>346</v>
      </c>
      <c r="D554" s="110"/>
      <c r="E554" s="692" t="s">
        <v>2</v>
      </c>
      <c r="F554" s="111"/>
      <c r="G554" s="692" t="s">
        <v>395</v>
      </c>
      <c r="H554" s="112"/>
      <c r="I554" s="697" t="s">
        <v>396</v>
      </c>
      <c r="J554" s="698"/>
      <c r="K554" s="698"/>
      <c r="L554" s="698"/>
      <c r="M554" s="698"/>
      <c r="N554" s="698"/>
      <c r="O554" s="698"/>
      <c r="P554" s="698"/>
      <c r="Q554" s="698"/>
      <c r="R554" s="698"/>
      <c r="S554" s="698"/>
      <c r="T554" s="699"/>
      <c r="U554" s="519"/>
      <c r="V554" s="692" t="s">
        <v>421</v>
      </c>
      <c r="W554" s="692" t="s">
        <v>411</v>
      </c>
    </row>
    <row r="555" spans="2:23" s="109" customFormat="1" ht="10.5" x14ac:dyDescent="0.25">
      <c r="B555" s="696"/>
      <c r="C555" s="693"/>
      <c r="D555" s="110"/>
      <c r="E555" s="693"/>
      <c r="F555" s="111"/>
      <c r="G555" s="693"/>
      <c r="H555" s="113"/>
      <c r="I555" s="114">
        <v>0</v>
      </c>
      <c r="J555" s="114">
        <v>0.1</v>
      </c>
      <c r="K555" s="114">
        <v>0.15</v>
      </c>
      <c r="L555" s="114">
        <v>0.2</v>
      </c>
      <c r="M555" s="114">
        <v>0.25</v>
      </c>
      <c r="N555" s="114">
        <v>0.3</v>
      </c>
      <c r="O555" s="114">
        <v>0.35</v>
      </c>
      <c r="P555" s="114">
        <v>0.4</v>
      </c>
      <c r="Q555" s="114">
        <v>0.5</v>
      </c>
      <c r="R555" s="114">
        <v>0.75</v>
      </c>
      <c r="S555" s="114">
        <v>0.85</v>
      </c>
      <c r="T555" s="114">
        <v>1</v>
      </c>
      <c r="U555" s="519"/>
      <c r="V555" s="693"/>
      <c r="W555" s="693"/>
    </row>
    <row r="556" spans="2:23" s="109" customFormat="1" ht="10.5" x14ac:dyDescent="0.25">
      <c r="B556" s="115" t="s">
        <v>545</v>
      </c>
      <c r="C556" s="116" t="s">
        <v>546</v>
      </c>
      <c r="D556" s="110"/>
      <c r="E556" s="116" t="s">
        <v>547</v>
      </c>
      <c r="F556" s="111"/>
      <c r="G556" s="116" t="s">
        <v>548</v>
      </c>
      <c r="H556" s="113"/>
      <c r="I556" s="116" t="s">
        <v>549</v>
      </c>
      <c r="J556" s="116" t="s">
        <v>556</v>
      </c>
      <c r="K556" s="116" t="s">
        <v>550</v>
      </c>
      <c r="L556" s="116" t="s">
        <v>558</v>
      </c>
      <c r="M556" s="116" t="s">
        <v>559</v>
      </c>
      <c r="N556" s="116" t="s">
        <v>560</v>
      </c>
      <c r="O556" s="116" t="s">
        <v>613</v>
      </c>
      <c r="P556" s="116" t="s">
        <v>614</v>
      </c>
      <c r="Q556" s="116" t="s">
        <v>615</v>
      </c>
      <c r="R556" s="116" t="s">
        <v>616</v>
      </c>
      <c r="S556" s="116" t="s">
        <v>617</v>
      </c>
      <c r="T556" s="116" t="s">
        <v>618</v>
      </c>
      <c r="U556" s="552"/>
      <c r="V556" s="116" t="s">
        <v>619</v>
      </c>
      <c r="W556" s="116" t="s">
        <v>620</v>
      </c>
    </row>
    <row r="557" spans="2:23" ht="10.5" x14ac:dyDescent="0.25">
      <c r="B557" s="469" t="s">
        <v>459</v>
      </c>
      <c r="C557" s="315"/>
      <c r="D557" s="110"/>
      <c r="E557" s="315"/>
      <c r="F557" s="111"/>
      <c r="G557" s="315"/>
      <c r="H557" s="113"/>
      <c r="I557" s="315"/>
      <c r="J557" s="315"/>
      <c r="K557" s="315"/>
      <c r="L557" s="315"/>
      <c r="M557" s="315"/>
      <c r="N557" s="315"/>
      <c r="O557" s="315"/>
      <c r="P557" s="315"/>
      <c r="Q557" s="315"/>
      <c r="R557" s="315"/>
      <c r="S557" s="315"/>
      <c r="T557" s="315"/>
      <c r="U557" s="519"/>
      <c r="V557" s="315"/>
      <c r="W557" s="315"/>
    </row>
    <row r="558" spans="2:23" ht="10.5" x14ac:dyDescent="0.25">
      <c r="B558" s="545" t="s">
        <v>355</v>
      </c>
      <c r="C558" s="546">
        <v>0.2</v>
      </c>
      <c r="D558" s="137"/>
      <c r="E558" s="88"/>
      <c r="F558" s="102"/>
      <c r="G558" s="95"/>
      <c r="H558" s="120"/>
      <c r="I558" s="121"/>
      <c r="J558" s="121"/>
      <c r="K558" s="121"/>
      <c r="L558" s="122"/>
      <c r="M558" s="122"/>
      <c r="N558" s="122"/>
      <c r="O558" s="122"/>
      <c r="P558" s="122"/>
      <c r="Q558" s="122"/>
      <c r="R558" s="122"/>
      <c r="S558" s="122"/>
      <c r="T558" s="122"/>
      <c r="U558" s="108"/>
      <c r="V558" s="123">
        <f t="shared" ref="V558:V564" si="62">C558*E558</f>
        <v>0</v>
      </c>
      <c r="W558" s="123">
        <f>C558*G558+I558*$I$555+J558*$J$555+K558*$K$555+L558*$L$555+M558*$M$555+N558*$N$555+O558*$O$555+P558*$P$555+Q558*$Q$555+R558*$R$555+S558*$S$555+T558*$T$555</f>
        <v>0</v>
      </c>
    </row>
    <row r="559" spans="2:23" ht="10.5" x14ac:dyDescent="0.25">
      <c r="B559" s="545" t="s">
        <v>356</v>
      </c>
      <c r="C559" s="547">
        <v>0.5</v>
      </c>
      <c r="D559" s="137"/>
      <c r="E559" s="86"/>
      <c r="F559" s="102"/>
      <c r="G559" s="93"/>
      <c r="H559" s="120"/>
      <c r="I559" s="139"/>
      <c r="J559" s="139"/>
      <c r="K559" s="139"/>
      <c r="L559" s="140"/>
      <c r="M559" s="140"/>
      <c r="N559" s="140"/>
      <c r="O559" s="140"/>
      <c r="P559" s="140"/>
      <c r="Q559" s="140"/>
      <c r="R559" s="140"/>
      <c r="S559" s="140"/>
      <c r="T559" s="140"/>
      <c r="U559" s="108"/>
      <c r="V559" s="123">
        <f t="shared" si="62"/>
        <v>0</v>
      </c>
      <c r="W559" s="123">
        <f t="shared" ref="W559:W564" si="63">C559*G559+I559*$I$555+J559*$J$555+K559*$K$555+L559*$L$555+M559*$M$555+N559*$N$555+O559*$O$555+P559*$P$555+Q559*$Q$555+R559*$R$555+S559*$S$555+T559*$T$555</f>
        <v>0</v>
      </c>
    </row>
    <row r="560" spans="2:23" ht="10.5" x14ac:dyDescent="0.25">
      <c r="B560" s="545" t="s">
        <v>357</v>
      </c>
      <c r="C560" s="550">
        <v>1</v>
      </c>
      <c r="D560" s="137"/>
      <c r="E560" s="86"/>
      <c r="F560" s="102"/>
      <c r="G560" s="93"/>
      <c r="H560" s="120"/>
      <c r="I560" s="139"/>
      <c r="J560" s="139"/>
      <c r="K560" s="139"/>
      <c r="L560" s="140"/>
      <c r="M560" s="140"/>
      <c r="N560" s="140"/>
      <c r="O560" s="140"/>
      <c r="P560" s="140"/>
      <c r="Q560" s="140"/>
      <c r="R560" s="140"/>
      <c r="S560" s="140"/>
      <c r="T560" s="140"/>
      <c r="U560" s="108"/>
      <c r="V560" s="123">
        <f t="shared" si="62"/>
        <v>0</v>
      </c>
      <c r="W560" s="123">
        <f t="shared" si="63"/>
        <v>0</v>
      </c>
    </row>
    <row r="561" spans="1:23" ht="10.5" x14ac:dyDescent="0.25">
      <c r="B561" s="545" t="s">
        <v>358</v>
      </c>
      <c r="C561" s="550">
        <v>1.5</v>
      </c>
      <c r="D561" s="137"/>
      <c r="E561" s="88"/>
      <c r="F561" s="102"/>
      <c r="G561" s="95"/>
      <c r="H561" s="120"/>
      <c r="I561" s="121"/>
      <c r="J561" s="121"/>
      <c r="K561" s="121"/>
      <c r="L561" s="122"/>
      <c r="M561" s="122"/>
      <c r="N561" s="122"/>
      <c r="O561" s="122"/>
      <c r="P561" s="122"/>
      <c r="Q561" s="122"/>
      <c r="R561" s="122"/>
      <c r="S561" s="122"/>
      <c r="T561" s="122"/>
      <c r="U561" s="108"/>
      <c r="V561" s="123">
        <f t="shared" si="62"/>
        <v>0</v>
      </c>
      <c r="W561" s="123">
        <f t="shared" si="63"/>
        <v>0</v>
      </c>
    </row>
    <row r="562" spans="1:23" ht="10.5" x14ac:dyDescent="0.25">
      <c r="B562" s="471" t="s">
        <v>373</v>
      </c>
      <c r="C562" s="141">
        <v>0.2</v>
      </c>
      <c r="D562" s="137"/>
      <c r="E562" s="88"/>
      <c r="F562" s="102"/>
      <c r="G562" s="95"/>
      <c r="H562" s="120"/>
      <c r="I562" s="121"/>
      <c r="J562" s="121"/>
      <c r="K562" s="121"/>
      <c r="L562" s="122"/>
      <c r="M562" s="122"/>
      <c r="N562" s="122"/>
      <c r="O562" s="122"/>
      <c r="P562" s="122"/>
      <c r="Q562" s="122"/>
      <c r="R562" s="122"/>
      <c r="S562" s="122"/>
      <c r="T562" s="122"/>
      <c r="U562" s="108"/>
      <c r="V562" s="123">
        <f t="shared" si="62"/>
        <v>0</v>
      </c>
      <c r="W562" s="123">
        <f t="shared" si="63"/>
        <v>0</v>
      </c>
    </row>
    <row r="563" spans="1:23" ht="10.5" x14ac:dyDescent="0.25">
      <c r="B563" s="471" t="s">
        <v>371</v>
      </c>
      <c r="C563" s="141">
        <v>0.5</v>
      </c>
      <c r="D563" s="137"/>
      <c r="E563" s="88"/>
      <c r="F563" s="102"/>
      <c r="G563" s="95"/>
      <c r="H563" s="120"/>
      <c r="I563" s="121"/>
      <c r="J563" s="121"/>
      <c r="K563" s="121"/>
      <c r="L563" s="122"/>
      <c r="M563" s="122"/>
      <c r="N563" s="122"/>
      <c r="O563" s="122"/>
      <c r="P563" s="122"/>
      <c r="Q563" s="122"/>
      <c r="R563" s="122"/>
      <c r="S563" s="122"/>
      <c r="T563" s="122"/>
      <c r="U563" s="108"/>
      <c r="V563" s="123">
        <f t="shared" si="62"/>
        <v>0</v>
      </c>
      <c r="W563" s="123">
        <f t="shared" si="63"/>
        <v>0</v>
      </c>
    </row>
    <row r="564" spans="1:23" ht="10.5" x14ac:dyDescent="0.25">
      <c r="B564" s="471" t="s">
        <v>351</v>
      </c>
      <c r="C564" s="141">
        <v>1.5</v>
      </c>
      <c r="D564" s="137"/>
      <c r="E564" s="88"/>
      <c r="F564" s="102"/>
      <c r="G564" s="95"/>
      <c r="H564" s="120"/>
      <c r="I564" s="121"/>
      <c r="J564" s="121"/>
      <c r="K564" s="121"/>
      <c r="L564" s="122"/>
      <c r="M564" s="122"/>
      <c r="N564" s="122"/>
      <c r="O564" s="122"/>
      <c r="P564" s="122"/>
      <c r="Q564" s="122"/>
      <c r="R564" s="122"/>
      <c r="S564" s="122"/>
      <c r="T564" s="122"/>
      <c r="U564" s="108"/>
      <c r="V564" s="123">
        <f t="shared" si="62"/>
        <v>0</v>
      </c>
      <c r="W564" s="123">
        <f t="shared" si="63"/>
        <v>0</v>
      </c>
    </row>
    <row r="565" spans="1:23" ht="10.5" x14ac:dyDescent="0.25">
      <c r="B565" s="469" t="s">
        <v>352</v>
      </c>
      <c r="C565" s="315"/>
      <c r="D565" s="137"/>
      <c r="E565" s="315"/>
      <c r="F565" s="102"/>
      <c r="G565" s="315"/>
      <c r="H565" s="120"/>
      <c r="I565" s="315"/>
      <c r="J565" s="315"/>
      <c r="K565" s="315"/>
      <c r="L565" s="315"/>
      <c r="M565" s="315"/>
      <c r="N565" s="315"/>
      <c r="O565" s="315"/>
      <c r="P565" s="315"/>
      <c r="Q565" s="315"/>
      <c r="R565" s="315"/>
      <c r="S565" s="315"/>
      <c r="T565" s="315"/>
      <c r="U565" s="108"/>
      <c r="V565" s="315"/>
      <c r="W565" s="315"/>
    </row>
    <row r="566" spans="1:23" ht="10.5" x14ac:dyDescent="0.25">
      <c r="B566" s="472" t="s">
        <v>460</v>
      </c>
      <c r="C566" s="459">
        <v>0.2</v>
      </c>
      <c r="D566" s="137"/>
      <c r="E566" s="88"/>
      <c r="F566" s="102"/>
      <c r="G566" s="95"/>
      <c r="H566" s="120"/>
      <c r="I566" s="121"/>
      <c r="J566" s="121"/>
      <c r="K566" s="121"/>
      <c r="L566" s="122"/>
      <c r="M566" s="122"/>
      <c r="N566" s="122"/>
      <c r="O566" s="122"/>
      <c r="P566" s="122"/>
      <c r="Q566" s="122"/>
      <c r="R566" s="122"/>
      <c r="S566" s="122"/>
      <c r="T566" s="122"/>
      <c r="U566" s="108"/>
      <c r="V566" s="123">
        <f t="shared" ref="V566:V568" si="64">C566*E566</f>
        <v>0</v>
      </c>
      <c r="W566" s="123">
        <f t="shared" ref="W566:W568" si="65">C566*G566+I566*$I$555+J566*$J$555+K566*$K$555+L566*$L$555+M566*$M$555+N566*$N$555+O566*$O$555+P566*$P$555+Q566*$Q$555+R566*$R$555+S566*$S$555+T566*$T$555</f>
        <v>0</v>
      </c>
    </row>
    <row r="567" spans="1:23" ht="10.5" x14ac:dyDescent="0.25">
      <c r="B567" s="472" t="s">
        <v>461</v>
      </c>
      <c r="C567" s="459">
        <v>0.5</v>
      </c>
      <c r="D567" s="137"/>
      <c r="E567" s="88"/>
      <c r="F567" s="102"/>
      <c r="G567" s="95"/>
      <c r="H567" s="120"/>
      <c r="I567" s="121"/>
      <c r="J567" s="121"/>
      <c r="K567" s="121"/>
      <c r="L567" s="122"/>
      <c r="M567" s="122"/>
      <c r="N567" s="122"/>
      <c r="O567" s="122"/>
      <c r="P567" s="122"/>
      <c r="Q567" s="122"/>
      <c r="R567" s="122"/>
      <c r="S567" s="122"/>
      <c r="T567" s="122"/>
      <c r="U567" s="108"/>
      <c r="V567" s="123">
        <f t="shared" si="64"/>
        <v>0</v>
      </c>
      <c r="W567" s="123">
        <f>C567*G567+I567*$I$555+J567*$J$555+K567*$K$555+L567*$L$555+M567*$M$555+N567*$N$555+O567*$O$555+P567*$P$555+Q567*$Q$555+R567*$R$555+S567*$S$555+T567*$T$555</f>
        <v>0</v>
      </c>
    </row>
    <row r="568" spans="1:23" ht="10.5" x14ac:dyDescent="0.25">
      <c r="B568" s="472" t="s">
        <v>462</v>
      </c>
      <c r="C568" s="459">
        <v>1.5</v>
      </c>
      <c r="D568" s="137"/>
      <c r="E568" s="88"/>
      <c r="F568" s="102"/>
      <c r="G568" s="95"/>
      <c r="H568" s="120"/>
      <c r="I568" s="121"/>
      <c r="J568" s="121"/>
      <c r="K568" s="121"/>
      <c r="L568" s="122"/>
      <c r="M568" s="122"/>
      <c r="N568" s="122"/>
      <c r="O568" s="122"/>
      <c r="P568" s="122"/>
      <c r="Q568" s="122"/>
      <c r="R568" s="122"/>
      <c r="S568" s="122"/>
      <c r="T568" s="122"/>
      <c r="U568" s="108"/>
      <c r="V568" s="123">
        <f t="shared" si="64"/>
        <v>0</v>
      </c>
      <c r="W568" s="123">
        <f t="shared" si="65"/>
        <v>0</v>
      </c>
    </row>
    <row r="569" spans="1:23" ht="9.9" customHeight="1" x14ac:dyDescent="0.25">
      <c r="B569" s="124"/>
      <c r="C569" s="125"/>
      <c r="D569" s="126"/>
      <c r="E569" s="127"/>
      <c r="F569" s="102"/>
      <c r="G569" s="125"/>
      <c r="H569" s="102"/>
      <c r="I569" s="128"/>
      <c r="J569" s="128"/>
      <c r="K569" s="128"/>
      <c r="L569" s="518"/>
      <c r="M569" s="587"/>
      <c r="N569" s="557"/>
      <c r="O569" s="557"/>
      <c r="P569" s="557"/>
      <c r="Q569" s="518"/>
      <c r="R569" s="557"/>
      <c r="S569" s="587"/>
      <c r="T569" s="518"/>
      <c r="U569" s="108"/>
      <c r="V569" s="101"/>
      <c r="W569" s="101"/>
    </row>
    <row r="570" spans="1:23" s="155" customFormat="1" ht="10.5" x14ac:dyDescent="0.25">
      <c r="B570" s="129" t="s">
        <v>349</v>
      </c>
      <c r="C570" s="185" t="s">
        <v>53</v>
      </c>
      <c r="D570" s="131"/>
      <c r="E570" s="85">
        <f>SUM(V558:V564,V566:V568)</f>
        <v>0</v>
      </c>
      <c r="F570" s="111"/>
      <c r="G570" s="132"/>
      <c r="H570" s="111"/>
      <c r="I570" s="133"/>
      <c r="J570" s="133"/>
      <c r="K570" s="133"/>
      <c r="L570" s="107"/>
      <c r="M570" s="107"/>
      <c r="N570" s="107"/>
      <c r="O570" s="107"/>
      <c r="P570" s="107"/>
      <c r="Q570" s="107"/>
      <c r="R570" s="107"/>
      <c r="S570" s="107"/>
      <c r="T570" s="107"/>
      <c r="U570" s="519"/>
      <c r="V570" s="134"/>
      <c r="W570" s="134"/>
    </row>
    <row r="571" spans="1:23" s="155" customFormat="1" ht="10.5" x14ac:dyDescent="0.25">
      <c r="B571" s="129" t="s">
        <v>350</v>
      </c>
      <c r="C571" s="185" t="s">
        <v>54</v>
      </c>
      <c r="D571" s="131"/>
      <c r="E571" s="85">
        <f>SUM(W558:W564,W566:W568)</f>
        <v>0</v>
      </c>
      <c r="F571" s="111"/>
      <c r="G571" s="132"/>
      <c r="H571" s="111"/>
      <c r="I571" s="133"/>
      <c r="J571" s="133"/>
      <c r="K571" s="133"/>
      <c r="L571" s="107"/>
      <c r="M571" s="107"/>
      <c r="N571" s="107"/>
      <c r="O571" s="107"/>
      <c r="P571" s="107"/>
      <c r="Q571" s="107"/>
      <c r="R571" s="107"/>
      <c r="S571" s="107"/>
      <c r="T571" s="107"/>
      <c r="U571" s="519"/>
      <c r="V571" s="134"/>
      <c r="W571" s="134"/>
    </row>
    <row r="572" spans="1:23" ht="15" customHeight="1" x14ac:dyDescent="0.35">
      <c r="W572" s="405"/>
    </row>
    <row r="573" spans="1:23" ht="15" customHeight="1" x14ac:dyDescent="0.35">
      <c r="W573" s="405"/>
    </row>
    <row r="574" spans="1:23" s="82" customFormat="1" ht="15" customHeight="1" x14ac:dyDescent="0.25">
      <c r="A574" s="81"/>
      <c r="B574" s="411" t="s">
        <v>593</v>
      </c>
      <c r="C574" s="101"/>
      <c r="D574" s="102"/>
      <c r="E574" s="103"/>
      <c r="F574" s="102"/>
      <c r="G574" s="101"/>
      <c r="H574" s="102"/>
      <c r="I574" s="280"/>
      <c r="J574" s="552"/>
      <c r="K574" s="552"/>
      <c r="L574" s="280"/>
      <c r="M574" s="588"/>
      <c r="N574" s="552"/>
      <c r="O574" s="552"/>
      <c r="P574" s="552"/>
      <c r="Q574" s="104"/>
      <c r="R574" s="104"/>
      <c r="S574" s="104"/>
      <c r="T574" s="104"/>
      <c r="U574" s="104"/>
      <c r="V574" s="104"/>
      <c r="W574" s="104"/>
    </row>
    <row r="575" spans="1:23" s="82" customFormat="1" ht="7.5" customHeight="1" x14ac:dyDescent="0.25">
      <c r="A575" s="81"/>
      <c r="B575" s="100"/>
      <c r="C575" s="101"/>
      <c r="D575" s="102"/>
      <c r="E575" s="103"/>
      <c r="F575" s="102"/>
      <c r="G575" s="101"/>
      <c r="H575" s="102"/>
      <c r="I575" s="280"/>
      <c r="J575" s="552"/>
      <c r="K575" s="552"/>
      <c r="L575" s="280"/>
      <c r="M575" s="588"/>
      <c r="N575" s="552"/>
      <c r="O575" s="552"/>
      <c r="P575" s="552"/>
      <c r="Q575" s="104"/>
      <c r="R575" s="104"/>
      <c r="S575" s="104"/>
      <c r="T575" s="104"/>
      <c r="U575" s="104"/>
      <c r="V575" s="104"/>
      <c r="W575" s="104"/>
    </row>
    <row r="576" spans="1:23" ht="21" x14ac:dyDescent="0.25">
      <c r="B576" s="176"/>
      <c r="C576" s="177" t="s">
        <v>338</v>
      </c>
      <c r="D576" s="102"/>
      <c r="E576" s="103"/>
      <c r="F576" s="102"/>
      <c r="G576" s="101"/>
      <c r="H576" s="102"/>
      <c r="I576" s="280"/>
      <c r="J576" s="552"/>
      <c r="K576" s="552"/>
      <c r="L576" s="280"/>
      <c r="M576" s="588"/>
      <c r="N576" s="552"/>
      <c r="O576" s="552"/>
      <c r="P576" s="552"/>
      <c r="Q576" s="107"/>
      <c r="R576" s="107"/>
      <c r="S576" s="107"/>
      <c r="T576" s="107"/>
      <c r="U576" s="108"/>
      <c r="V576" s="101"/>
      <c r="W576" s="101"/>
    </row>
    <row r="577" spans="2:23" ht="10.5" x14ac:dyDescent="0.25">
      <c r="B577" s="176"/>
      <c r="C577" s="105" t="s">
        <v>539</v>
      </c>
      <c r="D577" s="102"/>
      <c r="E577" s="103"/>
      <c r="F577" s="102"/>
      <c r="G577" s="101"/>
      <c r="H577" s="102"/>
      <c r="I577" s="280"/>
      <c r="J577" s="552"/>
      <c r="K577" s="552"/>
      <c r="L577" s="280"/>
      <c r="M577" s="588"/>
      <c r="N577" s="552"/>
      <c r="O577" s="552"/>
      <c r="P577" s="552"/>
      <c r="Q577" s="107"/>
      <c r="R577" s="107"/>
      <c r="S577" s="107"/>
      <c r="T577" s="107"/>
      <c r="U577" s="108"/>
      <c r="V577" s="101"/>
      <c r="W577" s="101"/>
    </row>
    <row r="578" spans="2:23" ht="10.5" x14ac:dyDescent="0.25">
      <c r="B578" s="106" t="s">
        <v>336</v>
      </c>
      <c r="C578" s="92">
        <f>'Individu Form 2A ATMR Kredit'!H141</f>
        <v>0</v>
      </c>
      <c r="D578" s="102"/>
      <c r="E578" s="91"/>
      <c r="F578" s="178"/>
      <c r="G578" s="179"/>
      <c r="H578" s="102"/>
      <c r="I578" s="128"/>
      <c r="J578" s="128"/>
      <c r="K578" s="128"/>
      <c r="L578" s="279"/>
      <c r="M578" s="587"/>
      <c r="N578" s="557"/>
      <c r="O578" s="557"/>
      <c r="P578" s="557"/>
      <c r="Q578" s="279"/>
      <c r="R578" s="557"/>
      <c r="S578" s="587"/>
      <c r="T578" s="279"/>
      <c r="U578" s="108"/>
      <c r="V578" s="101"/>
      <c r="W578" s="101"/>
    </row>
    <row r="579" spans="2:23" ht="10.5" x14ac:dyDescent="0.25">
      <c r="B579" s="106" t="s">
        <v>360</v>
      </c>
      <c r="C579" s="92">
        <f>'Individu Form 2A ATMR Kredit'!H168</f>
        <v>0</v>
      </c>
      <c r="D579" s="102"/>
      <c r="E579" s="180"/>
      <c r="F579" s="178"/>
      <c r="G579" s="179"/>
      <c r="H579" s="102"/>
      <c r="I579" s="128"/>
      <c r="J579" s="128"/>
      <c r="K579" s="128"/>
      <c r="L579" s="279"/>
      <c r="M579" s="587"/>
      <c r="N579" s="557"/>
      <c r="O579" s="557"/>
      <c r="P579" s="557"/>
      <c r="Q579" s="279"/>
      <c r="R579" s="557"/>
      <c r="S579" s="587"/>
      <c r="T579" s="279"/>
      <c r="U579" s="108"/>
      <c r="V579" s="101"/>
      <c r="W579" s="101"/>
    </row>
    <row r="580" spans="2:23" s="82" customFormat="1" ht="9.9" customHeight="1" x14ac:dyDescent="0.25">
      <c r="B580" s="204"/>
      <c r="C580" s="182"/>
      <c r="D580" s="178"/>
      <c r="E580" s="180"/>
      <c r="F580" s="178"/>
      <c r="G580" s="179"/>
      <c r="H580" s="178"/>
      <c r="I580" s="205"/>
      <c r="J580" s="205"/>
      <c r="K580" s="205"/>
      <c r="L580" s="278"/>
      <c r="M580" s="586"/>
      <c r="N580" s="558"/>
      <c r="O580" s="558"/>
      <c r="P580" s="558"/>
      <c r="Q580" s="278"/>
      <c r="R580" s="558"/>
      <c r="S580" s="586"/>
      <c r="T580" s="278"/>
      <c r="U580" s="206"/>
      <c r="V580" s="179"/>
      <c r="W580" s="179"/>
    </row>
    <row r="581" spans="2:23" s="155" customFormat="1" ht="21" x14ac:dyDescent="0.25">
      <c r="B581" s="183" t="s">
        <v>397</v>
      </c>
      <c r="C581" s="184" t="s">
        <v>338</v>
      </c>
      <c r="D581" s="131"/>
      <c r="E581" s="185" t="s">
        <v>361</v>
      </c>
      <c r="F581" s="131"/>
      <c r="G581" s="267" t="s">
        <v>387</v>
      </c>
      <c r="H581" s="131"/>
      <c r="I581" s="156"/>
      <c r="J581" s="156"/>
      <c r="K581" s="156"/>
      <c r="L581" s="157"/>
      <c r="M581" s="157"/>
      <c r="N581" s="157"/>
      <c r="O581" s="157"/>
      <c r="P581" s="157"/>
      <c r="Q581" s="157"/>
      <c r="R581" s="157"/>
      <c r="S581" s="157"/>
      <c r="T581" s="157"/>
      <c r="U581" s="158"/>
      <c r="V581" s="91"/>
      <c r="W581" s="91"/>
    </row>
    <row r="582" spans="2:23" s="188" customFormat="1" ht="10.5" x14ac:dyDescent="0.25">
      <c r="B582" s="186" t="s">
        <v>540</v>
      </c>
      <c r="C582" s="187" t="s">
        <v>541</v>
      </c>
      <c r="D582" s="158"/>
      <c r="E582" s="130" t="s">
        <v>542</v>
      </c>
      <c r="F582" s="158"/>
      <c r="G582" s="130" t="s">
        <v>544</v>
      </c>
      <c r="H582" s="158"/>
      <c r="I582" s="157"/>
      <c r="J582" s="157"/>
      <c r="K582" s="157"/>
      <c r="L582" s="157"/>
      <c r="M582" s="157"/>
      <c r="N582" s="157"/>
      <c r="O582" s="157"/>
      <c r="P582" s="157"/>
      <c r="Q582" s="157"/>
      <c r="R582" s="157"/>
      <c r="S582" s="157"/>
      <c r="T582" s="157"/>
      <c r="U582" s="158"/>
      <c r="V582" s="91"/>
      <c r="W582" s="91"/>
    </row>
    <row r="583" spans="2:23" ht="10.5" x14ac:dyDescent="0.25">
      <c r="B583" s="165" t="s">
        <v>490</v>
      </c>
      <c r="C583" s="94"/>
      <c r="D583" s="102"/>
      <c r="E583" s="141">
        <v>0.1</v>
      </c>
      <c r="F583" s="102"/>
      <c r="G583" s="189">
        <f t="shared" ref="G583:G587" si="66">E583*C583</f>
        <v>0</v>
      </c>
      <c r="H583" s="102"/>
      <c r="I583" s="128"/>
      <c r="J583" s="128"/>
      <c r="K583" s="128"/>
      <c r="L583" s="279"/>
      <c r="M583" s="587"/>
      <c r="N583" s="557"/>
      <c r="O583" s="557"/>
      <c r="P583" s="557"/>
      <c r="Q583" s="279"/>
      <c r="R583" s="557"/>
      <c r="S583" s="587"/>
      <c r="T583" s="279"/>
      <c r="U583" s="108"/>
      <c r="V583" s="101"/>
      <c r="W583" s="101"/>
    </row>
    <row r="584" spans="2:23" ht="10.5" x14ac:dyDescent="0.25">
      <c r="B584" s="165" t="s">
        <v>491</v>
      </c>
      <c r="C584" s="94"/>
      <c r="D584" s="102"/>
      <c r="E584" s="141">
        <v>0.2</v>
      </c>
      <c r="F584" s="102"/>
      <c r="G584" s="189">
        <f t="shared" si="66"/>
        <v>0</v>
      </c>
      <c r="H584" s="102"/>
      <c r="I584" s="128"/>
      <c r="J584" s="128"/>
      <c r="K584" s="128"/>
      <c r="L584" s="279"/>
      <c r="M584" s="587"/>
      <c r="N584" s="557"/>
      <c r="O584" s="557"/>
      <c r="P584" s="557"/>
      <c r="Q584" s="279"/>
      <c r="R584" s="557"/>
      <c r="S584" s="587"/>
      <c r="T584" s="279"/>
      <c r="U584" s="108"/>
      <c r="V584" s="101"/>
      <c r="W584" s="101"/>
    </row>
    <row r="585" spans="2:23" ht="10.5" x14ac:dyDescent="0.25">
      <c r="B585" s="165" t="s">
        <v>492</v>
      </c>
      <c r="C585" s="94"/>
      <c r="D585" s="102"/>
      <c r="E585" s="141">
        <v>0.4</v>
      </c>
      <c r="F585" s="102"/>
      <c r="G585" s="189">
        <f t="shared" si="66"/>
        <v>0</v>
      </c>
      <c r="H585" s="102"/>
      <c r="I585" s="128"/>
      <c r="J585" s="128"/>
      <c r="K585" s="128"/>
      <c r="L585" s="279"/>
      <c r="M585" s="587"/>
      <c r="N585" s="557"/>
      <c r="O585" s="557"/>
      <c r="P585" s="557"/>
      <c r="Q585" s="279"/>
      <c r="R585" s="557"/>
      <c r="S585" s="587"/>
      <c r="T585" s="279"/>
      <c r="U585" s="108"/>
      <c r="V585" s="101"/>
      <c r="W585" s="101"/>
    </row>
    <row r="586" spans="2:23" ht="10.5" x14ac:dyDescent="0.25">
      <c r="B586" s="190" t="s">
        <v>493</v>
      </c>
      <c r="C586" s="191"/>
      <c r="D586" s="192"/>
      <c r="E586" s="193">
        <v>0.5</v>
      </c>
      <c r="F586" s="102"/>
      <c r="G586" s="189">
        <f t="shared" si="66"/>
        <v>0</v>
      </c>
      <c r="H586" s="102"/>
      <c r="I586" s="128"/>
      <c r="J586" s="128"/>
      <c r="K586" s="128"/>
      <c r="L586" s="279"/>
      <c r="M586" s="587"/>
      <c r="N586" s="557"/>
      <c r="O586" s="557"/>
      <c r="P586" s="557"/>
      <c r="Q586" s="279"/>
      <c r="R586" s="557"/>
      <c r="S586" s="587"/>
      <c r="T586" s="279"/>
      <c r="U586" s="108"/>
      <c r="V586" s="101"/>
      <c r="W586" s="101"/>
    </row>
    <row r="587" spans="2:23" ht="10.5" x14ac:dyDescent="0.25">
      <c r="B587" s="190" t="s">
        <v>494</v>
      </c>
      <c r="C587" s="191"/>
      <c r="D587" s="192"/>
      <c r="E587" s="193">
        <v>1</v>
      </c>
      <c r="F587" s="102"/>
      <c r="G587" s="189">
        <f t="shared" si="66"/>
        <v>0</v>
      </c>
      <c r="H587" s="102"/>
      <c r="I587" s="128"/>
      <c r="J587" s="128"/>
      <c r="K587" s="128"/>
      <c r="L587" s="279"/>
      <c r="M587" s="587"/>
      <c r="N587" s="557"/>
      <c r="O587" s="557"/>
      <c r="P587" s="557"/>
      <c r="Q587" s="279"/>
      <c r="R587" s="557"/>
      <c r="S587" s="587"/>
      <c r="T587" s="279"/>
      <c r="U587" s="108"/>
      <c r="V587" s="101"/>
      <c r="W587" s="101"/>
    </row>
    <row r="588" spans="2:23" ht="10.5" x14ac:dyDescent="0.25">
      <c r="B588" s="100"/>
      <c r="C588" s="199"/>
      <c r="D588" s="102"/>
      <c r="E588" s="114" t="s">
        <v>52</v>
      </c>
      <c r="F588" s="102"/>
      <c r="G588" s="96">
        <f>SUM(G583:G587)</f>
        <v>0</v>
      </c>
      <c r="H588" s="102"/>
      <c r="I588" s="128"/>
      <c r="J588" s="128"/>
      <c r="K588" s="128"/>
      <c r="L588" s="279"/>
      <c r="M588" s="587"/>
      <c r="N588" s="557"/>
      <c r="O588" s="557"/>
      <c r="P588" s="557"/>
      <c r="Q588" s="279"/>
      <c r="R588" s="557"/>
      <c r="S588" s="587"/>
      <c r="T588" s="279"/>
      <c r="U588" s="108"/>
      <c r="V588" s="101"/>
      <c r="W588" s="101"/>
    </row>
    <row r="589" spans="2:23" ht="9.9" customHeight="1" x14ac:dyDescent="0.25">
      <c r="B589" s="100"/>
      <c r="C589" s="101"/>
      <c r="D589" s="102"/>
      <c r="E589" s="103"/>
      <c r="F589" s="102"/>
      <c r="G589" s="101"/>
      <c r="H589" s="102"/>
      <c r="I589" s="700"/>
      <c r="J589" s="700"/>
      <c r="K589" s="700"/>
      <c r="L589" s="694"/>
      <c r="M589" s="588"/>
      <c r="N589" s="552"/>
      <c r="O589" s="552"/>
      <c r="P589" s="552"/>
      <c r="Q589" s="107"/>
      <c r="R589" s="107"/>
      <c r="S589" s="107"/>
      <c r="T589" s="107"/>
      <c r="U589" s="108"/>
      <c r="V589" s="101"/>
      <c r="W589" s="101"/>
    </row>
    <row r="590" spans="2:23" s="109" customFormat="1" ht="22.5" customHeight="1" x14ac:dyDescent="0.25">
      <c r="B590" s="695" t="s">
        <v>345</v>
      </c>
      <c r="C590" s="692" t="s">
        <v>346</v>
      </c>
      <c r="D590" s="110"/>
      <c r="E590" s="692" t="s">
        <v>2</v>
      </c>
      <c r="F590" s="111"/>
      <c r="G590" s="692" t="s">
        <v>395</v>
      </c>
      <c r="H590" s="112"/>
      <c r="I590" s="697" t="s">
        <v>396</v>
      </c>
      <c r="J590" s="698"/>
      <c r="K590" s="698"/>
      <c r="L590" s="698"/>
      <c r="M590" s="698"/>
      <c r="N590" s="698"/>
      <c r="O590" s="698"/>
      <c r="P590" s="698"/>
      <c r="Q590" s="698"/>
      <c r="R590" s="698"/>
      <c r="S590" s="698"/>
      <c r="T590" s="699"/>
      <c r="U590" s="519"/>
      <c r="V590" s="692" t="s">
        <v>421</v>
      </c>
      <c r="W590" s="692" t="s">
        <v>411</v>
      </c>
    </row>
    <row r="591" spans="2:23" s="109" customFormat="1" ht="10.5" x14ac:dyDescent="0.25">
      <c r="B591" s="696"/>
      <c r="C591" s="693"/>
      <c r="D591" s="110"/>
      <c r="E591" s="693"/>
      <c r="F591" s="111"/>
      <c r="G591" s="693"/>
      <c r="H591" s="113"/>
      <c r="I591" s="114">
        <v>0</v>
      </c>
      <c r="J591" s="114">
        <v>0.1</v>
      </c>
      <c r="K591" s="114">
        <v>0.15</v>
      </c>
      <c r="L591" s="114">
        <v>0.2</v>
      </c>
      <c r="M591" s="114">
        <v>0.25</v>
      </c>
      <c r="N591" s="114">
        <v>0.3</v>
      </c>
      <c r="O591" s="114">
        <v>0.35</v>
      </c>
      <c r="P591" s="114">
        <v>0.4</v>
      </c>
      <c r="Q591" s="114">
        <v>0.5</v>
      </c>
      <c r="R591" s="114">
        <v>0.75</v>
      </c>
      <c r="S591" s="114">
        <v>0.85</v>
      </c>
      <c r="T591" s="114">
        <v>1</v>
      </c>
      <c r="U591" s="519"/>
      <c r="V591" s="693"/>
      <c r="W591" s="693"/>
    </row>
    <row r="592" spans="2:23" s="109" customFormat="1" ht="10.5" x14ac:dyDescent="0.25">
      <c r="B592" s="115" t="s">
        <v>545</v>
      </c>
      <c r="C592" s="116" t="s">
        <v>546</v>
      </c>
      <c r="D592" s="110"/>
      <c r="E592" s="116" t="s">
        <v>547</v>
      </c>
      <c r="F592" s="111"/>
      <c r="G592" s="116" t="s">
        <v>548</v>
      </c>
      <c r="H592" s="113"/>
      <c r="I592" s="116" t="s">
        <v>549</v>
      </c>
      <c r="J592" s="116" t="s">
        <v>556</v>
      </c>
      <c r="K592" s="116" t="s">
        <v>550</v>
      </c>
      <c r="L592" s="116" t="s">
        <v>558</v>
      </c>
      <c r="M592" s="116" t="s">
        <v>559</v>
      </c>
      <c r="N592" s="116" t="s">
        <v>560</v>
      </c>
      <c r="O592" s="116" t="s">
        <v>613</v>
      </c>
      <c r="P592" s="116" t="s">
        <v>614</v>
      </c>
      <c r="Q592" s="116" t="s">
        <v>615</v>
      </c>
      <c r="R592" s="116" t="s">
        <v>616</v>
      </c>
      <c r="S592" s="116" t="s">
        <v>617</v>
      </c>
      <c r="T592" s="116" t="s">
        <v>618</v>
      </c>
      <c r="U592" s="552"/>
      <c r="V592" s="116" t="s">
        <v>619</v>
      </c>
      <c r="W592" s="116" t="s">
        <v>620</v>
      </c>
    </row>
    <row r="593" spans="2:23" ht="10.5" x14ac:dyDescent="0.25">
      <c r="B593" s="469" t="s">
        <v>459</v>
      </c>
      <c r="C593" s="315"/>
      <c r="D593" s="110"/>
      <c r="E593" s="315"/>
      <c r="F593" s="111"/>
      <c r="G593" s="316"/>
      <c r="H593" s="113"/>
      <c r="I593" s="316"/>
      <c r="J593" s="315"/>
      <c r="K593" s="315"/>
      <c r="L593" s="315"/>
      <c r="M593" s="315"/>
      <c r="N593" s="315"/>
      <c r="O593" s="315"/>
      <c r="P593" s="315"/>
      <c r="Q593" s="315"/>
      <c r="R593" s="315"/>
      <c r="S593" s="315"/>
      <c r="T593" s="315"/>
      <c r="U593" s="519"/>
      <c r="V593" s="316"/>
      <c r="W593" s="316"/>
    </row>
    <row r="594" spans="2:23" ht="10.5" x14ac:dyDescent="0.25">
      <c r="B594" s="545" t="s">
        <v>355</v>
      </c>
      <c r="C594" s="546">
        <v>0.2</v>
      </c>
      <c r="D594" s="137"/>
      <c r="E594" s="88"/>
      <c r="F594" s="102"/>
      <c r="G594" s="95"/>
      <c r="H594" s="120"/>
      <c r="I594" s="121"/>
      <c r="J594" s="121"/>
      <c r="K594" s="121"/>
      <c r="L594" s="122"/>
      <c r="M594" s="122"/>
      <c r="N594" s="122"/>
      <c r="O594" s="122"/>
      <c r="P594" s="122"/>
      <c r="Q594" s="122"/>
      <c r="R594" s="122"/>
      <c r="S594" s="122"/>
      <c r="T594" s="122"/>
      <c r="U594" s="108"/>
      <c r="V594" s="123">
        <f>C594*E594</f>
        <v>0</v>
      </c>
      <c r="W594" s="123">
        <f>C594*G594+I594*$I$591+J594*$J$591+K594*$K$591+L594*$L$591+M594*$M$591+N594*$N$591+O594*$O$591+P594*$P$591+Q594*$Q$591+R594*$R$591+S594*$S$591+T594*$T$591</f>
        <v>0</v>
      </c>
    </row>
    <row r="595" spans="2:23" ht="10.5" x14ac:dyDescent="0.25">
      <c r="B595" s="545" t="s">
        <v>356</v>
      </c>
      <c r="C595" s="547">
        <v>0.5</v>
      </c>
      <c r="D595" s="137"/>
      <c r="E595" s="86"/>
      <c r="F595" s="102"/>
      <c r="G595" s="93"/>
      <c r="H595" s="120"/>
      <c r="I595" s="139"/>
      <c r="J595" s="139"/>
      <c r="K595" s="139"/>
      <c r="L595" s="140"/>
      <c r="M595" s="140"/>
      <c r="N595" s="140"/>
      <c r="O595" s="140"/>
      <c r="P595" s="140"/>
      <c r="Q595" s="140"/>
      <c r="R595" s="140"/>
      <c r="S595" s="140"/>
      <c r="T595" s="140"/>
      <c r="U595" s="108"/>
      <c r="V595" s="123">
        <f t="shared" ref="V595:V602" si="67">C595*E595</f>
        <v>0</v>
      </c>
      <c r="W595" s="123">
        <f t="shared" ref="W595:W602" si="68">C595*G595+I595*$I$591+J595*$J$591+K595*$K$591+L595*$L$591+M595*$M$591+N595*$N$591+O595*$O$591+P595*$P$591+Q595*$Q$591+R595*$R$591+S595*$S$591+T595*$T$591</f>
        <v>0</v>
      </c>
    </row>
    <row r="596" spans="2:23" ht="10.5" x14ac:dyDescent="0.25">
      <c r="B596" s="545" t="s">
        <v>357</v>
      </c>
      <c r="C596" s="550">
        <v>1</v>
      </c>
      <c r="D596" s="137"/>
      <c r="E596" s="86"/>
      <c r="F596" s="102"/>
      <c r="G596" s="93"/>
      <c r="H596" s="120"/>
      <c r="I596" s="139"/>
      <c r="J596" s="139"/>
      <c r="K596" s="139"/>
      <c r="L596" s="140"/>
      <c r="M596" s="140"/>
      <c r="N596" s="140"/>
      <c r="O596" s="140"/>
      <c r="P596" s="140"/>
      <c r="Q596" s="140"/>
      <c r="R596" s="140"/>
      <c r="S596" s="140"/>
      <c r="T596" s="140"/>
      <c r="U596" s="108"/>
      <c r="V596" s="123">
        <f t="shared" si="67"/>
        <v>0</v>
      </c>
      <c r="W596" s="123">
        <f t="shared" si="68"/>
        <v>0</v>
      </c>
    </row>
    <row r="597" spans="2:23" ht="10.5" x14ac:dyDescent="0.25">
      <c r="B597" s="545" t="s">
        <v>358</v>
      </c>
      <c r="C597" s="550">
        <v>1.5</v>
      </c>
      <c r="D597" s="137"/>
      <c r="E597" s="88"/>
      <c r="F597" s="102"/>
      <c r="G597" s="95"/>
      <c r="H597" s="120"/>
      <c r="I597" s="121"/>
      <c r="J597" s="121"/>
      <c r="K597" s="121"/>
      <c r="L597" s="122"/>
      <c r="M597" s="122"/>
      <c r="N597" s="122"/>
      <c r="O597" s="122"/>
      <c r="P597" s="122"/>
      <c r="Q597" s="122"/>
      <c r="R597" s="122"/>
      <c r="S597" s="122"/>
      <c r="T597" s="122"/>
      <c r="U597" s="108"/>
      <c r="V597" s="123">
        <f t="shared" si="67"/>
        <v>0</v>
      </c>
      <c r="W597" s="123">
        <f t="shared" si="68"/>
        <v>0</v>
      </c>
    </row>
    <row r="598" spans="2:23" ht="10.5" x14ac:dyDescent="0.25">
      <c r="B598" s="545" t="s">
        <v>368</v>
      </c>
      <c r="C598" s="546">
        <v>0.2</v>
      </c>
      <c r="D598" s="137"/>
      <c r="E598" s="88"/>
      <c r="F598" s="102"/>
      <c r="G598" s="95"/>
      <c r="H598" s="120"/>
      <c r="I598" s="121"/>
      <c r="J598" s="121"/>
      <c r="K598" s="121"/>
      <c r="L598" s="122"/>
      <c r="M598" s="122"/>
      <c r="N598" s="122"/>
      <c r="O598" s="122"/>
      <c r="P598" s="122"/>
      <c r="Q598" s="122"/>
      <c r="R598" s="122"/>
      <c r="S598" s="122"/>
      <c r="T598" s="122"/>
      <c r="U598" s="108"/>
      <c r="V598" s="123">
        <f t="shared" si="67"/>
        <v>0</v>
      </c>
      <c r="W598" s="123">
        <f t="shared" si="68"/>
        <v>0</v>
      </c>
    </row>
    <row r="599" spans="2:23" ht="10.5" x14ac:dyDescent="0.25">
      <c r="B599" s="548" t="s">
        <v>441</v>
      </c>
      <c r="C599" s="577">
        <v>0.3</v>
      </c>
      <c r="D599" s="137"/>
      <c r="E599" s="88"/>
      <c r="F599" s="102"/>
      <c r="G599" s="95"/>
      <c r="H599" s="120"/>
      <c r="I599" s="121"/>
      <c r="J599" s="121"/>
      <c r="K599" s="121"/>
      <c r="L599" s="122"/>
      <c r="M599" s="122"/>
      <c r="N599" s="122"/>
      <c r="O599" s="122"/>
      <c r="P599" s="122"/>
      <c r="Q599" s="122"/>
      <c r="R599" s="122"/>
      <c r="S599" s="122"/>
      <c r="T599" s="122"/>
      <c r="U599" s="108"/>
      <c r="V599" s="123">
        <f t="shared" si="67"/>
        <v>0</v>
      </c>
      <c r="W599" s="123">
        <f t="shared" si="68"/>
        <v>0</v>
      </c>
    </row>
    <row r="600" spans="2:23" ht="10.5" x14ac:dyDescent="0.25">
      <c r="B600" s="472" t="s">
        <v>370</v>
      </c>
      <c r="C600" s="138">
        <v>0.5</v>
      </c>
      <c r="D600" s="137"/>
      <c r="E600" s="86"/>
      <c r="F600" s="102"/>
      <c r="G600" s="93"/>
      <c r="H600" s="120"/>
      <c r="I600" s="139"/>
      <c r="J600" s="139"/>
      <c r="K600" s="139"/>
      <c r="L600" s="140"/>
      <c r="M600" s="140"/>
      <c r="N600" s="140"/>
      <c r="O600" s="140"/>
      <c r="P600" s="140"/>
      <c r="Q600" s="140"/>
      <c r="R600" s="140"/>
      <c r="S600" s="140"/>
      <c r="T600" s="140"/>
      <c r="U600" s="108"/>
      <c r="V600" s="123">
        <f t="shared" si="67"/>
        <v>0</v>
      </c>
      <c r="W600" s="123">
        <f t="shared" si="68"/>
        <v>0</v>
      </c>
    </row>
    <row r="601" spans="2:23" ht="10.5" x14ac:dyDescent="0.25">
      <c r="B601" s="471" t="s">
        <v>371</v>
      </c>
      <c r="C601" s="141">
        <v>1</v>
      </c>
      <c r="D601" s="137"/>
      <c r="E601" s="88"/>
      <c r="F601" s="102"/>
      <c r="G601" s="95"/>
      <c r="H601" s="120"/>
      <c r="I601" s="121"/>
      <c r="J601" s="121"/>
      <c r="K601" s="121"/>
      <c r="L601" s="122"/>
      <c r="M601" s="122"/>
      <c r="N601" s="122"/>
      <c r="O601" s="122"/>
      <c r="P601" s="122"/>
      <c r="Q601" s="122"/>
      <c r="R601" s="122"/>
      <c r="S601" s="122"/>
      <c r="T601" s="122"/>
      <c r="U601" s="108"/>
      <c r="V601" s="123">
        <f t="shared" si="67"/>
        <v>0</v>
      </c>
      <c r="W601" s="123">
        <f t="shared" si="68"/>
        <v>0</v>
      </c>
    </row>
    <row r="602" spans="2:23" ht="10.5" x14ac:dyDescent="0.25">
      <c r="B602" s="471" t="s">
        <v>351</v>
      </c>
      <c r="C602" s="141">
        <v>1.5</v>
      </c>
      <c r="D602" s="137"/>
      <c r="E602" s="88"/>
      <c r="F602" s="102"/>
      <c r="G602" s="95"/>
      <c r="H602" s="120"/>
      <c r="I602" s="121"/>
      <c r="J602" s="121"/>
      <c r="K602" s="121"/>
      <c r="L602" s="122"/>
      <c r="M602" s="122"/>
      <c r="N602" s="122"/>
      <c r="O602" s="122"/>
      <c r="P602" s="122"/>
      <c r="Q602" s="122"/>
      <c r="R602" s="122"/>
      <c r="S602" s="122"/>
      <c r="T602" s="122"/>
      <c r="U602" s="108"/>
      <c r="V602" s="123">
        <f t="shared" si="67"/>
        <v>0</v>
      </c>
      <c r="W602" s="123">
        <f t="shared" si="68"/>
        <v>0</v>
      </c>
    </row>
    <row r="603" spans="2:23" ht="10.5" x14ac:dyDescent="0.25">
      <c r="B603" s="469" t="s">
        <v>352</v>
      </c>
      <c r="C603" s="315"/>
      <c r="D603" s="137"/>
      <c r="E603" s="315"/>
      <c r="F603" s="102"/>
      <c r="G603" s="316"/>
      <c r="H603" s="120"/>
      <c r="I603" s="316"/>
      <c r="J603" s="315"/>
      <c r="K603" s="315"/>
      <c r="L603" s="315"/>
      <c r="M603" s="315"/>
      <c r="N603" s="315"/>
      <c r="O603" s="315"/>
      <c r="P603" s="315"/>
      <c r="Q603" s="315"/>
      <c r="R603" s="315"/>
      <c r="S603" s="315"/>
      <c r="T603" s="315"/>
      <c r="U603" s="108"/>
      <c r="V603" s="316"/>
      <c r="W603" s="316"/>
    </row>
    <row r="604" spans="2:23" ht="10.5" x14ac:dyDescent="0.25">
      <c r="B604" s="472" t="s">
        <v>460</v>
      </c>
      <c r="C604" s="462">
        <v>0.4</v>
      </c>
      <c r="D604" s="137"/>
      <c r="E604" s="88"/>
      <c r="F604" s="102"/>
      <c r="G604" s="95"/>
      <c r="H604" s="120"/>
      <c r="I604" s="121"/>
      <c r="J604" s="121"/>
      <c r="K604" s="121"/>
      <c r="L604" s="122"/>
      <c r="M604" s="122"/>
      <c r="N604" s="122"/>
      <c r="O604" s="122"/>
      <c r="P604" s="122"/>
      <c r="Q604" s="122"/>
      <c r="R604" s="122"/>
      <c r="S604" s="122"/>
      <c r="T604" s="122"/>
      <c r="U604" s="108"/>
      <c r="V604" s="123">
        <f t="shared" ref="V604:V606" si="69">C604*E604</f>
        <v>0</v>
      </c>
      <c r="W604" s="123">
        <f t="shared" ref="W604:W606" si="70">C604*G604+I604*$I$591+J604*$J$591+K604*$K$591+L604*$L$591+M604*$M$591+N604*$N$591+O604*$O$591+P604*$P$591+Q604*$Q$591+R604*$R$591+S604*$S$591+T604*$T$591</f>
        <v>0</v>
      </c>
    </row>
    <row r="605" spans="2:23" ht="10.5" x14ac:dyDescent="0.25">
      <c r="B605" s="472" t="s">
        <v>461</v>
      </c>
      <c r="C605" s="462">
        <v>0.75</v>
      </c>
      <c r="D605" s="137"/>
      <c r="E605" s="88"/>
      <c r="F605" s="102"/>
      <c r="G605" s="95"/>
      <c r="H605" s="120"/>
      <c r="I605" s="121"/>
      <c r="J605" s="121"/>
      <c r="K605" s="121"/>
      <c r="L605" s="122"/>
      <c r="M605" s="122"/>
      <c r="N605" s="122"/>
      <c r="O605" s="122"/>
      <c r="P605" s="122"/>
      <c r="Q605" s="122"/>
      <c r="R605" s="122"/>
      <c r="S605" s="122"/>
      <c r="T605" s="122"/>
      <c r="U605" s="108"/>
      <c r="V605" s="123">
        <f t="shared" si="69"/>
        <v>0</v>
      </c>
      <c r="W605" s="123">
        <f t="shared" si="70"/>
        <v>0</v>
      </c>
    </row>
    <row r="606" spans="2:23" ht="10.5" x14ac:dyDescent="0.25">
      <c r="B606" s="472" t="s">
        <v>462</v>
      </c>
      <c r="C606" s="462">
        <v>1.5</v>
      </c>
      <c r="D606" s="137"/>
      <c r="E606" s="88"/>
      <c r="F606" s="102"/>
      <c r="G606" s="95"/>
      <c r="H606" s="120"/>
      <c r="I606" s="121"/>
      <c r="J606" s="121"/>
      <c r="K606" s="121"/>
      <c r="L606" s="122"/>
      <c r="M606" s="122"/>
      <c r="N606" s="122"/>
      <c r="O606" s="122"/>
      <c r="P606" s="122"/>
      <c r="Q606" s="122"/>
      <c r="R606" s="122"/>
      <c r="S606" s="122"/>
      <c r="T606" s="122"/>
      <c r="U606" s="108"/>
      <c r="V606" s="123">
        <f t="shared" si="69"/>
        <v>0</v>
      </c>
      <c r="W606" s="123">
        <f t="shared" si="70"/>
        <v>0</v>
      </c>
    </row>
    <row r="607" spans="2:23" ht="9.9" customHeight="1" x14ac:dyDescent="0.25">
      <c r="B607" s="124"/>
      <c r="C607" s="125"/>
      <c r="D607" s="126"/>
      <c r="E607" s="127"/>
      <c r="F607" s="102"/>
      <c r="G607" s="125"/>
      <c r="H607" s="102"/>
      <c r="I607" s="128"/>
      <c r="J607" s="128"/>
      <c r="K607" s="128"/>
      <c r="L607" s="518"/>
      <c r="M607" s="587"/>
      <c r="N607" s="557"/>
      <c r="O607" s="557"/>
      <c r="P607" s="557"/>
      <c r="Q607" s="518"/>
      <c r="R607" s="557"/>
      <c r="S607" s="587"/>
      <c r="T607" s="518"/>
      <c r="U607" s="108"/>
      <c r="V607" s="101"/>
      <c r="W607" s="101"/>
    </row>
    <row r="608" spans="2:23" s="155" customFormat="1" ht="10.5" x14ac:dyDescent="0.25">
      <c r="B608" s="129" t="s">
        <v>349</v>
      </c>
      <c r="C608" s="185" t="s">
        <v>53</v>
      </c>
      <c r="D608" s="131"/>
      <c r="E608" s="85">
        <f>SUM(V594:V602,V604:V606)</f>
        <v>0</v>
      </c>
      <c r="F608" s="111"/>
      <c r="G608" s="132"/>
      <c r="H608" s="111"/>
      <c r="I608" s="133"/>
      <c r="J608" s="133"/>
      <c r="K608" s="133"/>
      <c r="L608" s="107"/>
      <c r="M608" s="107"/>
      <c r="N608" s="107"/>
      <c r="O608" s="107"/>
      <c r="P608" s="107"/>
      <c r="Q608" s="107"/>
      <c r="R608" s="107"/>
      <c r="S608" s="107"/>
      <c r="T608" s="107"/>
      <c r="U608" s="519"/>
      <c r="V608" s="134"/>
      <c r="W608" s="134"/>
    </row>
    <row r="609" spans="2:23" s="155" customFormat="1" ht="10.5" x14ac:dyDescent="0.25">
      <c r="B609" s="129" t="s">
        <v>350</v>
      </c>
      <c r="C609" s="185" t="s">
        <v>54</v>
      </c>
      <c r="D609" s="131"/>
      <c r="E609" s="85">
        <f>SUM(W594:W602,W604:W606)</f>
        <v>0</v>
      </c>
      <c r="F609" s="111"/>
      <c r="G609" s="132"/>
      <c r="H609" s="111"/>
      <c r="I609" s="133"/>
      <c r="J609" s="133"/>
      <c r="K609" s="133"/>
      <c r="L609" s="107"/>
      <c r="M609" s="107"/>
      <c r="N609" s="107"/>
      <c r="O609" s="107"/>
      <c r="P609" s="107"/>
      <c r="Q609" s="107"/>
      <c r="R609" s="107"/>
      <c r="S609" s="107"/>
      <c r="T609" s="107"/>
      <c r="U609" s="519"/>
      <c r="V609" s="134"/>
      <c r="W609" s="134"/>
    </row>
    <row r="610" spans="2:23" s="155" customFormat="1" ht="10.5" x14ac:dyDescent="0.25">
      <c r="B610" s="147"/>
      <c r="C610" s="91"/>
      <c r="D610" s="131"/>
      <c r="E610" s="149"/>
      <c r="F610" s="131"/>
      <c r="G610" s="91"/>
      <c r="H610" s="131"/>
      <c r="I610" s="156"/>
      <c r="J610" s="156"/>
      <c r="K610" s="156"/>
      <c r="L610" s="157"/>
      <c r="M610" s="157"/>
      <c r="N610" s="157"/>
      <c r="O610" s="157"/>
      <c r="P610" s="157"/>
      <c r="Q610" s="157"/>
      <c r="R610" s="157"/>
      <c r="S610" s="157"/>
      <c r="T610" s="157"/>
      <c r="U610" s="158"/>
      <c r="V610" s="91"/>
      <c r="W610" s="91"/>
    </row>
    <row r="611" spans="2:23" s="155" customFormat="1" ht="10.5" x14ac:dyDescent="0.25">
      <c r="B611" s="147"/>
      <c r="C611" s="91"/>
      <c r="D611" s="131"/>
      <c r="E611" s="149"/>
      <c r="F611" s="131"/>
      <c r="G611" s="91"/>
      <c r="H611" s="131"/>
      <c r="I611" s="156"/>
      <c r="J611" s="156"/>
      <c r="K611" s="156"/>
      <c r="L611" s="157"/>
      <c r="M611" s="157"/>
      <c r="N611" s="157"/>
      <c r="O611" s="157"/>
      <c r="P611" s="157"/>
      <c r="Q611" s="157"/>
      <c r="R611" s="157"/>
      <c r="S611" s="157"/>
      <c r="T611" s="157"/>
      <c r="U611" s="158"/>
      <c r="V611" s="91"/>
      <c r="W611" s="91"/>
    </row>
    <row r="612" spans="2:23" s="155" customFormat="1" ht="10.5" x14ac:dyDescent="0.25">
      <c r="B612" s="147"/>
      <c r="C612" s="91"/>
      <c r="D612" s="131"/>
      <c r="E612" s="149"/>
      <c r="F612" s="131"/>
      <c r="G612" s="91"/>
      <c r="H612" s="131"/>
      <c r="I612" s="156"/>
      <c r="J612" s="156"/>
      <c r="K612" s="156"/>
      <c r="L612" s="157"/>
      <c r="M612" s="157"/>
      <c r="N612" s="157"/>
      <c r="O612" s="157"/>
      <c r="P612" s="157"/>
      <c r="Q612" s="157"/>
      <c r="R612" s="157"/>
      <c r="S612" s="157"/>
      <c r="T612" s="157"/>
      <c r="U612" s="158"/>
      <c r="V612" s="91"/>
      <c r="W612" s="91"/>
    </row>
    <row r="613" spans="2:23" s="155" customFormat="1" ht="13" x14ac:dyDescent="0.3">
      <c r="B613" s="411" t="s">
        <v>592</v>
      </c>
      <c r="C613" s="416"/>
      <c r="D613" s="417"/>
      <c r="E613" s="418"/>
      <c r="F613" s="417"/>
      <c r="G613" s="416"/>
      <c r="H613" s="417"/>
      <c r="I613" s="488"/>
      <c r="J613" s="555"/>
      <c r="K613" s="555"/>
      <c r="L613" s="488"/>
      <c r="M613" s="593"/>
      <c r="N613" s="555"/>
      <c r="O613" s="555"/>
      <c r="P613" s="555"/>
      <c r="Q613" s="420"/>
      <c r="R613" s="420"/>
      <c r="S613" s="420"/>
      <c r="T613" s="420"/>
      <c r="U613" s="420"/>
      <c r="V613" s="420"/>
      <c r="W613" s="420"/>
    </row>
    <row r="614" spans="2:23" s="155" customFormat="1" ht="10.5" x14ac:dyDescent="0.25">
      <c r="B614" s="100"/>
      <c r="C614" s="101"/>
      <c r="D614" s="102"/>
      <c r="E614" s="103"/>
      <c r="F614" s="102"/>
      <c r="G614" s="101"/>
      <c r="H614" s="102"/>
      <c r="I614" s="483"/>
      <c r="J614" s="552"/>
      <c r="K614" s="552"/>
      <c r="L614" s="483"/>
      <c r="M614" s="588"/>
      <c r="N614" s="552"/>
      <c r="O614" s="552"/>
      <c r="P614" s="552"/>
      <c r="Q614" s="104"/>
      <c r="R614" s="104"/>
      <c r="S614" s="104"/>
      <c r="T614" s="104"/>
      <c r="U614" s="104"/>
      <c r="V614" s="104"/>
      <c r="W614" s="104"/>
    </row>
    <row r="615" spans="2:23" s="155" customFormat="1" ht="21" x14ac:dyDescent="0.25">
      <c r="B615" s="176"/>
      <c r="C615" s="177" t="s">
        <v>338</v>
      </c>
      <c r="D615" s="102"/>
      <c r="E615" s="103"/>
      <c r="F615" s="102"/>
      <c r="G615" s="101"/>
      <c r="H615" s="102"/>
      <c r="I615" s="483"/>
      <c r="J615" s="552"/>
      <c r="K615" s="552"/>
      <c r="L615" s="483"/>
      <c r="M615" s="588"/>
      <c r="N615" s="552"/>
      <c r="O615" s="552"/>
      <c r="P615" s="552"/>
      <c r="Q615" s="107"/>
      <c r="R615" s="107"/>
      <c r="S615" s="107"/>
      <c r="T615" s="107"/>
      <c r="U615" s="108"/>
      <c r="V615" s="101"/>
      <c r="W615" s="101"/>
    </row>
    <row r="616" spans="2:23" s="155" customFormat="1" ht="10.5" x14ac:dyDescent="0.25">
      <c r="B616" s="176"/>
      <c r="C616" s="105" t="s">
        <v>539</v>
      </c>
      <c r="D616" s="102"/>
      <c r="E616" s="103"/>
      <c r="F616" s="102"/>
      <c r="G616" s="101"/>
      <c r="H616" s="102"/>
      <c r="I616" s="483"/>
      <c r="J616" s="552"/>
      <c r="K616" s="552"/>
      <c r="L616" s="483"/>
      <c r="M616" s="588"/>
      <c r="N616" s="552"/>
      <c r="O616" s="552"/>
      <c r="P616" s="552"/>
      <c r="Q616" s="107"/>
      <c r="R616" s="107"/>
      <c r="S616" s="107"/>
      <c r="T616" s="107"/>
      <c r="U616" s="108"/>
      <c r="V616" s="101"/>
      <c r="W616" s="101"/>
    </row>
    <row r="617" spans="2:23" s="155" customFormat="1" ht="10.5" x14ac:dyDescent="0.25">
      <c r="B617" s="106" t="s">
        <v>336</v>
      </c>
      <c r="C617" s="92">
        <f>'Individu Form 2A ATMR Kredit'!H143</f>
        <v>0</v>
      </c>
      <c r="D617" s="102"/>
      <c r="E617" s="91"/>
      <c r="F617" s="178"/>
      <c r="G617" s="179"/>
      <c r="H617" s="102"/>
      <c r="I617" s="128"/>
      <c r="J617" s="128"/>
      <c r="K617" s="128"/>
      <c r="L617" s="487"/>
      <c r="M617" s="587"/>
      <c r="N617" s="557"/>
      <c r="O617" s="557"/>
      <c r="P617" s="557"/>
      <c r="Q617" s="487"/>
      <c r="R617" s="557"/>
      <c r="S617" s="587"/>
      <c r="T617" s="487"/>
      <c r="U617" s="108"/>
      <c r="V617" s="101"/>
      <c r="W617" s="101"/>
    </row>
    <row r="618" spans="2:23" s="155" customFormat="1" ht="10.5" x14ac:dyDescent="0.25">
      <c r="B618" s="106" t="s">
        <v>360</v>
      </c>
      <c r="C618" s="92">
        <f>'Individu Form 2A ATMR Kredit'!H170</f>
        <v>0</v>
      </c>
      <c r="D618" s="102"/>
      <c r="E618" s="180"/>
      <c r="F618" s="178"/>
      <c r="G618" s="179"/>
      <c r="H618" s="102"/>
      <c r="I618" s="128"/>
      <c r="J618" s="128"/>
      <c r="K618" s="128"/>
      <c r="L618" s="487"/>
      <c r="M618" s="587"/>
      <c r="N618" s="557"/>
      <c r="O618" s="557"/>
      <c r="P618" s="557"/>
      <c r="Q618" s="487"/>
      <c r="R618" s="557"/>
      <c r="S618" s="587"/>
      <c r="T618" s="487"/>
      <c r="U618" s="108"/>
      <c r="V618" s="101"/>
      <c r="W618" s="101"/>
    </row>
    <row r="619" spans="2:23" s="155" customFormat="1" ht="10.5" x14ac:dyDescent="0.25">
      <c r="B619" s="204"/>
      <c r="C619" s="182"/>
      <c r="D619" s="178"/>
      <c r="E619" s="180"/>
      <c r="F619" s="178"/>
      <c r="G619" s="179"/>
      <c r="H619" s="178"/>
      <c r="I619" s="205"/>
      <c r="J619" s="205"/>
      <c r="K619" s="205"/>
      <c r="L619" s="486"/>
      <c r="M619" s="586"/>
      <c r="N619" s="558"/>
      <c r="O619" s="558"/>
      <c r="P619" s="558"/>
      <c r="Q619" s="486"/>
      <c r="R619" s="558"/>
      <c r="S619" s="586"/>
      <c r="T619" s="486"/>
      <c r="U619" s="206"/>
      <c r="V619" s="179"/>
      <c r="W619" s="179"/>
    </row>
    <row r="620" spans="2:23" s="155" customFormat="1" ht="21" x14ac:dyDescent="0.25">
      <c r="B620" s="183" t="s">
        <v>397</v>
      </c>
      <c r="C620" s="184" t="s">
        <v>338</v>
      </c>
      <c r="D620" s="131"/>
      <c r="E620" s="185" t="s">
        <v>361</v>
      </c>
      <c r="F620" s="131"/>
      <c r="G620" s="267" t="s">
        <v>387</v>
      </c>
      <c r="H620" s="131"/>
      <c r="I620" s="156"/>
      <c r="J620" s="156"/>
      <c r="K620" s="156"/>
      <c r="L620" s="157"/>
      <c r="M620" s="157"/>
      <c r="N620" s="157"/>
      <c r="O620" s="157"/>
      <c r="P620" s="157"/>
      <c r="Q620" s="157"/>
      <c r="R620" s="157"/>
      <c r="S620" s="157"/>
      <c r="T620" s="157"/>
      <c r="U620" s="158"/>
      <c r="V620" s="91"/>
      <c r="W620" s="91"/>
    </row>
    <row r="621" spans="2:23" s="155" customFormat="1" ht="10.5" x14ac:dyDescent="0.25">
      <c r="B621" s="186" t="s">
        <v>540</v>
      </c>
      <c r="C621" s="187" t="s">
        <v>541</v>
      </c>
      <c r="D621" s="158"/>
      <c r="E621" s="130" t="s">
        <v>542</v>
      </c>
      <c r="F621" s="158"/>
      <c r="G621" s="130" t="s">
        <v>544</v>
      </c>
      <c r="H621" s="158"/>
      <c r="I621" s="157"/>
      <c r="J621" s="157"/>
      <c r="K621" s="157"/>
      <c r="L621" s="157"/>
      <c r="M621" s="157"/>
      <c r="N621" s="157"/>
      <c r="O621" s="157"/>
      <c r="P621" s="157"/>
      <c r="Q621" s="157"/>
      <c r="R621" s="157"/>
      <c r="S621" s="157"/>
      <c r="T621" s="157"/>
      <c r="U621" s="158"/>
      <c r="V621" s="91"/>
      <c r="W621" s="91"/>
    </row>
    <row r="622" spans="2:23" s="155" customFormat="1" ht="10.5" x14ac:dyDescent="0.25">
      <c r="B622" s="165" t="s">
        <v>490</v>
      </c>
      <c r="C622" s="94"/>
      <c r="D622" s="102"/>
      <c r="E622" s="141">
        <v>0.1</v>
      </c>
      <c r="F622" s="102"/>
      <c r="G622" s="189">
        <f t="shared" ref="G622:G626" si="71">E622*C622</f>
        <v>0</v>
      </c>
      <c r="H622" s="102"/>
      <c r="I622" s="128"/>
      <c r="J622" s="128"/>
      <c r="K622" s="128"/>
      <c r="L622" s="487"/>
      <c r="M622" s="587"/>
      <c r="N622" s="557"/>
      <c r="O622" s="557"/>
      <c r="P622" s="557"/>
      <c r="Q622" s="487"/>
      <c r="R622" s="557"/>
      <c r="S622" s="587"/>
      <c r="T622" s="487"/>
      <c r="U622" s="108"/>
      <c r="V622" s="101"/>
      <c r="W622" s="101"/>
    </row>
    <row r="623" spans="2:23" s="155" customFormat="1" ht="10.5" x14ac:dyDescent="0.25">
      <c r="B623" s="165" t="s">
        <v>491</v>
      </c>
      <c r="C623" s="94"/>
      <c r="D623" s="102"/>
      <c r="E623" s="141">
        <v>0.2</v>
      </c>
      <c r="F623" s="102"/>
      <c r="G623" s="189">
        <f t="shared" si="71"/>
        <v>0</v>
      </c>
      <c r="H623" s="102"/>
      <c r="I623" s="128"/>
      <c r="J623" s="128"/>
      <c r="K623" s="128"/>
      <c r="L623" s="487"/>
      <c r="M623" s="587"/>
      <c r="N623" s="557"/>
      <c r="O623" s="557"/>
      <c r="P623" s="557"/>
      <c r="Q623" s="487"/>
      <c r="R623" s="557"/>
      <c r="S623" s="587"/>
      <c r="T623" s="487"/>
      <c r="U623" s="108"/>
      <c r="V623" s="101"/>
      <c r="W623" s="101"/>
    </row>
    <row r="624" spans="2:23" s="155" customFormat="1" ht="10.5" x14ac:dyDescent="0.25">
      <c r="B624" s="165" t="s">
        <v>492</v>
      </c>
      <c r="C624" s="94"/>
      <c r="D624" s="102"/>
      <c r="E624" s="141">
        <v>0.4</v>
      </c>
      <c r="F624" s="102"/>
      <c r="G624" s="189">
        <f t="shared" si="71"/>
        <v>0</v>
      </c>
      <c r="H624" s="102"/>
      <c r="I624" s="128"/>
      <c r="J624" s="128"/>
      <c r="K624" s="128"/>
      <c r="L624" s="487"/>
      <c r="M624" s="587"/>
      <c r="N624" s="557"/>
      <c r="O624" s="557"/>
      <c r="P624" s="557"/>
      <c r="Q624" s="487"/>
      <c r="R624" s="557"/>
      <c r="S624" s="587"/>
      <c r="T624" s="487"/>
      <c r="U624" s="108"/>
      <c r="V624" s="101"/>
      <c r="W624" s="101"/>
    </row>
    <row r="625" spans="2:23" s="155" customFormat="1" ht="10.5" x14ac:dyDescent="0.25">
      <c r="B625" s="190" t="s">
        <v>493</v>
      </c>
      <c r="C625" s="191"/>
      <c r="D625" s="192"/>
      <c r="E625" s="193">
        <v>0.5</v>
      </c>
      <c r="F625" s="102"/>
      <c r="G625" s="189">
        <f t="shared" si="71"/>
        <v>0</v>
      </c>
      <c r="H625" s="102"/>
      <c r="I625" s="128"/>
      <c r="J625" s="128"/>
      <c r="K625" s="128"/>
      <c r="L625" s="487"/>
      <c r="M625" s="587"/>
      <c r="N625" s="557"/>
      <c r="O625" s="557"/>
      <c r="P625" s="557"/>
      <c r="Q625" s="487"/>
      <c r="R625" s="557"/>
      <c r="S625" s="587"/>
      <c r="T625" s="487"/>
      <c r="U625" s="108"/>
      <c r="V625" s="101"/>
      <c r="W625" s="101"/>
    </row>
    <row r="626" spans="2:23" s="155" customFormat="1" ht="10.5" x14ac:dyDescent="0.25">
      <c r="B626" s="190" t="s">
        <v>494</v>
      </c>
      <c r="C626" s="191"/>
      <c r="D626" s="192"/>
      <c r="E626" s="193">
        <v>1</v>
      </c>
      <c r="F626" s="102"/>
      <c r="G626" s="189">
        <f t="shared" si="71"/>
        <v>0</v>
      </c>
      <c r="H626" s="102"/>
      <c r="I626" s="128"/>
      <c r="J626" s="128"/>
      <c r="K626" s="128"/>
      <c r="L626" s="487"/>
      <c r="M626" s="587"/>
      <c r="N626" s="557"/>
      <c r="O626" s="557"/>
      <c r="P626" s="557"/>
      <c r="Q626" s="487"/>
      <c r="R626" s="557"/>
      <c r="S626" s="587"/>
      <c r="T626" s="487"/>
      <c r="U626" s="108"/>
      <c r="V626" s="101"/>
      <c r="W626" s="101"/>
    </row>
    <row r="627" spans="2:23" s="155" customFormat="1" ht="10.5" x14ac:dyDescent="0.25">
      <c r="B627" s="100"/>
      <c r="C627" s="199"/>
      <c r="D627" s="102"/>
      <c r="E627" s="114" t="s">
        <v>52</v>
      </c>
      <c r="F627" s="102"/>
      <c r="G627" s="96">
        <f>SUM(G622:G626)</f>
        <v>0</v>
      </c>
      <c r="H627" s="102"/>
      <c r="I627" s="128"/>
      <c r="J627" s="128"/>
      <c r="K627" s="128"/>
      <c r="L627" s="487"/>
      <c r="M627" s="587"/>
      <c r="N627" s="557"/>
      <c r="O627" s="557"/>
      <c r="P627" s="557"/>
      <c r="Q627" s="487"/>
      <c r="R627" s="557"/>
      <c r="S627" s="587"/>
      <c r="T627" s="487"/>
      <c r="U627" s="108"/>
      <c r="V627" s="101"/>
      <c r="W627" s="101"/>
    </row>
    <row r="628" spans="2:23" s="155" customFormat="1" ht="10.5" x14ac:dyDescent="0.25">
      <c r="B628" s="100"/>
      <c r="C628" s="101"/>
      <c r="D628" s="102"/>
      <c r="E628" s="103"/>
      <c r="F628" s="102"/>
      <c r="G628" s="101"/>
      <c r="H628" s="102"/>
      <c r="I628" s="700"/>
      <c r="J628" s="700"/>
      <c r="K628" s="700"/>
      <c r="L628" s="694"/>
      <c r="M628" s="588"/>
      <c r="N628" s="552"/>
      <c r="O628" s="552"/>
      <c r="P628" s="552"/>
      <c r="Q628" s="107"/>
      <c r="R628" s="107"/>
      <c r="S628" s="107"/>
      <c r="T628" s="107"/>
      <c r="U628" s="108"/>
      <c r="V628" s="101"/>
      <c r="W628" s="81"/>
    </row>
    <row r="629" spans="2:23" s="155" customFormat="1" ht="10.25" customHeight="1" x14ac:dyDescent="0.25">
      <c r="B629" s="695" t="s">
        <v>345</v>
      </c>
      <c r="C629" s="692" t="s">
        <v>346</v>
      </c>
      <c r="D629" s="110"/>
      <c r="E629" s="692" t="s">
        <v>2</v>
      </c>
      <c r="F629" s="111"/>
      <c r="G629" s="692" t="s">
        <v>395</v>
      </c>
      <c r="H629" s="112"/>
      <c r="I629" s="697" t="s">
        <v>396</v>
      </c>
      <c r="J629" s="698"/>
      <c r="K629" s="698"/>
      <c r="L629" s="698"/>
      <c r="M629" s="698"/>
      <c r="N629" s="698"/>
      <c r="O629" s="698"/>
      <c r="P629" s="698"/>
      <c r="Q629" s="698"/>
      <c r="R629" s="698"/>
      <c r="S629" s="698"/>
      <c r="T629" s="699"/>
      <c r="U629" s="519"/>
      <c r="V629" s="692" t="s">
        <v>421</v>
      </c>
      <c r="W629" s="692" t="s">
        <v>411</v>
      </c>
    </row>
    <row r="630" spans="2:23" s="155" customFormat="1" ht="10.5" x14ac:dyDescent="0.25">
      <c r="B630" s="696"/>
      <c r="C630" s="693"/>
      <c r="D630" s="110"/>
      <c r="E630" s="693"/>
      <c r="F630" s="111"/>
      <c r="G630" s="693"/>
      <c r="H630" s="113"/>
      <c r="I630" s="114">
        <v>0</v>
      </c>
      <c r="J630" s="114">
        <v>0.1</v>
      </c>
      <c r="K630" s="114">
        <v>0.15</v>
      </c>
      <c r="L630" s="114">
        <v>0.2</v>
      </c>
      <c r="M630" s="114">
        <v>0.25</v>
      </c>
      <c r="N630" s="114">
        <v>0.3</v>
      </c>
      <c r="O630" s="114">
        <v>0.35</v>
      </c>
      <c r="P630" s="114">
        <v>0.4</v>
      </c>
      <c r="Q630" s="114">
        <v>0.5</v>
      </c>
      <c r="R630" s="114">
        <v>0.75</v>
      </c>
      <c r="S630" s="114">
        <v>0.85</v>
      </c>
      <c r="T630" s="114">
        <v>1</v>
      </c>
      <c r="U630" s="519"/>
      <c r="V630" s="693"/>
      <c r="W630" s="693"/>
    </row>
    <row r="631" spans="2:23" s="155" customFormat="1" ht="10.5" x14ac:dyDescent="0.25">
      <c r="B631" s="115" t="s">
        <v>545</v>
      </c>
      <c r="C631" s="116" t="s">
        <v>546</v>
      </c>
      <c r="D631" s="110"/>
      <c r="E631" s="116" t="s">
        <v>547</v>
      </c>
      <c r="F631" s="111"/>
      <c r="G631" s="116" t="s">
        <v>548</v>
      </c>
      <c r="H631" s="113"/>
      <c r="I631" s="116" t="s">
        <v>549</v>
      </c>
      <c r="J631" s="116" t="s">
        <v>556</v>
      </c>
      <c r="K631" s="116" t="s">
        <v>550</v>
      </c>
      <c r="L631" s="116" t="s">
        <v>558</v>
      </c>
      <c r="M631" s="116" t="s">
        <v>559</v>
      </c>
      <c r="N631" s="116" t="s">
        <v>560</v>
      </c>
      <c r="O631" s="116" t="s">
        <v>613</v>
      </c>
      <c r="P631" s="116" t="s">
        <v>614</v>
      </c>
      <c r="Q631" s="116" t="s">
        <v>615</v>
      </c>
      <c r="R631" s="116" t="s">
        <v>616</v>
      </c>
      <c r="S631" s="116" t="s">
        <v>617</v>
      </c>
      <c r="T631" s="116" t="s">
        <v>618</v>
      </c>
      <c r="U631" s="552"/>
      <c r="V631" s="116" t="s">
        <v>619</v>
      </c>
      <c r="W631" s="116" t="s">
        <v>620</v>
      </c>
    </row>
    <row r="632" spans="2:23" s="155" customFormat="1" ht="10.5" x14ac:dyDescent="0.25">
      <c r="B632" s="469" t="s">
        <v>459</v>
      </c>
      <c r="C632" s="315"/>
      <c r="D632" s="110"/>
      <c r="E632" s="315"/>
      <c r="F632" s="111"/>
      <c r="G632" s="315"/>
      <c r="H632" s="113"/>
      <c r="I632" s="315"/>
      <c r="J632" s="315"/>
      <c r="K632" s="315"/>
      <c r="L632" s="315"/>
      <c r="M632" s="315"/>
      <c r="N632" s="315"/>
      <c r="O632" s="315"/>
      <c r="P632" s="315"/>
      <c r="Q632" s="315"/>
      <c r="R632" s="315"/>
      <c r="S632" s="315"/>
      <c r="T632" s="315"/>
      <c r="U632" s="519"/>
      <c r="V632" s="316"/>
      <c r="W632" s="316"/>
    </row>
    <row r="633" spans="2:23" s="155" customFormat="1" ht="10.5" x14ac:dyDescent="0.25">
      <c r="B633" s="545" t="s">
        <v>355</v>
      </c>
      <c r="C633" s="546">
        <v>0.2</v>
      </c>
      <c r="D633" s="137"/>
      <c r="E633" s="88"/>
      <c r="F633" s="102"/>
      <c r="G633" s="95"/>
      <c r="H633" s="120"/>
      <c r="I633" s="121"/>
      <c r="J633" s="121"/>
      <c r="K633" s="121"/>
      <c r="L633" s="122"/>
      <c r="M633" s="122"/>
      <c r="N633" s="122"/>
      <c r="O633" s="122"/>
      <c r="P633" s="122"/>
      <c r="Q633" s="122"/>
      <c r="R633" s="122"/>
      <c r="S633" s="122"/>
      <c r="T633" s="122"/>
      <c r="U633" s="108"/>
      <c r="V633" s="123">
        <f t="shared" ref="V633:V639" si="72">C633*E633</f>
        <v>0</v>
      </c>
      <c r="W633" s="123">
        <f>C633*G633+I633*$I$630+J633*$J$630+K633*$K$630+L633*$L$630+M633*$M$630+N633*$N$630+O633*$O$630+P633*$P$630+Q633*$Q$630+R633*$R$630+S633*$S$630+T633*$T$630</f>
        <v>0</v>
      </c>
    </row>
    <row r="634" spans="2:23" s="155" customFormat="1" ht="10.5" x14ac:dyDescent="0.25">
      <c r="B634" s="545" t="s">
        <v>356</v>
      </c>
      <c r="C634" s="547">
        <v>0.5</v>
      </c>
      <c r="D634" s="137"/>
      <c r="E634" s="86"/>
      <c r="F634" s="102"/>
      <c r="G634" s="93"/>
      <c r="H634" s="120"/>
      <c r="I634" s="139"/>
      <c r="J634" s="139"/>
      <c r="K634" s="139"/>
      <c r="L634" s="140"/>
      <c r="M634" s="140"/>
      <c r="N634" s="140"/>
      <c r="O634" s="140"/>
      <c r="P634" s="140"/>
      <c r="Q634" s="140"/>
      <c r="R634" s="140"/>
      <c r="S634" s="140"/>
      <c r="T634" s="140"/>
      <c r="U634" s="108"/>
      <c r="V634" s="123">
        <f t="shared" si="72"/>
        <v>0</v>
      </c>
      <c r="W634" s="123">
        <f t="shared" ref="W634:W639" si="73">C634*G634+I634*$I$630+J634*$J$630+K634*$K$630+L634*$L$630+M634*$M$630+N634*$N$630+O634*$O$630+P634*$P$630+Q634*$Q$630+R634*$R$630+S634*$S$630+T634*$T$630</f>
        <v>0</v>
      </c>
    </row>
    <row r="635" spans="2:23" s="155" customFormat="1" ht="10.5" x14ac:dyDescent="0.25">
      <c r="B635" s="545" t="s">
        <v>357</v>
      </c>
      <c r="C635" s="550">
        <v>1</v>
      </c>
      <c r="D635" s="137"/>
      <c r="E635" s="86"/>
      <c r="F635" s="102"/>
      <c r="G635" s="93"/>
      <c r="H635" s="120"/>
      <c r="I635" s="139"/>
      <c r="J635" s="139"/>
      <c r="K635" s="139"/>
      <c r="L635" s="140"/>
      <c r="M635" s="140"/>
      <c r="N635" s="140"/>
      <c r="O635" s="140"/>
      <c r="P635" s="140"/>
      <c r="Q635" s="140"/>
      <c r="R635" s="140"/>
      <c r="S635" s="140"/>
      <c r="T635" s="140"/>
      <c r="U635" s="108"/>
      <c r="V635" s="123">
        <f t="shared" si="72"/>
        <v>0</v>
      </c>
      <c r="W635" s="123">
        <f t="shared" si="73"/>
        <v>0</v>
      </c>
    </row>
    <row r="636" spans="2:23" s="155" customFormat="1" ht="10.5" x14ac:dyDescent="0.25">
      <c r="B636" s="545" t="s">
        <v>358</v>
      </c>
      <c r="C636" s="550">
        <v>1.5</v>
      </c>
      <c r="D636" s="137"/>
      <c r="E636" s="88"/>
      <c r="F636" s="102"/>
      <c r="G636" s="95"/>
      <c r="H636" s="120"/>
      <c r="I636" s="121"/>
      <c r="J636" s="121"/>
      <c r="K636" s="121"/>
      <c r="L636" s="122"/>
      <c r="M636" s="122"/>
      <c r="N636" s="122"/>
      <c r="O636" s="122"/>
      <c r="P636" s="122"/>
      <c r="Q636" s="122"/>
      <c r="R636" s="122"/>
      <c r="S636" s="122"/>
      <c r="T636" s="122"/>
      <c r="U636" s="108"/>
      <c r="V636" s="123">
        <f t="shared" si="72"/>
        <v>0</v>
      </c>
      <c r="W636" s="123">
        <f t="shared" si="73"/>
        <v>0</v>
      </c>
    </row>
    <row r="637" spans="2:23" s="155" customFormat="1" ht="10.5" x14ac:dyDescent="0.25">
      <c r="B637" s="545" t="s">
        <v>373</v>
      </c>
      <c r="C637" s="550">
        <v>0.2</v>
      </c>
      <c r="D637" s="137"/>
      <c r="E637" s="88"/>
      <c r="F637" s="102"/>
      <c r="G637" s="95"/>
      <c r="H637" s="120"/>
      <c r="I637" s="121"/>
      <c r="J637" s="121"/>
      <c r="K637" s="121"/>
      <c r="L637" s="122"/>
      <c r="M637" s="122"/>
      <c r="N637" s="122"/>
      <c r="O637" s="122"/>
      <c r="P637" s="122"/>
      <c r="Q637" s="122"/>
      <c r="R637" s="122"/>
      <c r="S637" s="122"/>
      <c r="T637" s="122"/>
      <c r="U637" s="108"/>
      <c r="V637" s="123">
        <f t="shared" si="72"/>
        <v>0</v>
      </c>
      <c r="W637" s="123">
        <f t="shared" si="73"/>
        <v>0</v>
      </c>
    </row>
    <row r="638" spans="2:23" s="155" customFormat="1" ht="10.5" x14ac:dyDescent="0.25">
      <c r="B638" s="471" t="s">
        <v>371</v>
      </c>
      <c r="C638" s="141">
        <v>0.5</v>
      </c>
      <c r="D638" s="137"/>
      <c r="E638" s="88"/>
      <c r="F638" s="102"/>
      <c r="G638" s="95"/>
      <c r="H638" s="120"/>
      <c r="I638" s="121"/>
      <c r="J638" s="121"/>
      <c r="K638" s="121"/>
      <c r="L638" s="122"/>
      <c r="M638" s="122"/>
      <c r="N638" s="122"/>
      <c r="O638" s="122"/>
      <c r="P638" s="122"/>
      <c r="Q638" s="122"/>
      <c r="R638" s="122"/>
      <c r="S638" s="122"/>
      <c r="T638" s="122"/>
      <c r="U638" s="108"/>
      <c r="V638" s="123">
        <f t="shared" si="72"/>
        <v>0</v>
      </c>
      <c r="W638" s="123">
        <f t="shared" si="73"/>
        <v>0</v>
      </c>
    </row>
    <row r="639" spans="2:23" s="155" customFormat="1" ht="10.5" x14ac:dyDescent="0.25">
      <c r="B639" s="471" t="s">
        <v>351</v>
      </c>
      <c r="C639" s="141">
        <v>1.5</v>
      </c>
      <c r="D639" s="137"/>
      <c r="E639" s="88"/>
      <c r="F639" s="102"/>
      <c r="G639" s="95"/>
      <c r="H639" s="120"/>
      <c r="I639" s="121"/>
      <c r="J639" s="121"/>
      <c r="K639" s="121"/>
      <c r="L639" s="122"/>
      <c r="M639" s="122"/>
      <c r="N639" s="122"/>
      <c r="O639" s="122"/>
      <c r="P639" s="122"/>
      <c r="Q639" s="122"/>
      <c r="R639" s="122"/>
      <c r="S639" s="122"/>
      <c r="T639" s="122"/>
      <c r="U639" s="108"/>
      <c r="V639" s="123">
        <f t="shared" si="72"/>
        <v>0</v>
      </c>
      <c r="W639" s="123">
        <f t="shared" si="73"/>
        <v>0</v>
      </c>
    </row>
    <row r="640" spans="2:23" s="155" customFormat="1" ht="10.5" x14ac:dyDescent="0.25">
      <c r="B640" s="469" t="s">
        <v>352</v>
      </c>
      <c r="C640" s="315"/>
      <c r="D640" s="137"/>
      <c r="E640" s="315"/>
      <c r="F640" s="102"/>
      <c r="G640" s="315"/>
      <c r="H640" s="120"/>
      <c r="I640" s="315"/>
      <c r="J640" s="315"/>
      <c r="K640" s="315"/>
      <c r="L640" s="315"/>
      <c r="M640" s="315"/>
      <c r="N640" s="315"/>
      <c r="O640" s="315"/>
      <c r="P640" s="315"/>
      <c r="Q640" s="315"/>
      <c r="R640" s="315"/>
      <c r="S640" s="315"/>
      <c r="T640" s="315"/>
      <c r="U640" s="108"/>
      <c r="V640" s="316"/>
      <c r="W640" s="316"/>
    </row>
    <row r="641" spans="2:23" s="155" customFormat="1" ht="10.5" x14ac:dyDescent="0.25">
      <c r="B641" s="472" t="s">
        <v>460</v>
      </c>
      <c r="C641" s="459">
        <v>0.2</v>
      </c>
      <c r="D641" s="137"/>
      <c r="E641" s="88"/>
      <c r="F641" s="102"/>
      <c r="G641" s="95"/>
      <c r="H641" s="120"/>
      <c r="I641" s="121"/>
      <c r="J641" s="121"/>
      <c r="K641" s="121"/>
      <c r="L641" s="122"/>
      <c r="M641" s="122"/>
      <c r="N641" s="122"/>
      <c r="O641" s="122"/>
      <c r="P641" s="122"/>
      <c r="Q641" s="122"/>
      <c r="R641" s="122"/>
      <c r="S641" s="122"/>
      <c r="T641" s="122"/>
      <c r="U641" s="108"/>
      <c r="V641" s="123">
        <f t="shared" ref="V641:V643" si="74">C641*E641</f>
        <v>0</v>
      </c>
      <c r="W641" s="123">
        <f t="shared" ref="W641:W643" si="75">C641*G641+I641*$I$630+J641*$J$630+K641*$K$630+L641*$L$630+M641*$M$630+N641*$N$630+O641*$O$630+P641*$P$630+Q641*$Q$630+R641*$R$630+S641*$S$630+T641*$T$630</f>
        <v>0</v>
      </c>
    </row>
    <row r="642" spans="2:23" s="155" customFormat="1" ht="10.5" x14ac:dyDescent="0.25">
      <c r="B642" s="472" t="s">
        <v>461</v>
      </c>
      <c r="C642" s="459">
        <v>0.5</v>
      </c>
      <c r="D642" s="137"/>
      <c r="E642" s="88"/>
      <c r="F642" s="102"/>
      <c r="G642" s="95"/>
      <c r="H642" s="120"/>
      <c r="I642" s="121"/>
      <c r="J642" s="121"/>
      <c r="K642" s="121"/>
      <c r="L642" s="122"/>
      <c r="M642" s="122"/>
      <c r="N642" s="122"/>
      <c r="O642" s="122"/>
      <c r="P642" s="122"/>
      <c r="Q642" s="122"/>
      <c r="R642" s="122"/>
      <c r="S642" s="122"/>
      <c r="T642" s="122"/>
      <c r="U642" s="108"/>
      <c r="V642" s="123">
        <f t="shared" si="74"/>
        <v>0</v>
      </c>
      <c r="W642" s="123">
        <f>C642*G642+I642*$I$630+J642*$J$630+K642*$K$630+L642*$L$630+M642*$M$630+N642*$N$630+O642*$O$630+P642*$P$630+Q642*$Q$630+R642*$R$630+S642*$S$630+T642*$T$630</f>
        <v>0</v>
      </c>
    </row>
    <row r="643" spans="2:23" s="155" customFormat="1" ht="10.5" x14ac:dyDescent="0.25">
      <c r="B643" s="472" t="s">
        <v>462</v>
      </c>
      <c r="C643" s="459">
        <v>1.5</v>
      </c>
      <c r="D643" s="137"/>
      <c r="E643" s="88"/>
      <c r="F643" s="102"/>
      <c r="G643" s="95"/>
      <c r="H643" s="120"/>
      <c r="I643" s="121"/>
      <c r="J643" s="121"/>
      <c r="K643" s="121"/>
      <c r="L643" s="122"/>
      <c r="M643" s="122"/>
      <c r="N643" s="122"/>
      <c r="O643" s="122"/>
      <c r="P643" s="122"/>
      <c r="Q643" s="122"/>
      <c r="R643" s="122"/>
      <c r="S643" s="122"/>
      <c r="T643" s="122"/>
      <c r="U643" s="108"/>
      <c r="V643" s="123">
        <f t="shared" si="74"/>
        <v>0</v>
      </c>
      <c r="W643" s="123">
        <f t="shared" si="75"/>
        <v>0</v>
      </c>
    </row>
    <row r="644" spans="2:23" s="155" customFormat="1" ht="10.5" x14ac:dyDescent="0.25">
      <c r="B644" s="511"/>
      <c r="C644" s="512"/>
      <c r="D644" s="126"/>
      <c r="E644" s="127"/>
      <c r="F644" s="102"/>
      <c r="G644" s="125"/>
      <c r="H644" s="102"/>
      <c r="I644" s="128"/>
      <c r="J644" s="128"/>
      <c r="K644" s="128"/>
      <c r="L644" s="518"/>
      <c r="M644" s="587"/>
      <c r="N644" s="557"/>
      <c r="O644" s="557"/>
      <c r="P644" s="557"/>
      <c r="Q644" s="518"/>
      <c r="R644" s="557"/>
      <c r="S644" s="587"/>
      <c r="T644" s="518"/>
      <c r="U644" s="108"/>
      <c r="V644" s="101"/>
      <c r="W644" s="101"/>
    </row>
    <row r="645" spans="2:23" s="155" customFormat="1" ht="10.5" x14ac:dyDescent="0.25">
      <c r="B645" s="129" t="s">
        <v>349</v>
      </c>
      <c r="C645" s="185" t="s">
        <v>53</v>
      </c>
      <c r="D645" s="131"/>
      <c r="E645" s="85">
        <f>SUM(V633:V639,V641:V643)</f>
        <v>0</v>
      </c>
      <c r="F645" s="111"/>
      <c r="G645" s="132"/>
      <c r="H645" s="111"/>
      <c r="I645" s="133"/>
      <c r="J645" s="133"/>
      <c r="K645" s="133"/>
      <c r="L645" s="107"/>
      <c r="M645" s="107"/>
      <c r="N645" s="107"/>
      <c r="O645" s="107"/>
      <c r="P645" s="107"/>
      <c r="Q645" s="107"/>
      <c r="R645" s="107"/>
      <c r="S645" s="107"/>
      <c r="T645" s="107"/>
      <c r="U645" s="519"/>
      <c r="V645" s="134"/>
      <c r="W645" s="134"/>
    </row>
    <row r="646" spans="2:23" s="155" customFormat="1" ht="10.5" x14ac:dyDescent="0.25">
      <c r="B646" s="129" t="s">
        <v>350</v>
      </c>
      <c r="C646" s="185" t="s">
        <v>54</v>
      </c>
      <c r="D646" s="131"/>
      <c r="E646" s="85">
        <f>SUM(W633:W639,W641:W643)</f>
        <v>0</v>
      </c>
      <c r="F646" s="111"/>
      <c r="G646" s="132"/>
      <c r="H646" s="111"/>
      <c r="I646" s="133"/>
      <c r="J646" s="133"/>
      <c r="K646" s="133"/>
      <c r="L646" s="107"/>
      <c r="M646" s="107"/>
      <c r="N646" s="107"/>
      <c r="O646" s="107"/>
      <c r="P646" s="107"/>
      <c r="Q646" s="107"/>
      <c r="R646" s="107"/>
      <c r="S646" s="107"/>
      <c r="T646" s="107"/>
      <c r="U646" s="519"/>
      <c r="V646" s="134"/>
      <c r="W646" s="134"/>
    </row>
    <row r="647" spans="2:23" s="155" customFormat="1" ht="10.5" x14ac:dyDescent="0.35">
      <c r="B647" s="81"/>
      <c r="C647" s="135"/>
      <c r="D647" s="81"/>
      <c r="E647" s="81"/>
      <c r="F647" s="81"/>
      <c r="G647" s="135"/>
      <c r="H647" s="81"/>
      <c r="I647" s="81"/>
      <c r="J647" s="81"/>
      <c r="K647" s="81"/>
      <c r="L647" s="135"/>
      <c r="M647" s="135"/>
      <c r="N647" s="135"/>
      <c r="O647" s="135"/>
      <c r="P647" s="135"/>
      <c r="Q647" s="135"/>
      <c r="R647" s="135"/>
      <c r="S647" s="135"/>
      <c r="T647" s="135"/>
      <c r="U647" s="135"/>
      <c r="V647" s="135"/>
      <c r="W647" s="405"/>
    </row>
    <row r="648" spans="2:23" s="155" customFormat="1" ht="10.5" x14ac:dyDescent="0.35">
      <c r="B648" s="81"/>
      <c r="C648" s="135"/>
      <c r="D648" s="81"/>
      <c r="E648" s="81"/>
      <c r="F648" s="81"/>
      <c r="G648" s="135"/>
      <c r="H648" s="81"/>
      <c r="I648" s="81"/>
      <c r="J648" s="81"/>
      <c r="K648" s="81"/>
      <c r="L648" s="135"/>
      <c r="M648" s="135"/>
      <c r="N648" s="135"/>
      <c r="O648" s="135"/>
      <c r="P648" s="135"/>
      <c r="Q648" s="135"/>
      <c r="R648" s="135"/>
      <c r="S648" s="135"/>
      <c r="T648" s="135"/>
      <c r="U648" s="135"/>
      <c r="V648" s="135"/>
      <c r="W648" s="405"/>
    </row>
    <row r="649" spans="2:23" s="155" customFormat="1" ht="13" x14ac:dyDescent="0.25">
      <c r="B649" s="411" t="s">
        <v>595</v>
      </c>
      <c r="C649" s="101"/>
      <c r="D649" s="102"/>
      <c r="E649" s="103"/>
      <c r="F649" s="102"/>
      <c r="G649" s="101"/>
      <c r="H649" s="102"/>
      <c r="I649" s="483"/>
      <c r="J649" s="552"/>
      <c r="K649" s="552"/>
      <c r="L649" s="483"/>
      <c r="M649" s="588"/>
      <c r="N649" s="552"/>
      <c r="O649" s="552"/>
      <c r="P649" s="552"/>
      <c r="Q649" s="104"/>
      <c r="R649" s="104"/>
      <c r="S649" s="104"/>
      <c r="T649" s="104"/>
      <c r="U649" s="104"/>
      <c r="V649" s="104"/>
      <c r="W649" s="104"/>
    </row>
    <row r="650" spans="2:23" s="155" customFormat="1" ht="10.5" x14ac:dyDescent="0.25">
      <c r="B650" s="100"/>
      <c r="C650" s="101"/>
      <c r="D650" s="102"/>
      <c r="E650" s="103"/>
      <c r="F650" s="102"/>
      <c r="G650" s="101"/>
      <c r="H650" s="102"/>
      <c r="I650" s="483"/>
      <c r="J650" s="552"/>
      <c r="K650" s="552"/>
      <c r="L650" s="483"/>
      <c r="M650" s="588"/>
      <c r="N650" s="552"/>
      <c r="O650" s="552"/>
      <c r="P650" s="552"/>
      <c r="Q650" s="104"/>
      <c r="R650" s="104"/>
      <c r="S650" s="104"/>
      <c r="T650" s="104"/>
      <c r="U650" s="104"/>
      <c r="V650" s="104"/>
      <c r="W650" s="104"/>
    </row>
    <row r="651" spans="2:23" s="155" customFormat="1" ht="21" x14ac:dyDescent="0.25">
      <c r="B651" s="176"/>
      <c r="C651" s="177" t="s">
        <v>338</v>
      </c>
      <c r="D651" s="102"/>
      <c r="E651" s="103"/>
      <c r="F651" s="102"/>
      <c r="G651" s="101"/>
      <c r="H651" s="102"/>
      <c r="I651" s="483"/>
      <c r="J651" s="552"/>
      <c r="K651" s="552"/>
      <c r="L651" s="483"/>
      <c r="M651" s="588"/>
      <c r="N651" s="552"/>
      <c r="O651" s="552"/>
      <c r="P651" s="552"/>
      <c r="Q651" s="107"/>
      <c r="R651" s="107"/>
      <c r="S651" s="107"/>
      <c r="T651" s="107"/>
      <c r="U651" s="108"/>
      <c r="V651" s="101"/>
      <c r="W651" s="101"/>
    </row>
    <row r="652" spans="2:23" s="155" customFormat="1" ht="10.5" x14ac:dyDescent="0.25">
      <c r="B652" s="176"/>
      <c r="C652" s="105" t="s">
        <v>539</v>
      </c>
      <c r="D652" s="102"/>
      <c r="E652" s="103"/>
      <c r="F652" s="102"/>
      <c r="G652" s="101"/>
      <c r="H652" s="102"/>
      <c r="I652" s="483"/>
      <c r="J652" s="552"/>
      <c r="K652" s="552"/>
      <c r="L652" s="483"/>
      <c r="M652" s="588"/>
      <c r="N652" s="552"/>
      <c r="O652" s="552"/>
      <c r="P652" s="552"/>
      <c r="Q652" s="107"/>
      <c r="R652" s="107"/>
      <c r="S652" s="107"/>
      <c r="T652" s="107"/>
      <c r="U652" s="108"/>
      <c r="V652" s="101"/>
      <c r="W652" s="101"/>
    </row>
    <row r="653" spans="2:23" s="155" customFormat="1" ht="10.5" x14ac:dyDescent="0.25">
      <c r="B653" s="106" t="s">
        <v>336</v>
      </c>
      <c r="C653" s="92">
        <f>'Individu Form 2A ATMR Kredit'!H144</f>
        <v>0</v>
      </c>
      <c r="D653" s="102"/>
      <c r="E653" s="91"/>
      <c r="F653" s="178"/>
      <c r="G653" s="179"/>
      <c r="H653" s="102"/>
      <c r="I653" s="128"/>
      <c r="J653" s="128"/>
      <c r="K653" s="128"/>
      <c r="L653" s="487"/>
      <c r="M653" s="587"/>
      <c r="N653" s="557"/>
      <c r="O653" s="557"/>
      <c r="P653" s="557"/>
      <c r="Q653" s="487"/>
      <c r="R653" s="557"/>
      <c r="S653" s="587"/>
      <c r="T653" s="487"/>
      <c r="U653" s="108"/>
      <c r="V653" s="101"/>
      <c r="W653" s="101"/>
    </row>
    <row r="654" spans="2:23" s="155" customFormat="1" ht="10.5" x14ac:dyDescent="0.25">
      <c r="B654" s="106" t="s">
        <v>360</v>
      </c>
      <c r="C654" s="92">
        <f>'Individu Form 2A ATMR Kredit'!H171</f>
        <v>0</v>
      </c>
      <c r="D654" s="102"/>
      <c r="E654" s="180"/>
      <c r="F654" s="178"/>
      <c r="G654" s="179"/>
      <c r="H654" s="102"/>
      <c r="I654" s="128"/>
      <c r="J654" s="128"/>
      <c r="K654" s="128"/>
      <c r="L654" s="487"/>
      <c r="M654" s="587"/>
      <c r="N654" s="557"/>
      <c r="O654" s="557"/>
      <c r="P654" s="557"/>
      <c r="Q654" s="487"/>
      <c r="R654" s="557"/>
      <c r="S654" s="587"/>
      <c r="T654" s="487"/>
      <c r="U654" s="108"/>
      <c r="V654" s="101"/>
      <c r="W654" s="101"/>
    </row>
    <row r="655" spans="2:23" s="155" customFormat="1" ht="10.5" x14ac:dyDescent="0.25">
      <c r="B655" s="204"/>
      <c r="C655" s="182"/>
      <c r="D655" s="178"/>
      <c r="E655" s="180"/>
      <c r="F655" s="178"/>
      <c r="G655" s="179"/>
      <c r="H655" s="178"/>
      <c r="I655" s="205"/>
      <c r="J655" s="205"/>
      <c r="K655" s="205"/>
      <c r="L655" s="486"/>
      <c r="M655" s="586"/>
      <c r="N655" s="558"/>
      <c r="O655" s="558"/>
      <c r="P655" s="558"/>
      <c r="Q655" s="486"/>
      <c r="R655" s="558"/>
      <c r="S655" s="586"/>
      <c r="T655" s="486"/>
      <c r="U655" s="206"/>
      <c r="V655" s="179"/>
      <c r="W655" s="179"/>
    </row>
    <row r="656" spans="2:23" s="155" customFormat="1" ht="21" x14ac:dyDescent="0.25">
      <c r="B656" s="183" t="s">
        <v>397</v>
      </c>
      <c r="C656" s="184" t="s">
        <v>338</v>
      </c>
      <c r="D656" s="131"/>
      <c r="E656" s="185" t="s">
        <v>361</v>
      </c>
      <c r="F656" s="131"/>
      <c r="G656" s="267" t="s">
        <v>387</v>
      </c>
      <c r="H656" s="131"/>
      <c r="I656" s="156"/>
      <c r="J656" s="156"/>
      <c r="K656" s="156"/>
      <c r="L656" s="157"/>
      <c r="M656" s="157"/>
      <c r="N656" s="157"/>
      <c r="O656" s="157"/>
      <c r="P656" s="157"/>
      <c r="Q656" s="157"/>
      <c r="R656" s="157"/>
      <c r="S656" s="157"/>
      <c r="T656" s="157"/>
      <c r="U656" s="158"/>
      <c r="V656" s="91"/>
      <c r="W656" s="91"/>
    </row>
    <row r="657" spans="2:23" s="155" customFormat="1" ht="10.5" x14ac:dyDescent="0.25">
      <c r="B657" s="186" t="s">
        <v>540</v>
      </c>
      <c r="C657" s="187" t="s">
        <v>541</v>
      </c>
      <c r="D657" s="158"/>
      <c r="E657" s="130" t="s">
        <v>542</v>
      </c>
      <c r="F657" s="158"/>
      <c r="G657" s="130" t="s">
        <v>544</v>
      </c>
      <c r="H657" s="158"/>
      <c r="I657" s="157"/>
      <c r="J657" s="157"/>
      <c r="K657" s="157"/>
      <c r="L657" s="157"/>
      <c r="M657" s="157"/>
      <c r="N657" s="157"/>
      <c r="O657" s="157"/>
      <c r="P657" s="157"/>
      <c r="Q657" s="157"/>
      <c r="R657" s="157"/>
      <c r="S657" s="157"/>
      <c r="T657" s="157"/>
      <c r="U657" s="158"/>
      <c r="V657" s="91"/>
      <c r="W657" s="91"/>
    </row>
    <row r="658" spans="2:23" s="155" customFormat="1" ht="10.5" x14ac:dyDescent="0.25">
      <c r="B658" s="165" t="s">
        <v>490</v>
      </c>
      <c r="C658" s="94"/>
      <c r="D658" s="102"/>
      <c r="E658" s="141">
        <v>0.1</v>
      </c>
      <c r="F658" s="102"/>
      <c r="G658" s="189">
        <f t="shared" ref="G658:G662" si="76">E658*C658</f>
        <v>0</v>
      </c>
      <c r="H658" s="102"/>
      <c r="I658" s="128"/>
      <c r="J658" s="128"/>
      <c r="K658" s="128"/>
      <c r="L658" s="487"/>
      <c r="M658" s="587"/>
      <c r="N658" s="557"/>
      <c r="O658" s="557"/>
      <c r="P658" s="557"/>
      <c r="Q658" s="487"/>
      <c r="R658" s="557"/>
      <c r="S658" s="587"/>
      <c r="T658" s="487"/>
      <c r="U658" s="108"/>
      <c r="V658" s="101"/>
      <c r="W658" s="101"/>
    </row>
    <row r="659" spans="2:23" s="155" customFormat="1" ht="10.5" x14ac:dyDescent="0.25">
      <c r="B659" s="165" t="s">
        <v>491</v>
      </c>
      <c r="C659" s="94"/>
      <c r="D659" s="102"/>
      <c r="E659" s="141">
        <v>0.2</v>
      </c>
      <c r="F659" s="102"/>
      <c r="G659" s="189">
        <f t="shared" si="76"/>
        <v>0</v>
      </c>
      <c r="H659" s="102"/>
      <c r="I659" s="128"/>
      <c r="J659" s="128"/>
      <c r="K659" s="128"/>
      <c r="L659" s="487"/>
      <c r="M659" s="587"/>
      <c r="N659" s="557"/>
      <c r="O659" s="557"/>
      <c r="P659" s="557"/>
      <c r="Q659" s="487"/>
      <c r="R659" s="557"/>
      <c r="S659" s="587"/>
      <c r="T659" s="487"/>
      <c r="U659" s="108"/>
      <c r="V659" s="101"/>
      <c r="W659" s="101"/>
    </row>
    <row r="660" spans="2:23" s="155" customFormat="1" ht="10.5" x14ac:dyDescent="0.25">
      <c r="B660" s="165" t="s">
        <v>492</v>
      </c>
      <c r="C660" s="94"/>
      <c r="D660" s="102"/>
      <c r="E660" s="141">
        <v>0.4</v>
      </c>
      <c r="F660" s="102"/>
      <c r="G660" s="189">
        <f t="shared" si="76"/>
        <v>0</v>
      </c>
      <c r="H660" s="102"/>
      <c r="I660" s="128"/>
      <c r="J660" s="128"/>
      <c r="K660" s="128"/>
      <c r="L660" s="487"/>
      <c r="M660" s="587"/>
      <c r="N660" s="557"/>
      <c r="O660" s="557"/>
      <c r="P660" s="557"/>
      <c r="Q660" s="487"/>
      <c r="R660" s="557"/>
      <c r="S660" s="587"/>
      <c r="T660" s="487"/>
      <c r="U660" s="108"/>
      <c r="V660" s="101"/>
      <c r="W660" s="101"/>
    </row>
    <row r="661" spans="2:23" s="155" customFormat="1" ht="10.5" x14ac:dyDescent="0.25">
      <c r="B661" s="190" t="s">
        <v>493</v>
      </c>
      <c r="C661" s="191"/>
      <c r="D661" s="192"/>
      <c r="E661" s="193">
        <v>0.5</v>
      </c>
      <c r="F661" s="102"/>
      <c r="G661" s="189">
        <f t="shared" si="76"/>
        <v>0</v>
      </c>
      <c r="H661" s="102"/>
      <c r="I661" s="128"/>
      <c r="J661" s="128"/>
      <c r="K661" s="128"/>
      <c r="L661" s="487"/>
      <c r="M661" s="587"/>
      <c r="N661" s="557"/>
      <c r="O661" s="557"/>
      <c r="P661" s="557"/>
      <c r="Q661" s="487"/>
      <c r="R661" s="557"/>
      <c r="S661" s="587"/>
      <c r="T661" s="487"/>
      <c r="U661" s="108"/>
      <c r="V661" s="101"/>
      <c r="W661" s="101"/>
    </row>
    <row r="662" spans="2:23" s="155" customFormat="1" ht="10.5" x14ac:dyDescent="0.25">
      <c r="B662" s="190" t="s">
        <v>494</v>
      </c>
      <c r="C662" s="191"/>
      <c r="D662" s="192"/>
      <c r="E662" s="193">
        <v>1</v>
      </c>
      <c r="F662" s="102"/>
      <c r="G662" s="189">
        <f t="shared" si="76"/>
        <v>0</v>
      </c>
      <c r="H662" s="102"/>
      <c r="I662" s="128"/>
      <c r="J662" s="128"/>
      <c r="K662" s="128"/>
      <c r="L662" s="487"/>
      <c r="M662" s="587"/>
      <c r="N662" s="557"/>
      <c r="O662" s="557"/>
      <c r="P662" s="557"/>
      <c r="Q662" s="487"/>
      <c r="R662" s="557"/>
      <c r="S662" s="587"/>
      <c r="T662" s="487"/>
      <c r="U662" s="108"/>
      <c r="V662" s="101"/>
      <c r="W662" s="101"/>
    </row>
    <row r="663" spans="2:23" s="155" customFormat="1" ht="10.5" x14ac:dyDescent="0.25">
      <c r="B663" s="100"/>
      <c r="C663" s="199"/>
      <c r="D663" s="102"/>
      <c r="E663" s="114" t="s">
        <v>52</v>
      </c>
      <c r="F663" s="102"/>
      <c r="G663" s="96">
        <f>SUM(G658:G662)</f>
        <v>0</v>
      </c>
      <c r="H663" s="102"/>
      <c r="I663" s="128"/>
      <c r="J663" s="128"/>
      <c r="K663" s="128"/>
      <c r="L663" s="487"/>
      <c r="M663" s="587"/>
      <c r="N663" s="557"/>
      <c r="O663" s="557"/>
      <c r="P663" s="557"/>
      <c r="Q663" s="487"/>
      <c r="R663" s="557"/>
      <c r="S663" s="587"/>
      <c r="T663" s="487"/>
      <c r="U663" s="108"/>
      <c r="V663" s="101"/>
      <c r="W663" s="101"/>
    </row>
    <row r="664" spans="2:23" s="155" customFormat="1" ht="10.5" x14ac:dyDescent="0.25">
      <c r="B664" s="100"/>
      <c r="C664" s="101"/>
      <c r="D664" s="102"/>
      <c r="E664" s="103"/>
      <c r="F664" s="102"/>
      <c r="G664" s="101"/>
      <c r="H664" s="102"/>
      <c r="I664" s="700"/>
      <c r="J664" s="700"/>
      <c r="K664" s="700"/>
      <c r="L664" s="694"/>
      <c r="M664" s="588"/>
      <c r="N664" s="552"/>
      <c r="O664" s="552"/>
      <c r="P664" s="552"/>
      <c r="Q664" s="107"/>
      <c r="R664" s="107"/>
      <c r="S664" s="107"/>
      <c r="T664" s="107"/>
      <c r="U664" s="108"/>
      <c r="V664" s="101"/>
      <c r="W664" s="101"/>
    </row>
    <row r="665" spans="2:23" s="155" customFormat="1" ht="10.5" x14ac:dyDescent="0.25">
      <c r="B665" s="695" t="s">
        <v>345</v>
      </c>
      <c r="C665" s="692" t="s">
        <v>346</v>
      </c>
      <c r="D665" s="110"/>
      <c r="E665" s="692" t="s">
        <v>2</v>
      </c>
      <c r="F665" s="111"/>
      <c r="G665" s="692" t="s">
        <v>395</v>
      </c>
      <c r="H665" s="112"/>
      <c r="I665" s="697" t="s">
        <v>396</v>
      </c>
      <c r="J665" s="698"/>
      <c r="K665" s="698"/>
      <c r="L665" s="698"/>
      <c r="M665" s="698"/>
      <c r="N665" s="698"/>
      <c r="O665" s="698"/>
      <c r="P665" s="698"/>
      <c r="Q665" s="698"/>
      <c r="R665" s="698"/>
      <c r="S665" s="698"/>
      <c r="T665" s="699"/>
      <c r="U665" s="483"/>
      <c r="V665" s="692" t="s">
        <v>421</v>
      </c>
      <c r="W665" s="692" t="s">
        <v>411</v>
      </c>
    </row>
    <row r="666" spans="2:23" s="155" customFormat="1" ht="10.5" x14ac:dyDescent="0.25">
      <c r="B666" s="696"/>
      <c r="C666" s="693"/>
      <c r="D666" s="110"/>
      <c r="E666" s="693"/>
      <c r="F666" s="111"/>
      <c r="G666" s="693"/>
      <c r="H666" s="113"/>
      <c r="I666" s="114">
        <v>0</v>
      </c>
      <c r="J666" s="114">
        <v>0.1</v>
      </c>
      <c r="K666" s="114">
        <v>0.15</v>
      </c>
      <c r="L666" s="114">
        <v>0.2</v>
      </c>
      <c r="M666" s="114">
        <v>0.25</v>
      </c>
      <c r="N666" s="114">
        <v>0.3</v>
      </c>
      <c r="O666" s="114">
        <v>0.35</v>
      </c>
      <c r="P666" s="114">
        <v>0.4</v>
      </c>
      <c r="Q666" s="114">
        <v>0.5</v>
      </c>
      <c r="R666" s="114">
        <v>0.75</v>
      </c>
      <c r="S666" s="114">
        <v>0.85</v>
      </c>
      <c r="T666" s="114">
        <v>1</v>
      </c>
      <c r="U666" s="483"/>
      <c r="V666" s="693"/>
      <c r="W666" s="693"/>
    </row>
    <row r="667" spans="2:23" s="155" customFormat="1" ht="10.5" x14ac:dyDescent="0.25">
      <c r="B667" s="115" t="s">
        <v>545</v>
      </c>
      <c r="C667" s="116" t="s">
        <v>546</v>
      </c>
      <c r="D667" s="110"/>
      <c r="E667" s="116" t="s">
        <v>547</v>
      </c>
      <c r="F667" s="111"/>
      <c r="G667" s="116" t="s">
        <v>548</v>
      </c>
      <c r="H667" s="113"/>
      <c r="I667" s="116" t="s">
        <v>549</v>
      </c>
      <c r="J667" s="116" t="s">
        <v>556</v>
      </c>
      <c r="K667" s="116" t="s">
        <v>550</v>
      </c>
      <c r="L667" s="116" t="s">
        <v>558</v>
      </c>
      <c r="M667" s="116" t="s">
        <v>559</v>
      </c>
      <c r="N667" s="116" t="s">
        <v>560</v>
      </c>
      <c r="O667" s="116" t="s">
        <v>613</v>
      </c>
      <c r="P667" s="116" t="s">
        <v>614</v>
      </c>
      <c r="Q667" s="116" t="s">
        <v>615</v>
      </c>
      <c r="R667" s="116" t="s">
        <v>616</v>
      </c>
      <c r="S667" s="116" t="s">
        <v>617</v>
      </c>
      <c r="T667" s="116" t="s">
        <v>618</v>
      </c>
      <c r="U667" s="552"/>
      <c r="V667" s="116" t="s">
        <v>619</v>
      </c>
      <c r="W667" s="116" t="s">
        <v>620</v>
      </c>
    </row>
    <row r="668" spans="2:23" s="155" customFormat="1" ht="10.5" x14ac:dyDescent="0.25">
      <c r="B668" s="469" t="s">
        <v>459</v>
      </c>
      <c r="C668" s="315"/>
      <c r="D668" s="110"/>
      <c r="E668" s="315"/>
      <c r="F668" s="111"/>
      <c r="G668" s="316"/>
      <c r="H668" s="113"/>
      <c r="I668" s="316"/>
      <c r="J668" s="315"/>
      <c r="K668" s="315"/>
      <c r="L668" s="315"/>
      <c r="M668" s="315"/>
      <c r="N668" s="315"/>
      <c r="O668" s="315"/>
      <c r="P668" s="315"/>
      <c r="Q668" s="315"/>
      <c r="R668" s="315"/>
      <c r="S668" s="315"/>
      <c r="T668" s="315"/>
      <c r="U668" s="519"/>
      <c r="V668" s="316"/>
      <c r="W668" s="316"/>
    </row>
    <row r="669" spans="2:23" s="155" customFormat="1" ht="10.5" x14ac:dyDescent="0.25">
      <c r="B669" s="545" t="s">
        <v>355</v>
      </c>
      <c r="C669" s="546">
        <v>0.2</v>
      </c>
      <c r="D669" s="137"/>
      <c r="E669" s="88"/>
      <c r="F669" s="102"/>
      <c r="G669" s="95"/>
      <c r="H669" s="120"/>
      <c r="I669" s="121"/>
      <c r="J669" s="121"/>
      <c r="K669" s="121"/>
      <c r="L669" s="122"/>
      <c r="M669" s="122"/>
      <c r="N669" s="122"/>
      <c r="O669" s="122"/>
      <c r="P669" s="122"/>
      <c r="Q669" s="122"/>
      <c r="R669" s="122"/>
      <c r="S669" s="122"/>
      <c r="T669" s="122"/>
      <c r="U669" s="108"/>
      <c r="V669" s="123">
        <f>C669*E669</f>
        <v>0</v>
      </c>
      <c r="W669" s="123">
        <f>C669*G669+I669*$I$666+J669*$J$666+K669*$K$666+L669*$L$666+M669*$M$666+N669*$N$666+O669*$O$666+P669*$P$666+Q669*$Q$666+R669*$R$666+S669*$S$666+T669*$T$666</f>
        <v>0</v>
      </c>
    </row>
    <row r="670" spans="2:23" s="155" customFormat="1" ht="10.5" x14ac:dyDescent="0.25">
      <c r="B670" s="545" t="s">
        <v>356</v>
      </c>
      <c r="C670" s="547">
        <v>0.5</v>
      </c>
      <c r="D670" s="137"/>
      <c r="E670" s="86"/>
      <c r="F670" s="102"/>
      <c r="G670" s="93"/>
      <c r="H670" s="120"/>
      <c r="I670" s="139"/>
      <c r="J670" s="139"/>
      <c r="K670" s="139"/>
      <c r="L670" s="140"/>
      <c r="M670" s="140"/>
      <c r="N670" s="140"/>
      <c r="O670" s="140"/>
      <c r="P670" s="140"/>
      <c r="Q670" s="140"/>
      <c r="R670" s="140"/>
      <c r="S670" s="140"/>
      <c r="T670" s="140"/>
      <c r="U670" s="108"/>
      <c r="V670" s="123">
        <f t="shared" ref="V670:V677" si="77">C670*E670</f>
        <v>0</v>
      </c>
      <c r="W670" s="123">
        <f t="shared" ref="W670:W681" si="78">C670*G670+I670*$I$666+J670*$J$666+K670*$K$666+L670*$L$666+M670*$M$666+N670*$N$666+O670*$O$666+P670*$P$666+Q670*$Q$666+R670*$R$666+S670*$S$666+T670*$T$666</f>
        <v>0</v>
      </c>
    </row>
    <row r="671" spans="2:23" s="155" customFormat="1" ht="10.5" x14ac:dyDescent="0.25">
      <c r="B671" s="545" t="s">
        <v>357</v>
      </c>
      <c r="C671" s="550">
        <v>1</v>
      </c>
      <c r="D671" s="137"/>
      <c r="E671" s="86"/>
      <c r="F671" s="102"/>
      <c r="G671" s="93"/>
      <c r="H671" s="120"/>
      <c r="I671" s="139"/>
      <c r="J671" s="139"/>
      <c r="K671" s="139"/>
      <c r="L671" s="140"/>
      <c r="M671" s="140"/>
      <c r="N671" s="140"/>
      <c r="O671" s="140"/>
      <c r="P671" s="140"/>
      <c r="Q671" s="140"/>
      <c r="R671" s="140"/>
      <c r="S671" s="140"/>
      <c r="T671" s="140"/>
      <c r="U671" s="108"/>
      <c r="V671" s="123">
        <f t="shared" si="77"/>
        <v>0</v>
      </c>
      <c r="W671" s="123">
        <f t="shared" si="78"/>
        <v>0</v>
      </c>
    </row>
    <row r="672" spans="2:23" s="155" customFormat="1" ht="10.5" x14ac:dyDescent="0.25">
      <c r="B672" s="545" t="s">
        <v>358</v>
      </c>
      <c r="C672" s="550">
        <v>1.5</v>
      </c>
      <c r="D672" s="137"/>
      <c r="E672" s="88"/>
      <c r="F672" s="102"/>
      <c r="G672" s="95"/>
      <c r="H672" s="120"/>
      <c r="I672" s="121"/>
      <c r="J672" s="121"/>
      <c r="K672" s="121"/>
      <c r="L672" s="122"/>
      <c r="M672" s="122"/>
      <c r="N672" s="122"/>
      <c r="O672" s="122"/>
      <c r="P672" s="122"/>
      <c r="Q672" s="122"/>
      <c r="R672" s="122"/>
      <c r="S672" s="122"/>
      <c r="T672" s="122"/>
      <c r="U672" s="108"/>
      <c r="V672" s="123">
        <f t="shared" si="77"/>
        <v>0</v>
      </c>
      <c r="W672" s="123">
        <f t="shared" si="78"/>
        <v>0</v>
      </c>
    </row>
    <row r="673" spans="1:23" s="155" customFormat="1" ht="10.5" x14ac:dyDescent="0.25">
      <c r="B673" s="545" t="s">
        <v>368</v>
      </c>
      <c r="C673" s="546">
        <v>0.2</v>
      </c>
      <c r="D673" s="137"/>
      <c r="E673" s="88"/>
      <c r="F673" s="102"/>
      <c r="G673" s="95"/>
      <c r="H673" s="120"/>
      <c r="I673" s="121"/>
      <c r="J673" s="121"/>
      <c r="K673" s="121"/>
      <c r="L673" s="122"/>
      <c r="M673" s="122"/>
      <c r="N673" s="122"/>
      <c r="O673" s="122"/>
      <c r="P673" s="122"/>
      <c r="Q673" s="122"/>
      <c r="R673" s="122"/>
      <c r="S673" s="122"/>
      <c r="T673" s="122"/>
      <c r="U673" s="108"/>
      <c r="V673" s="123">
        <f t="shared" si="77"/>
        <v>0</v>
      </c>
      <c r="W673" s="123">
        <f t="shared" si="78"/>
        <v>0</v>
      </c>
    </row>
    <row r="674" spans="1:23" s="155" customFormat="1" ht="10.5" x14ac:dyDescent="0.25">
      <c r="B674" s="548" t="s">
        <v>441</v>
      </c>
      <c r="C674" s="577">
        <v>0.3</v>
      </c>
      <c r="D674" s="137"/>
      <c r="E674" s="88"/>
      <c r="F674" s="102"/>
      <c r="G674" s="95"/>
      <c r="H674" s="120"/>
      <c r="I674" s="121"/>
      <c r="J674" s="121"/>
      <c r="K674" s="121"/>
      <c r="L674" s="122"/>
      <c r="M674" s="122"/>
      <c r="N674" s="122"/>
      <c r="O674" s="122"/>
      <c r="P674" s="122"/>
      <c r="Q674" s="122"/>
      <c r="R674" s="122"/>
      <c r="S674" s="122"/>
      <c r="T674" s="122"/>
      <c r="U674" s="108"/>
      <c r="V674" s="123">
        <f t="shared" si="77"/>
        <v>0</v>
      </c>
      <c r="W674" s="123">
        <f>C674*G674+I674*$I$666+J674*$J$666+K674*$K$666+L674*$L$666+M674*$M$666+N674*$N$666+O674*$O$666+P674*$P$666+Q674*$Q$666+R674*$R$666+S674*$S$666+T674*$T$666</f>
        <v>0</v>
      </c>
    </row>
    <row r="675" spans="1:23" s="155" customFormat="1" ht="10.5" x14ac:dyDescent="0.25">
      <c r="B675" s="472" t="s">
        <v>370</v>
      </c>
      <c r="C675" s="138">
        <v>0.5</v>
      </c>
      <c r="D675" s="137"/>
      <c r="E675" s="86"/>
      <c r="F675" s="102"/>
      <c r="G675" s="93"/>
      <c r="H675" s="120"/>
      <c r="I675" s="139"/>
      <c r="J675" s="139"/>
      <c r="K675" s="139"/>
      <c r="L675" s="140"/>
      <c r="M675" s="140"/>
      <c r="N675" s="140"/>
      <c r="O675" s="140"/>
      <c r="P675" s="140"/>
      <c r="Q675" s="140"/>
      <c r="R675" s="140"/>
      <c r="S675" s="140"/>
      <c r="T675" s="140"/>
      <c r="U675" s="108"/>
      <c r="V675" s="123">
        <f t="shared" si="77"/>
        <v>0</v>
      </c>
      <c r="W675" s="123">
        <f t="shared" si="78"/>
        <v>0</v>
      </c>
    </row>
    <row r="676" spans="1:23" s="155" customFormat="1" ht="10.5" x14ac:dyDescent="0.25">
      <c r="B676" s="471" t="s">
        <v>371</v>
      </c>
      <c r="C676" s="141">
        <v>1</v>
      </c>
      <c r="D676" s="137"/>
      <c r="E676" s="88"/>
      <c r="F676" s="102"/>
      <c r="G676" s="95"/>
      <c r="H676" s="120"/>
      <c r="I676" s="121"/>
      <c r="J676" s="121"/>
      <c r="K676" s="121"/>
      <c r="L676" s="122"/>
      <c r="M676" s="122"/>
      <c r="N676" s="122"/>
      <c r="O676" s="122"/>
      <c r="P676" s="122"/>
      <c r="Q676" s="122"/>
      <c r="R676" s="122"/>
      <c r="S676" s="122"/>
      <c r="T676" s="122"/>
      <c r="U676" s="108"/>
      <c r="V676" s="123">
        <f t="shared" si="77"/>
        <v>0</v>
      </c>
      <c r="W676" s="123">
        <f t="shared" si="78"/>
        <v>0</v>
      </c>
    </row>
    <row r="677" spans="1:23" s="155" customFormat="1" ht="10.5" x14ac:dyDescent="0.25">
      <c r="B677" s="471" t="s">
        <v>351</v>
      </c>
      <c r="C677" s="141">
        <v>1.5</v>
      </c>
      <c r="D677" s="137"/>
      <c r="E677" s="88"/>
      <c r="F677" s="102"/>
      <c r="G677" s="95"/>
      <c r="H677" s="120"/>
      <c r="I677" s="121"/>
      <c r="J677" s="121"/>
      <c r="K677" s="121"/>
      <c r="L677" s="122"/>
      <c r="M677" s="122"/>
      <c r="N677" s="122"/>
      <c r="O677" s="122"/>
      <c r="P677" s="122"/>
      <c r="Q677" s="122"/>
      <c r="R677" s="122"/>
      <c r="S677" s="122"/>
      <c r="T677" s="122"/>
      <c r="U677" s="108"/>
      <c r="V677" s="123">
        <f t="shared" si="77"/>
        <v>0</v>
      </c>
      <c r="W677" s="123">
        <f t="shared" si="78"/>
        <v>0</v>
      </c>
    </row>
    <row r="678" spans="1:23" s="155" customFormat="1" ht="10.5" x14ac:dyDescent="0.25">
      <c r="B678" s="469" t="s">
        <v>352</v>
      </c>
      <c r="C678" s="315"/>
      <c r="D678" s="137"/>
      <c r="E678" s="315"/>
      <c r="F678" s="102"/>
      <c r="G678" s="316"/>
      <c r="H678" s="120"/>
      <c r="I678" s="316"/>
      <c r="J678" s="315"/>
      <c r="K678" s="315"/>
      <c r="L678" s="315"/>
      <c r="M678" s="315"/>
      <c r="N678" s="315"/>
      <c r="O678" s="315"/>
      <c r="P678" s="315"/>
      <c r="Q678" s="315"/>
      <c r="R678" s="315"/>
      <c r="S678" s="315"/>
      <c r="T678" s="315"/>
      <c r="U678" s="108"/>
      <c r="V678" s="316"/>
      <c r="W678" s="316"/>
    </row>
    <row r="679" spans="1:23" s="155" customFormat="1" ht="10.5" x14ac:dyDescent="0.25">
      <c r="B679" s="472" t="s">
        <v>460</v>
      </c>
      <c r="C679" s="462">
        <v>0.4</v>
      </c>
      <c r="D679" s="137"/>
      <c r="E679" s="88"/>
      <c r="F679" s="102"/>
      <c r="G679" s="95"/>
      <c r="H679" s="120"/>
      <c r="I679" s="121"/>
      <c r="J679" s="121"/>
      <c r="K679" s="121"/>
      <c r="L679" s="122"/>
      <c r="M679" s="122"/>
      <c r="N679" s="122"/>
      <c r="O679" s="122"/>
      <c r="P679" s="122"/>
      <c r="Q679" s="122"/>
      <c r="R679" s="122"/>
      <c r="S679" s="122"/>
      <c r="T679" s="122"/>
      <c r="U679" s="108"/>
      <c r="V679" s="123">
        <f t="shared" ref="V679:V681" si="79">C679*E679</f>
        <v>0</v>
      </c>
      <c r="W679" s="123">
        <f t="shared" si="78"/>
        <v>0</v>
      </c>
    </row>
    <row r="680" spans="1:23" s="155" customFormat="1" ht="10.5" x14ac:dyDescent="0.25">
      <c r="B680" s="472" t="s">
        <v>461</v>
      </c>
      <c r="C680" s="462">
        <v>0.75</v>
      </c>
      <c r="D680" s="137"/>
      <c r="E680" s="88"/>
      <c r="F680" s="102"/>
      <c r="G680" s="95"/>
      <c r="H680" s="120"/>
      <c r="I680" s="121"/>
      <c r="J680" s="121"/>
      <c r="K680" s="121"/>
      <c r="L680" s="122"/>
      <c r="M680" s="122"/>
      <c r="N680" s="122"/>
      <c r="O680" s="122"/>
      <c r="P680" s="122"/>
      <c r="Q680" s="122"/>
      <c r="R680" s="122"/>
      <c r="S680" s="122"/>
      <c r="T680" s="122"/>
      <c r="U680" s="108"/>
      <c r="V680" s="123">
        <f t="shared" si="79"/>
        <v>0</v>
      </c>
      <c r="W680" s="123">
        <f t="shared" si="78"/>
        <v>0</v>
      </c>
    </row>
    <row r="681" spans="1:23" s="155" customFormat="1" ht="10.5" x14ac:dyDescent="0.25">
      <c r="B681" s="472" t="s">
        <v>462</v>
      </c>
      <c r="C681" s="462">
        <v>1.5</v>
      </c>
      <c r="D681" s="137"/>
      <c r="E681" s="88"/>
      <c r="F681" s="102"/>
      <c r="G681" s="95"/>
      <c r="H681" s="120"/>
      <c r="I681" s="121"/>
      <c r="J681" s="121"/>
      <c r="K681" s="121"/>
      <c r="L681" s="122"/>
      <c r="M681" s="122"/>
      <c r="N681" s="122"/>
      <c r="O681" s="122"/>
      <c r="P681" s="122"/>
      <c r="Q681" s="122"/>
      <c r="R681" s="122"/>
      <c r="S681" s="122"/>
      <c r="T681" s="122"/>
      <c r="U681" s="108"/>
      <c r="V681" s="123">
        <f t="shared" si="79"/>
        <v>0</v>
      </c>
      <c r="W681" s="123">
        <f t="shared" si="78"/>
        <v>0</v>
      </c>
    </row>
    <row r="682" spans="1:23" s="155" customFormat="1" ht="10.5" x14ac:dyDescent="0.25">
      <c r="B682" s="124"/>
      <c r="C682" s="125"/>
      <c r="D682" s="126"/>
      <c r="E682" s="127"/>
      <c r="F682" s="102"/>
      <c r="G682" s="125"/>
      <c r="H682" s="102"/>
      <c r="I682" s="128"/>
      <c r="J682" s="128"/>
      <c r="K682" s="128"/>
      <c r="L682" s="518"/>
      <c r="M682" s="587"/>
      <c r="N682" s="557"/>
      <c r="O682" s="557"/>
      <c r="P682" s="557"/>
      <c r="Q682" s="518"/>
      <c r="R682" s="557"/>
      <c r="S682" s="587"/>
      <c r="T682" s="518"/>
      <c r="U682" s="108"/>
      <c r="V682" s="101"/>
      <c r="W682" s="101"/>
    </row>
    <row r="683" spans="1:23" s="155" customFormat="1" ht="10.5" x14ac:dyDescent="0.25">
      <c r="B683" s="129" t="s">
        <v>349</v>
      </c>
      <c r="C683" s="185" t="s">
        <v>53</v>
      </c>
      <c r="D683" s="131"/>
      <c r="E683" s="85">
        <f>SUM(V669:V677,V679:V681)</f>
        <v>0</v>
      </c>
      <c r="F683" s="111"/>
      <c r="G683" s="132"/>
      <c r="H683" s="111"/>
      <c r="I683" s="133"/>
      <c r="J683" s="133"/>
      <c r="K683" s="133"/>
      <c r="L683" s="107"/>
      <c r="M683" s="107"/>
      <c r="N683" s="107"/>
      <c r="O683" s="107"/>
      <c r="P683" s="107"/>
      <c r="Q683" s="107"/>
      <c r="R683" s="107"/>
      <c r="S683" s="107"/>
      <c r="T683" s="107"/>
      <c r="U683" s="519"/>
      <c r="V683" s="134"/>
      <c r="W683" s="134"/>
    </row>
    <row r="684" spans="1:23" s="155" customFormat="1" ht="10.5" x14ac:dyDescent="0.25">
      <c r="B684" s="129" t="s">
        <v>350</v>
      </c>
      <c r="C684" s="185" t="s">
        <v>54</v>
      </c>
      <c r="D684" s="131"/>
      <c r="E684" s="85">
        <f>SUM(W669:W677,W679:W681)</f>
        <v>0</v>
      </c>
      <c r="F684" s="111"/>
      <c r="G684" s="132"/>
      <c r="H684" s="111"/>
      <c r="I684" s="133"/>
      <c r="J684" s="133"/>
      <c r="K684" s="133"/>
      <c r="L684" s="107"/>
      <c r="M684" s="107"/>
      <c r="N684" s="107"/>
      <c r="O684" s="107"/>
      <c r="P684" s="107"/>
      <c r="Q684" s="107"/>
      <c r="R684" s="107"/>
      <c r="S684" s="107"/>
      <c r="T684" s="107"/>
      <c r="U684" s="519"/>
      <c r="V684" s="134"/>
      <c r="W684" s="134"/>
    </row>
    <row r="685" spans="1:23" s="155" customFormat="1" ht="10.5" x14ac:dyDescent="0.25">
      <c r="B685" s="147"/>
      <c r="C685" s="91"/>
      <c r="D685" s="131"/>
      <c r="E685" s="149"/>
      <c r="F685" s="131"/>
      <c r="G685" s="91"/>
      <c r="H685" s="131"/>
      <c r="I685" s="156"/>
      <c r="J685" s="156"/>
      <c r="K685" s="156"/>
      <c r="L685" s="157"/>
      <c r="M685" s="157"/>
      <c r="N685" s="157"/>
      <c r="O685" s="157"/>
      <c r="P685" s="157"/>
      <c r="Q685" s="157"/>
      <c r="R685" s="157"/>
      <c r="S685" s="157"/>
      <c r="T685" s="157"/>
      <c r="U685" s="158"/>
      <c r="V685" s="91"/>
      <c r="W685" s="91"/>
    </row>
    <row r="686" spans="1:23" s="155" customFormat="1" ht="10.5" x14ac:dyDescent="0.25">
      <c r="B686" s="147"/>
      <c r="C686" s="91"/>
      <c r="D686" s="131"/>
      <c r="E686" s="149"/>
      <c r="F686" s="131"/>
      <c r="G686" s="91"/>
      <c r="H686" s="131"/>
      <c r="I686" s="156"/>
      <c r="J686" s="156"/>
      <c r="K686" s="156"/>
      <c r="L686" s="157"/>
      <c r="M686" s="157"/>
      <c r="N686" s="157"/>
      <c r="O686" s="157"/>
      <c r="P686" s="157"/>
      <c r="Q686" s="157"/>
      <c r="R686" s="157"/>
      <c r="S686" s="157"/>
      <c r="T686" s="157"/>
      <c r="U686" s="158"/>
      <c r="V686" s="91"/>
      <c r="W686" s="91"/>
    </row>
    <row r="687" spans="1:23" s="82" customFormat="1" ht="15" customHeight="1" x14ac:dyDescent="0.3">
      <c r="A687" s="81"/>
      <c r="B687" s="421" t="s">
        <v>596</v>
      </c>
      <c r="C687" s="152"/>
      <c r="D687" s="152"/>
      <c r="E687" s="152"/>
      <c r="F687" s="152"/>
      <c r="G687" s="152"/>
      <c r="H687" s="152"/>
      <c r="I687" s="152"/>
      <c r="J687" s="152"/>
      <c r="K687" s="152"/>
      <c r="L687" s="152"/>
      <c r="M687" s="152"/>
      <c r="N687" s="152"/>
      <c r="O687" s="152"/>
      <c r="P687" s="152"/>
      <c r="Q687" s="152"/>
      <c r="R687" s="152"/>
      <c r="S687" s="152"/>
      <c r="T687" s="152"/>
      <c r="U687" s="152"/>
      <c r="V687" s="152"/>
      <c r="W687" s="152"/>
    </row>
    <row r="688" spans="1:23" s="82" customFormat="1" ht="7.5" customHeight="1" x14ac:dyDescent="0.25">
      <c r="A688" s="81"/>
      <c r="B688" s="152"/>
      <c r="C688" s="152"/>
      <c r="D688" s="152"/>
      <c r="E688" s="152"/>
      <c r="F688" s="152"/>
      <c r="G688" s="152"/>
      <c r="H688" s="152"/>
      <c r="I688" s="152"/>
      <c r="J688" s="152"/>
      <c r="K688" s="152"/>
      <c r="L688" s="152"/>
      <c r="M688" s="152"/>
      <c r="N688" s="152"/>
      <c r="O688" s="152"/>
      <c r="P688" s="152"/>
      <c r="Q688" s="152"/>
      <c r="R688" s="152"/>
      <c r="S688" s="152"/>
      <c r="T688" s="152"/>
      <c r="U688" s="152"/>
      <c r="V688" s="152"/>
      <c r="W688" s="152"/>
    </row>
    <row r="689" spans="2:23" ht="22.5" customHeight="1" x14ac:dyDescent="0.25">
      <c r="B689" s="176"/>
      <c r="C689" s="177" t="s">
        <v>338</v>
      </c>
      <c r="D689" s="102"/>
      <c r="E689" s="103"/>
      <c r="F689" s="102"/>
      <c r="G689" s="101"/>
      <c r="H689" s="102"/>
      <c r="I689" s="280"/>
      <c r="J689" s="552"/>
      <c r="K689" s="552"/>
      <c r="L689" s="280"/>
      <c r="M689" s="588"/>
      <c r="N689" s="552"/>
      <c r="O689" s="552"/>
      <c r="P689" s="552"/>
      <c r="Q689" s="107"/>
      <c r="R689" s="107"/>
      <c r="S689" s="107"/>
      <c r="T689" s="107"/>
      <c r="U689" s="108"/>
      <c r="V689" s="101"/>
      <c r="W689" s="101"/>
    </row>
    <row r="690" spans="2:23" ht="10.5" x14ac:dyDescent="0.25">
      <c r="B690" s="176"/>
      <c r="C690" s="105" t="s">
        <v>539</v>
      </c>
      <c r="D690" s="102"/>
      <c r="E690" s="103"/>
      <c r="F690" s="102"/>
      <c r="G690" s="101"/>
      <c r="H690" s="102"/>
      <c r="I690" s="280"/>
      <c r="J690" s="552"/>
      <c r="K690" s="552"/>
      <c r="L690" s="280"/>
      <c r="M690" s="588"/>
      <c r="N690" s="552"/>
      <c r="O690" s="552"/>
      <c r="P690" s="552"/>
      <c r="Q690" s="107"/>
      <c r="R690" s="107"/>
      <c r="S690" s="107"/>
      <c r="T690" s="107"/>
      <c r="U690" s="108"/>
      <c r="V690" s="101"/>
      <c r="W690" s="101"/>
    </row>
    <row r="691" spans="2:23" ht="10.5" x14ac:dyDescent="0.25">
      <c r="B691" s="106" t="s">
        <v>362</v>
      </c>
      <c r="C691" s="92">
        <f>'Individu Form 2A ATMR Kredit'!H145</f>
        <v>0</v>
      </c>
      <c r="D691" s="102"/>
      <c r="E691" s="150"/>
      <c r="F691" s="102"/>
      <c r="G691" s="101"/>
      <c r="H691" s="102"/>
      <c r="I691" s="128"/>
      <c r="J691" s="128"/>
      <c r="K691" s="128"/>
      <c r="L691" s="279"/>
      <c r="M691" s="587"/>
      <c r="N691" s="557"/>
      <c r="O691" s="557"/>
      <c r="P691" s="557"/>
      <c r="Q691" s="279"/>
      <c r="R691" s="557"/>
      <c r="S691" s="587"/>
      <c r="T691" s="279"/>
      <c r="U691" s="108"/>
      <c r="V691" s="101"/>
      <c r="W691" s="101"/>
    </row>
    <row r="692" spans="2:23" s="82" customFormat="1" ht="9.9" customHeight="1" x14ac:dyDescent="0.25">
      <c r="B692" s="204"/>
      <c r="C692" s="182"/>
      <c r="D692" s="178"/>
      <c r="E692" s="180"/>
      <c r="F692" s="178"/>
      <c r="G692" s="179"/>
      <c r="H692" s="178"/>
      <c r="I692" s="205"/>
      <c r="J692" s="205"/>
      <c r="K692" s="205"/>
      <c r="L692" s="278"/>
      <c r="M692" s="586"/>
      <c r="N692" s="558"/>
      <c r="O692" s="558"/>
      <c r="P692" s="558"/>
      <c r="Q692" s="278"/>
      <c r="R692" s="558"/>
      <c r="S692" s="586"/>
      <c r="T692" s="278"/>
      <c r="U692" s="206"/>
      <c r="V692" s="179"/>
      <c r="W692" s="179"/>
    </row>
    <row r="693" spans="2:23" s="155" customFormat="1" ht="21" x14ac:dyDescent="0.25">
      <c r="B693" s="183" t="s">
        <v>397</v>
      </c>
      <c r="C693" s="184" t="s">
        <v>338</v>
      </c>
      <c r="D693" s="131"/>
      <c r="E693" s="185" t="s">
        <v>361</v>
      </c>
      <c r="F693" s="131"/>
      <c r="G693" s="267" t="s">
        <v>2</v>
      </c>
      <c r="H693" s="131"/>
      <c r="I693" s="156"/>
      <c r="J693" s="156"/>
      <c r="K693" s="156"/>
      <c r="L693" s="157"/>
      <c r="M693" s="157"/>
      <c r="N693" s="157"/>
      <c r="O693" s="157"/>
      <c r="P693" s="157"/>
      <c r="Q693" s="157"/>
      <c r="R693" s="157"/>
      <c r="S693" s="157"/>
      <c r="T693" s="157"/>
      <c r="U693" s="158"/>
      <c r="V693" s="91"/>
      <c r="W693" s="91"/>
    </row>
    <row r="694" spans="2:23" s="188" customFormat="1" ht="10.5" x14ac:dyDescent="0.25">
      <c r="B694" s="186" t="s">
        <v>540</v>
      </c>
      <c r="C694" s="187" t="s">
        <v>541</v>
      </c>
      <c r="D694" s="158"/>
      <c r="E694" s="130" t="s">
        <v>542</v>
      </c>
      <c r="F694" s="158"/>
      <c r="G694" s="130" t="s">
        <v>544</v>
      </c>
      <c r="H694" s="158"/>
      <c r="I694" s="157"/>
      <c r="J694" s="157"/>
      <c r="K694" s="157"/>
      <c r="L694" s="157"/>
      <c r="M694" s="157"/>
      <c r="N694" s="157"/>
      <c r="O694" s="157"/>
      <c r="P694" s="157"/>
      <c r="Q694" s="157"/>
      <c r="R694" s="157"/>
      <c r="S694" s="157"/>
      <c r="T694" s="157"/>
      <c r="U694" s="158"/>
      <c r="V694" s="91"/>
      <c r="W694" s="91"/>
    </row>
    <row r="695" spans="2:23" ht="10.5" x14ac:dyDescent="0.25">
      <c r="B695" s="165" t="s">
        <v>490</v>
      </c>
      <c r="C695" s="94"/>
      <c r="D695" s="102"/>
      <c r="E695" s="141">
        <v>0.1</v>
      </c>
      <c r="F695" s="102"/>
      <c r="G695" s="189">
        <f>E695*C695</f>
        <v>0</v>
      </c>
      <c r="H695" s="102"/>
      <c r="I695" s="128"/>
      <c r="J695" s="128"/>
      <c r="K695" s="128"/>
      <c r="L695" s="279"/>
      <c r="M695" s="587"/>
      <c r="N695" s="557"/>
      <c r="O695" s="557"/>
      <c r="P695" s="557"/>
      <c r="Q695" s="279"/>
      <c r="R695" s="557"/>
      <c r="S695" s="587"/>
      <c r="T695" s="279"/>
      <c r="U695" s="108"/>
      <c r="V695" s="101"/>
      <c r="W695" s="101"/>
    </row>
    <row r="696" spans="2:23" ht="10.5" x14ac:dyDescent="0.25">
      <c r="B696" s="165" t="s">
        <v>492</v>
      </c>
      <c r="C696" s="94"/>
      <c r="D696" s="102"/>
      <c r="E696" s="141">
        <v>0.4</v>
      </c>
      <c r="F696" s="102"/>
      <c r="G696" s="189">
        <f>E696*C696</f>
        <v>0</v>
      </c>
      <c r="H696" s="102"/>
      <c r="I696" s="128"/>
      <c r="J696" s="128"/>
      <c r="K696" s="128"/>
      <c r="L696" s="279"/>
      <c r="M696" s="587"/>
      <c r="N696" s="557"/>
      <c r="O696" s="557"/>
      <c r="P696" s="557"/>
      <c r="Q696" s="279"/>
      <c r="R696" s="557"/>
      <c r="S696" s="587"/>
      <c r="T696" s="279"/>
      <c r="U696" s="108"/>
      <c r="V696" s="101"/>
      <c r="W696" s="101"/>
    </row>
    <row r="697" spans="2:23" ht="10.5" x14ac:dyDescent="0.25">
      <c r="B697" s="100"/>
      <c r="C697" s="199"/>
      <c r="D697" s="102"/>
      <c r="E697" s="114" t="s">
        <v>52</v>
      </c>
      <c r="F697" s="102"/>
      <c r="G697" s="96">
        <f>SUM(G695:G696)</f>
        <v>0</v>
      </c>
      <c r="H697" s="102"/>
      <c r="I697" s="128"/>
      <c r="J697" s="128"/>
      <c r="K697" s="128"/>
      <c r="L697" s="279"/>
      <c r="M697" s="587"/>
      <c r="N697" s="557"/>
      <c r="O697" s="557"/>
      <c r="P697" s="557"/>
      <c r="Q697" s="279"/>
      <c r="R697" s="557"/>
      <c r="S697" s="587"/>
      <c r="T697" s="279"/>
      <c r="U697" s="108"/>
      <c r="V697" s="101"/>
      <c r="W697" s="101"/>
    </row>
    <row r="698" spans="2:23" ht="9.9" customHeight="1" x14ac:dyDescent="0.25">
      <c r="B698" s="100"/>
      <c r="C698" s="101"/>
      <c r="D698" s="102"/>
      <c r="E698" s="103"/>
      <c r="F698" s="102"/>
      <c r="G698" s="101"/>
      <c r="H698" s="102"/>
      <c r="I698" s="700"/>
      <c r="J698" s="700"/>
      <c r="K698" s="700"/>
      <c r="L698" s="694"/>
      <c r="M698" s="588"/>
      <c r="N698" s="552"/>
      <c r="O698" s="552"/>
      <c r="P698" s="552"/>
      <c r="Q698" s="107"/>
      <c r="R698" s="107"/>
      <c r="S698" s="107"/>
      <c r="T698" s="107"/>
      <c r="U698" s="108"/>
      <c r="V698" s="101"/>
      <c r="W698" s="101"/>
    </row>
    <row r="699" spans="2:23" s="109" customFormat="1" ht="22.5" customHeight="1" x14ac:dyDescent="0.25">
      <c r="B699" s="695" t="s">
        <v>345</v>
      </c>
      <c r="C699" s="692" t="s">
        <v>346</v>
      </c>
      <c r="D699" s="110"/>
      <c r="E699" s="692" t="s">
        <v>2</v>
      </c>
      <c r="F699" s="111"/>
      <c r="G699" s="692" t="s">
        <v>395</v>
      </c>
      <c r="H699" s="112"/>
      <c r="I699" s="697" t="s">
        <v>396</v>
      </c>
      <c r="J699" s="698"/>
      <c r="K699" s="698"/>
      <c r="L699" s="698"/>
      <c r="M699" s="698"/>
      <c r="N699" s="698"/>
      <c r="O699" s="698"/>
      <c r="P699" s="698"/>
      <c r="Q699" s="698"/>
      <c r="R699" s="698"/>
      <c r="S699" s="698"/>
      <c r="T699" s="699"/>
      <c r="U699" s="280"/>
      <c r="V699" s="692" t="s">
        <v>421</v>
      </c>
      <c r="W699" s="692" t="s">
        <v>411</v>
      </c>
    </row>
    <row r="700" spans="2:23" s="109" customFormat="1" ht="10.5" x14ac:dyDescent="0.25">
      <c r="B700" s="696"/>
      <c r="C700" s="693"/>
      <c r="D700" s="110"/>
      <c r="E700" s="693"/>
      <c r="F700" s="111"/>
      <c r="G700" s="693"/>
      <c r="H700" s="113"/>
      <c r="I700" s="114">
        <v>0</v>
      </c>
      <c r="J700" s="114">
        <v>0.1</v>
      </c>
      <c r="K700" s="114">
        <v>0.15</v>
      </c>
      <c r="L700" s="114">
        <v>0.2</v>
      </c>
      <c r="M700" s="114">
        <v>0.25</v>
      </c>
      <c r="N700" s="114">
        <v>0.3</v>
      </c>
      <c r="O700" s="114">
        <v>0.35</v>
      </c>
      <c r="P700" s="114">
        <v>0.4</v>
      </c>
      <c r="Q700" s="114">
        <v>0.5</v>
      </c>
      <c r="R700" s="114">
        <v>0.75</v>
      </c>
      <c r="S700" s="114">
        <v>0.85</v>
      </c>
      <c r="T700" s="114">
        <v>1</v>
      </c>
      <c r="U700" s="280"/>
      <c r="V700" s="693"/>
      <c r="W700" s="693"/>
    </row>
    <row r="701" spans="2:23" s="109" customFormat="1" ht="10.5" x14ac:dyDescent="0.25">
      <c r="B701" s="115" t="s">
        <v>545</v>
      </c>
      <c r="C701" s="116" t="s">
        <v>546</v>
      </c>
      <c r="D701" s="110"/>
      <c r="E701" s="116" t="s">
        <v>547</v>
      </c>
      <c r="F701" s="111"/>
      <c r="G701" s="116" t="s">
        <v>548</v>
      </c>
      <c r="H701" s="113"/>
      <c r="I701" s="116" t="s">
        <v>549</v>
      </c>
      <c r="J701" s="116" t="s">
        <v>556</v>
      </c>
      <c r="K701" s="116" t="s">
        <v>550</v>
      </c>
      <c r="L701" s="116" t="s">
        <v>558</v>
      </c>
      <c r="M701" s="116" t="s">
        <v>559</v>
      </c>
      <c r="N701" s="116" t="s">
        <v>560</v>
      </c>
      <c r="O701" s="116" t="s">
        <v>613</v>
      </c>
      <c r="P701" s="116" t="s">
        <v>614</v>
      </c>
      <c r="Q701" s="116" t="s">
        <v>615</v>
      </c>
      <c r="R701" s="116" t="s">
        <v>616</v>
      </c>
      <c r="S701" s="116" t="s">
        <v>617</v>
      </c>
      <c r="T701" s="116" t="s">
        <v>618</v>
      </c>
      <c r="U701" s="552"/>
      <c r="V701" s="116" t="s">
        <v>619</v>
      </c>
      <c r="W701" s="116" t="s">
        <v>620</v>
      </c>
    </row>
    <row r="702" spans="2:23" s="109" customFormat="1" ht="10.5" x14ac:dyDescent="0.25">
      <c r="B702" s="460" t="s">
        <v>439</v>
      </c>
      <c r="C702" s="315"/>
      <c r="D702" s="137"/>
      <c r="E702" s="315"/>
      <c r="F702" s="102"/>
      <c r="G702" s="316"/>
      <c r="H702" s="120"/>
      <c r="I702" s="316"/>
      <c r="J702" s="315"/>
      <c r="K702" s="315"/>
      <c r="L702" s="315"/>
      <c r="M702" s="315"/>
      <c r="N702" s="315"/>
      <c r="O702" s="315"/>
      <c r="P702" s="315"/>
      <c r="Q702" s="315"/>
      <c r="R702" s="315"/>
      <c r="S702" s="315"/>
      <c r="T702" s="315"/>
      <c r="U702" s="108"/>
      <c r="V702" s="316"/>
      <c r="W702" s="316"/>
    </row>
    <row r="703" spans="2:23" s="109" customFormat="1" ht="10.5" x14ac:dyDescent="0.25">
      <c r="B703" s="461" t="s">
        <v>432</v>
      </c>
      <c r="C703" s="462">
        <v>0.3</v>
      </c>
      <c r="D703" s="110"/>
      <c r="E703" s="86"/>
      <c r="F703" s="111"/>
      <c r="G703" s="86"/>
      <c r="H703" s="113"/>
      <c r="I703" s="139"/>
      <c r="J703" s="139"/>
      <c r="K703" s="139"/>
      <c r="L703" s="139"/>
      <c r="M703" s="139"/>
      <c r="N703" s="139"/>
      <c r="O703" s="139"/>
      <c r="P703" s="139"/>
      <c r="Q703" s="139"/>
      <c r="R703" s="139"/>
      <c r="S703" s="139"/>
      <c r="T703" s="139"/>
      <c r="U703" s="519"/>
      <c r="V703" s="123">
        <f t="shared" ref="V703:V709" si="80">C703*E703</f>
        <v>0</v>
      </c>
      <c r="W703" s="123">
        <f>C703*G703+I703*$I$700+J703*$J$700+K703*$K$700+L703*$L$700+M703*$M$700+N703*$N$700+O703*$O$700+P703*$P$700+Q703*$Q$700+R703*$R$700+S703*$S$700+T703*$T$700</f>
        <v>0</v>
      </c>
    </row>
    <row r="704" spans="2:23" s="109" customFormat="1" ht="10.5" x14ac:dyDescent="0.25">
      <c r="B704" s="454" t="s">
        <v>433</v>
      </c>
      <c r="C704" s="462">
        <v>0.35</v>
      </c>
      <c r="D704" s="110"/>
      <c r="E704" s="86"/>
      <c r="F704" s="111"/>
      <c r="G704" s="86"/>
      <c r="H704" s="113"/>
      <c r="I704" s="139"/>
      <c r="J704" s="139"/>
      <c r="K704" s="139"/>
      <c r="L704" s="139"/>
      <c r="M704" s="139"/>
      <c r="N704" s="139"/>
      <c r="O704" s="139"/>
      <c r="P704" s="139"/>
      <c r="Q704" s="139"/>
      <c r="R704" s="139"/>
      <c r="S704" s="139"/>
      <c r="T704" s="139"/>
      <c r="U704" s="519"/>
      <c r="V704" s="123">
        <f t="shared" si="80"/>
        <v>0</v>
      </c>
      <c r="W704" s="123">
        <f t="shared" ref="W704:W709" si="81">C704*G704+I704*$I$700+J704*$J$700+K704*$K$700+L704*$L$700+M704*$M$700+N704*$N$700+O704*$O$700+P704*$P$700+Q704*$Q$700+R704*$R$700+S704*$S$700+T704*$T$700</f>
        <v>0</v>
      </c>
    </row>
    <row r="705" spans="2:23" s="109" customFormat="1" ht="10.5" x14ac:dyDescent="0.25">
      <c r="B705" s="454" t="s">
        <v>434</v>
      </c>
      <c r="C705" s="462">
        <v>0.45</v>
      </c>
      <c r="D705" s="110"/>
      <c r="E705" s="86"/>
      <c r="F705" s="111"/>
      <c r="G705" s="86"/>
      <c r="H705" s="113"/>
      <c r="I705" s="139"/>
      <c r="J705" s="139"/>
      <c r="K705" s="139"/>
      <c r="L705" s="139"/>
      <c r="M705" s="139"/>
      <c r="N705" s="139"/>
      <c r="O705" s="139"/>
      <c r="P705" s="139"/>
      <c r="Q705" s="139"/>
      <c r="R705" s="139"/>
      <c r="S705" s="139"/>
      <c r="T705" s="139"/>
      <c r="U705" s="519"/>
      <c r="V705" s="123">
        <f t="shared" si="80"/>
        <v>0</v>
      </c>
      <c r="W705" s="123">
        <f t="shared" si="81"/>
        <v>0</v>
      </c>
    </row>
    <row r="706" spans="2:23" s="109" customFormat="1" ht="10.5" x14ac:dyDescent="0.25">
      <c r="B706" s="454" t="s">
        <v>435</v>
      </c>
      <c r="C706" s="462">
        <v>0.6</v>
      </c>
      <c r="D706" s="110"/>
      <c r="E706" s="86"/>
      <c r="F706" s="111"/>
      <c r="G706" s="86"/>
      <c r="H706" s="113"/>
      <c r="I706" s="139"/>
      <c r="J706" s="139"/>
      <c r="K706" s="139"/>
      <c r="L706" s="139"/>
      <c r="M706" s="139"/>
      <c r="N706" s="139"/>
      <c r="O706" s="139"/>
      <c r="P706" s="139"/>
      <c r="Q706" s="139"/>
      <c r="R706" s="139"/>
      <c r="S706" s="139"/>
      <c r="T706" s="139"/>
      <c r="U706" s="519"/>
      <c r="V706" s="123">
        <f t="shared" si="80"/>
        <v>0</v>
      </c>
      <c r="W706" s="123">
        <f t="shared" si="81"/>
        <v>0</v>
      </c>
    </row>
    <row r="707" spans="2:23" s="109" customFormat="1" ht="10.5" x14ac:dyDescent="0.25">
      <c r="B707" s="454" t="s">
        <v>436</v>
      </c>
      <c r="C707" s="462">
        <v>0.75</v>
      </c>
      <c r="D707" s="110"/>
      <c r="E707" s="86"/>
      <c r="F707" s="111"/>
      <c r="G707" s="86"/>
      <c r="H707" s="113"/>
      <c r="I707" s="139"/>
      <c r="J707" s="139"/>
      <c r="K707" s="139"/>
      <c r="L707" s="139"/>
      <c r="M707" s="139"/>
      <c r="N707" s="139"/>
      <c r="O707" s="139"/>
      <c r="P707" s="139"/>
      <c r="Q707" s="139"/>
      <c r="R707" s="139"/>
      <c r="S707" s="139"/>
      <c r="T707" s="139"/>
      <c r="U707" s="519"/>
      <c r="V707" s="123">
        <f t="shared" si="80"/>
        <v>0</v>
      </c>
      <c r="W707" s="123">
        <f t="shared" si="81"/>
        <v>0</v>
      </c>
    </row>
    <row r="708" spans="2:23" s="109" customFormat="1" ht="10.5" x14ac:dyDescent="0.25">
      <c r="B708" s="454" t="s">
        <v>438</v>
      </c>
      <c r="C708" s="462">
        <v>1.05</v>
      </c>
      <c r="D708" s="110"/>
      <c r="E708" s="86"/>
      <c r="F708" s="111"/>
      <c r="G708" s="86"/>
      <c r="H708" s="113"/>
      <c r="I708" s="139"/>
      <c r="J708" s="139"/>
      <c r="K708" s="139"/>
      <c r="L708" s="139"/>
      <c r="M708" s="139"/>
      <c r="N708" s="139"/>
      <c r="O708" s="139"/>
      <c r="P708" s="139"/>
      <c r="Q708" s="139"/>
      <c r="R708" s="139"/>
      <c r="S708" s="139"/>
      <c r="T708" s="139"/>
      <c r="U708" s="519"/>
      <c r="V708" s="123">
        <f t="shared" si="80"/>
        <v>0</v>
      </c>
      <c r="W708" s="123">
        <f t="shared" si="81"/>
        <v>0</v>
      </c>
    </row>
    <row r="709" spans="2:23" s="109" customFormat="1" ht="10.5" x14ac:dyDescent="0.25">
      <c r="B709" s="463" t="s">
        <v>437</v>
      </c>
      <c r="C709" s="462">
        <v>1.5</v>
      </c>
      <c r="D709" s="110"/>
      <c r="E709" s="86"/>
      <c r="F709" s="111"/>
      <c r="G709" s="86"/>
      <c r="H709" s="113"/>
      <c r="I709" s="139"/>
      <c r="J709" s="139"/>
      <c r="K709" s="139"/>
      <c r="L709" s="139"/>
      <c r="M709" s="139"/>
      <c r="N709" s="139"/>
      <c r="O709" s="139"/>
      <c r="P709" s="139"/>
      <c r="Q709" s="139"/>
      <c r="R709" s="139"/>
      <c r="S709" s="139"/>
      <c r="T709" s="139"/>
      <c r="U709" s="519"/>
      <c r="V709" s="123">
        <f t="shared" si="80"/>
        <v>0</v>
      </c>
      <c r="W709" s="123">
        <f t="shared" si="81"/>
        <v>0</v>
      </c>
    </row>
    <row r="710" spans="2:23" s="109" customFormat="1" ht="21" x14ac:dyDescent="0.25">
      <c r="B710" s="580" t="s">
        <v>516</v>
      </c>
      <c r="C710" s="315"/>
      <c r="D710" s="137"/>
      <c r="E710" s="315"/>
      <c r="F710" s="102"/>
      <c r="G710" s="316"/>
      <c r="H710" s="120"/>
      <c r="I710" s="316"/>
      <c r="J710" s="315"/>
      <c r="K710" s="315"/>
      <c r="L710" s="315"/>
      <c r="M710" s="315"/>
      <c r="N710" s="315"/>
      <c r="O710" s="315"/>
      <c r="P710" s="315"/>
      <c r="Q710" s="315"/>
      <c r="R710" s="315"/>
      <c r="S710" s="315"/>
      <c r="T710" s="315"/>
      <c r="U710" s="108"/>
      <c r="V710" s="316"/>
      <c r="W710" s="316"/>
    </row>
    <row r="711" spans="2:23" s="109" customFormat="1" ht="10.5" x14ac:dyDescent="0.25">
      <c r="B711" s="461" t="s">
        <v>432</v>
      </c>
      <c r="C711" s="549">
        <f>30%*1.5</f>
        <v>0.44999999999999996</v>
      </c>
      <c r="D711" s="110"/>
      <c r="E711" s="86"/>
      <c r="F711" s="111"/>
      <c r="G711" s="86"/>
      <c r="H711" s="113"/>
      <c r="I711" s="139"/>
      <c r="J711" s="139"/>
      <c r="K711" s="139"/>
      <c r="L711" s="139"/>
      <c r="M711" s="139"/>
      <c r="N711" s="139"/>
      <c r="O711" s="139"/>
      <c r="P711" s="139"/>
      <c r="Q711" s="139"/>
      <c r="R711" s="139"/>
      <c r="S711" s="139"/>
      <c r="T711" s="139"/>
      <c r="U711" s="519"/>
      <c r="V711" s="123">
        <f t="shared" ref="V711:V717" si="82">C711*E711</f>
        <v>0</v>
      </c>
      <c r="W711" s="123">
        <f t="shared" ref="W711:W717" si="83">C711*G711+I711*$I$700+J711*$J$700+K711*$K$700+L711*$L$700+M711*$M$700+N711*$N$700+O711*$O$700+P711*$P$700+Q711*$Q$700+R711*$R$700+S711*$S$700+T711*$T$700</f>
        <v>0</v>
      </c>
    </row>
    <row r="712" spans="2:23" s="109" customFormat="1" ht="10.5" x14ac:dyDescent="0.25">
      <c r="B712" s="454" t="s">
        <v>433</v>
      </c>
      <c r="C712" s="578">
        <f>35%*1.5</f>
        <v>0.52499999999999991</v>
      </c>
      <c r="D712" s="110"/>
      <c r="E712" s="86"/>
      <c r="F712" s="111"/>
      <c r="G712" s="86"/>
      <c r="H712" s="113"/>
      <c r="I712" s="139"/>
      <c r="J712" s="139"/>
      <c r="K712" s="139"/>
      <c r="L712" s="139"/>
      <c r="M712" s="139"/>
      <c r="N712" s="139"/>
      <c r="O712" s="139"/>
      <c r="P712" s="139"/>
      <c r="Q712" s="139"/>
      <c r="R712" s="139"/>
      <c r="S712" s="139"/>
      <c r="T712" s="139"/>
      <c r="U712" s="519"/>
      <c r="V712" s="123">
        <f t="shared" si="82"/>
        <v>0</v>
      </c>
      <c r="W712" s="123">
        <f t="shared" si="83"/>
        <v>0</v>
      </c>
    </row>
    <row r="713" spans="2:23" s="109" customFormat="1" ht="10.5" x14ac:dyDescent="0.25">
      <c r="B713" s="454" t="s">
        <v>434</v>
      </c>
      <c r="C713" s="578">
        <f>45%*1.5</f>
        <v>0.67500000000000004</v>
      </c>
      <c r="D713" s="110"/>
      <c r="E713" s="86"/>
      <c r="F713" s="111"/>
      <c r="G713" s="86"/>
      <c r="H713" s="113"/>
      <c r="I713" s="139"/>
      <c r="J713" s="139"/>
      <c r="K713" s="139"/>
      <c r="L713" s="139"/>
      <c r="M713" s="139"/>
      <c r="N713" s="139"/>
      <c r="O713" s="139"/>
      <c r="P713" s="139"/>
      <c r="Q713" s="139"/>
      <c r="R713" s="139"/>
      <c r="S713" s="139"/>
      <c r="T713" s="139"/>
      <c r="U713" s="519"/>
      <c r="V713" s="123">
        <f t="shared" si="82"/>
        <v>0</v>
      </c>
      <c r="W713" s="123">
        <f t="shared" si="83"/>
        <v>0</v>
      </c>
    </row>
    <row r="714" spans="2:23" s="109" customFormat="1" ht="10.5" x14ac:dyDescent="0.25">
      <c r="B714" s="454" t="s">
        <v>435</v>
      </c>
      <c r="C714" s="549">
        <f>60%*1.5</f>
        <v>0.89999999999999991</v>
      </c>
      <c r="D714" s="110"/>
      <c r="E714" s="86"/>
      <c r="F714" s="111"/>
      <c r="G714" s="86"/>
      <c r="H714" s="113"/>
      <c r="I714" s="139"/>
      <c r="J714" s="139"/>
      <c r="K714" s="139"/>
      <c r="L714" s="139"/>
      <c r="M714" s="139"/>
      <c r="N714" s="139"/>
      <c r="O714" s="139"/>
      <c r="P714" s="139"/>
      <c r="Q714" s="139"/>
      <c r="R714" s="139"/>
      <c r="S714" s="139"/>
      <c r="T714" s="139"/>
      <c r="U714" s="519"/>
      <c r="V714" s="123">
        <f t="shared" si="82"/>
        <v>0</v>
      </c>
      <c r="W714" s="123">
        <f t="shared" si="83"/>
        <v>0</v>
      </c>
    </row>
    <row r="715" spans="2:23" s="109" customFormat="1" ht="10.5" x14ac:dyDescent="0.25">
      <c r="B715" s="454" t="s">
        <v>436</v>
      </c>
      <c r="C715" s="578">
        <f>75%*1.5</f>
        <v>1.125</v>
      </c>
      <c r="D715" s="110"/>
      <c r="E715" s="86"/>
      <c r="F715" s="111"/>
      <c r="G715" s="86"/>
      <c r="H715" s="113"/>
      <c r="I715" s="139"/>
      <c r="J715" s="139"/>
      <c r="K715" s="139"/>
      <c r="L715" s="139"/>
      <c r="M715" s="139"/>
      <c r="N715" s="139"/>
      <c r="O715" s="139"/>
      <c r="P715" s="139"/>
      <c r="Q715" s="139"/>
      <c r="R715" s="139"/>
      <c r="S715" s="139"/>
      <c r="T715" s="139"/>
      <c r="U715" s="519"/>
      <c r="V715" s="123">
        <f t="shared" si="82"/>
        <v>0</v>
      </c>
      <c r="W715" s="123">
        <f t="shared" si="83"/>
        <v>0</v>
      </c>
    </row>
    <row r="716" spans="2:23" s="109" customFormat="1" ht="10.5" x14ac:dyDescent="0.25">
      <c r="B716" s="454" t="s">
        <v>438</v>
      </c>
      <c r="C716" s="549">
        <v>1.5</v>
      </c>
      <c r="D716" s="110"/>
      <c r="E716" s="86"/>
      <c r="F716" s="111"/>
      <c r="G716" s="86"/>
      <c r="H716" s="113"/>
      <c r="I716" s="139"/>
      <c r="J716" s="139"/>
      <c r="K716" s="139"/>
      <c r="L716" s="139"/>
      <c r="M716" s="139"/>
      <c r="N716" s="139"/>
      <c r="O716" s="139"/>
      <c r="P716" s="139"/>
      <c r="Q716" s="139"/>
      <c r="R716" s="139"/>
      <c r="S716" s="139"/>
      <c r="T716" s="139"/>
      <c r="U716" s="519"/>
      <c r="V716" s="123">
        <f t="shared" si="82"/>
        <v>0</v>
      </c>
      <c r="W716" s="123">
        <f t="shared" si="83"/>
        <v>0</v>
      </c>
    </row>
    <row r="717" spans="2:23" s="109" customFormat="1" ht="10.5" x14ac:dyDescent="0.25">
      <c r="B717" s="579" t="s">
        <v>437</v>
      </c>
      <c r="C717" s="549">
        <v>1.5</v>
      </c>
      <c r="D717" s="110"/>
      <c r="E717" s="86"/>
      <c r="F717" s="111"/>
      <c r="G717" s="86"/>
      <c r="H717" s="113"/>
      <c r="I717" s="139"/>
      <c r="J717" s="139"/>
      <c r="K717" s="139"/>
      <c r="L717" s="139"/>
      <c r="M717" s="139"/>
      <c r="N717" s="139"/>
      <c r="O717" s="139"/>
      <c r="P717" s="139"/>
      <c r="Q717" s="139"/>
      <c r="R717" s="139"/>
      <c r="S717" s="139"/>
      <c r="T717" s="139"/>
      <c r="U717" s="519"/>
      <c r="V717" s="123">
        <f t="shared" si="82"/>
        <v>0</v>
      </c>
      <c r="W717" s="123">
        <f t="shared" si="83"/>
        <v>0</v>
      </c>
    </row>
    <row r="718" spans="2:23" s="109" customFormat="1" ht="10.5" x14ac:dyDescent="0.25">
      <c r="B718" s="521" t="s">
        <v>440</v>
      </c>
      <c r="C718" s="315"/>
      <c r="D718" s="137"/>
      <c r="E718" s="315"/>
      <c r="F718" s="102"/>
      <c r="G718" s="316"/>
      <c r="H718" s="120"/>
      <c r="I718" s="316"/>
      <c r="J718" s="315"/>
      <c r="K718" s="315"/>
      <c r="L718" s="315"/>
      <c r="M718" s="315"/>
      <c r="N718" s="315"/>
      <c r="O718" s="315"/>
      <c r="P718" s="315"/>
      <c r="Q718" s="315"/>
      <c r="R718" s="315"/>
      <c r="S718" s="315"/>
      <c r="T718" s="315"/>
      <c r="U718" s="108"/>
      <c r="V718" s="316"/>
      <c r="W718" s="316"/>
    </row>
    <row r="719" spans="2:23" s="109" customFormat="1" ht="10.5" x14ac:dyDescent="0.25">
      <c r="B719" s="464" t="s">
        <v>448</v>
      </c>
      <c r="C719" s="315"/>
      <c r="D719" s="137"/>
      <c r="E719" s="315"/>
      <c r="F719" s="102"/>
      <c r="G719" s="316"/>
      <c r="H719" s="120"/>
      <c r="I719" s="316"/>
      <c r="J719" s="315"/>
      <c r="K719" s="315"/>
      <c r="L719" s="315"/>
      <c r="M719" s="315"/>
      <c r="N719" s="315"/>
      <c r="O719" s="315"/>
      <c r="P719" s="315"/>
      <c r="Q719" s="315"/>
      <c r="R719" s="315"/>
      <c r="S719" s="315"/>
      <c r="T719" s="315"/>
      <c r="U719" s="108"/>
      <c r="V719" s="316"/>
      <c r="W719" s="316"/>
    </row>
    <row r="720" spans="2:23" s="109" customFormat="1" ht="10.5" x14ac:dyDescent="0.25">
      <c r="B720" s="461" t="s">
        <v>432</v>
      </c>
      <c r="C720" s="462">
        <v>0.2</v>
      </c>
      <c r="D720" s="110"/>
      <c r="E720" s="86"/>
      <c r="F720" s="111"/>
      <c r="G720" s="86"/>
      <c r="H720" s="113"/>
      <c r="I720" s="139"/>
      <c r="J720" s="139"/>
      <c r="K720" s="139"/>
      <c r="L720" s="139"/>
      <c r="M720" s="139"/>
      <c r="N720" s="139"/>
      <c r="O720" s="139"/>
      <c r="P720" s="139"/>
      <c r="Q720" s="139"/>
      <c r="R720" s="139"/>
      <c r="S720" s="139"/>
      <c r="T720" s="139"/>
      <c r="U720" s="519"/>
      <c r="V720" s="123">
        <f t="shared" ref="V720:V725" si="84">C720*E720</f>
        <v>0</v>
      </c>
      <c r="W720" s="123">
        <f t="shared" ref="W720:W725" si="85">C720*G720+I720*$I$700+J720*$J$700+K720*$K$700+L720*$L$700+M720*$M$700+N720*$N$700+O720*$O$700+P720*$P$700+Q720*$Q$700+R720*$R$700+S720*$S$700+T720*$T$700</f>
        <v>0</v>
      </c>
    </row>
    <row r="721" spans="2:23" s="109" customFormat="1" ht="10.5" x14ac:dyDescent="0.25">
      <c r="B721" s="454" t="s">
        <v>433</v>
      </c>
      <c r="C721" s="462">
        <v>0.25</v>
      </c>
      <c r="D721" s="110"/>
      <c r="E721" s="86"/>
      <c r="F721" s="111"/>
      <c r="G721" s="86"/>
      <c r="H721" s="113"/>
      <c r="I721" s="139"/>
      <c r="J721" s="139"/>
      <c r="K721" s="139"/>
      <c r="L721" s="139"/>
      <c r="M721" s="139"/>
      <c r="N721" s="139"/>
      <c r="O721" s="139"/>
      <c r="P721" s="139"/>
      <c r="Q721" s="139"/>
      <c r="R721" s="139"/>
      <c r="S721" s="139"/>
      <c r="T721" s="139"/>
      <c r="U721" s="519"/>
      <c r="V721" s="123">
        <f t="shared" si="84"/>
        <v>0</v>
      </c>
      <c r="W721" s="123">
        <f>C721*G721+I721*$I$700+J721*$J$700+K721*$K$700+L721*$L$700+M721*$M$700+N721*$N$700+O721*$O$700+P721*$P$700+Q721*$Q$700+R721*$R$700+S721*$S$700+T721*$T$700</f>
        <v>0</v>
      </c>
    </row>
    <row r="722" spans="2:23" s="109" customFormat="1" ht="10.5" x14ac:dyDescent="0.25">
      <c r="B722" s="454" t="s">
        <v>434</v>
      </c>
      <c r="C722" s="462">
        <v>0.3</v>
      </c>
      <c r="D722" s="110"/>
      <c r="E722" s="86"/>
      <c r="F722" s="111"/>
      <c r="G722" s="86"/>
      <c r="H722" s="113"/>
      <c r="I722" s="139"/>
      <c r="J722" s="139"/>
      <c r="K722" s="139"/>
      <c r="L722" s="139"/>
      <c r="M722" s="139"/>
      <c r="N722" s="139"/>
      <c r="O722" s="139"/>
      <c r="P722" s="139"/>
      <c r="Q722" s="139"/>
      <c r="R722" s="139"/>
      <c r="S722" s="139"/>
      <c r="T722" s="139"/>
      <c r="U722" s="519"/>
      <c r="V722" s="123">
        <f t="shared" si="84"/>
        <v>0</v>
      </c>
      <c r="W722" s="123">
        <f t="shared" si="85"/>
        <v>0</v>
      </c>
    </row>
    <row r="723" spans="2:23" s="109" customFormat="1" ht="10.5" x14ac:dyDescent="0.25">
      <c r="B723" s="454" t="s">
        <v>435</v>
      </c>
      <c r="C723" s="462">
        <v>0.4</v>
      </c>
      <c r="D723" s="110"/>
      <c r="E723" s="86"/>
      <c r="F723" s="111"/>
      <c r="G723" s="86"/>
      <c r="H723" s="113"/>
      <c r="I723" s="139"/>
      <c r="J723" s="139"/>
      <c r="K723" s="139"/>
      <c r="L723" s="139"/>
      <c r="M723" s="139"/>
      <c r="N723" s="139"/>
      <c r="O723" s="139"/>
      <c r="P723" s="139"/>
      <c r="Q723" s="139"/>
      <c r="R723" s="139"/>
      <c r="S723" s="139"/>
      <c r="T723" s="139"/>
      <c r="U723" s="519"/>
      <c r="V723" s="123">
        <f t="shared" si="84"/>
        <v>0</v>
      </c>
      <c r="W723" s="123">
        <f t="shared" si="85"/>
        <v>0</v>
      </c>
    </row>
    <row r="724" spans="2:23" s="109" customFormat="1" ht="10.5" x14ac:dyDescent="0.25">
      <c r="B724" s="454" t="s">
        <v>436</v>
      </c>
      <c r="C724" s="462">
        <v>0.5</v>
      </c>
      <c r="D724" s="110"/>
      <c r="E724" s="86"/>
      <c r="F724" s="111"/>
      <c r="G724" s="86"/>
      <c r="H724" s="113"/>
      <c r="I724" s="139"/>
      <c r="J724" s="139"/>
      <c r="K724" s="139"/>
      <c r="L724" s="139"/>
      <c r="M724" s="139"/>
      <c r="N724" s="139"/>
      <c r="O724" s="139"/>
      <c r="P724" s="139"/>
      <c r="Q724" s="139"/>
      <c r="R724" s="139"/>
      <c r="S724" s="139"/>
      <c r="T724" s="139"/>
      <c r="U724" s="519"/>
      <c r="V724" s="123">
        <f t="shared" si="84"/>
        <v>0</v>
      </c>
      <c r="W724" s="123">
        <f t="shared" si="85"/>
        <v>0</v>
      </c>
    </row>
    <row r="725" spans="2:23" s="109" customFormat="1" ht="10.5" x14ac:dyDescent="0.25">
      <c r="B725" s="454" t="s">
        <v>438</v>
      </c>
      <c r="C725" s="462">
        <v>0.7</v>
      </c>
      <c r="D725" s="110"/>
      <c r="E725" s="86"/>
      <c r="F725" s="111"/>
      <c r="G725" s="86"/>
      <c r="H725" s="113"/>
      <c r="I725" s="139"/>
      <c r="J725" s="139"/>
      <c r="K725" s="139"/>
      <c r="L725" s="139"/>
      <c r="M725" s="139"/>
      <c r="N725" s="139"/>
      <c r="O725" s="139"/>
      <c r="P725" s="139"/>
      <c r="Q725" s="139"/>
      <c r="R725" s="139"/>
      <c r="S725" s="139"/>
      <c r="T725" s="139"/>
      <c r="U725" s="519"/>
      <c r="V725" s="123">
        <f t="shared" si="84"/>
        <v>0</v>
      </c>
      <c r="W725" s="123">
        <f t="shared" si="85"/>
        <v>0</v>
      </c>
    </row>
    <row r="726" spans="2:23" s="109" customFormat="1" ht="21" x14ac:dyDescent="0.25">
      <c r="B726" s="523" t="s">
        <v>450</v>
      </c>
      <c r="C726" s="315"/>
      <c r="D726" s="137"/>
      <c r="E726" s="315"/>
      <c r="F726" s="102"/>
      <c r="G726" s="316"/>
      <c r="H726" s="120"/>
      <c r="I726" s="316"/>
      <c r="J726" s="315"/>
      <c r="K726" s="315"/>
      <c r="L726" s="315"/>
      <c r="M726" s="315"/>
      <c r="N726" s="315"/>
      <c r="O726" s="315"/>
      <c r="P726" s="315"/>
      <c r="Q726" s="315"/>
      <c r="R726" s="315"/>
      <c r="S726" s="315"/>
      <c r="T726" s="315"/>
      <c r="U726" s="108"/>
      <c r="V726" s="316"/>
      <c r="W726" s="316"/>
    </row>
    <row r="727" spans="2:23" s="109" customFormat="1" ht="10.5" x14ac:dyDescent="0.25">
      <c r="B727" s="463" t="s">
        <v>447</v>
      </c>
      <c r="C727" s="462">
        <v>0.75</v>
      </c>
      <c r="D727" s="110"/>
      <c r="E727" s="86"/>
      <c r="F727" s="111"/>
      <c r="G727" s="86"/>
      <c r="H727" s="113"/>
      <c r="I727" s="139"/>
      <c r="J727" s="139"/>
      <c r="K727" s="139"/>
      <c r="L727" s="139"/>
      <c r="M727" s="139"/>
      <c r="N727" s="139"/>
      <c r="O727" s="139"/>
      <c r="P727" s="139"/>
      <c r="Q727" s="139"/>
      <c r="R727" s="139"/>
      <c r="S727" s="139"/>
      <c r="T727" s="139"/>
      <c r="U727" s="519"/>
      <c r="V727" s="123">
        <f t="shared" ref="V727:V734" si="86">C727*E727</f>
        <v>0</v>
      </c>
      <c r="W727" s="123">
        <f t="shared" ref="W727:W734" si="87">C727*G727+I727*$I$700+J727*$J$700+K727*$K$700+L727*$L$700+M727*$M$700+N727*$N$700+O727*$O$700+P727*$P$700+Q727*$Q$700+R727*$R$700+S727*$S$700+T727*$T$700</f>
        <v>0</v>
      </c>
    </row>
    <row r="728" spans="2:23" s="109" customFormat="1" ht="10.5" x14ac:dyDescent="0.25">
      <c r="B728" s="463" t="s">
        <v>446</v>
      </c>
      <c r="C728" s="462">
        <v>0.85</v>
      </c>
      <c r="D728" s="110"/>
      <c r="E728" s="86"/>
      <c r="F728" s="111"/>
      <c r="G728" s="86"/>
      <c r="H728" s="113"/>
      <c r="I728" s="139"/>
      <c r="J728" s="139"/>
      <c r="K728" s="139"/>
      <c r="L728" s="139"/>
      <c r="M728" s="139"/>
      <c r="N728" s="139"/>
      <c r="O728" s="139"/>
      <c r="P728" s="139"/>
      <c r="Q728" s="139"/>
      <c r="R728" s="139"/>
      <c r="S728" s="139"/>
      <c r="T728" s="139"/>
      <c r="U728" s="519"/>
      <c r="V728" s="123">
        <f t="shared" si="86"/>
        <v>0</v>
      </c>
      <c r="W728" s="123">
        <f t="shared" si="87"/>
        <v>0</v>
      </c>
    </row>
    <row r="729" spans="2:23" s="109" customFormat="1" ht="10.5" x14ac:dyDescent="0.25">
      <c r="B729" s="463" t="s">
        <v>453</v>
      </c>
      <c r="C729" s="462">
        <v>0.2</v>
      </c>
      <c r="D729" s="110"/>
      <c r="E729" s="86"/>
      <c r="F729" s="111"/>
      <c r="G729" s="86"/>
      <c r="H729" s="113"/>
      <c r="I729" s="139"/>
      <c r="J729" s="139"/>
      <c r="K729" s="139"/>
      <c r="L729" s="139"/>
      <c r="M729" s="139"/>
      <c r="N729" s="139"/>
      <c r="O729" s="139"/>
      <c r="P729" s="139"/>
      <c r="Q729" s="139"/>
      <c r="R729" s="139"/>
      <c r="S729" s="139"/>
      <c r="T729" s="139"/>
      <c r="U729" s="519"/>
      <c r="V729" s="123">
        <f t="shared" si="86"/>
        <v>0</v>
      </c>
      <c r="W729" s="123">
        <f t="shared" si="87"/>
        <v>0</v>
      </c>
    </row>
    <row r="730" spans="2:23" s="109" customFormat="1" ht="10.5" x14ac:dyDescent="0.25">
      <c r="B730" s="463" t="s">
        <v>454</v>
      </c>
      <c r="C730" s="462">
        <v>0.5</v>
      </c>
      <c r="D730" s="110"/>
      <c r="E730" s="86"/>
      <c r="F730" s="111"/>
      <c r="G730" s="86"/>
      <c r="H730" s="113"/>
      <c r="I730" s="139"/>
      <c r="J730" s="139"/>
      <c r="K730" s="139"/>
      <c r="L730" s="139"/>
      <c r="M730" s="139"/>
      <c r="N730" s="139"/>
      <c r="O730" s="139"/>
      <c r="P730" s="139"/>
      <c r="Q730" s="139"/>
      <c r="R730" s="139"/>
      <c r="S730" s="139"/>
      <c r="T730" s="139"/>
      <c r="U730" s="519"/>
      <c r="V730" s="123">
        <f t="shared" si="86"/>
        <v>0</v>
      </c>
      <c r="W730" s="123">
        <f t="shared" si="87"/>
        <v>0</v>
      </c>
    </row>
    <row r="731" spans="2:23" s="109" customFormat="1" ht="10.5" x14ac:dyDescent="0.25">
      <c r="B731" s="463" t="s">
        <v>455</v>
      </c>
      <c r="C731" s="462">
        <v>0.75</v>
      </c>
      <c r="D731" s="110"/>
      <c r="E731" s="86"/>
      <c r="F731" s="111"/>
      <c r="G731" s="86"/>
      <c r="H731" s="113"/>
      <c r="I731" s="139"/>
      <c r="J731" s="139"/>
      <c r="K731" s="139"/>
      <c r="L731" s="139"/>
      <c r="M731" s="139"/>
      <c r="N731" s="139"/>
      <c r="O731" s="139"/>
      <c r="P731" s="139"/>
      <c r="Q731" s="139"/>
      <c r="R731" s="139"/>
      <c r="S731" s="139"/>
      <c r="T731" s="139"/>
      <c r="U731" s="519"/>
      <c r="V731" s="123">
        <f t="shared" si="86"/>
        <v>0</v>
      </c>
      <c r="W731" s="123">
        <f t="shared" si="87"/>
        <v>0</v>
      </c>
    </row>
    <row r="732" spans="2:23" s="109" customFormat="1" ht="10.5" x14ac:dyDescent="0.25">
      <c r="B732" s="463" t="s">
        <v>456</v>
      </c>
      <c r="C732" s="462">
        <v>0.85</v>
      </c>
      <c r="D732" s="110"/>
      <c r="E732" s="86"/>
      <c r="F732" s="111"/>
      <c r="G732" s="86"/>
      <c r="H732" s="113"/>
      <c r="I732" s="139"/>
      <c r="J732" s="139"/>
      <c r="K732" s="139"/>
      <c r="L732" s="139"/>
      <c r="M732" s="139"/>
      <c r="N732" s="139"/>
      <c r="O732" s="139"/>
      <c r="P732" s="139"/>
      <c r="Q732" s="139"/>
      <c r="R732" s="139"/>
      <c r="S732" s="139"/>
      <c r="T732" s="139"/>
      <c r="U732" s="519"/>
      <c r="V732" s="123">
        <f t="shared" si="86"/>
        <v>0</v>
      </c>
      <c r="W732" s="123">
        <f t="shared" si="87"/>
        <v>0</v>
      </c>
    </row>
    <row r="733" spans="2:23" s="109" customFormat="1" ht="10.5" x14ac:dyDescent="0.25">
      <c r="B733" s="463" t="s">
        <v>457</v>
      </c>
      <c r="C733" s="462">
        <v>1</v>
      </c>
      <c r="D733" s="110"/>
      <c r="E733" s="86"/>
      <c r="F733" s="111"/>
      <c r="G733" s="86"/>
      <c r="H733" s="113"/>
      <c r="I733" s="139"/>
      <c r="J733" s="139"/>
      <c r="K733" s="139"/>
      <c r="L733" s="139"/>
      <c r="M733" s="139"/>
      <c r="N733" s="139"/>
      <c r="O733" s="139"/>
      <c r="P733" s="139"/>
      <c r="Q733" s="139"/>
      <c r="R733" s="139"/>
      <c r="S733" s="139"/>
      <c r="T733" s="139"/>
      <c r="U733" s="519"/>
      <c r="V733" s="123">
        <f t="shared" si="86"/>
        <v>0</v>
      </c>
      <c r="W733" s="123">
        <f t="shared" si="87"/>
        <v>0</v>
      </c>
    </row>
    <row r="734" spans="2:23" s="109" customFormat="1" ht="10.5" x14ac:dyDescent="0.25">
      <c r="B734" s="463" t="s">
        <v>458</v>
      </c>
      <c r="C734" s="462">
        <v>1.5</v>
      </c>
      <c r="D734" s="110"/>
      <c r="E734" s="86"/>
      <c r="F734" s="111"/>
      <c r="G734" s="86"/>
      <c r="H734" s="113"/>
      <c r="I734" s="139"/>
      <c r="J734" s="139"/>
      <c r="K734" s="139"/>
      <c r="L734" s="139"/>
      <c r="M734" s="139"/>
      <c r="N734" s="139"/>
      <c r="O734" s="139"/>
      <c r="P734" s="139"/>
      <c r="Q734" s="139"/>
      <c r="R734" s="139"/>
      <c r="S734" s="139"/>
      <c r="T734" s="139"/>
      <c r="U734" s="519"/>
      <c r="V734" s="123">
        <f t="shared" si="86"/>
        <v>0</v>
      </c>
      <c r="W734" s="123">
        <f t="shared" si="87"/>
        <v>0</v>
      </c>
    </row>
    <row r="735" spans="2:23" s="109" customFormat="1" ht="21" x14ac:dyDescent="0.25">
      <c r="B735" s="523" t="s">
        <v>517</v>
      </c>
      <c r="C735" s="315"/>
      <c r="D735" s="137"/>
      <c r="E735" s="315"/>
      <c r="F735" s="102"/>
      <c r="G735" s="316"/>
      <c r="H735" s="120"/>
      <c r="I735" s="316"/>
      <c r="J735" s="315"/>
      <c r="K735" s="315"/>
      <c r="L735" s="315"/>
      <c r="M735" s="315"/>
      <c r="N735" s="315"/>
      <c r="O735" s="315"/>
      <c r="P735" s="315"/>
      <c r="Q735" s="315"/>
      <c r="R735" s="315"/>
      <c r="S735" s="315"/>
      <c r="T735" s="315"/>
      <c r="U735" s="108"/>
      <c r="V735" s="316"/>
      <c r="W735" s="316"/>
    </row>
    <row r="736" spans="2:23" s="109" customFormat="1" ht="10.5" x14ac:dyDescent="0.25">
      <c r="B736" s="581" t="s">
        <v>448</v>
      </c>
      <c r="C736" s="315"/>
      <c r="D736" s="137"/>
      <c r="E736" s="315"/>
      <c r="F736" s="102"/>
      <c r="G736" s="316"/>
      <c r="H736" s="120"/>
      <c r="I736" s="316"/>
      <c r="J736" s="315"/>
      <c r="K736" s="315"/>
      <c r="L736" s="315"/>
      <c r="M736" s="315"/>
      <c r="N736" s="315"/>
      <c r="O736" s="315"/>
      <c r="P736" s="315"/>
      <c r="Q736" s="315"/>
      <c r="R736" s="315"/>
      <c r="S736" s="315"/>
      <c r="T736" s="315"/>
      <c r="U736" s="108"/>
      <c r="V736" s="316"/>
      <c r="W736" s="316"/>
    </row>
    <row r="737" spans="1:30" s="109" customFormat="1" ht="10.5" x14ac:dyDescent="0.25">
      <c r="B737" s="461" t="s">
        <v>432</v>
      </c>
      <c r="C737" s="462">
        <f>20%*1.5</f>
        <v>0.30000000000000004</v>
      </c>
      <c r="D737" s="110"/>
      <c r="E737" s="86"/>
      <c r="F737" s="111"/>
      <c r="G737" s="86"/>
      <c r="H737" s="113"/>
      <c r="I737" s="139"/>
      <c r="J737" s="139"/>
      <c r="K737" s="139"/>
      <c r="L737" s="139"/>
      <c r="M737" s="139"/>
      <c r="N737" s="139"/>
      <c r="O737" s="139"/>
      <c r="P737" s="139"/>
      <c r="Q737" s="139"/>
      <c r="R737" s="139"/>
      <c r="S737" s="139"/>
      <c r="T737" s="139"/>
      <c r="U737" s="519"/>
      <c r="V737" s="123">
        <f t="shared" ref="V737:V742" si="88">C737*E737</f>
        <v>0</v>
      </c>
      <c r="W737" s="123">
        <f t="shared" ref="W737:W742" si="89">C737*G737+I737*$I$700+J737*$J$700+K737*$K$700+L737*$L$700+M737*$M$700+N737*$N$700+O737*$O$700+P737*$P$700+Q737*$Q$700+R737*$R$700+S737*$S$700+T737*$T$700</f>
        <v>0</v>
      </c>
    </row>
    <row r="738" spans="1:30" s="109" customFormat="1" ht="10.5" x14ac:dyDescent="0.25">
      <c r="B738" s="454" t="s">
        <v>433</v>
      </c>
      <c r="C738" s="578">
        <f>25%*1.5</f>
        <v>0.375</v>
      </c>
      <c r="D738" s="110"/>
      <c r="E738" s="86"/>
      <c r="F738" s="111"/>
      <c r="G738" s="86"/>
      <c r="H738" s="113"/>
      <c r="I738" s="139"/>
      <c r="J738" s="139"/>
      <c r="K738" s="139"/>
      <c r="L738" s="139"/>
      <c r="M738" s="139"/>
      <c r="N738" s="139"/>
      <c r="O738" s="139"/>
      <c r="P738" s="139"/>
      <c r="Q738" s="139"/>
      <c r="R738" s="139"/>
      <c r="S738" s="139"/>
      <c r="T738" s="139"/>
      <c r="U738" s="519"/>
      <c r="V738" s="123">
        <f t="shared" si="88"/>
        <v>0</v>
      </c>
      <c r="W738" s="123">
        <f t="shared" si="89"/>
        <v>0</v>
      </c>
    </row>
    <row r="739" spans="1:30" s="109" customFormat="1" ht="10.5" x14ac:dyDescent="0.25">
      <c r="B739" s="454" t="s">
        <v>434</v>
      </c>
      <c r="C739" s="462">
        <f>30%*1.5</f>
        <v>0.44999999999999996</v>
      </c>
      <c r="D739" s="110"/>
      <c r="E739" s="86"/>
      <c r="F739" s="111"/>
      <c r="G739" s="86"/>
      <c r="H739" s="113"/>
      <c r="I739" s="139"/>
      <c r="J739" s="139"/>
      <c r="K739" s="139"/>
      <c r="L739" s="139"/>
      <c r="M739" s="139"/>
      <c r="N739" s="139"/>
      <c r="O739" s="139"/>
      <c r="P739" s="139"/>
      <c r="Q739" s="139"/>
      <c r="R739" s="139"/>
      <c r="S739" s="139"/>
      <c r="T739" s="139"/>
      <c r="U739" s="519"/>
      <c r="V739" s="123">
        <f t="shared" si="88"/>
        <v>0</v>
      </c>
      <c r="W739" s="123">
        <f t="shared" si="89"/>
        <v>0</v>
      </c>
    </row>
    <row r="740" spans="1:30" s="109" customFormat="1" ht="10.5" x14ac:dyDescent="0.25">
      <c r="B740" s="454" t="s">
        <v>435</v>
      </c>
      <c r="C740" s="462">
        <f>40%*1.5</f>
        <v>0.60000000000000009</v>
      </c>
      <c r="D740" s="110"/>
      <c r="E740" s="86"/>
      <c r="F740" s="111"/>
      <c r="G740" s="86"/>
      <c r="H740" s="113"/>
      <c r="I740" s="139"/>
      <c r="J740" s="139"/>
      <c r="K740" s="139"/>
      <c r="L740" s="139"/>
      <c r="M740" s="139"/>
      <c r="N740" s="139"/>
      <c r="O740" s="139"/>
      <c r="P740" s="139"/>
      <c r="Q740" s="139"/>
      <c r="R740" s="139"/>
      <c r="S740" s="139"/>
      <c r="T740" s="139"/>
      <c r="U740" s="519"/>
      <c r="V740" s="123">
        <f t="shared" si="88"/>
        <v>0</v>
      </c>
      <c r="W740" s="123">
        <f>C740*G740+I740*$I$700+J740*$J$700+K740*$K$700+L740*$L$700+M740*$M$700+N740*$N$700+O740*$O$700+P740*$P$700+Q740*$Q$700+R740*$R$700+S740*$S$700+T740*$T$700</f>
        <v>0</v>
      </c>
    </row>
    <row r="741" spans="1:30" s="109" customFormat="1" ht="10.5" x14ac:dyDescent="0.25">
      <c r="B741" s="454" t="s">
        <v>436</v>
      </c>
      <c r="C741" s="462">
        <f>50%*1.5</f>
        <v>0.75</v>
      </c>
      <c r="D741" s="110"/>
      <c r="E741" s="86"/>
      <c r="F741" s="111"/>
      <c r="G741" s="86"/>
      <c r="H741" s="113"/>
      <c r="I741" s="139"/>
      <c r="J741" s="139"/>
      <c r="K741" s="139"/>
      <c r="L741" s="139"/>
      <c r="M741" s="139"/>
      <c r="N741" s="139"/>
      <c r="O741" s="139"/>
      <c r="P741" s="139"/>
      <c r="Q741" s="139"/>
      <c r="R741" s="139"/>
      <c r="S741" s="139"/>
      <c r="T741" s="139"/>
      <c r="U741" s="519"/>
      <c r="V741" s="123">
        <f t="shared" si="88"/>
        <v>0</v>
      </c>
      <c r="W741" s="123">
        <f t="shared" si="89"/>
        <v>0</v>
      </c>
    </row>
    <row r="742" spans="1:30" s="109" customFormat="1" ht="10.5" x14ac:dyDescent="0.25">
      <c r="B742" s="454" t="s">
        <v>438</v>
      </c>
      <c r="C742" s="462">
        <f>70%*1.5</f>
        <v>1.0499999999999998</v>
      </c>
      <c r="D742" s="110"/>
      <c r="E742" s="86"/>
      <c r="F742" s="111"/>
      <c r="G742" s="86"/>
      <c r="H742" s="113"/>
      <c r="I742" s="139"/>
      <c r="J742" s="139"/>
      <c r="K742" s="139"/>
      <c r="L742" s="139"/>
      <c r="M742" s="139"/>
      <c r="N742" s="139"/>
      <c r="O742" s="139"/>
      <c r="P742" s="139"/>
      <c r="Q742" s="139"/>
      <c r="R742" s="139"/>
      <c r="S742" s="139"/>
      <c r="T742" s="139"/>
      <c r="U742" s="519"/>
      <c r="V742" s="123">
        <f t="shared" si="88"/>
        <v>0</v>
      </c>
      <c r="W742" s="123">
        <f t="shared" si="89"/>
        <v>0</v>
      </c>
      <c r="Y742" s="155"/>
      <c r="Z742" s="155"/>
      <c r="AA742" s="155"/>
      <c r="AB742" s="155"/>
      <c r="AC742" s="155"/>
      <c r="AD742" s="155"/>
    </row>
    <row r="743" spans="1:30" s="109" customFormat="1" ht="21" x14ac:dyDescent="0.25">
      <c r="B743" s="523" t="s">
        <v>450</v>
      </c>
      <c r="C743" s="315"/>
      <c r="D743" s="137"/>
      <c r="E743" s="315"/>
      <c r="F743" s="102"/>
      <c r="G743" s="316"/>
      <c r="H743" s="120"/>
      <c r="I743" s="316"/>
      <c r="J743" s="315"/>
      <c r="K743" s="315"/>
      <c r="L743" s="315"/>
      <c r="M743" s="315"/>
      <c r="N743" s="315"/>
      <c r="O743" s="315"/>
      <c r="P743" s="315"/>
      <c r="Q743" s="315"/>
      <c r="R743" s="315"/>
      <c r="S743" s="315"/>
      <c r="T743" s="315"/>
      <c r="U743" s="108"/>
      <c r="V743" s="316"/>
      <c r="W743" s="316"/>
      <c r="Y743" s="155"/>
      <c r="Z743" s="155"/>
      <c r="AA743" s="155"/>
      <c r="AB743" s="155"/>
      <c r="AC743" s="155"/>
      <c r="AD743" s="155"/>
    </row>
    <row r="744" spans="1:30" s="109" customFormat="1" ht="10.5" x14ac:dyDescent="0.25">
      <c r="B744" s="579" t="s">
        <v>447</v>
      </c>
      <c r="C744" s="578">
        <f>75%*1.5</f>
        <v>1.125</v>
      </c>
      <c r="D744" s="110"/>
      <c r="E744" s="86"/>
      <c r="F744" s="111"/>
      <c r="G744" s="86"/>
      <c r="H744" s="113"/>
      <c r="I744" s="139"/>
      <c r="J744" s="139"/>
      <c r="K744" s="139"/>
      <c r="L744" s="139"/>
      <c r="M744" s="139"/>
      <c r="N744" s="139"/>
      <c r="O744" s="139"/>
      <c r="P744" s="139"/>
      <c r="Q744" s="139"/>
      <c r="R744" s="139"/>
      <c r="S744" s="139"/>
      <c r="T744" s="139"/>
      <c r="U744" s="519"/>
      <c r="V744" s="123">
        <f t="shared" ref="V744" si="90">C744*E744</f>
        <v>0</v>
      </c>
      <c r="W744" s="123">
        <f>C744*G744+I744*$I$700+J744*$J$700+K744*$K$700+L744*$L$700+M744*$M$700+N744*$N$700+O744*$O$700+P744*$P$700+Q744*$Q$700+R744*$R$700+S744*$S$700+T744*$T$700</f>
        <v>0</v>
      </c>
      <c r="Y744" s="155"/>
      <c r="Z744" s="155"/>
      <c r="AA744" s="155"/>
      <c r="AB744" s="155"/>
      <c r="AC744" s="155"/>
      <c r="AD744" s="155"/>
    </row>
    <row r="745" spans="1:30" ht="9.9" customHeight="1" x14ac:dyDescent="0.25">
      <c r="B745" s="154"/>
      <c r="C745" s="101"/>
      <c r="D745" s="102"/>
      <c r="E745" s="103"/>
      <c r="F745" s="102"/>
      <c r="G745" s="101"/>
      <c r="H745" s="102"/>
      <c r="I745" s="128"/>
      <c r="J745" s="128"/>
      <c r="K745" s="128"/>
      <c r="L745" s="518"/>
      <c r="M745" s="587"/>
      <c r="N745" s="557"/>
      <c r="O745" s="557"/>
      <c r="P745" s="557"/>
      <c r="Q745" s="518"/>
      <c r="R745" s="557"/>
      <c r="S745" s="587"/>
      <c r="T745" s="518"/>
      <c r="U745" s="108"/>
      <c r="V745" s="101"/>
      <c r="W745" s="101"/>
      <c r="Y745" s="711"/>
      <c r="Z745" s="711"/>
      <c r="AA745" s="711"/>
      <c r="AB745" s="711"/>
      <c r="AC745" s="82"/>
      <c r="AD745" s="82"/>
    </row>
    <row r="746" spans="1:30" s="155" customFormat="1" ht="10.5" x14ac:dyDescent="0.25">
      <c r="B746" s="129" t="s">
        <v>349</v>
      </c>
      <c r="C746" s="185" t="s">
        <v>53</v>
      </c>
      <c r="D746" s="131"/>
      <c r="E746" s="85">
        <f>SUM(V703:V709,V711:V717,V720:V725,V727:V734,V738:V739,V737:V742,V744)</f>
        <v>0</v>
      </c>
      <c r="F746" s="131"/>
      <c r="G746" s="91"/>
      <c r="H746" s="131"/>
      <c r="I746" s="156"/>
      <c r="J746" s="156"/>
      <c r="K746" s="156"/>
      <c r="L746" s="157"/>
      <c r="M746" s="157"/>
      <c r="N746" s="157"/>
      <c r="O746" s="157"/>
      <c r="P746" s="157"/>
      <c r="Q746" s="157"/>
      <c r="R746" s="157"/>
      <c r="S746" s="157"/>
      <c r="T746" s="157"/>
      <c r="U746" s="158"/>
      <c r="V746" s="91"/>
      <c r="W746" s="91"/>
    </row>
    <row r="747" spans="1:30" s="155" customFormat="1" ht="10.5" x14ac:dyDescent="0.25">
      <c r="B747" s="129" t="s">
        <v>350</v>
      </c>
      <c r="C747" s="185" t="s">
        <v>54</v>
      </c>
      <c r="D747" s="131"/>
      <c r="E747" s="85">
        <f>SUM(W703:W709,W711:W717,W720:W725,W727:W734,W737:W742,W744)</f>
        <v>0</v>
      </c>
      <c r="F747" s="131"/>
      <c r="G747" s="91"/>
      <c r="H747" s="131"/>
      <c r="I747" s="156"/>
      <c r="J747" s="156"/>
      <c r="K747" s="156"/>
      <c r="L747" s="157"/>
      <c r="M747" s="157"/>
      <c r="N747" s="157"/>
      <c r="O747" s="157"/>
      <c r="P747" s="157"/>
      <c r="Q747" s="157"/>
      <c r="R747" s="157"/>
      <c r="S747" s="157"/>
      <c r="T747" s="157"/>
      <c r="U747" s="158"/>
      <c r="V747" s="91"/>
      <c r="W747" s="91"/>
      <c r="Y747" s="205"/>
    </row>
    <row r="748" spans="1:30" ht="15" customHeight="1" x14ac:dyDescent="0.35">
      <c r="Y748" s="82"/>
      <c r="Z748" s="82"/>
      <c r="AA748" s="82"/>
      <c r="AB748" s="82"/>
      <c r="AC748" s="82"/>
      <c r="AD748" s="82"/>
    </row>
    <row r="749" spans="1:30" ht="15" customHeight="1" x14ac:dyDescent="0.35">
      <c r="Y749" s="82"/>
      <c r="Z749" s="82"/>
      <c r="AA749" s="82"/>
      <c r="AB749" s="82"/>
      <c r="AC749" s="82"/>
      <c r="AD749" s="82"/>
    </row>
    <row r="750" spans="1:30" ht="15" customHeight="1" x14ac:dyDescent="0.35">
      <c r="Y750" s="82"/>
      <c r="Z750" s="82"/>
      <c r="AA750" s="82"/>
      <c r="AB750" s="82"/>
      <c r="AC750" s="82"/>
      <c r="AD750" s="82"/>
    </row>
    <row r="751" spans="1:30" s="82" customFormat="1" ht="15" customHeight="1" x14ac:dyDescent="0.25">
      <c r="A751" s="81"/>
      <c r="B751" s="422" t="s">
        <v>597</v>
      </c>
      <c r="C751" s="210"/>
      <c r="D751" s="152"/>
      <c r="E751" s="210"/>
      <c r="F751" s="152"/>
      <c r="G751" s="152"/>
      <c r="H751" s="152"/>
      <c r="I751" s="152"/>
      <c r="J751" s="152"/>
      <c r="K751" s="152"/>
      <c r="L751" s="280"/>
      <c r="M751" s="588"/>
      <c r="N751" s="552"/>
      <c r="O751" s="552"/>
      <c r="P751" s="552"/>
      <c r="Q751" s="280"/>
      <c r="R751" s="552"/>
      <c r="S751" s="588"/>
      <c r="T751" s="280"/>
      <c r="U751" s="280"/>
      <c r="V751" s="280"/>
      <c r="W751" s="280"/>
    </row>
    <row r="752" spans="1:30" s="82" customFormat="1" ht="7.5" customHeight="1" x14ac:dyDescent="0.25">
      <c r="A752" s="81"/>
      <c r="B752" s="210"/>
      <c r="C752" s="210"/>
      <c r="D752" s="152"/>
      <c r="E752" s="210"/>
      <c r="F752" s="152"/>
      <c r="G752" s="152"/>
      <c r="H752" s="152"/>
      <c r="I752" s="152"/>
      <c r="J752" s="152"/>
      <c r="K752" s="152"/>
      <c r="L752" s="280"/>
      <c r="M752" s="588"/>
      <c r="N752" s="552"/>
      <c r="O752" s="552"/>
      <c r="P752" s="552"/>
      <c r="Q752" s="280"/>
      <c r="R752" s="552"/>
      <c r="S752" s="588"/>
      <c r="T752" s="280"/>
      <c r="U752" s="280"/>
      <c r="V752" s="280"/>
      <c r="W752" s="280"/>
    </row>
    <row r="753" spans="2:30" ht="21" x14ac:dyDescent="0.25">
      <c r="B753" s="176"/>
      <c r="C753" s="177" t="s">
        <v>338</v>
      </c>
      <c r="D753" s="102"/>
      <c r="E753" s="103"/>
      <c r="F753" s="102"/>
      <c r="G753" s="101"/>
      <c r="H753" s="102"/>
      <c r="I753" s="280"/>
      <c r="J753" s="552"/>
      <c r="K753" s="552"/>
      <c r="L753" s="280"/>
      <c r="M753" s="588"/>
      <c r="N753" s="552"/>
      <c r="O753" s="552"/>
      <c r="P753" s="552"/>
      <c r="Q753" s="107"/>
      <c r="R753" s="107"/>
      <c r="S753" s="107"/>
      <c r="T753" s="107"/>
      <c r="U753" s="108"/>
      <c r="V753" s="101"/>
      <c r="W753" s="101"/>
      <c r="Y753" s="82"/>
      <c r="Z753" s="82"/>
      <c r="AA753" s="82"/>
      <c r="AB753" s="82"/>
      <c r="AC753" s="82"/>
      <c r="AD753" s="82"/>
    </row>
    <row r="754" spans="2:30" ht="10.5" x14ac:dyDescent="0.25">
      <c r="B754" s="176"/>
      <c r="C754" s="105" t="s">
        <v>539</v>
      </c>
      <c r="D754" s="102"/>
      <c r="E754" s="103"/>
      <c r="F754" s="102"/>
      <c r="G754" s="101"/>
      <c r="H754" s="102"/>
      <c r="I754" s="280"/>
      <c r="J754" s="552"/>
      <c r="K754" s="552"/>
      <c r="L754" s="280"/>
      <c r="M754" s="588"/>
      <c r="N754" s="552"/>
      <c r="O754" s="552"/>
      <c r="P754" s="552"/>
      <c r="Q754" s="107"/>
      <c r="R754" s="107"/>
      <c r="S754" s="107"/>
      <c r="T754" s="107"/>
      <c r="U754" s="108"/>
      <c r="V754" s="101"/>
      <c r="W754" s="101"/>
      <c r="Y754" s="82"/>
      <c r="Z754" s="82"/>
      <c r="AA754" s="82"/>
      <c r="AB754" s="82"/>
      <c r="AC754" s="82"/>
      <c r="AD754" s="82"/>
    </row>
    <row r="755" spans="2:30" ht="10.5" x14ac:dyDescent="0.25">
      <c r="B755" s="106" t="s">
        <v>362</v>
      </c>
      <c r="C755" s="92">
        <f>'Individu Form 2A ATMR Kredit'!H146</f>
        <v>0</v>
      </c>
      <c r="D755" s="102"/>
      <c r="E755" s="150"/>
      <c r="F755" s="102"/>
      <c r="G755" s="101"/>
      <c r="H755" s="102"/>
      <c r="I755" s="128"/>
      <c r="J755" s="128"/>
      <c r="K755" s="128"/>
      <c r="L755" s="279"/>
      <c r="M755" s="587"/>
      <c r="N755" s="557"/>
      <c r="O755" s="557"/>
      <c r="P755" s="557"/>
      <c r="Q755" s="279"/>
      <c r="R755" s="557"/>
      <c r="S755" s="587"/>
      <c r="T755" s="279"/>
      <c r="U755" s="108"/>
      <c r="V755" s="101"/>
      <c r="W755" s="101"/>
      <c r="Y755" s="82"/>
      <c r="Z755" s="82"/>
      <c r="AA755" s="82"/>
      <c r="AB755" s="82"/>
      <c r="AC755" s="82"/>
      <c r="AD755" s="82"/>
    </row>
    <row r="756" spans="2:30" s="82" customFormat="1" ht="9.9" customHeight="1" x14ac:dyDescent="0.25">
      <c r="B756" s="204"/>
      <c r="C756" s="182"/>
      <c r="D756" s="178"/>
      <c r="E756" s="180"/>
      <c r="F756" s="178"/>
      <c r="G756" s="179"/>
      <c r="H756" s="178"/>
      <c r="I756" s="205"/>
      <c r="J756" s="205"/>
      <c r="K756" s="205"/>
      <c r="L756" s="278"/>
      <c r="M756" s="586"/>
      <c r="N756" s="558"/>
      <c r="O756" s="558"/>
      <c r="P756" s="558"/>
      <c r="Q756" s="278"/>
      <c r="R756" s="558"/>
      <c r="S756" s="586"/>
      <c r="T756" s="278"/>
      <c r="U756" s="206"/>
      <c r="V756" s="179"/>
      <c r="W756" s="179"/>
    </row>
    <row r="757" spans="2:30" s="155" customFormat="1" ht="24.75" customHeight="1" x14ac:dyDescent="0.25">
      <c r="B757" s="183" t="s">
        <v>397</v>
      </c>
      <c r="C757" s="184" t="s">
        <v>338</v>
      </c>
      <c r="D757" s="131"/>
      <c r="E757" s="185" t="s">
        <v>361</v>
      </c>
      <c r="F757" s="131"/>
      <c r="G757" s="267" t="s">
        <v>2</v>
      </c>
      <c r="H757" s="131"/>
      <c r="I757" s="156"/>
      <c r="J757" s="156"/>
      <c r="K757" s="156"/>
      <c r="L757" s="157"/>
      <c r="M757" s="157"/>
      <c r="N757" s="157"/>
      <c r="O757" s="157"/>
      <c r="P757" s="157"/>
      <c r="Q757" s="157"/>
      <c r="R757" s="157"/>
      <c r="S757" s="157"/>
      <c r="T757" s="157"/>
      <c r="U757" s="158"/>
      <c r="V757" s="91"/>
      <c r="W757" s="91"/>
    </row>
    <row r="758" spans="2:30" s="188" customFormat="1" ht="10.5" x14ac:dyDescent="0.25">
      <c r="B758" s="186" t="s">
        <v>540</v>
      </c>
      <c r="C758" s="187" t="s">
        <v>541</v>
      </c>
      <c r="D758" s="158"/>
      <c r="E758" s="130" t="s">
        <v>542</v>
      </c>
      <c r="F758" s="158"/>
      <c r="G758" s="130" t="s">
        <v>544</v>
      </c>
      <c r="H758" s="158"/>
      <c r="I758" s="157"/>
      <c r="J758" s="157"/>
      <c r="K758" s="157"/>
      <c r="L758" s="157"/>
      <c r="M758" s="157"/>
      <c r="N758" s="157"/>
      <c r="O758" s="157"/>
      <c r="P758" s="157"/>
      <c r="Q758" s="157"/>
      <c r="R758" s="157"/>
      <c r="S758" s="157"/>
      <c r="T758" s="157"/>
      <c r="U758" s="158"/>
      <c r="V758" s="91"/>
      <c r="W758" s="91"/>
    </row>
    <row r="759" spans="2:30" ht="10.5" x14ac:dyDescent="0.25">
      <c r="B759" s="165" t="s">
        <v>490</v>
      </c>
      <c r="C759" s="94"/>
      <c r="D759" s="102"/>
      <c r="E759" s="141">
        <v>0.1</v>
      </c>
      <c r="F759" s="102"/>
      <c r="G759" s="189">
        <f>E759*C759</f>
        <v>0</v>
      </c>
      <c r="H759" s="102"/>
      <c r="I759" s="128"/>
      <c r="J759" s="128"/>
      <c r="K759" s="128"/>
      <c r="L759" s="279"/>
      <c r="M759" s="587"/>
      <c r="N759" s="557"/>
      <c r="O759" s="557"/>
      <c r="P759" s="557"/>
      <c r="Q759" s="279"/>
      <c r="R759" s="557"/>
      <c r="S759" s="587"/>
      <c r="T759" s="279"/>
      <c r="U759" s="108"/>
      <c r="V759" s="101"/>
      <c r="W759" s="101"/>
      <c r="Y759" s="82"/>
      <c r="Z759" s="82"/>
      <c r="AA759" s="82"/>
      <c r="AB759" s="82"/>
      <c r="AC759" s="82"/>
      <c r="AD759" s="82"/>
    </row>
    <row r="760" spans="2:30" ht="10.5" x14ac:dyDescent="0.25">
      <c r="B760" s="165" t="s">
        <v>492</v>
      </c>
      <c r="C760" s="94"/>
      <c r="D760" s="102"/>
      <c r="E760" s="141">
        <v>0.4</v>
      </c>
      <c r="F760" s="102"/>
      <c r="G760" s="189">
        <f>E760*C760</f>
        <v>0</v>
      </c>
      <c r="H760" s="102"/>
      <c r="I760" s="128"/>
      <c r="J760" s="128"/>
      <c r="K760" s="128"/>
      <c r="L760" s="279"/>
      <c r="M760" s="587"/>
      <c r="N760" s="557"/>
      <c r="O760" s="557"/>
      <c r="P760" s="557"/>
      <c r="Q760" s="279"/>
      <c r="R760" s="557"/>
      <c r="S760" s="587"/>
      <c r="T760" s="279"/>
      <c r="U760" s="108"/>
      <c r="V760" s="101"/>
      <c r="W760" s="101"/>
      <c r="Y760" s="82"/>
      <c r="Z760" s="82"/>
      <c r="AA760" s="82"/>
      <c r="AB760" s="82"/>
      <c r="AC760" s="82"/>
      <c r="AD760" s="82"/>
    </row>
    <row r="761" spans="2:30" ht="10.5" x14ac:dyDescent="0.25">
      <c r="B761" s="100"/>
      <c r="C761" s="199"/>
      <c r="D761" s="102"/>
      <c r="E761" s="114" t="s">
        <v>52</v>
      </c>
      <c r="F761" s="102"/>
      <c r="G761" s="96">
        <f>SUM(G759:G760)</f>
        <v>0</v>
      </c>
      <c r="H761" s="102"/>
      <c r="I761" s="128"/>
      <c r="J761" s="128"/>
      <c r="K761" s="128"/>
      <c r="L761" s="279"/>
      <c r="M761" s="587"/>
      <c r="N761" s="557"/>
      <c r="O761" s="557"/>
      <c r="P761" s="557"/>
      <c r="Q761" s="279"/>
      <c r="R761" s="557"/>
      <c r="S761" s="587"/>
      <c r="T761" s="279"/>
      <c r="U761" s="108"/>
      <c r="V761" s="101"/>
      <c r="W761" s="101"/>
      <c r="Y761" s="82"/>
      <c r="Z761" s="82"/>
      <c r="AA761" s="82"/>
      <c r="AB761" s="82"/>
      <c r="AC761" s="82"/>
      <c r="AD761" s="82"/>
    </row>
    <row r="762" spans="2:30" ht="9.9" customHeight="1" x14ac:dyDescent="0.25">
      <c r="B762" s="100"/>
      <c r="C762" s="101"/>
      <c r="D762" s="102"/>
      <c r="E762" s="103"/>
      <c r="F762" s="102"/>
      <c r="G762" s="101"/>
      <c r="H762" s="102"/>
      <c r="I762" s="700"/>
      <c r="J762" s="700"/>
      <c r="K762" s="700"/>
      <c r="L762" s="700"/>
      <c r="M762" s="588"/>
      <c r="N762" s="552"/>
      <c r="O762" s="552"/>
      <c r="P762" s="552"/>
      <c r="Q762" s="107"/>
      <c r="R762" s="107"/>
      <c r="S762" s="107"/>
      <c r="T762" s="107"/>
      <c r="U762" s="108"/>
      <c r="V762" s="101"/>
      <c r="W762" s="101"/>
      <c r="Y762" s="82"/>
      <c r="Z762" s="82"/>
      <c r="AA762" s="82"/>
      <c r="AB762" s="82"/>
      <c r="AC762" s="82"/>
      <c r="AD762" s="82"/>
    </row>
    <row r="763" spans="2:30" s="132" customFormat="1" ht="22.5" customHeight="1" x14ac:dyDescent="0.25">
      <c r="B763" s="695" t="s">
        <v>345</v>
      </c>
      <c r="C763" s="692" t="s">
        <v>346</v>
      </c>
      <c r="D763" s="110"/>
      <c r="E763" s="692" t="s">
        <v>2</v>
      </c>
      <c r="F763" s="111"/>
      <c r="G763" s="692" t="s">
        <v>395</v>
      </c>
      <c r="H763" s="112"/>
      <c r="I763" s="697" t="s">
        <v>396</v>
      </c>
      <c r="J763" s="698"/>
      <c r="K763" s="698"/>
      <c r="L763" s="698"/>
      <c r="M763" s="698"/>
      <c r="N763" s="698"/>
      <c r="O763" s="698"/>
      <c r="P763" s="698"/>
      <c r="Q763" s="698"/>
      <c r="R763" s="698"/>
      <c r="S763" s="698"/>
      <c r="T763" s="699"/>
      <c r="U763" s="280"/>
      <c r="V763" s="692" t="s">
        <v>421</v>
      </c>
      <c r="W763" s="692" t="s">
        <v>411</v>
      </c>
      <c r="Y763" s="188"/>
      <c r="Z763" s="188"/>
      <c r="AA763" s="188"/>
      <c r="AB763" s="188"/>
      <c r="AC763" s="188"/>
      <c r="AD763" s="188"/>
    </row>
    <row r="764" spans="2:30" s="132" customFormat="1" ht="11.25" customHeight="1" x14ac:dyDescent="0.25">
      <c r="B764" s="696"/>
      <c r="C764" s="693"/>
      <c r="D764" s="110"/>
      <c r="E764" s="693"/>
      <c r="F764" s="111"/>
      <c r="G764" s="693"/>
      <c r="H764" s="113"/>
      <c r="I764" s="114">
        <v>0</v>
      </c>
      <c r="J764" s="114">
        <v>0.1</v>
      </c>
      <c r="K764" s="114">
        <v>0.15</v>
      </c>
      <c r="L764" s="114">
        <v>0.2</v>
      </c>
      <c r="M764" s="114">
        <v>0.25</v>
      </c>
      <c r="N764" s="114">
        <v>0.3</v>
      </c>
      <c r="O764" s="114">
        <v>0.35</v>
      </c>
      <c r="P764" s="114">
        <v>0.4</v>
      </c>
      <c r="Q764" s="114">
        <v>0.5</v>
      </c>
      <c r="R764" s="114">
        <v>0.75</v>
      </c>
      <c r="S764" s="114">
        <v>0.85</v>
      </c>
      <c r="T764" s="114">
        <v>1</v>
      </c>
      <c r="U764" s="280"/>
      <c r="V764" s="693"/>
      <c r="W764" s="693"/>
      <c r="Y764" s="188"/>
      <c r="Z764" s="188"/>
      <c r="AA764" s="188"/>
      <c r="AB764" s="188"/>
      <c r="AC764" s="188"/>
      <c r="AD764" s="188"/>
    </row>
    <row r="765" spans="2:30" s="109" customFormat="1" ht="10.5" x14ac:dyDescent="0.25">
      <c r="B765" s="115" t="s">
        <v>545</v>
      </c>
      <c r="C765" s="116" t="s">
        <v>546</v>
      </c>
      <c r="D765" s="110"/>
      <c r="E765" s="116" t="s">
        <v>547</v>
      </c>
      <c r="F765" s="111"/>
      <c r="G765" s="116" t="s">
        <v>548</v>
      </c>
      <c r="H765" s="113"/>
      <c r="I765" s="116" t="s">
        <v>549</v>
      </c>
      <c r="J765" s="116" t="s">
        <v>556</v>
      </c>
      <c r="K765" s="116" t="s">
        <v>550</v>
      </c>
      <c r="L765" s="116" t="s">
        <v>558</v>
      </c>
      <c r="M765" s="116" t="s">
        <v>559</v>
      </c>
      <c r="N765" s="116" t="s">
        <v>560</v>
      </c>
      <c r="O765" s="116" t="s">
        <v>613</v>
      </c>
      <c r="P765" s="116" t="s">
        <v>614</v>
      </c>
      <c r="Q765" s="116" t="s">
        <v>615</v>
      </c>
      <c r="R765" s="116" t="s">
        <v>616</v>
      </c>
      <c r="S765" s="116" t="s">
        <v>617</v>
      </c>
      <c r="T765" s="116" t="s">
        <v>618</v>
      </c>
      <c r="U765" s="552"/>
      <c r="V765" s="116" t="s">
        <v>619</v>
      </c>
      <c r="W765" s="116" t="s">
        <v>620</v>
      </c>
      <c r="Y765" s="155"/>
      <c r="Z765" s="155"/>
      <c r="AA765" s="155"/>
      <c r="AB765" s="155"/>
      <c r="AC765" s="155"/>
      <c r="AD765" s="155"/>
    </row>
    <row r="766" spans="2:30" s="109" customFormat="1" ht="10.5" x14ac:dyDescent="0.25">
      <c r="B766" s="460" t="s">
        <v>439</v>
      </c>
      <c r="C766" s="315"/>
      <c r="D766" s="137"/>
      <c r="E766" s="315"/>
      <c r="F766" s="102"/>
      <c r="G766" s="316"/>
      <c r="H766" s="120"/>
      <c r="I766" s="316"/>
      <c r="J766" s="315"/>
      <c r="K766" s="315"/>
      <c r="L766" s="315"/>
      <c r="M766" s="315"/>
      <c r="N766" s="315"/>
      <c r="O766" s="315"/>
      <c r="P766" s="315"/>
      <c r="Q766" s="315"/>
      <c r="R766" s="315"/>
      <c r="S766" s="315"/>
      <c r="T766" s="315"/>
      <c r="U766" s="108"/>
      <c r="V766" s="316"/>
      <c r="W766" s="316"/>
      <c r="Y766" s="155"/>
      <c r="Z766" s="155"/>
      <c r="AA766" s="155"/>
      <c r="AB766" s="155"/>
      <c r="AC766" s="155"/>
      <c r="AD766" s="155"/>
    </row>
    <row r="767" spans="2:30" s="109" customFormat="1" ht="10.5" x14ac:dyDescent="0.25">
      <c r="B767" s="461" t="s">
        <v>475</v>
      </c>
      <c r="C767" s="462">
        <v>0.7</v>
      </c>
      <c r="D767" s="110"/>
      <c r="E767" s="86"/>
      <c r="F767" s="111"/>
      <c r="G767" s="86"/>
      <c r="H767" s="113"/>
      <c r="I767" s="139"/>
      <c r="J767" s="139"/>
      <c r="K767" s="139"/>
      <c r="L767" s="139"/>
      <c r="M767" s="139"/>
      <c r="N767" s="139"/>
      <c r="O767" s="139"/>
      <c r="P767" s="139"/>
      <c r="Q767" s="139"/>
      <c r="R767" s="139"/>
      <c r="S767" s="139"/>
      <c r="T767" s="139"/>
      <c r="U767" s="519"/>
      <c r="V767" s="123">
        <f t="shared" ref="V767:V770" si="91">C767*E767</f>
        <v>0</v>
      </c>
      <c r="W767" s="123">
        <f>C767*G767+I767*$I$764+J767*$J$764+K767*$K$764+L767*$L$764+M767*$M$764+N767*$N$764+O767*$O$764+P767*$P$764+Q767*$Q$764+R767*$R$764+S767*$S$764+T767*$T$764</f>
        <v>0</v>
      </c>
      <c r="Y767" s="155"/>
      <c r="Z767" s="155"/>
      <c r="AA767" s="155"/>
      <c r="AB767" s="155"/>
      <c r="AC767" s="155"/>
      <c r="AD767" s="155"/>
    </row>
    <row r="768" spans="2:30" s="109" customFormat="1" ht="10.5" x14ac:dyDescent="0.25">
      <c r="B768" s="454" t="s">
        <v>434</v>
      </c>
      <c r="C768" s="462">
        <v>0.9</v>
      </c>
      <c r="D768" s="110"/>
      <c r="E768" s="86"/>
      <c r="F768" s="111"/>
      <c r="G768" s="86"/>
      <c r="H768" s="113"/>
      <c r="I768" s="139"/>
      <c r="J768" s="139"/>
      <c r="K768" s="139"/>
      <c r="L768" s="139"/>
      <c r="M768" s="139"/>
      <c r="N768" s="139"/>
      <c r="O768" s="139"/>
      <c r="P768" s="139"/>
      <c r="Q768" s="139"/>
      <c r="R768" s="139"/>
      <c r="S768" s="139"/>
      <c r="T768" s="139"/>
      <c r="U768" s="519"/>
      <c r="V768" s="123">
        <f t="shared" si="91"/>
        <v>0</v>
      </c>
      <c r="W768" s="123">
        <f t="shared" ref="W768:W770" si="92">C768*G768+I768*$I$764+J768*$J$764+K768*$K$764+L768*$L$764+M768*$M$764+N768*$N$764+O768*$O$764+P768*$P$764+Q768*$Q$764+R768*$R$764+S768*$S$764+T768*$T$764</f>
        <v>0</v>
      </c>
      <c r="Y768" s="155"/>
      <c r="Z768" s="155"/>
      <c r="AA768" s="155"/>
      <c r="AB768" s="155"/>
      <c r="AC768" s="155"/>
      <c r="AD768" s="155"/>
    </row>
    <row r="769" spans="2:30" s="109" customFormat="1" ht="10.5" x14ac:dyDescent="0.25">
      <c r="B769" s="454" t="s">
        <v>476</v>
      </c>
      <c r="C769" s="462">
        <v>1.1000000000000001</v>
      </c>
      <c r="D769" s="110"/>
      <c r="E769" s="86"/>
      <c r="F769" s="111"/>
      <c r="G769" s="86"/>
      <c r="H769" s="113"/>
      <c r="I769" s="139"/>
      <c r="J769" s="139"/>
      <c r="K769" s="139"/>
      <c r="L769" s="139"/>
      <c r="M769" s="139"/>
      <c r="N769" s="139"/>
      <c r="O769" s="139"/>
      <c r="P769" s="139"/>
      <c r="Q769" s="139"/>
      <c r="R769" s="139"/>
      <c r="S769" s="139"/>
      <c r="T769" s="139"/>
      <c r="U769" s="519"/>
      <c r="V769" s="123">
        <f t="shared" si="91"/>
        <v>0</v>
      </c>
      <c r="W769" s="123">
        <f t="shared" si="92"/>
        <v>0</v>
      </c>
      <c r="Y769" s="155"/>
      <c r="Z769" s="155"/>
      <c r="AA769" s="155"/>
      <c r="AB769" s="155"/>
      <c r="AC769" s="155"/>
      <c r="AD769" s="155"/>
    </row>
    <row r="770" spans="2:30" s="109" customFormat="1" ht="10.5" x14ac:dyDescent="0.25">
      <c r="B770" s="463" t="s">
        <v>518</v>
      </c>
      <c r="C770" s="462">
        <v>1.5</v>
      </c>
      <c r="D770" s="110"/>
      <c r="E770" s="86"/>
      <c r="F770" s="111"/>
      <c r="G770" s="86"/>
      <c r="H770" s="113"/>
      <c r="I770" s="139"/>
      <c r="J770" s="139"/>
      <c r="K770" s="139"/>
      <c r="L770" s="139"/>
      <c r="M770" s="139"/>
      <c r="N770" s="139"/>
      <c r="O770" s="139"/>
      <c r="P770" s="139"/>
      <c r="Q770" s="139"/>
      <c r="R770" s="139"/>
      <c r="S770" s="139"/>
      <c r="T770" s="139"/>
      <c r="U770" s="519"/>
      <c r="V770" s="123">
        <f t="shared" si="91"/>
        <v>0</v>
      </c>
      <c r="W770" s="123">
        <f t="shared" si="92"/>
        <v>0</v>
      </c>
      <c r="Y770" s="155"/>
      <c r="Z770" s="155"/>
      <c r="AA770" s="155"/>
      <c r="AB770" s="155"/>
      <c r="AC770" s="155"/>
      <c r="AD770" s="155"/>
    </row>
    <row r="771" spans="2:30" s="109" customFormat="1" ht="10.5" x14ac:dyDescent="0.25">
      <c r="B771" s="521" t="s">
        <v>440</v>
      </c>
      <c r="C771" s="315"/>
      <c r="D771" s="137"/>
      <c r="E771" s="315"/>
      <c r="F771" s="102"/>
      <c r="G771" s="316"/>
      <c r="H771" s="120"/>
      <c r="I771" s="316"/>
      <c r="J771" s="315"/>
      <c r="K771" s="315"/>
      <c r="L771" s="315"/>
      <c r="M771" s="315"/>
      <c r="N771" s="315"/>
      <c r="O771" s="315"/>
      <c r="P771" s="315"/>
      <c r="Q771" s="315"/>
      <c r="R771" s="315"/>
      <c r="S771" s="315"/>
      <c r="T771" s="315"/>
      <c r="U771" s="108"/>
      <c r="V771" s="316"/>
      <c r="W771" s="316"/>
      <c r="Y771" s="155"/>
      <c r="Z771" s="155"/>
      <c r="AA771" s="155"/>
      <c r="AB771" s="155"/>
      <c r="AC771" s="155"/>
      <c r="AD771" s="155"/>
    </row>
    <row r="772" spans="2:30" s="109" customFormat="1" ht="10.5" x14ac:dyDescent="0.25">
      <c r="B772" s="464" t="s">
        <v>477</v>
      </c>
      <c r="C772" s="315"/>
      <c r="D772" s="137"/>
      <c r="E772" s="315"/>
      <c r="F772" s="102"/>
      <c r="G772" s="316"/>
      <c r="H772" s="120"/>
      <c r="I772" s="316"/>
      <c r="J772" s="315"/>
      <c r="K772" s="315"/>
      <c r="L772" s="315"/>
      <c r="M772" s="315"/>
      <c r="N772" s="315"/>
      <c r="O772" s="315"/>
      <c r="P772" s="315"/>
      <c r="Q772" s="315"/>
      <c r="R772" s="315"/>
      <c r="S772" s="315"/>
      <c r="T772" s="315"/>
      <c r="U772" s="108"/>
      <c r="V772" s="316"/>
      <c r="W772" s="316"/>
      <c r="Y772" s="155"/>
      <c r="Z772" s="155"/>
      <c r="AA772" s="155"/>
      <c r="AB772" s="155"/>
      <c r="AC772" s="155"/>
      <c r="AD772" s="155"/>
    </row>
    <row r="773" spans="2:30" s="109" customFormat="1" ht="10.5" x14ac:dyDescent="0.25">
      <c r="B773" s="480" t="s">
        <v>475</v>
      </c>
      <c r="C773" s="315"/>
      <c r="D773" s="137"/>
      <c r="E773" s="315"/>
      <c r="F773" s="102"/>
      <c r="G773" s="316"/>
      <c r="H773" s="120"/>
      <c r="I773" s="316"/>
      <c r="J773" s="315"/>
      <c r="K773" s="315"/>
      <c r="L773" s="315"/>
      <c r="M773" s="315"/>
      <c r="N773" s="315"/>
      <c r="O773" s="315"/>
      <c r="P773" s="315"/>
      <c r="Q773" s="315"/>
      <c r="R773" s="315"/>
      <c r="S773" s="315"/>
      <c r="T773" s="315"/>
      <c r="U773" s="108"/>
      <c r="V773" s="316"/>
      <c r="W773" s="316"/>
      <c r="Y773" s="155"/>
      <c r="Z773" s="155"/>
      <c r="AA773" s="155"/>
      <c r="AB773" s="155"/>
      <c r="AC773" s="155"/>
      <c r="AD773" s="155"/>
    </row>
    <row r="774" spans="2:30" s="109" customFormat="1" ht="10.5" x14ac:dyDescent="0.25">
      <c r="B774" s="477" t="s">
        <v>451</v>
      </c>
      <c r="C774" s="462">
        <v>0.2</v>
      </c>
      <c r="D774" s="110"/>
      <c r="E774" s="86"/>
      <c r="F774" s="111"/>
      <c r="G774" s="86"/>
      <c r="H774" s="113"/>
      <c r="I774" s="139"/>
      <c r="J774" s="139"/>
      <c r="K774" s="139"/>
      <c r="L774" s="139"/>
      <c r="M774" s="139"/>
      <c r="N774" s="139"/>
      <c r="O774" s="139"/>
      <c r="P774" s="139"/>
      <c r="Q774" s="139"/>
      <c r="R774" s="139"/>
      <c r="S774" s="139"/>
      <c r="T774" s="139"/>
      <c r="U774" s="519"/>
      <c r="V774" s="123">
        <f t="shared" ref="V774:V776" si="93">C774*E774</f>
        <v>0</v>
      </c>
      <c r="W774" s="123">
        <f t="shared" ref="W774:W776" si="94">C774*G774+I774*$I$764+J774*$J$764+K774*$K$764+L774*$L$764+M774*$M$764+N774*$N$764+O774*$O$764+P774*$P$764+Q774*$Q$764+R774*$R$764+S774*$S$764+T774*$T$764</f>
        <v>0</v>
      </c>
      <c r="Y774" s="155"/>
      <c r="Z774" s="155"/>
      <c r="AA774" s="155"/>
      <c r="AB774" s="155"/>
      <c r="AC774" s="155"/>
      <c r="AD774" s="155"/>
    </row>
    <row r="775" spans="2:30" s="109" customFormat="1" ht="10.5" x14ac:dyDescent="0.25">
      <c r="B775" s="477" t="s">
        <v>452</v>
      </c>
      <c r="C775" s="462">
        <v>0.5</v>
      </c>
      <c r="D775" s="110"/>
      <c r="E775" s="86"/>
      <c r="F775" s="111"/>
      <c r="G775" s="86"/>
      <c r="H775" s="113"/>
      <c r="I775" s="139"/>
      <c r="J775" s="139"/>
      <c r="K775" s="139"/>
      <c r="L775" s="139"/>
      <c r="M775" s="139"/>
      <c r="N775" s="139"/>
      <c r="O775" s="139"/>
      <c r="P775" s="139"/>
      <c r="Q775" s="139"/>
      <c r="R775" s="139"/>
      <c r="S775" s="139"/>
      <c r="T775" s="139"/>
      <c r="U775" s="519"/>
      <c r="V775" s="123">
        <f t="shared" si="93"/>
        <v>0</v>
      </c>
      <c r="W775" s="123">
        <f t="shared" si="94"/>
        <v>0</v>
      </c>
      <c r="Y775" s="155"/>
      <c r="Z775" s="155"/>
      <c r="AA775" s="155"/>
      <c r="AB775" s="155"/>
      <c r="AC775" s="155"/>
      <c r="AD775" s="155"/>
    </row>
    <row r="776" spans="2:30" s="109" customFormat="1" ht="10.5" x14ac:dyDescent="0.25">
      <c r="B776" s="478" t="s">
        <v>41</v>
      </c>
      <c r="C776" s="462">
        <v>0.6</v>
      </c>
      <c r="D776" s="110"/>
      <c r="E776" s="86"/>
      <c r="F776" s="111"/>
      <c r="G776" s="86"/>
      <c r="H776" s="113"/>
      <c r="I776" s="139"/>
      <c r="J776" s="139"/>
      <c r="K776" s="139"/>
      <c r="L776" s="139"/>
      <c r="M776" s="139"/>
      <c r="N776" s="139"/>
      <c r="O776" s="139"/>
      <c r="P776" s="139"/>
      <c r="Q776" s="139"/>
      <c r="R776" s="139"/>
      <c r="S776" s="139"/>
      <c r="T776" s="139"/>
      <c r="U776" s="519"/>
      <c r="V776" s="123">
        <f t="shared" si="93"/>
        <v>0</v>
      </c>
      <c r="W776" s="123">
        <f t="shared" si="94"/>
        <v>0</v>
      </c>
      <c r="Y776" s="155"/>
      <c r="Z776" s="155"/>
      <c r="AA776" s="155"/>
      <c r="AB776" s="155"/>
      <c r="AC776" s="155"/>
      <c r="AD776" s="155"/>
    </row>
    <row r="777" spans="2:30" s="109" customFormat="1" ht="10.5" x14ac:dyDescent="0.25">
      <c r="B777" s="479" t="s">
        <v>478</v>
      </c>
      <c r="C777" s="315"/>
      <c r="D777" s="137"/>
      <c r="E777" s="315"/>
      <c r="F777" s="102"/>
      <c r="G777" s="316"/>
      <c r="H777" s="120"/>
      <c r="I777" s="316"/>
      <c r="J777" s="315"/>
      <c r="K777" s="315"/>
      <c r="L777" s="315"/>
      <c r="M777" s="315"/>
      <c r="N777" s="315"/>
      <c r="O777" s="315"/>
      <c r="P777" s="315"/>
      <c r="Q777" s="315"/>
      <c r="R777" s="315"/>
      <c r="S777" s="315"/>
      <c r="T777" s="315"/>
      <c r="U777" s="108"/>
      <c r="V777" s="316"/>
      <c r="W777" s="316"/>
      <c r="Y777" s="155"/>
      <c r="Z777" s="155"/>
      <c r="AA777" s="155"/>
      <c r="AB777" s="155"/>
      <c r="AC777" s="155"/>
      <c r="AD777" s="155"/>
    </row>
    <row r="778" spans="2:30" s="109" customFormat="1" ht="10.5" x14ac:dyDescent="0.25">
      <c r="B778" s="475" t="s">
        <v>447</v>
      </c>
      <c r="C778" s="462">
        <v>0.75</v>
      </c>
      <c r="D778" s="110"/>
      <c r="E778" s="86"/>
      <c r="F778" s="111"/>
      <c r="G778" s="86"/>
      <c r="H778" s="113"/>
      <c r="I778" s="139"/>
      <c r="J778" s="139"/>
      <c r="K778" s="139"/>
      <c r="L778" s="139"/>
      <c r="M778" s="139"/>
      <c r="N778" s="139"/>
      <c r="O778" s="139"/>
      <c r="P778" s="139"/>
      <c r="Q778" s="139"/>
      <c r="R778" s="139"/>
      <c r="S778" s="139"/>
      <c r="T778" s="139"/>
      <c r="U778" s="519"/>
      <c r="V778" s="123">
        <f t="shared" ref="V778:V785" si="95">C778*E778</f>
        <v>0</v>
      </c>
      <c r="W778" s="123">
        <f t="shared" ref="W778:W785" si="96">C778*G778+I778*$I$764+J778*$J$764+K778*$K$764+L778*$L$764+M778*$M$764+N778*$N$764+O778*$O$764+P778*$P$764+Q778*$Q$764+R778*$R$764+S778*$S$764+T778*$T$764</f>
        <v>0</v>
      </c>
      <c r="Y778" s="155"/>
      <c r="Z778" s="155"/>
      <c r="AA778" s="155"/>
      <c r="AB778" s="155"/>
      <c r="AC778" s="155"/>
      <c r="AD778" s="155"/>
    </row>
    <row r="779" spans="2:30" s="109" customFormat="1" ht="10.5" x14ac:dyDescent="0.25">
      <c r="B779" s="475" t="s">
        <v>446</v>
      </c>
      <c r="C779" s="462">
        <v>0.85</v>
      </c>
      <c r="D779" s="110"/>
      <c r="E779" s="86"/>
      <c r="F779" s="111"/>
      <c r="G779" s="86"/>
      <c r="H779" s="113"/>
      <c r="I779" s="139"/>
      <c r="J779" s="139"/>
      <c r="K779" s="139"/>
      <c r="L779" s="139"/>
      <c r="M779" s="139"/>
      <c r="N779" s="139"/>
      <c r="O779" s="139"/>
      <c r="P779" s="139"/>
      <c r="Q779" s="139"/>
      <c r="R779" s="139"/>
      <c r="S779" s="139"/>
      <c r="T779" s="139"/>
      <c r="U779" s="519"/>
      <c r="V779" s="123">
        <f t="shared" si="95"/>
        <v>0</v>
      </c>
      <c r="W779" s="123">
        <f t="shared" si="96"/>
        <v>0</v>
      </c>
      <c r="Y779" s="155"/>
      <c r="Z779" s="155"/>
      <c r="AA779" s="155"/>
      <c r="AB779" s="155"/>
      <c r="AC779" s="155"/>
      <c r="AD779" s="155"/>
    </row>
    <row r="780" spans="2:30" s="109" customFormat="1" ht="10.5" x14ac:dyDescent="0.25">
      <c r="B780" s="475" t="s">
        <v>453</v>
      </c>
      <c r="C780" s="462">
        <v>0.2</v>
      </c>
      <c r="D780" s="110"/>
      <c r="E780" s="86"/>
      <c r="F780" s="111"/>
      <c r="G780" s="86"/>
      <c r="H780" s="113"/>
      <c r="I780" s="139"/>
      <c r="J780" s="139"/>
      <c r="K780" s="139"/>
      <c r="L780" s="139"/>
      <c r="M780" s="139"/>
      <c r="N780" s="139"/>
      <c r="O780" s="139"/>
      <c r="P780" s="139"/>
      <c r="Q780" s="139"/>
      <c r="R780" s="139"/>
      <c r="S780" s="139"/>
      <c r="T780" s="139"/>
      <c r="U780" s="519"/>
      <c r="V780" s="123">
        <f t="shared" si="95"/>
        <v>0</v>
      </c>
      <c r="W780" s="123">
        <f t="shared" si="96"/>
        <v>0</v>
      </c>
      <c r="Y780" s="155"/>
      <c r="Z780" s="155"/>
      <c r="AA780" s="155"/>
      <c r="AB780" s="155"/>
      <c r="AC780" s="155"/>
      <c r="AD780" s="155"/>
    </row>
    <row r="781" spans="2:30" s="109" customFormat="1" ht="10.5" x14ac:dyDescent="0.25">
      <c r="B781" s="475" t="s">
        <v>454</v>
      </c>
      <c r="C781" s="462">
        <v>0.5</v>
      </c>
      <c r="D781" s="110"/>
      <c r="E781" s="86"/>
      <c r="F781" s="111"/>
      <c r="G781" s="86"/>
      <c r="H781" s="113"/>
      <c r="I781" s="139"/>
      <c r="J781" s="139"/>
      <c r="K781" s="139"/>
      <c r="L781" s="139"/>
      <c r="M781" s="139"/>
      <c r="N781" s="139"/>
      <c r="O781" s="139"/>
      <c r="P781" s="139"/>
      <c r="Q781" s="139"/>
      <c r="R781" s="139"/>
      <c r="S781" s="139"/>
      <c r="T781" s="139"/>
      <c r="U781" s="519"/>
      <c r="V781" s="123">
        <f t="shared" si="95"/>
        <v>0</v>
      </c>
      <c r="W781" s="123">
        <f t="shared" si="96"/>
        <v>0</v>
      </c>
      <c r="Y781" s="155"/>
      <c r="Z781" s="155"/>
      <c r="AA781" s="155"/>
      <c r="AB781" s="155"/>
      <c r="AC781" s="155"/>
      <c r="AD781" s="155"/>
    </row>
    <row r="782" spans="2:30" s="109" customFormat="1" ht="10.5" x14ac:dyDescent="0.25">
      <c r="B782" s="475" t="s">
        <v>455</v>
      </c>
      <c r="C782" s="462">
        <v>0.75</v>
      </c>
      <c r="D782" s="110"/>
      <c r="E782" s="86"/>
      <c r="F782" s="111"/>
      <c r="G782" s="86"/>
      <c r="H782" s="113"/>
      <c r="I782" s="139"/>
      <c r="J782" s="139"/>
      <c r="K782" s="139"/>
      <c r="L782" s="139"/>
      <c r="M782" s="139"/>
      <c r="N782" s="139"/>
      <c r="O782" s="139"/>
      <c r="P782" s="139"/>
      <c r="Q782" s="139"/>
      <c r="R782" s="139"/>
      <c r="S782" s="139"/>
      <c r="T782" s="139"/>
      <c r="U782" s="519"/>
      <c r="V782" s="123">
        <f t="shared" si="95"/>
        <v>0</v>
      </c>
      <c r="W782" s="123">
        <f t="shared" si="96"/>
        <v>0</v>
      </c>
      <c r="Y782" s="155"/>
      <c r="Z782" s="155"/>
      <c r="AA782" s="155"/>
      <c r="AB782" s="155"/>
      <c r="AC782" s="155"/>
      <c r="AD782" s="155"/>
    </row>
    <row r="783" spans="2:30" s="109" customFormat="1" ht="10.5" x14ac:dyDescent="0.25">
      <c r="B783" s="475" t="s">
        <v>456</v>
      </c>
      <c r="C783" s="462">
        <v>0.85</v>
      </c>
      <c r="D783" s="110"/>
      <c r="E783" s="86"/>
      <c r="F783" s="111"/>
      <c r="G783" s="86"/>
      <c r="H783" s="113"/>
      <c r="I783" s="139"/>
      <c r="J783" s="139"/>
      <c r="K783" s="139"/>
      <c r="L783" s="139"/>
      <c r="M783" s="139"/>
      <c r="N783" s="139"/>
      <c r="O783" s="139"/>
      <c r="P783" s="139"/>
      <c r="Q783" s="139"/>
      <c r="R783" s="139"/>
      <c r="S783" s="139"/>
      <c r="T783" s="139"/>
      <c r="U783" s="519"/>
      <c r="V783" s="123">
        <f t="shared" si="95"/>
        <v>0</v>
      </c>
      <c r="W783" s="123">
        <f t="shared" si="96"/>
        <v>0</v>
      </c>
      <c r="Y783" s="155"/>
      <c r="Z783" s="155"/>
      <c r="AA783" s="155"/>
      <c r="AB783" s="155"/>
      <c r="AC783" s="155"/>
      <c r="AD783" s="155"/>
    </row>
    <row r="784" spans="2:30" s="109" customFormat="1" ht="10.5" x14ac:dyDescent="0.25">
      <c r="B784" s="475" t="s">
        <v>457</v>
      </c>
      <c r="C784" s="462">
        <v>1</v>
      </c>
      <c r="D784" s="110"/>
      <c r="E784" s="86"/>
      <c r="F784" s="111"/>
      <c r="G784" s="86"/>
      <c r="H784" s="113"/>
      <c r="I784" s="139"/>
      <c r="J784" s="139"/>
      <c r="K784" s="139"/>
      <c r="L784" s="139"/>
      <c r="M784" s="139"/>
      <c r="N784" s="139"/>
      <c r="O784" s="139"/>
      <c r="P784" s="139"/>
      <c r="Q784" s="139"/>
      <c r="R784" s="139"/>
      <c r="S784" s="139"/>
      <c r="T784" s="139"/>
      <c r="U784" s="519"/>
      <c r="V784" s="123">
        <f t="shared" si="95"/>
        <v>0</v>
      </c>
      <c r="W784" s="123">
        <f t="shared" si="96"/>
        <v>0</v>
      </c>
      <c r="Y784" s="155"/>
      <c r="Z784" s="155"/>
      <c r="AA784" s="155"/>
      <c r="AB784" s="155"/>
      <c r="AC784" s="155"/>
      <c r="AD784" s="155"/>
    </row>
    <row r="785" spans="2:30" s="109" customFormat="1" ht="10.5" x14ac:dyDescent="0.25">
      <c r="B785" s="475" t="s">
        <v>458</v>
      </c>
      <c r="C785" s="462">
        <v>1.5</v>
      </c>
      <c r="D785" s="110"/>
      <c r="E785" s="86"/>
      <c r="F785" s="111"/>
      <c r="G785" s="86"/>
      <c r="H785" s="113"/>
      <c r="I785" s="139"/>
      <c r="J785" s="139"/>
      <c r="K785" s="139"/>
      <c r="L785" s="139"/>
      <c r="M785" s="139"/>
      <c r="N785" s="139"/>
      <c r="O785" s="139"/>
      <c r="P785" s="139"/>
      <c r="Q785" s="139"/>
      <c r="R785" s="139"/>
      <c r="S785" s="139"/>
      <c r="T785" s="139"/>
      <c r="U785" s="519"/>
      <c r="V785" s="123">
        <f t="shared" si="95"/>
        <v>0</v>
      </c>
      <c r="W785" s="123">
        <f t="shared" si="96"/>
        <v>0</v>
      </c>
      <c r="Y785" s="155"/>
      <c r="Z785" s="155"/>
      <c r="AA785" s="155"/>
      <c r="AB785" s="155"/>
      <c r="AC785" s="155"/>
      <c r="AD785" s="155"/>
    </row>
    <row r="786" spans="2:30" s="109" customFormat="1" ht="10.5" x14ac:dyDescent="0.25">
      <c r="B786" s="479" t="s">
        <v>449</v>
      </c>
      <c r="C786" s="315"/>
      <c r="D786" s="137"/>
      <c r="E786" s="315"/>
      <c r="F786" s="102"/>
      <c r="G786" s="316"/>
      <c r="H786" s="120"/>
      <c r="I786" s="316"/>
      <c r="J786" s="315"/>
      <c r="K786" s="315"/>
      <c r="L786" s="315"/>
      <c r="M786" s="315"/>
      <c r="N786" s="315"/>
      <c r="O786" s="315"/>
      <c r="P786" s="315"/>
      <c r="Q786" s="315"/>
      <c r="R786" s="315"/>
      <c r="S786" s="315"/>
      <c r="T786" s="315"/>
      <c r="U786" s="108"/>
      <c r="V786" s="316"/>
      <c r="W786" s="316"/>
      <c r="Y786" s="155"/>
      <c r="Z786" s="155"/>
      <c r="AA786" s="155"/>
      <c r="AB786" s="155"/>
      <c r="AC786" s="155"/>
      <c r="AD786" s="155"/>
    </row>
    <row r="787" spans="2:30" s="109" customFormat="1" ht="10.5" x14ac:dyDescent="0.25">
      <c r="B787" s="476" t="s">
        <v>447</v>
      </c>
      <c r="C787" s="462">
        <v>0.75</v>
      </c>
      <c r="D787" s="110"/>
      <c r="E787" s="86"/>
      <c r="F787" s="111"/>
      <c r="G787" s="86"/>
      <c r="H787" s="113"/>
      <c r="I787" s="139"/>
      <c r="J787" s="139"/>
      <c r="K787" s="139"/>
      <c r="L787" s="139"/>
      <c r="M787" s="139"/>
      <c r="N787" s="139"/>
      <c r="O787" s="139"/>
      <c r="P787" s="139"/>
      <c r="Q787" s="139"/>
      <c r="R787" s="139"/>
      <c r="S787" s="139"/>
      <c r="T787" s="139"/>
      <c r="U787" s="519"/>
      <c r="V787" s="123">
        <f t="shared" ref="V787:V794" si="97">C787*E787</f>
        <v>0</v>
      </c>
      <c r="W787" s="123">
        <f t="shared" ref="W787:W794" si="98">C787*G787+I787*$I$764+J787*$J$764+K787*$K$764+L787*$L$764+M787*$M$764+N787*$N$764+O787*$O$764+P787*$P$764+Q787*$Q$764+R787*$R$764+S787*$S$764+T787*$T$764</f>
        <v>0</v>
      </c>
      <c r="Y787" s="155"/>
      <c r="Z787" s="155"/>
      <c r="AA787" s="155"/>
      <c r="AB787" s="155"/>
      <c r="AC787" s="155"/>
      <c r="AD787" s="155"/>
    </row>
    <row r="788" spans="2:30" s="109" customFormat="1" ht="10.5" x14ac:dyDescent="0.25">
      <c r="B788" s="476" t="s">
        <v>446</v>
      </c>
      <c r="C788" s="462">
        <v>0.85</v>
      </c>
      <c r="D788" s="110"/>
      <c r="E788" s="86"/>
      <c r="F788" s="111"/>
      <c r="G788" s="86"/>
      <c r="H788" s="113"/>
      <c r="I788" s="139"/>
      <c r="J788" s="139"/>
      <c r="K788" s="139"/>
      <c r="L788" s="139"/>
      <c r="M788" s="139"/>
      <c r="N788" s="139"/>
      <c r="O788" s="139"/>
      <c r="P788" s="139"/>
      <c r="Q788" s="139"/>
      <c r="R788" s="139"/>
      <c r="S788" s="139"/>
      <c r="T788" s="139"/>
      <c r="U788" s="519"/>
      <c r="V788" s="123">
        <f t="shared" si="97"/>
        <v>0</v>
      </c>
      <c r="W788" s="123">
        <f t="shared" si="98"/>
        <v>0</v>
      </c>
      <c r="Y788" s="155"/>
      <c r="Z788" s="155"/>
      <c r="AA788" s="155"/>
      <c r="AB788" s="155"/>
      <c r="AC788" s="155"/>
      <c r="AD788" s="155"/>
    </row>
    <row r="789" spans="2:30" s="109" customFormat="1" ht="10.5" x14ac:dyDescent="0.25">
      <c r="B789" s="476" t="s">
        <v>453</v>
      </c>
      <c r="C789" s="462">
        <v>0.2</v>
      </c>
      <c r="D789" s="110"/>
      <c r="E789" s="86"/>
      <c r="F789" s="111"/>
      <c r="G789" s="86"/>
      <c r="H789" s="113"/>
      <c r="I789" s="139"/>
      <c r="J789" s="139"/>
      <c r="K789" s="139"/>
      <c r="L789" s="139"/>
      <c r="M789" s="139"/>
      <c r="N789" s="139"/>
      <c r="O789" s="139"/>
      <c r="P789" s="139"/>
      <c r="Q789" s="139"/>
      <c r="R789" s="139"/>
      <c r="S789" s="139"/>
      <c r="T789" s="139"/>
      <c r="U789" s="519"/>
      <c r="V789" s="123">
        <f t="shared" si="97"/>
        <v>0</v>
      </c>
      <c r="W789" s="123">
        <f t="shared" si="98"/>
        <v>0</v>
      </c>
      <c r="Y789" s="155"/>
      <c r="Z789" s="155"/>
      <c r="AA789" s="155"/>
      <c r="AB789" s="155"/>
      <c r="AC789" s="155"/>
      <c r="AD789" s="155"/>
    </row>
    <row r="790" spans="2:30" s="109" customFormat="1" ht="10.5" x14ac:dyDescent="0.25">
      <c r="B790" s="476" t="s">
        <v>454</v>
      </c>
      <c r="C790" s="462">
        <v>0.5</v>
      </c>
      <c r="D790" s="110"/>
      <c r="E790" s="86"/>
      <c r="F790" s="111"/>
      <c r="G790" s="86"/>
      <c r="H790" s="113"/>
      <c r="I790" s="139"/>
      <c r="J790" s="139"/>
      <c r="K790" s="139"/>
      <c r="L790" s="139"/>
      <c r="M790" s="139"/>
      <c r="N790" s="139"/>
      <c r="O790" s="139"/>
      <c r="P790" s="139"/>
      <c r="Q790" s="139"/>
      <c r="R790" s="139"/>
      <c r="S790" s="139"/>
      <c r="T790" s="139"/>
      <c r="U790" s="519"/>
      <c r="V790" s="123">
        <f t="shared" si="97"/>
        <v>0</v>
      </c>
      <c r="W790" s="123">
        <f t="shared" si="98"/>
        <v>0</v>
      </c>
      <c r="Y790" s="155"/>
      <c r="Z790" s="155"/>
      <c r="AA790" s="155"/>
      <c r="AB790" s="155"/>
      <c r="AC790" s="155"/>
      <c r="AD790" s="155"/>
    </row>
    <row r="791" spans="2:30" s="109" customFormat="1" ht="10.5" x14ac:dyDescent="0.25">
      <c r="B791" s="476" t="s">
        <v>455</v>
      </c>
      <c r="C791" s="462">
        <v>0.75</v>
      </c>
      <c r="D791" s="110"/>
      <c r="E791" s="86"/>
      <c r="F791" s="111"/>
      <c r="G791" s="86"/>
      <c r="H791" s="113"/>
      <c r="I791" s="139"/>
      <c r="J791" s="139"/>
      <c r="K791" s="139"/>
      <c r="L791" s="139"/>
      <c r="M791" s="139"/>
      <c r="N791" s="139"/>
      <c r="O791" s="139"/>
      <c r="P791" s="139"/>
      <c r="Q791" s="139"/>
      <c r="R791" s="139"/>
      <c r="S791" s="139"/>
      <c r="T791" s="139"/>
      <c r="U791" s="519"/>
      <c r="V791" s="123">
        <f t="shared" si="97"/>
        <v>0</v>
      </c>
      <c r="W791" s="123">
        <f t="shared" si="98"/>
        <v>0</v>
      </c>
      <c r="Y791" s="155"/>
      <c r="Z791" s="155"/>
      <c r="AA791" s="155"/>
      <c r="AB791" s="155"/>
      <c r="AC791" s="155"/>
      <c r="AD791" s="155"/>
    </row>
    <row r="792" spans="2:30" s="109" customFormat="1" ht="10.5" x14ac:dyDescent="0.25">
      <c r="B792" s="476" t="s">
        <v>456</v>
      </c>
      <c r="C792" s="462">
        <v>0.85</v>
      </c>
      <c r="D792" s="110"/>
      <c r="E792" s="86"/>
      <c r="F792" s="111"/>
      <c r="G792" s="86"/>
      <c r="H792" s="113"/>
      <c r="I792" s="139"/>
      <c r="J792" s="139"/>
      <c r="K792" s="139"/>
      <c r="L792" s="139"/>
      <c r="M792" s="139"/>
      <c r="N792" s="139"/>
      <c r="O792" s="139"/>
      <c r="P792" s="139"/>
      <c r="Q792" s="139"/>
      <c r="R792" s="139"/>
      <c r="S792" s="139"/>
      <c r="T792" s="139"/>
      <c r="U792" s="519"/>
      <c r="V792" s="123">
        <f t="shared" si="97"/>
        <v>0</v>
      </c>
      <c r="W792" s="123">
        <f>C792*G792+I792*$I$764+J792*$J$764+K792*$K$764+L792*$L$764+M792*$M$764+N792*$N$764+O792*$O$764+P792*$P$764+Q792*$Q$764+R792*$R$764+S792*$S$764+T792*$T$764</f>
        <v>0</v>
      </c>
      <c r="Y792" s="155"/>
      <c r="Z792" s="155"/>
      <c r="AA792" s="155"/>
      <c r="AB792" s="155"/>
      <c r="AC792" s="155"/>
      <c r="AD792" s="155"/>
    </row>
    <row r="793" spans="2:30" s="109" customFormat="1" ht="10.5" x14ac:dyDescent="0.25">
      <c r="B793" s="476" t="s">
        <v>457</v>
      </c>
      <c r="C793" s="462">
        <v>1</v>
      </c>
      <c r="D793" s="110"/>
      <c r="E793" s="86"/>
      <c r="F793" s="111"/>
      <c r="G793" s="86"/>
      <c r="H793" s="113"/>
      <c r="I793" s="139"/>
      <c r="J793" s="139"/>
      <c r="K793" s="139"/>
      <c r="L793" s="139"/>
      <c r="M793" s="139"/>
      <c r="N793" s="139"/>
      <c r="O793" s="139"/>
      <c r="P793" s="139"/>
      <c r="Q793" s="139"/>
      <c r="R793" s="139"/>
      <c r="S793" s="139"/>
      <c r="T793" s="139"/>
      <c r="U793" s="519"/>
      <c r="V793" s="123">
        <f t="shared" si="97"/>
        <v>0</v>
      </c>
      <c r="W793" s="123">
        <f t="shared" si="98"/>
        <v>0</v>
      </c>
      <c r="Y793" s="155"/>
      <c r="Z793" s="155"/>
      <c r="AA793" s="155"/>
      <c r="AB793" s="155"/>
      <c r="AC793" s="155"/>
      <c r="AD793" s="155"/>
    </row>
    <row r="794" spans="2:30" ht="10.5" x14ac:dyDescent="0.25">
      <c r="B794" s="476" t="s">
        <v>458</v>
      </c>
      <c r="C794" s="462">
        <v>1.5</v>
      </c>
      <c r="D794" s="110"/>
      <c r="E794" s="86"/>
      <c r="F794" s="111"/>
      <c r="G794" s="86"/>
      <c r="H794" s="113"/>
      <c r="I794" s="139"/>
      <c r="J794" s="139"/>
      <c r="K794" s="139"/>
      <c r="L794" s="139"/>
      <c r="M794" s="139"/>
      <c r="N794" s="139"/>
      <c r="O794" s="139"/>
      <c r="P794" s="139"/>
      <c r="Q794" s="139"/>
      <c r="R794" s="139"/>
      <c r="S794" s="139"/>
      <c r="T794" s="139"/>
      <c r="U794" s="519"/>
      <c r="V794" s="123">
        <f t="shared" si="97"/>
        <v>0</v>
      </c>
      <c r="W794" s="123">
        <f t="shared" si="98"/>
        <v>0</v>
      </c>
      <c r="Y794" s="82"/>
      <c r="Z794" s="82"/>
      <c r="AA794" s="82"/>
      <c r="AB794" s="82"/>
      <c r="AC794" s="82"/>
      <c r="AD794" s="82"/>
    </row>
    <row r="795" spans="2:30" ht="9.9" customHeight="1" x14ac:dyDescent="0.25">
      <c r="B795" s="154"/>
      <c r="C795" s="101"/>
      <c r="D795" s="102"/>
      <c r="E795" s="103"/>
      <c r="F795" s="102"/>
      <c r="G795" s="101"/>
      <c r="H795" s="102"/>
      <c r="I795" s="128"/>
      <c r="J795" s="128"/>
      <c r="K795" s="128"/>
      <c r="L795" s="518"/>
      <c r="M795" s="587"/>
      <c r="N795" s="557"/>
      <c r="O795" s="557"/>
      <c r="P795" s="557"/>
      <c r="Q795" s="518"/>
      <c r="R795" s="557"/>
      <c r="S795" s="587"/>
      <c r="T795" s="518"/>
      <c r="U795" s="108"/>
      <c r="V795" s="101"/>
      <c r="W795" s="101"/>
      <c r="Y795" s="82"/>
      <c r="Z795" s="82"/>
      <c r="AA795" s="82"/>
      <c r="AB795" s="82"/>
      <c r="AC795" s="82"/>
      <c r="AD795" s="82"/>
    </row>
    <row r="796" spans="2:30" s="155" customFormat="1" ht="10.5" x14ac:dyDescent="0.25">
      <c r="B796" s="129" t="s">
        <v>349</v>
      </c>
      <c r="C796" s="185" t="s">
        <v>53</v>
      </c>
      <c r="D796" s="131"/>
      <c r="E796" s="85">
        <f>SUM(V767:V770,V774:V776,V778:V785,V787:V794)</f>
        <v>0</v>
      </c>
      <c r="F796" s="131"/>
      <c r="G796" s="91"/>
      <c r="H796" s="131"/>
      <c r="I796" s="156"/>
      <c r="J796" s="156"/>
      <c r="K796" s="156"/>
      <c r="L796" s="157"/>
      <c r="M796" s="157"/>
      <c r="N796" s="157"/>
      <c r="O796" s="157"/>
      <c r="P796" s="157"/>
      <c r="Q796" s="157"/>
      <c r="R796" s="157"/>
      <c r="S796" s="157"/>
      <c r="T796" s="157"/>
      <c r="U796" s="158"/>
      <c r="V796" s="91"/>
      <c r="W796" s="91"/>
    </row>
    <row r="797" spans="2:30" s="155" customFormat="1" ht="10.5" x14ac:dyDescent="0.25">
      <c r="B797" s="129" t="s">
        <v>350</v>
      </c>
      <c r="C797" s="185" t="s">
        <v>54</v>
      </c>
      <c r="D797" s="131"/>
      <c r="E797" s="85">
        <f>SUM(W767:W770,W774:W776,W778:W785,W787:W794)</f>
        <v>0</v>
      </c>
      <c r="F797" s="131"/>
      <c r="G797" s="91"/>
      <c r="H797" s="131"/>
      <c r="I797" s="156"/>
      <c r="J797" s="156"/>
      <c r="K797" s="156"/>
      <c r="L797" s="157"/>
      <c r="M797" s="157"/>
      <c r="N797" s="157"/>
      <c r="O797" s="157"/>
      <c r="P797" s="157"/>
      <c r="Q797" s="157"/>
      <c r="R797" s="157"/>
      <c r="S797" s="157"/>
      <c r="T797" s="157"/>
      <c r="U797" s="158"/>
      <c r="V797" s="91"/>
      <c r="W797" s="91"/>
      <c r="Y797" s="205"/>
    </row>
    <row r="798" spans="2:30" s="155" customFormat="1" ht="10.5" x14ac:dyDescent="0.25">
      <c r="B798" s="147"/>
      <c r="C798" s="91"/>
      <c r="D798" s="131"/>
      <c r="E798" s="149"/>
      <c r="F798" s="131"/>
      <c r="G798" s="91"/>
      <c r="H798" s="131"/>
      <c r="I798" s="257"/>
      <c r="J798" s="257"/>
      <c r="K798" s="257"/>
      <c r="L798" s="258"/>
      <c r="M798" s="258"/>
      <c r="N798" s="258"/>
      <c r="O798" s="258"/>
      <c r="P798" s="258"/>
      <c r="Q798" s="258"/>
      <c r="R798" s="258"/>
      <c r="S798" s="258"/>
      <c r="T798" s="258"/>
      <c r="U798" s="259"/>
      <c r="V798" s="260"/>
      <c r="W798" s="260"/>
      <c r="Y798" s="205"/>
    </row>
    <row r="799" spans="2:30" s="155" customFormat="1" ht="10.5" x14ac:dyDescent="0.25">
      <c r="B799" s="147"/>
      <c r="C799" s="91"/>
      <c r="D799" s="131"/>
      <c r="E799" s="149"/>
      <c r="F799" s="131"/>
      <c r="G799" s="91"/>
      <c r="H799" s="131"/>
      <c r="I799" s="257"/>
      <c r="J799" s="257"/>
      <c r="K799" s="257"/>
      <c r="L799" s="258"/>
      <c r="M799" s="258"/>
      <c r="N799" s="258"/>
      <c r="O799" s="258"/>
      <c r="P799" s="258"/>
      <c r="Q799" s="258"/>
      <c r="R799" s="258"/>
      <c r="S799" s="258"/>
      <c r="T799" s="258"/>
      <c r="U799" s="259"/>
      <c r="V799" s="260"/>
      <c r="W799" s="260"/>
      <c r="Y799" s="205"/>
    </row>
    <row r="800" spans="2:30" s="155" customFormat="1" ht="13" x14ac:dyDescent="0.25">
      <c r="B800" s="422" t="s">
        <v>598</v>
      </c>
      <c r="C800" s="210"/>
      <c r="D800" s="152"/>
      <c r="E800" s="210"/>
      <c r="F800" s="152"/>
      <c r="G800" s="152"/>
      <c r="H800" s="152"/>
      <c r="I800" s="152"/>
      <c r="J800" s="152"/>
      <c r="K800" s="152"/>
      <c r="L800" s="483"/>
      <c r="M800" s="588"/>
      <c r="N800" s="552"/>
      <c r="O800" s="552"/>
      <c r="P800" s="552"/>
      <c r="Q800" s="483"/>
      <c r="R800" s="552"/>
      <c r="S800" s="588"/>
      <c r="T800" s="483"/>
      <c r="U800" s="483"/>
      <c r="V800" s="483"/>
      <c r="W800" s="483"/>
      <c r="Y800" s="205"/>
    </row>
    <row r="801" spans="2:25" s="155" customFormat="1" ht="10.5" x14ac:dyDescent="0.25">
      <c r="B801" s="210"/>
      <c r="C801" s="210"/>
      <c r="D801" s="152"/>
      <c r="E801" s="210"/>
      <c r="F801" s="152"/>
      <c r="G801" s="152"/>
      <c r="H801" s="152"/>
      <c r="I801" s="152"/>
      <c r="J801" s="152"/>
      <c r="K801" s="152"/>
      <c r="L801" s="483"/>
      <c r="M801" s="588"/>
      <c r="N801" s="552"/>
      <c r="O801" s="552"/>
      <c r="P801" s="552"/>
      <c r="Q801" s="483"/>
      <c r="R801" s="552"/>
      <c r="S801" s="588"/>
      <c r="T801" s="483"/>
      <c r="U801" s="483"/>
      <c r="V801" s="483"/>
      <c r="W801" s="483"/>
      <c r="Y801" s="205"/>
    </row>
    <row r="802" spans="2:25" s="155" customFormat="1" ht="21" x14ac:dyDescent="0.25">
      <c r="B802" s="176"/>
      <c r="C802" s="177" t="s">
        <v>338</v>
      </c>
      <c r="D802" s="102"/>
      <c r="E802" s="103"/>
      <c r="F802" s="102"/>
      <c r="G802" s="101"/>
      <c r="H802" s="102"/>
      <c r="I802" s="483"/>
      <c r="J802" s="552"/>
      <c r="K802" s="552"/>
      <c r="L802" s="483"/>
      <c r="M802" s="588"/>
      <c r="N802" s="552"/>
      <c r="O802" s="552"/>
      <c r="P802" s="552"/>
      <c r="Q802" s="107"/>
      <c r="R802" s="107"/>
      <c r="S802" s="107"/>
      <c r="T802" s="107"/>
      <c r="U802" s="108"/>
      <c r="V802" s="101"/>
      <c r="W802" s="101"/>
      <c r="Y802" s="205"/>
    </row>
    <row r="803" spans="2:25" s="155" customFormat="1" ht="10.5" x14ac:dyDescent="0.25">
      <c r="B803" s="176"/>
      <c r="C803" s="105" t="s">
        <v>539</v>
      </c>
      <c r="D803" s="102"/>
      <c r="E803" s="103"/>
      <c r="F803" s="102"/>
      <c r="G803" s="101"/>
      <c r="H803" s="102"/>
      <c r="I803" s="483"/>
      <c r="J803" s="552"/>
      <c r="K803" s="552"/>
      <c r="L803" s="483"/>
      <c r="M803" s="588"/>
      <c r="N803" s="552"/>
      <c r="O803" s="552"/>
      <c r="P803" s="552"/>
      <c r="Q803" s="107"/>
      <c r="R803" s="107"/>
      <c r="S803" s="107"/>
      <c r="T803" s="107"/>
      <c r="U803" s="108"/>
      <c r="V803" s="101"/>
      <c r="W803" s="101"/>
      <c r="Y803" s="205"/>
    </row>
    <row r="804" spans="2:25" s="155" customFormat="1" ht="10.5" x14ac:dyDescent="0.25">
      <c r="B804" s="153" t="s">
        <v>362</v>
      </c>
      <c r="C804" s="92">
        <f>'Individu Form 2A ATMR Kredit'!H147</f>
        <v>0</v>
      </c>
      <c r="D804" s="178"/>
      <c r="E804" s="211"/>
      <c r="F804" s="178"/>
      <c r="G804" s="179"/>
      <c r="H804" s="178"/>
      <c r="I804" s="205"/>
      <c r="J804" s="205"/>
      <c r="K804" s="205"/>
      <c r="L804" s="486"/>
      <c r="M804" s="586"/>
      <c r="N804" s="558"/>
      <c r="O804" s="558"/>
      <c r="P804" s="558"/>
      <c r="Q804" s="486"/>
      <c r="R804" s="558"/>
      <c r="S804" s="586"/>
      <c r="T804" s="486"/>
      <c r="U804" s="206"/>
      <c r="V804" s="179"/>
      <c r="W804" s="179"/>
      <c r="Y804" s="205"/>
    </row>
    <row r="805" spans="2:25" s="155" customFormat="1" ht="10.5" x14ac:dyDescent="0.25">
      <c r="B805" s="204"/>
      <c r="C805" s="182"/>
      <c r="D805" s="178"/>
      <c r="E805" s="180"/>
      <c r="F805" s="178"/>
      <c r="G805" s="179"/>
      <c r="H805" s="178"/>
      <c r="I805" s="205"/>
      <c r="J805" s="205"/>
      <c r="K805" s="205"/>
      <c r="L805" s="486"/>
      <c r="M805" s="586"/>
      <c r="N805" s="558"/>
      <c r="O805" s="558"/>
      <c r="P805" s="558"/>
      <c r="Q805" s="486"/>
      <c r="R805" s="558"/>
      <c r="S805" s="586"/>
      <c r="T805" s="486"/>
      <c r="U805" s="206"/>
      <c r="V805" s="179"/>
      <c r="W805" s="179"/>
      <c r="Y805" s="205"/>
    </row>
    <row r="806" spans="2:25" s="155" customFormat="1" ht="21" x14ac:dyDescent="0.25">
      <c r="B806" s="183" t="s">
        <v>397</v>
      </c>
      <c r="C806" s="184" t="s">
        <v>338</v>
      </c>
      <c r="D806" s="131"/>
      <c r="E806" s="185" t="s">
        <v>361</v>
      </c>
      <c r="F806" s="131"/>
      <c r="G806" s="267" t="s">
        <v>2</v>
      </c>
      <c r="H806" s="131"/>
      <c r="I806" s="156"/>
      <c r="J806" s="156"/>
      <c r="K806" s="156"/>
      <c r="L806" s="157"/>
      <c r="M806" s="157"/>
      <c r="N806" s="157"/>
      <c r="O806" s="157"/>
      <c r="P806" s="157"/>
      <c r="Q806" s="157"/>
      <c r="R806" s="157"/>
      <c r="S806" s="157"/>
      <c r="T806" s="157"/>
      <c r="U806" s="158"/>
      <c r="V806" s="91"/>
      <c r="W806" s="91"/>
      <c r="Y806" s="205"/>
    </row>
    <row r="807" spans="2:25" s="155" customFormat="1" ht="10.5" x14ac:dyDescent="0.25">
      <c r="B807" s="186" t="s">
        <v>540</v>
      </c>
      <c r="C807" s="187" t="s">
        <v>541</v>
      </c>
      <c r="D807" s="158"/>
      <c r="E807" s="130" t="s">
        <v>542</v>
      </c>
      <c r="F807" s="158"/>
      <c r="G807" s="130" t="s">
        <v>544</v>
      </c>
      <c r="H807" s="158"/>
      <c r="I807" s="157"/>
      <c r="J807" s="157"/>
      <c r="K807" s="157"/>
      <c r="L807" s="157"/>
      <c r="M807" s="157"/>
      <c r="N807" s="157"/>
      <c r="O807" s="157"/>
      <c r="P807" s="157"/>
      <c r="Q807" s="157"/>
      <c r="R807" s="157"/>
      <c r="S807" s="157"/>
      <c r="T807" s="157"/>
      <c r="U807" s="158"/>
      <c r="V807" s="91"/>
      <c r="W807" s="91"/>
      <c r="Y807" s="205"/>
    </row>
    <row r="808" spans="2:25" s="155" customFormat="1" ht="10.5" x14ac:dyDescent="0.25">
      <c r="B808" s="165" t="s">
        <v>490</v>
      </c>
      <c r="C808" s="94"/>
      <c r="D808" s="102"/>
      <c r="E808" s="141">
        <v>0.1</v>
      </c>
      <c r="F808" s="102"/>
      <c r="G808" s="189">
        <f>E808*C808</f>
        <v>0</v>
      </c>
      <c r="H808" s="102"/>
      <c r="I808" s="128"/>
      <c r="J808" s="128"/>
      <c r="K808" s="128"/>
      <c r="L808" s="487"/>
      <c r="M808" s="587"/>
      <c r="N808" s="557"/>
      <c r="O808" s="557"/>
      <c r="P808" s="557"/>
      <c r="Q808" s="487"/>
      <c r="R808" s="557"/>
      <c r="S808" s="587"/>
      <c r="T808" s="487"/>
      <c r="U808" s="108"/>
      <c r="V808" s="101"/>
      <c r="W808" s="101"/>
      <c r="Y808" s="205"/>
    </row>
    <row r="809" spans="2:25" s="155" customFormat="1" ht="10.5" x14ac:dyDescent="0.25">
      <c r="B809" s="165" t="s">
        <v>492</v>
      </c>
      <c r="C809" s="94"/>
      <c r="D809" s="102"/>
      <c r="E809" s="141">
        <v>0.4</v>
      </c>
      <c r="F809" s="102"/>
      <c r="G809" s="189">
        <f>E809*C809</f>
        <v>0</v>
      </c>
      <c r="H809" s="102"/>
      <c r="I809" s="128"/>
      <c r="J809" s="128"/>
      <c r="K809" s="128"/>
      <c r="L809" s="487"/>
      <c r="M809" s="587"/>
      <c r="N809" s="557"/>
      <c r="O809" s="557"/>
      <c r="P809" s="557"/>
      <c r="Q809" s="487"/>
      <c r="R809" s="557"/>
      <c r="S809" s="587"/>
      <c r="T809" s="487"/>
      <c r="U809" s="108"/>
      <c r="V809" s="101"/>
      <c r="W809" s="101"/>
      <c r="Y809" s="205"/>
    </row>
    <row r="810" spans="2:25" s="155" customFormat="1" ht="10.5" x14ac:dyDescent="0.25">
      <c r="B810" s="100"/>
      <c r="C810" s="199"/>
      <c r="D810" s="102"/>
      <c r="E810" s="114" t="s">
        <v>52</v>
      </c>
      <c r="F810" s="102"/>
      <c r="G810" s="96">
        <f>SUM(G808:G809)</f>
        <v>0</v>
      </c>
      <c r="H810" s="102"/>
      <c r="I810" s="128"/>
      <c r="J810" s="128"/>
      <c r="K810" s="128"/>
      <c r="L810" s="487"/>
      <c r="M810" s="587"/>
      <c r="N810" s="557"/>
      <c r="O810" s="557"/>
      <c r="P810" s="557"/>
      <c r="Q810" s="487"/>
      <c r="R810" s="557"/>
      <c r="S810" s="587"/>
      <c r="T810" s="487"/>
      <c r="U810" s="108"/>
      <c r="V810" s="101"/>
      <c r="W810" s="101"/>
      <c r="Y810" s="205"/>
    </row>
    <row r="811" spans="2:25" s="155" customFormat="1" ht="10.5" x14ac:dyDescent="0.25">
      <c r="B811" s="100"/>
      <c r="C811" s="101"/>
      <c r="D811" s="102"/>
      <c r="E811" s="103"/>
      <c r="F811" s="102"/>
      <c r="G811" s="101"/>
      <c r="H811" s="102"/>
      <c r="I811" s="700"/>
      <c r="J811" s="700"/>
      <c r="K811" s="700"/>
      <c r="L811" s="694"/>
      <c r="M811" s="588"/>
      <c r="N811" s="552"/>
      <c r="O811" s="552"/>
      <c r="P811" s="552"/>
      <c r="Q811" s="107"/>
      <c r="R811" s="107"/>
      <c r="S811" s="107"/>
      <c r="T811" s="107"/>
      <c r="U811" s="108"/>
      <c r="V811" s="101"/>
      <c r="W811" s="101"/>
      <c r="Y811" s="205"/>
    </row>
    <row r="812" spans="2:25" s="155" customFormat="1" ht="10.5" x14ac:dyDescent="0.25">
      <c r="B812" s="695" t="s">
        <v>345</v>
      </c>
      <c r="C812" s="692" t="s">
        <v>346</v>
      </c>
      <c r="D812" s="110"/>
      <c r="E812" s="692" t="s">
        <v>2</v>
      </c>
      <c r="F812" s="111"/>
      <c r="G812" s="692" t="s">
        <v>395</v>
      </c>
      <c r="H812" s="112"/>
      <c r="I812" s="697" t="s">
        <v>396</v>
      </c>
      <c r="J812" s="698"/>
      <c r="K812" s="698"/>
      <c r="L812" s="698"/>
      <c r="M812" s="698"/>
      <c r="N812" s="698"/>
      <c r="O812" s="698"/>
      <c r="P812" s="698"/>
      <c r="Q812" s="698"/>
      <c r="R812" s="698"/>
      <c r="S812" s="698"/>
      <c r="T812" s="699"/>
      <c r="U812" s="483"/>
      <c r="V812" s="692" t="s">
        <v>421</v>
      </c>
      <c r="W812" s="692" t="s">
        <v>411</v>
      </c>
      <c r="Y812" s="205"/>
    </row>
    <row r="813" spans="2:25" s="155" customFormat="1" ht="10.5" x14ac:dyDescent="0.25">
      <c r="B813" s="696"/>
      <c r="C813" s="693"/>
      <c r="D813" s="110"/>
      <c r="E813" s="693"/>
      <c r="F813" s="111"/>
      <c r="G813" s="693"/>
      <c r="H813" s="113"/>
      <c r="I813" s="114">
        <v>0</v>
      </c>
      <c r="J813" s="114">
        <v>0.1</v>
      </c>
      <c r="K813" s="114">
        <v>0.15</v>
      </c>
      <c r="L813" s="114">
        <v>0.2</v>
      </c>
      <c r="M813" s="114">
        <v>0.25</v>
      </c>
      <c r="N813" s="114">
        <v>0.3</v>
      </c>
      <c r="O813" s="114">
        <v>0.35</v>
      </c>
      <c r="P813" s="114">
        <v>0.4</v>
      </c>
      <c r="Q813" s="114">
        <v>0.5</v>
      </c>
      <c r="R813" s="114">
        <v>0.75</v>
      </c>
      <c r="S813" s="114">
        <v>0.85</v>
      </c>
      <c r="T813" s="114">
        <v>1</v>
      </c>
      <c r="U813" s="483"/>
      <c r="V813" s="693"/>
      <c r="W813" s="693"/>
      <c r="Y813" s="205"/>
    </row>
    <row r="814" spans="2:25" s="155" customFormat="1" ht="10.5" x14ac:dyDescent="0.25">
      <c r="B814" s="115" t="s">
        <v>545</v>
      </c>
      <c r="C814" s="116" t="s">
        <v>546</v>
      </c>
      <c r="D814" s="110"/>
      <c r="E814" s="116" t="s">
        <v>547</v>
      </c>
      <c r="F814" s="111"/>
      <c r="G814" s="116" t="s">
        <v>548</v>
      </c>
      <c r="H814" s="113"/>
      <c r="I814" s="116" t="s">
        <v>549</v>
      </c>
      <c r="J814" s="116" t="s">
        <v>556</v>
      </c>
      <c r="K814" s="116" t="s">
        <v>550</v>
      </c>
      <c r="L814" s="116" t="s">
        <v>558</v>
      </c>
      <c r="M814" s="116" t="s">
        <v>559</v>
      </c>
      <c r="N814" s="116" t="s">
        <v>560</v>
      </c>
      <c r="O814" s="116" t="s">
        <v>613</v>
      </c>
      <c r="P814" s="116" t="s">
        <v>614</v>
      </c>
      <c r="Q814" s="116" t="s">
        <v>615</v>
      </c>
      <c r="R814" s="116" t="s">
        <v>616</v>
      </c>
      <c r="S814" s="116" t="s">
        <v>617</v>
      </c>
      <c r="T814" s="116" t="s">
        <v>618</v>
      </c>
      <c r="U814" s="552"/>
      <c r="V814" s="116" t="s">
        <v>619</v>
      </c>
      <c r="W814" s="116" t="s">
        <v>620</v>
      </c>
      <c r="Y814" s="205"/>
    </row>
    <row r="815" spans="2:25" s="155" customFormat="1" ht="10.5" x14ac:dyDescent="0.25">
      <c r="B815" s="482" t="s">
        <v>489</v>
      </c>
      <c r="C815" s="462">
        <v>1</v>
      </c>
      <c r="D815" s="110"/>
      <c r="E815" s="86"/>
      <c r="F815" s="111"/>
      <c r="G815" s="86"/>
      <c r="H815" s="113"/>
      <c r="I815" s="139"/>
      <c r="J815" s="139"/>
      <c r="K815" s="139"/>
      <c r="L815" s="139"/>
      <c r="M815" s="139"/>
      <c r="N815" s="139"/>
      <c r="O815" s="139"/>
      <c r="P815" s="139"/>
      <c r="Q815" s="139"/>
      <c r="R815" s="139"/>
      <c r="S815" s="139"/>
      <c r="T815" s="139"/>
      <c r="U815" s="519"/>
      <c r="V815" s="123">
        <f t="shared" ref="V815:V816" si="99">C815*E815</f>
        <v>0</v>
      </c>
      <c r="W815" s="123">
        <f>C815*G815+I815*$I$813+J815*$J$813+K815*$K$813+L815*$L$813+M815*$M$813+N815*$N$813+O815*$O$813+P815*$P$813+Q815*$Q$813+R815*$R$813+S815*$S$813+T815*$T$813</f>
        <v>0</v>
      </c>
      <c r="Y815" s="205"/>
    </row>
    <row r="816" spans="2:25" s="155" customFormat="1" ht="10.5" x14ac:dyDescent="0.25">
      <c r="B816" s="482" t="s">
        <v>488</v>
      </c>
      <c r="C816" s="462">
        <v>1.5</v>
      </c>
      <c r="D816" s="110"/>
      <c r="E816" s="86"/>
      <c r="F816" s="111"/>
      <c r="G816" s="86"/>
      <c r="H816" s="113"/>
      <c r="I816" s="139"/>
      <c r="J816" s="139"/>
      <c r="K816" s="139"/>
      <c r="L816" s="139"/>
      <c r="M816" s="139"/>
      <c r="N816" s="139"/>
      <c r="O816" s="139"/>
      <c r="P816" s="139"/>
      <c r="Q816" s="139"/>
      <c r="R816" s="139"/>
      <c r="S816" s="139"/>
      <c r="T816" s="139"/>
      <c r="U816" s="519"/>
      <c r="V816" s="123">
        <f t="shared" si="99"/>
        <v>0</v>
      </c>
      <c r="W816" s="123">
        <f>C816*G816+I816*$I$813+J816*$J$813+K816*$K$813+L816*$L$813+M816*$M$813+N816*$N$813+O816*$O$813+P816*$P$813+Q816*$Q$813+R816*$R$813+S816*$S$813+T816*$T$813</f>
        <v>0</v>
      </c>
      <c r="Y816" s="205"/>
    </row>
    <row r="817" spans="1:30" s="155" customFormat="1" ht="10.5" x14ac:dyDescent="0.25">
      <c r="B817" s="482" t="s">
        <v>41</v>
      </c>
      <c r="C817" s="315"/>
      <c r="D817" s="137"/>
      <c r="E817" s="315"/>
      <c r="F817" s="102"/>
      <c r="G817" s="316"/>
      <c r="H817" s="120"/>
      <c r="I817" s="316"/>
      <c r="J817" s="315"/>
      <c r="K817" s="315"/>
      <c r="L817" s="315"/>
      <c r="M817" s="315"/>
      <c r="N817" s="315"/>
      <c r="O817" s="315"/>
      <c r="P817" s="315"/>
      <c r="Q817" s="315"/>
      <c r="R817" s="315"/>
      <c r="S817" s="315"/>
      <c r="T817" s="315"/>
      <c r="U817" s="108"/>
      <c r="V817" s="316"/>
      <c r="W817" s="316"/>
      <c r="Y817" s="205"/>
    </row>
    <row r="818" spans="1:30" s="155" customFormat="1" ht="10.5" x14ac:dyDescent="0.25">
      <c r="B818" s="476" t="s">
        <v>453</v>
      </c>
      <c r="C818" s="462">
        <v>0.2</v>
      </c>
      <c r="D818" s="110"/>
      <c r="E818" s="86"/>
      <c r="F818" s="111"/>
      <c r="G818" s="86"/>
      <c r="H818" s="113"/>
      <c r="I818" s="139"/>
      <c r="J818" s="139"/>
      <c r="K818" s="139"/>
      <c r="L818" s="139"/>
      <c r="M818" s="139"/>
      <c r="N818" s="139"/>
      <c r="O818" s="139"/>
      <c r="P818" s="139"/>
      <c r="Q818" s="139"/>
      <c r="R818" s="139"/>
      <c r="S818" s="139"/>
      <c r="T818" s="139"/>
      <c r="U818" s="519"/>
      <c r="V818" s="123">
        <f t="shared" ref="V818:V822" si="100">C818*E818</f>
        <v>0</v>
      </c>
      <c r="W818" s="123">
        <f t="shared" ref="W818:W823" si="101">C818*G818+I818*$I$813+J818*$J$813+K818*$K$813+L818*$L$813+M818*$M$813+N818*$N$813+O818*$O$813+P818*$P$813+Q818*$Q$813+R818*$R$813+S818*$S$813+T818*$T$813</f>
        <v>0</v>
      </c>
      <c r="Y818" s="205"/>
    </row>
    <row r="819" spans="1:30" s="155" customFormat="1" ht="10.5" x14ac:dyDescent="0.25">
      <c r="B819" s="476" t="s">
        <v>454</v>
      </c>
      <c r="C819" s="462">
        <v>0.5</v>
      </c>
      <c r="D819" s="110"/>
      <c r="E819" s="86"/>
      <c r="F819" s="111"/>
      <c r="G819" s="86"/>
      <c r="H819" s="113"/>
      <c r="I819" s="139"/>
      <c r="J819" s="139"/>
      <c r="K819" s="139"/>
      <c r="L819" s="139"/>
      <c r="M819" s="139"/>
      <c r="N819" s="139"/>
      <c r="O819" s="139"/>
      <c r="P819" s="139"/>
      <c r="Q819" s="139"/>
      <c r="R819" s="139"/>
      <c r="S819" s="139"/>
      <c r="T819" s="139"/>
      <c r="U819" s="519"/>
      <c r="V819" s="123">
        <f t="shared" si="100"/>
        <v>0</v>
      </c>
      <c r="W819" s="123">
        <f>C819*G819+I819*$I$813+J819*$J$813+K819*$K$813+L819*$L$813+M819*$M$813+N819*$N$813+O819*$O$813+P819*$P$813+Q819*$Q$813+R819*$R$813+S819*$S$813+T819*$T$813</f>
        <v>0</v>
      </c>
      <c r="Y819" s="205"/>
    </row>
    <row r="820" spans="1:30" s="155" customFormat="1" ht="10.5" x14ac:dyDescent="0.25">
      <c r="B820" s="476" t="s">
        <v>455</v>
      </c>
      <c r="C820" s="462">
        <v>0.75</v>
      </c>
      <c r="D820" s="110"/>
      <c r="E820" s="86"/>
      <c r="F820" s="111"/>
      <c r="G820" s="86"/>
      <c r="H820" s="113"/>
      <c r="I820" s="139"/>
      <c r="J820" s="139"/>
      <c r="K820" s="139"/>
      <c r="L820" s="139"/>
      <c r="M820" s="139"/>
      <c r="N820" s="139"/>
      <c r="O820" s="139"/>
      <c r="P820" s="139"/>
      <c r="Q820" s="139"/>
      <c r="R820" s="139"/>
      <c r="S820" s="139"/>
      <c r="T820" s="139"/>
      <c r="U820" s="519"/>
      <c r="V820" s="123">
        <f t="shared" si="100"/>
        <v>0</v>
      </c>
      <c r="W820" s="123">
        <f t="shared" si="101"/>
        <v>0</v>
      </c>
      <c r="Y820" s="205"/>
    </row>
    <row r="821" spans="1:30" s="155" customFormat="1" ht="10.5" x14ac:dyDescent="0.25">
      <c r="B821" s="476" t="s">
        <v>456</v>
      </c>
      <c r="C821" s="462">
        <v>0.85</v>
      </c>
      <c r="D821" s="110"/>
      <c r="E821" s="86"/>
      <c r="F821" s="111"/>
      <c r="G821" s="86"/>
      <c r="H821" s="113"/>
      <c r="I821" s="139"/>
      <c r="J821" s="139"/>
      <c r="K821" s="139"/>
      <c r="L821" s="139"/>
      <c r="M821" s="139"/>
      <c r="N821" s="139"/>
      <c r="O821" s="139"/>
      <c r="P821" s="139"/>
      <c r="Q821" s="139"/>
      <c r="R821" s="139"/>
      <c r="S821" s="139"/>
      <c r="T821" s="139"/>
      <c r="U821" s="519"/>
      <c r="V821" s="123">
        <f t="shared" si="100"/>
        <v>0</v>
      </c>
      <c r="W821" s="123">
        <f t="shared" si="101"/>
        <v>0</v>
      </c>
      <c r="Y821" s="205"/>
    </row>
    <row r="822" spans="1:30" s="155" customFormat="1" ht="10.5" x14ac:dyDescent="0.25">
      <c r="B822" s="476" t="s">
        <v>457</v>
      </c>
      <c r="C822" s="462">
        <v>1</v>
      </c>
      <c r="D822" s="110"/>
      <c r="E822" s="86"/>
      <c r="F822" s="111"/>
      <c r="G822" s="86"/>
      <c r="H822" s="113"/>
      <c r="I822" s="139"/>
      <c r="J822" s="139"/>
      <c r="K822" s="139"/>
      <c r="L822" s="139"/>
      <c r="M822" s="139"/>
      <c r="N822" s="139"/>
      <c r="O822" s="139"/>
      <c r="P822" s="139"/>
      <c r="Q822" s="139"/>
      <c r="R822" s="139"/>
      <c r="S822" s="139"/>
      <c r="T822" s="139"/>
      <c r="U822" s="519"/>
      <c r="V822" s="123">
        <f t="shared" si="100"/>
        <v>0</v>
      </c>
      <c r="W822" s="123">
        <f t="shared" si="101"/>
        <v>0</v>
      </c>
      <c r="Y822" s="205"/>
    </row>
    <row r="823" spans="1:30" s="155" customFormat="1" ht="10.5" x14ac:dyDescent="0.25">
      <c r="B823" s="476" t="s">
        <v>458</v>
      </c>
      <c r="C823" s="462">
        <v>1.5</v>
      </c>
      <c r="D823" s="137"/>
      <c r="E823" s="86"/>
      <c r="F823" s="111"/>
      <c r="G823" s="86"/>
      <c r="H823" s="113"/>
      <c r="I823" s="139"/>
      <c r="J823" s="139"/>
      <c r="K823" s="139"/>
      <c r="L823" s="139"/>
      <c r="M823" s="139"/>
      <c r="N823" s="139"/>
      <c r="O823" s="139"/>
      <c r="P823" s="139"/>
      <c r="Q823" s="139"/>
      <c r="R823" s="139"/>
      <c r="S823" s="139"/>
      <c r="T823" s="139"/>
      <c r="U823" s="108"/>
      <c r="V823" s="123">
        <f>C823*E823</f>
        <v>0</v>
      </c>
      <c r="W823" s="123">
        <f t="shared" si="101"/>
        <v>0</v>
      </c>
      <c r="Y823" s="205"/>
    </row>
    <row r="824" spans="1:30" s="155" customFormat="1" ht="10.5" x14ac:dyDescent="0.25">
      <c r="B824" s="154"/>
      <c r="C824" s="101"/>
      <c r="D824" s="102"/>
      <c r="E824" s="103"/>
      <c r="F824" s="102"/>
      <c r="G824" s="101"/>
      <c r="H824" s="102"/>
      <c r="I824" s="128"/>
      <c r="J824" s="128"/>
      <c r="K824" s="128"/>
      <c r="L824" s="518"/>
      <c r="M824" s="587"/>
      <c r="N824" s="557"/>
      <c r="O824" s="557"/>
      <c r="P824" s="557"/>
      <c r="Q824" s="518"/>
      <c r="R824" s="557"/>
      <c r="S824" s="587"/>
      <c r="T824" s="518"/>
      <c r="U824" s="108"/>
      <c r="V824" s="101"/>
      <c r="W824" s="101"/>
      <c r="Y824" s="205"/>
    </row>
    <row r="825" spans="1:30" s="155" customFormat="1" ht="10.5" x14ac:dyDescent="0.25">
      <c r="B825" s="129" t="s">
        <v>349</v>
      </c>
      <c r="C825" s="185" t="s">
        <v>53</v>
      </c>
      <c r="D825" s="131"/>
      <c r="E825" s="85">
        <f>SUM(V815:V816,V818:V823)</f>
        <v>0</v>
      </c>
      <c r="F825" s="131"/>
      <c r="G825" s="91"/>
      <c r="H825" s="131"/>
      <c r="I825" s="156"/>
      <c r="J825" s="156"/>
      <c r="K825" s="156"/>
      <c r="L825" s="157"/>
      <c r="M825" s="157"/>
      <c r="N825" s="157"/>
      <c r="O825" s="157"/>
      <c r="P825" s="157"/>
      <c r="Q825" s="157"/>
      <c r="R825" s="157"/>
      <c r="S825" s="157"/>
      <c r="T825" s="157"/>
      <c r="U825" s="158"/>
      <c r="V825" s="91"/>
      <c r="W825" s="91"/>
      <c r="Y825" s="205"/>
    </row>
    <row r="826" spans="1:30" s="155" customFormat="1" ht="10.5" x14ac:dyDescent="0.25">
      <c r="B826" s="129" t="s">
        <v>350</v>
      </c>
      <c r="C826" s="185" t="s">
        <v>54</v>
      </c>
      <c r="D826" s="131"/>
      <c r="E826" s="85">
        <f>SUM(W815:W816,W818:W823)</f>
        <v>0</v>
      </c>
      <c r="F826" s="131"/>
      <c r="G826" s="91"/>
      <c r="H826" s="131"/>
      <c r="I826" s="156"/>
      <c r="J826" s="156"/>
      <c r="K826" s="156"/>
      <c r="L826" s="157"/>
      <c r="M826" s="157"/>
      <c r="N826" s="157"/>
      <c r="O826" s="157"/>
      <c r="P826" s="157"/>
      <c r="Q826" s="157"/>
      <c r="R826" s="157"/>
      <c r="S826" s="157"/>
      <c r="T826" s="157"/>
      <c r="U826" s="158"/>
      <c r="V826" s="91"/>
      <c r="W826" s="91"/>
      <c r="Y826" s="205"/>
    </row>
    <row r="827" spans="1:30" s="155" customFormat="1" ht="13" x14ac:dyDescent="0.3">
      <c r="B827" s="520"/>
      <c r="C827" s="135"/>
      <c r="D827" s="81"/>
      <c r="E827" s="81"/>
      <c r="F827" s="81"/>
      <c r="G827" s="135"/>
      <c r="H827" s="81"/>
      <c r="I827" s="81"/>
      <c r="J827" s="81"/>
      <c r="K827" s="81"/>
      <c r="L827" s="135"/>
      <c r="M827" s="135"/>
      <c r="N827" s="135"/>
      <c r="O827" s="135"/>
      <c r="P827" s="135"/>
      <c r="Q827" s="135"/>
      <c r="R827" s="135"/>
      <c r="S827" s="135"/>
      <c r="T827" s="135"/>
      <c r="U827" s="135"/>
      <c r="V827" s="135"/>
      <c r="W827" s="135"/>
      <c r="Y827" s="205"/>
    </row>
    <row r="828" spans="1:30" s="155" customFormat="1" ht="10.5" x14ac:dyDescent="0.25">
      <c r="B828" s="147"/>
      <c r="C828" s="91"/>
      <c r="D828" s="131"/>
      <c r="E828" s="149"/>
      <c r="F828" s="131"/>
      <c r="G828" s="91"/>
      <c r="H828" s="131"/>
      <c r="I828" s="257"/>
      <c r="J828" s="257"/>
      <c r="K828" s="257"/>
      <c r="L828" s="258"/>
      <c r="M828" s="258"/>
      <c r="N828" s="258"/>
      <c r="O828" s="258"/>
      <c r="P828" s="258"/>
      <c r="Q828" s="258"/>
      <c r="R828" s="258"/>
      <c r="S828" s="258"/>
      <c r="T828" s="258"/>
      <c r="U828" s="259"/>
      <c r="V828" s="260"/>
      <c r="W828" s="260"/>
      <c r="Y828" s="205"/>
    </row>
    <row r="829" spans="1:30" s="82" customFormat="1" ht="15" customHeight="1" x14ac:dyDescent="0.25">
      <c r="A829" s="81"/>
      <c r="B829" s="422" t="s">
        <v>599</v>
      </c>
      <c r="C829" s="210"/>
      <c r="D829" s="152"/>
      <c r="E829" s="210"/>
      <c r="F829" s="152"/>
      <c r="G829" s="152"/>
      <c r="H829" s="152"/>
      <c r="I829" s="152"/>
      <c r="J829" s="152"/>
      <c r="K829" s="152"/>
      <c r="L829" s="280"/>
      <c r="M829" s="588"/>
      <c r="N829" s="552"/>
      <c r="O829" s="552"/>
      <c r="P829" s="552"/>
      <c r="Q829" s="280"/>
      <c r="R829" s="552"/>
      <c r="S829" s="588"/>
      <c r="T829" s="280"/>
      <c r="U829" s="280"/>
      <c r="V829" s="280"/>
      <c r="W829" s="280"/>
    </row>
    <row r="830" spans="1:30" s="82" customFormat="1" ht="7.5" customHeight="1" x14ac:dyDescent="0.25">
      <c r="A830" s="81"/>
      <c r="B830" s="210"/>
      <c r="C830" s="210"/>
      <c r="D830" s="152"/>
      <c r="E830" s="210"/>
      <c r="F830" s="152"/>
      <c r="G830" s="152"/>
      <c r="H830" s="152"/>
      <c r="I830" s="152"/>
      <c r="J830" s="152"/>
      <c r="K830" s="152"/>
      <c r="L830" s="280"/>
      <c r="M830" s="588"/>
      <c r="N830" s="552"/>
      <c r="O830" s="552"/>
      <c r="P830" s="552"/>
      <c r="Q830" s="280"/>
      <c r="R830" s="552"/>
      <c r="S830" s="588"/>
      <c r="T830" s="280"/>
      <c r="U830" s="280"/>
      <c r="V830" s="280"/>
      <c r="W830" s="280"/>
    </row>
    <row r="831" spans="1:30" ht="21" x14ac:dyDescent="0.25">
      <c r="B831" s="176"/>
      <c r="C831" s="177" t="s">
        <v>338</v>
      </c>
      <c r="D831" s="102"/>
      <c r="E831" s="103"/>
      <c r="F831" s="102"/>
      <c r="G831" s="101"/>
      <c r="H831" s="102"/>
      <c r="I831" s="280"/>
      <c r="J831" s="552"/>
      <c r="K831" s="552"/>
      <c r="L831" s="280"/>
      <c r="M831" s="588"/>
      <c r="N831" s="552"/>
      <c r="O831" s="552"/>
      <c r="P831" s="552"/>
      <c r="Q831" s="107"/>
      <c r="R831" s="107"/>
      <c r="S831" s="107"/>
      <c r="T831" s="107"/>
      <c r="U831" s="108"/>
      <c r="V831" s="101"/>
      <c r="W831" s="101"/>
      <c r="Y831" s="82"/>
      <c r="Z831" s="82"/>
      <c r="AA831" s="82"/>
      <c r="AB831" s="82"/>
      <c r="AC831" s="82"/>
      <c r="AD831" s="82"/>
    </row>
    <row r="832" spans="1:30" ht="10.5" x14ac:dyDescent="0.25">
      <c r="B832" s="176"/>
      <c r="C832" s="105" t="s">
        <v>539</v>
      </c>
      <c r="D832" s="102"/>
      <c r="E832" s="103"/>
      <c r="F832" s="102"/>
      <c r="G832" s="101"/>
      <c r="H832" s="102"/>
      <c r="I832" s="280"/>
      <c r="J832" s="552"/>
      <c r="K832" s="552"/>
      <c r="L832" s="280"/>
      <c r="M832" s="588"/>
      <c r="N832" s="552"/>
      <c r="O832" s="552"/>
      <c r="P832" s="552"/>
      <c r="Q832" s="107"/>
      <c r="R832" s="107"/>
      <c r="S832" s="107"/>
      <c r="T832" s="107"/>
      <c r="U832" s="108"/>
      <c r="V832" s="101"/>
      <c r="W832" s="101"/>
      <c r="Y832" s="82"/>
      <c r="Z832" s="82"/>
      <c r="AA832" s="82"/>
      <c r="AB832" s="82"/>
      <c r="AC832" s="82"/>
      <c r="AD832" s="82"/>
    </row>
    <row r="833" spans="1:30" ht="10.5" x14ac:dyDescent="0.25">
      <c r="A833" s="82"/>
      <c r="B833" s="153" t="s">
        <v>362</v>
      </c>
      <c r="C833" s="92">
        <f>'Individu Form 2A ATMR Kredit'!H148</f>
        <v>0</v>
      </c>
      <c r="D833" s="178"/>
      <c r="E833" s="211"/>
      <c r="F833" s="178"/>
      <c r="G833" s="179"/>
      <c r="H833" s="178"/>
      <c r="I833" s="205"/>
      <c r="J833" s="205"/>
      <c r="K833" s="205"/>
      <c r="L833" s="278"/>
      <c r="M833" s="586"/>
      <c r="N833" s="558"/>
      <c r="O833" s="558"/>
      <c r="P833" s="558"/>
      <c r="Q833" s="278"/>
      <c r="R833" s="558"/>
      <c r="S833" s="586"/>
      <c r="T833" s="278"/>
      <c r="U833" s="206"/>
      <c r="V833" s="179"/>
      <c r="W833" s="179"/>
      <c r="Y833" s="82"/>
      <c r="Z833" s="82"/>
      <c r="AA833" s="82"/>
      <c r="AB833" s="82"/>
      <c r="AC833" s="82"/>
      <c r="AD833" s="82"/>
    </row>
    <row r="834" spans="1:30" s="82" customFormat="1" ht="9.9" customHeight="1" x14ac:dyDescent="0.25">
      <c r="B834" s="204"/>
      <c r="C834" s="182"/>
      <c r="D834" s="178"/>
      <c r="E834" s="180"/>
      <c r="F834" s="178"/>
      <c r="G834" s="179"/>
      <c r="H834" s="178"/>
      <c r="I834" s="205"/>
      <c r="J834" s="205"/>
      <c r="K834" s="205"/>
      <c r="L834" s="278"/>
      <c r="M834" s="586"/>
      <c r="N834" s="558"/>
      <c r="O834" s="558"/>
      <c r="P834" s="558"/>
      <c r="Q834" s="278"/>
      <c r="R834" s="558"/>
      <c r="S834" s="586"/>
      <c r="T834" s="278"/>
      <c r="U834" s="206"/>
      <c r="V834" s="179"/>
      <c r="W834" s="179"/>
    </row>
    <row r="835" spans="1:30" s="155" customFormat="1" ht="21" x14ac:dyDescent="0.25">
      <c r="B835" s="183" t="s">
        <v>397</v>
      </c>
      <c r="C835" s="184" t="s">
        <v>338</v>
      </c>
      <c r="D835" s="131"/>
      <c r="E835" s="185" t="s">
        <v>361</v>
      </c>
      <c r="F835" s="131"/>
      <c r="G835" s="267" t="s">
        <v>2</v>
      </c>
      <c r="H835" s="131"/>
      <c r="I835" s="156"/>
      <c r="J835" s="156"/>
      <c r="K835" s="156"/>
      <c r="L835" s="157"/>
      <c r="M835" s="157"/>
      <c r="N835" s="157"/>
      <c r="O835" s="157"/>
      <c r="P835" s="157"/>
      <c r="Q835" s="157"/>
      <c r="R835" s="157"/>
      <c r="S835" s="157"/>
      <c r="T835" s="157"/>
      <c r="U835" s="158"/>
      <c r="V835" s="91"/>
      <c r="W835" s="91"/>
    </row>
    <row r="836" spans="1:30" s="188" customFormat="1" ht="10.5" x14ac:dyDescent="0.25">
      <c r="B836" s="186" t="s">
        <v>540</v>
      </c>
      <c r="C836" s="187" t="s">
        <v>541</v>
      </c>
      <c r="D836" s="158"/>
      <c r="E836" s="130" t="s">
        <v>542</v>
      </c>
      <c r="F836" s="158"/>
      <c r="G836" s="130" t="s">
        <v>544</v>
      </c>
      <c r="H836" s="158"/>
      <c r="I836" s="157"/>
      <c r="J836" s="157"/>
      <c r="K836" s="157"/>
      <c r="L836" s="157"/>
      <c r="M836" s="157"/>
      <c r="N836" s="157"/>
      <c r="O836" s="157"/>
      <c r="P836" s="157"/>
      <c r="Q836" s="157"/>
      <c r="R836" s="157"/>
      <c r="S836" s="157"/>
      <c r="T836" s="157"/>
      <c r="U836" s="158"/>
      <c r="V836" s="91"/>
      <c r="W836" s="91"/>
    </row>
    <row r="837" spans="1:30" ht="10.5" x14ac:dyDescent="0.25">
      <c r="B837" s="165" t="s">
        <v>490</v>
      </c>
      <c r="C837" s="94"/>
      <c r="D837" s="102"/>
      <c r="E837" s="141">
        <v>0.1</v>
      </c>
      <c r="F837" s="102"/>
      <c r="G837" s="189">
        <f>E837*C837</f>
        <v>0</v>
      </c>
      <c r="H837" s="102"/>
      <c r="I837" s="128"/>
      <c r="J837" s="128"/>
      <c r="K837" s="128"/>
      <c r="L837" s="279"/>
      <c r="M837" s="587"/>
      <c r="N837" s="557"/>
      <c r="O837" s="557"/>
      <c r="P837" s="557"/>
      <c r="Q837" s="279"/>
      <c r="R837" s="557"/>
      <c r="S837" s="587"/>
      <c r="T837" s="279"/>
      <c r="U837" s="108"/>
      <c r="V837" s="101"/>
      <c r="W837" s="101"/>
      <c r="Y837" s="82"/>
      <c r="Z837" s="82"/>
      <c r="AA837" s="82"/>
      <c r="AB837" s="82"/>
      <c r="AC837" s="82"/>
      <c r="AD837" s="82"/>
    </row>
    <row r="838" spans="1:30" ht="10.5" x14ac:dyDescent="0.25">
      <c r="B838" s="165" t="s">
        <v>492</v>
      </c>
      <c r="C838" s="94"/>
      <c r="D838" s="102"/>
      <c r="E838" s="141">
        <v>0.4</v>
      </c>
      <c r="F838" s="102"/>
      <c r="G838" s="189">
        <f>E838*C838</f>
        <v>0</v>
      </c>
      <c r="H838" s="102"/>
      <c r="I838" s="128"/>
      <c r="J838" s="128"/>
      <c r="K838" s="128"/>
      <c r="L838" s="279"/>
      <c r="M838" s="587"/>
      <c r="N838" s="557"/>
      <c r="O838" s="557"/>
      <c r="P838" s="557"/>
      <c r="Q838" s="279"/>
      <c r="R838" s="557"/>
      <c r="S838" s="587"/>
      <c r="T838" s="279"/>
      <c r="U838" s="108"/>
      <c r="V838" s="101"/>
      <c r="W838" s="101"/>
      <c r="Y838" s="82"/>
      <c r="Z838" s="82"/>
      <c r="AA838" s="82"/>
      <c r="AB838" s="82"/>
      <c r="AC838" s="82"/>
      <c r="AD838" s="82"/>
    </row>
    <row r="839" spans="1:30" ht="10.5" x14ac:dyDescent="0.25">
      <c r="B839" s="100"/>
      <c r="C839" s="199"/>
      <c r="D839" s="102"/>
      <c r="E839" s="114" t="s">
        <v>52</v>
      </c>
      <c r="F839" s="102"/>
      <c r="G839" s="96">
        <f>SUM(G837:G838)</f>
        <v>0</v>
      </c>
      <c r="H839" s="102"/>
      <c r="I839" s="128"/>
      <c r="J839" s="128"/>
      <c r="K839" s="128"/>
      <c r="L839" s="279"/>
      <c r="M839" s="587"/>
      <c r="N839" s="557"/>
      <c r="O839" s="557"/>
      <c r="P839" s="557"/>
      <c r="Q839" s="279"/>
      <c r="R839" s="557"/>
      <c r="S839" s="587"/>
      <c r="T839" s="279"/>
      <c r="U839" s="108"/>
      <c r="V839" s="101"/>
      <c r="W839" s="101"/>
      <c r="Y839" s="82"/>
      <c r="Z839" s="82"/>
      <c r="AA839" s="82"/>
      <c r="AB839" s="82"/>
      <c r="AC839" s="82"/>
      <c r="AD839" s="82"/>
    </row>
    <row r="840" spans="1:30" ht="9.9" customHeight="1" x14ac:dyDescent="0.25">
      <c r="B840" s="100"/>
      <c r="C840" s="101"/>
      <c r="D840" s="102"/>
      <c r="E840" s="103"/>
      <c r="F840" s="102"/>
      <c r="G840" s="101"/>
      <c r="H840" s="102"/>
      <c r="I840" s="700"/>
      <c r="J840" s="700"/>
      <c r="K840" s="700"/>
      <c r="L840" s="694"/>
      <c r="M840" s="588"/>
      <c r="N840" s="552"/>
      <c r="O840" s="552"/>
      <c r="P840" s="552"/>
      <c r="Q840" s="107"/>
      <c r="R840" s="107"/>
      <c r="S840" s="107"/>
      <c r="T840" s="107"/>
      <c r="U840" s="108"/>
      <c r="V840" s="101"/>
      <c r="W840" s="101"/>
      <c r="Y840" s="82"/>
      <c r="Z840" s="82"/>
      <c r="AA840" s="82"/>
      <c r="AB840" s="82"/>
      <c r="AC840" s="82"/>
      <c r="AD840" s="82"/>
    </row>
    <row r="841" spans="1:30" s="132" customFormat="1" ht="22.5" customHeight="1" x14ac:dyDescent="0.25">
      <c r="B841" s="695" t="s">
        <v>345</v>
      </c>
      <c r="C841" s="692" t="s">
        <v>346</v>
      </c>
      <c r="D841" s="110"/>
      <c r="E841" s="692" t="s">
        <v>2</v>
      </c>
      <c r="F841" s="111"/>
      <c r="G841" s="692" t="s">
        <v>395</v>
      </c>
      <c r="H841" s="112"/>
      <c r="I841" s="697" t="s">
        <v>396</v>
      </c>
      <c r="J841" s="698"/>
      <c r="K841" s="698"/>
      <c r="L841" s="698"/>
      <c r="M841" s="698"/>
      <c r="N841" s="698"/>
      <c r="O841" s="698"/>
      <c r="P841" s="698"/>
      <c r="Q841" s="698"/>
      <c r="R841" s="698"/>
      <c r="S841" s="698"/>
      <c r="T841" s="699"/>
      <c r="U841" s="280"/>
      <c r="V841" s="692" t="s">
        <v>421</v>
      </c>
      <c r="W841" s="692" t="s">
        <v>411</v>
      </c>
      <c r="Y841" s="188"/>
      <c r="Z841" s="188"/>
      <c r="AA841" s="188"/>
      <c r="AB841" s="188"/>
      <c r="AC841" s="188"/>
      <c r="AD841" s="188"/>
    </row>
    <row r="842" spans="1:30" s="132" customFormat="1" ht="10.5" x14ac:dyDescent="0.25">
      <c r="B842" s="696"/>
      <c r="C842" s="693"/>
      <c r="D842" s="110"/>
      <c r="E842" s="693"/>
      <c r="F842" s="111"/>
      <c r="G842" s="693"/>
      <c r="H842" s="113"/>
      <c r="I842" s="114">
        <v>0</v>
      </c>
      <c r="J842" s="114">
        <v>0.1</v>
      </c>
      <c r="K842" s="114">
        <v>0.15</v>
      </c>
      <c r="L842" s="114">
        <v>0.2</v>
      </c>
      <c r="M842" s="114">
        <v>0.25</v>
      </c>
      <c r="N842" s="114">
        <v>0.3</v>
      </c>
      <c r="O842" s="114">
        <v>0.35</v>
      </c>
      <c r="P842" s="114">
        <v>0.4</v>
      </c>
      <c r="Q842" s="114">
        <v>0.5</v>
      </c>
      <c r="R842" s="114">
        <v>0.75</v>
      </c>
      <c r="S842" s="114">
        <v>0.85</v>
      </c>
      <c r="T842" s="114">
        <v>1</v>
      </c>
      <c r="U842" s="280"/>
      <c r="V842" s="693"/>
      <c r="W842" s="693"/>
      <c r="Y842" s="188"/>
      <c r="Z842" s="188"/>
      <c r="AA842" s="188"/>
      <c r="AB842" s="188"/>
      <c r="AC842" s="188"/>
      <c r="AD842" s="188"/>
    </row>
    <row r="843" spans="1:30" s="109" customFormat="1" ht="10.5" x14ac:dyDescent="0.25">
      <c r="B843" s="115" t="s">
        <v>545</v>
      </c>
      <c r="C843" s="116" t="s">
        <v>546</v>
      </c>
      <c r="D843" s="110"/>
      <c r="E843" s="116" t="s">
        <v>547</v>
      </c>
      <c r="F843" s="111"/>
      <c r="G843" s="116" t="s">
        <v>548</v>
      </c>
      <c r="H843" s="113"/>
      <c r="I843" s="116" t="s">
        <v>549</v>
      </c>
      <c r="J843" s="116" t="s">
        <v>556</v>
      </c>
      <c r="K843" s="116" t="s">
        <v>550</v>
      </c>
      <c r="L843" s="116" t="s">
        <v>558</v>
      </c>
      <c r="M843" s="116" t="s">
        <v>559</v>
      </c>
      <c r="N843" s="116" t="s">
        <v>560</v>
      </c>
      <c r="O843" s="116" t="s">
        <v>613</v>
      </c>
      <c r="P843" s="116" t="s">
        <v>614</v>
      </c>
      <c r="Q843" s="116" t="s">
        <v>615</v>
      </c>
      <c r="R843" s="116" t="s">
        <v>616</v>
      </c>
      <c r="S843" s="116" t="s">
        <v>617</v>
      </c>
      <c r="T843" s="116" t="s">
        <v>618</v>
      </c>
      <c r="U843" s="552"/>
      <c r="V843" s="116" t="s">
        <v>619</v>
      </c>
      <c r="W843" s="116" t="s">
        <v>620</v>
      </c>
      <c r="Y843" s="155"/>
      <c r="Z843" s="155"/>
      <c r="AA843" s="155"/>
      <c r="AB843" s="155"/>
      <c r="AC843" s="155"/>
      <c r="AD843" s="155"/>
    </row>
    <row r="844" spans="1:30" ht="10.5" x14ac:dyDescent="0.25">
      <c r="B844" s="106" t="s">
        <v>335</v>
      </c>
      <c r="C844" s="141">
        <v>0.5</v>
      </c>
      <c r="D844" s="137"/>
      <c r="E844" s="189">
        <f>G839</f>
        <v>0</v>
      </c>
      <c r="F844" s="102"/>
      <c r="G844" s="95"/>
      <c r="H844" s="120"/>
      <c r="I844" s="121"/>
      <c r="J844" s="121"/>
      <c r="K844" s="121"/>
      <c r="L844" s="122"/>
      <c r="M844" s="122"/>
      <c r="N844" s="122"/>
      <c r="O844" s="122"/>
      <c r="P844" s="122"/>
      <c r="Q844" s="122"/>
      <c r="R844" s="122"/>
      <c r="S844" s="122"/>
      <c r="T844" s="122"/>
      <c r="U844" s="108"/>
      <c r="V844" s="123">
        <f>C844*E844</f>
        <v>0</v>
      </c>
      <c r="W844" s="123">
        <f>C844*G844+I844*I842+J844*J842+K844*K842+L844*L842+M844*$M$440+N844*$N842+O844*O842+P844*P842+Q844*Q842+R844*R842+S844*$S$440+T844*T842</f>
        <v>0</v>
      </c>
      <c r="Y844" s="82"/>
      <c r="Z844" s="82"/>
      <c r="AA844" s="82"/>
      <c r="AB844" s="82"/>
      <c r="AC844" s="82"/>
      <c r="AD844" s="82"/>
    </row>
    <row r="845" spans="1:30" ht="9.9" customHeight="1" x14ac:dyDescent="0.25">
      <c r="B845" s="154"/>
      <c r="C845" s="101"/>
      <c r="D845" s="102"/>
      <c r="E845" s="103"/>
      <c r="F845" s="102"/>
      <c r="G845" s="101"/>
      <c r="H845" s="102"/>
      <c r="I845" s="128"/>
      <c r="J845" s="128"/>
      <c r="K845" s="128"/>
      <c r="L845" s="279"/>
      <c r="M845" s="587"/>
      <c r="N845" s="557"/>
      <c r="O845" s="557"/>
      <c r="P845" s="557"/>
      <c r="Q845" s="279"/>
      <c r="R845" s="557"/>
      <c r="S845" s="587"/>
      <c r="T845" s="279"/>
      <c r="U845" s="108"/>
      <c r="V845" s="101"/>
      <c r="W845" s="101"/>
      <c r="Y845" s="82"/>
      <c r="Z845" s="82"/>
      <c r="AA845" s="82"/>
      <c r="AB845" s="82"/>
      <c r="AC845" s="82"/>
      <c r="AD845" s="82"/>
    </row>
    <row r="846" spans="1:30" s="155" customFormat="1" ht="10.5" x14ac:dyDescent="0.25">
      <c r="B846" s="129" t="s">
        <v>349</v>
      </c>
      <c r="C846" s="185" t="s">
        <v>53</v>
      </c>
      <c r="D846" s="131"/>
      <c r="E846" s="85">
        <f>SUM(V844:V844)</f>
        <v>0</v>
      </c>
      <c r="F846" s="131"/>
      <c r="G846" s="91"/>
      <c r="H846" s="131"/>
      <c r="I846" s="156"/>
      <c r="J846" s="156"/>
      <c r="K846" s="156"/>
      <c r="L846" s="157"/>
      <c r="M846" s="157"/>
      <c r="N846" s="157"/>
      <c r="O846" s="157"/>
      <c r="P846" s="157"/>
      <c r="Q846" s="157"/>
      <c r="R846" s="157"/>
      <c r="S846" s="157"/>
      <c r="T846" s="157"/>
      <c r="U846" s="158"/>
      <c r="V846" s="91"/>
      <c r="W846" s="91"/>
    </row>
    <row r="847" spans="1:30" s="155" customFormat="1" ht="10.5" x14ac:dyDescent="0.25">
      <c r="B847" s="129" t="s">
        <v>350</v>
      </c>
      <c r="C847" s="185" t="s">
        <v>54</v>
      </c>
      <c r="D847" s="131"/>
      <c r="E847" s="85">
        <f>SUM(W844:W844)</f>
        <v>0</v>
      </c>
      <c r="F847" s="131"/>
      <c r="G847" s="91"/>
      <c r="H847" s="131"/>
      <c r="I847" s="257"/>
      <c r="J847" s="257"/>
      <c r="K847" s="257"/>
      <c r="L847" s="258"/>
      <c r="M847" s="258"/>
      <c r="N847" s="258"/>
      <c r="O847" s="258"/>
      <c r="P847" s="258"/>
      <c r="Q847" s="258"/>
      <c r="R847" s="258"/>
      <c r="S847" s="258"/>
      <c r="T847" s="258"/>
      <c r="U847" s="259"/>
      <c r="V847" s="260"/>
      <c r="W847" s="260"/>
      <c r="X847" s="261"/>
      <c r="Y847" s="205"/>
    </row>
    <row r="848" spans="1:30" s="155" customFormat="1" ht="20.25" customHeight="1" x14ac:dyDescent="0.25">
      <c r="B848" s="147"/>
      <c r="C848" s="91"/>
      <c r="D848" s="131"/>
      <c r="E848" s="149"/>
      <c r="F848" s="131"/>
      <c r="G848" s="91"/>
      <c r="H848" s="131"/>
      <c r="I848" s="156"/>
      <c r="J848" s="156"/>
      <c r="K848" s="156"/>
      <c r="L848" s="157"/>
      <c r="M848" s="157"/>
      <c r="N848" s="157"/>
      <c r="O848" s="157"/>
      <c r="P848" s="157"/>
      <c r="Q848" s="157"/>
      <c r="R848" s="157"/>
      <c r="S848" s="157"/>
      <c r="T848" s="157"/>
      <c r="U848" s="158"/>
      <c r="V848" s="91"/>
      <c r="W848" s="91"/>
    </row>
    <row r="849" spans="1:30" s="155" customFormat="1" ht="15" customHeight="1" x14ac:dyDescent="0.25">
      <c r="B849" s="147"/>
      <c r="C849" s="91"/>
      <c r="D849" s="131"/>
      <c r="E849" s="149"/>
      <c r="F849" s="131"/>
      <c r="G849" s="91"/>
      <c r="H849" s="131"/>
      <c r="I849" s="156"/>
      <c r="J849" s="156"/>
      <c r="K849" s="156"/>
      <c r="L849" s="157"/>
      <c r="M849" s="157"/>
      <c r="N849" s="157"/>
      <c r="O849" s="157"/>
      <c r="P849" s="157"/>
      <c r="Q849" s="157"/>
      <c r="R849" s="157"/>
      <c r="S849" s="157"/>
      <c r="T849" s="157"/>
      <c r="U849" s="158"/>
      <c r="V849" s="91"/>
      <c r="W849" s="407"/>
    </row>
    <row r="850" spans="1:30" s="82" customFormat="1" ht="15" customHeight="1" x14ac:dyDescent="0.3">
      <c r="A850" s="81"/>
      <c r="B850" s="421" t="s">
        <v>600</v>
      </c>
      <c r="C850" s="152"/>
      <c r="D850" s="152"/>
      <c r="E850" s="103"/>
      <c r="F850" s="102"/>
      <c r="G850" s="101"/>
      <c r="H850" s="102"/>
      <c r="I850" s="280"/>
      <c r="J850" s="552"/>
      <c r="K850" s="552"/>
      <c r="L850" s="280"/>
      <c r="M850" s="588"/>
      <c r="N850" s="552"/>
      <c r="O850" s="552"/>
      <c r="P850" s="552"/>
      <c r="Q850" s="104"/>
      <c r="R850" s="104"/>
      <c r="S850" s="104"/>
      <c r="T850" s="104"/>
      <c r="U850" s="104"/>
      <c r="V850" s="104"/>
      <c r="W850" s="104"/>
    </row>
    <row r="851" spans="1:30" s="82" customFormat="1" ht="7.5" customHeight="1" x14ac:dyDescent="0.25">
      <c r="A851" s="81"/>
      <c r="B851" s="100"/>
      <c r="C851" s="101"/>
      <c r="D851" s="102"/>
      <c r="E851" s="103"/>
      <c r="F851" s="102"/>
      <c r="G851" s="101"/>
      <c r="H851" s="102"/>
      <c r="I851" s="280"/>
      <c r="J851" s="552"/>
      <c r="K851" s="552"/>
      <c r="L851" s="280"/>
      <c r="M851" s="588"/>
      <c r="N851" s="552"/>
      <c r="O851" s="552"/>
      <c r="P851" s="552"/>
      <c r="Q851" s="104"/>
      <c r="R851" s="104"/>
      <c r="S851" s="104"/>
      <c r="T851" s="104"/>
      <c r="U851" s="104"/>
      <c r="V851" s="104"/>
      <c r="W851" s="104"/>
    </row>
    <row r="852" spans="1:30" ht="21" x14ac:dyDescent="0.25">
      <c r="B852" s="176"/>
      <c r="C852" s="177" t="s">
        <v>338</v>
      </c>
      <c r="D852" s="102"/>
      <c r="E852" s="103"/>
      <c r="F852" s="102"/>
      <c r="G852" s="101"/>
      <c r="H852" s="102"/>
      <c r="I852" s="280"/>
      <c r="J852" s="552"/>
      <c r="K852" s="552"/>
      <c r="L852" s="280"/>
      <c r="M852" s="588"/>
      <c r="N852" s="552"/>
      <c r="O852" s="552"/>
      <c r="P852" s="552"/>
      <c r="Q852" s="107"/>
      <c r="R852" s="107"/>
      <c r="S852" s="107"/>
      <c r="T852" s="107"/>
      <c r="U852" s="108"/>
      <c r="V852" s="101"/>
      <c r="W852" s="101"/>
      <c r="Y852" s="82"/>
      <c r="Z852" s="82"/>
      <c r="AA852" s="82"/>
      <c r="AB852" s="82"/>
      <c r="AC852" s="82"/>
      <c r="AD852" s="82"/>
    </row>
    <row r="853" spans="1:30" ht="10.5" x14ac:dyDescent="0.25">
      <c r="B853" s="176"/>
      <c r="C853" s="105" t="s">
        <v>539</v>
      </c>
      <c r="D853" s="102"/>
      <c r="E853" s="103"/>
      <c r="F853" s="102"/>
      <c r="G853" s="101"/>
      <c r="H853" s="102"/>
      <c r="I853" s="280"/>
      <c r="J853" s="552"/>
      <c r="K853" s="552"/>
      <c r="L853" s="280"/>
      <c r="M853" s="588"/>
      <c r="N853" s="552"/>
      <c r="O853" s="552"/>
      <c r="P853" s="552"/>
      <c r="Q853" s="107"/>
      <c r="R853" s="107"/>
      <c r="S853" s="107"/>
      <c r="T853" s="107"/>
      <c r="U853" s="108"/>
      <c r="V853" s="101"/>
      <c r="W853" s="101"/>
    </row>
    <row r="854" spans="1:30" ht="10.5" x14ac:dyDescent="0.25">
      <c r="B854" s="106" t="s">
        <v>336</v>
      </c>
      <c r="C854" s="92">
        <f>'Individu Form 2A ATMR Kredit'!H149</f>
        <v>0</v>
      </c>
      <c r="D854" s="102"/>
      <c r="E854" s="91"/>
      <c r="F854" s="178"/>
      <c r="G854" s="179"/>
      <c r="H854" s="102"/>
      <c r="I854" s="128"/>
      <c r="J854" s="128"/>
      <c r="K854" s="128"/>
      <c r="L854" s="279"/>
      <c r="M854" s="587"/>
      <c r="N854" s="557"/>
      <c r="O854" s="557"/>
      <c r="P854" s="557"/>
      <c r="Q854" s="279"/>
      <c r="R854" s="557"/>
      <c r="S854" s="587"/>
      <c r="T854" s="279"/>
      <c r="U854" s="108"/>
      <c r="V854" s="101"/>
      <c r="W854" s="101"/>
    </row>
    <row r="855" spans="1:30" ht="10.5" x14ac:dyDescent="0.25">
      <c r="B855" s="106" t="s">
        <v>360</v>
      </c>
      <c r="C855" s="92">
        <f>'Individu Form 2A ATMR Kredit'!H172</f>
        <v>0</v>
      </c>
      <c r="D855" s="102"/>
      <c r="E855" s="180"/>
      <c r="F855" s="178"/>
      <c r="G855" s="179"/>
      <c r="H855" s="102"/>
      <c r="I855" s="128"/>
      <c r="J855" s="128"/>
      <c r="K855" s="128"/>
      <c r="L855" s="279"/>
      <c r="M855" s="587"/>
      <c r="N855" s="557"/>
      <c r="O855" s="557"/>
      <c r="P855" s="557"/>
      <c r="Q855" s="279"/>
      <c r="R855" s="557"/>
      <c r="S855" s="587"/>
      <c r="T855" s="279"/>
      <c r="U855" s="108"/>
      <c r="V855" s="101"/>
      <c r="W855" s="101"/>
    </row>
    <row r="856" spans="1:30" s="82" customFormat="1" ht="10.5" x14ac:dyDescent="0.25">
      <c r="B856" s="204"/>
      <c r="C856" s="182"/>
      <c r="D856" s="178"/>
      <c r="E856" s="180"/>
      <c r="F856" s="178"/>
      <c r="G856" s="179"/>
      <c r="H856" s="178"/>
      <c r="I856" s="205"/>
      <c r="J856" s="205"/>
      <c r="K856" s="205"/>
      <c r="L856" s="278"/>
      <c r="M856" s="586"/>
      <c r="N856" s="558"/>
      <c r="O856" s="558"/>
      <c r="P856" s="558"/>
      <c r="Q856" s="278"/>
      <c r="R856" s="558"/>
      <c r="S856" s="586"/>
      <c r="T856" s="278"/>
      <c r="U856" s="206"/>
      <c r="V856" s="179"/>
      <c r="W856" s="179"/>
    </row>
    <row r="857" spans="1:30" s="155" customFormat="1" ht="21" x14ac:dyDescent="0.25">
      <c r="B857" s="183" t="s">
        <v>397</v>
      </c>
      <c r="C857" s="184" t="s">
        <v>338</v>
      </c>
      <c r="D857" s="131"/>
      <c r="E857" s="185" t="s">
        <v>361</v>
      </c>
      <c r="F857" s="131"/>
      <c r="G857" s="267" t="s">
        <v>2</v>
      </c>
      <c r="H857" s="131"/>
      <c r="I857" s="156"/>
      <c r="J857" s="156"/>
      <c r="K857" s="156"/>
      <c r="L857" s="157"/>
      <c r="M857" s="157"/>
      <c r="N857" s="157"/>
      <c r="O857" s="157"/>
      <c r="P857" s="157"/>
      <c r="Q857" s="157"/>
      <c r="R857" s="157"/>
      <c r="S857" s="157"/>
      <c r="T857" s="157"/>
      <c r="U857" s="158"/>
      <c r="V857" s="91"/>
      <c r="W857" s="91"/>
    </row>
    <row r="858" spans="1:30" s="188" customFormat="1" ht="10.5" x14ac:dyDescent="0.25">
      <c r="B858" s="186" t="s">
        <v>540</v>
      </c>
      <c r="C858" s="187" t="s">
        <v>541</v>
      </c>
      <c r="D858" s="158"/>
      <c r="E858" s="130" t="s">
        <v>542</v>
      </c>
      <c r="F858" s="158"/>
      <c r="G858" s="130" t="s">
        <v>544</v>
      </c>
      <c r="H858" s="158"/>
      <c r="I858" s="157"/>
      <c r="J858" s="157"/>
      <c r="K858" s="157"/>
      <c r="L858" s="157"/>
      <c r="M858" s="157"/>
      <c r="N858" s="157"/>
      <c r="O858" s="157"/>
      <c r="P858" s="157"/>
      <c r="Q858" s="157"/>
      <c r="R858" s="157"/>
      <c r="S858" s="157"/>
      <c r="T858" s="157"/>
      <c r="U858" s="158"/>
      <c r="V858" s="91"/>
      <c r="W858" s="91"/>
    </row>
    <row r="859" spans="1:30" ht="10.5" x14ac:dyDescent="0.25">
      <c r="B859" s="165" t="s">
        <v>490</v>
      </c>
      <c r="C859" s="94"/>
      <c r="D859" s="102"/>
      <c r="E859" s="141">
        <v>0.1</v>
      </c>
      <c r="F859" s="102"/>
      <c r="G859" s="189">
        <f t="shared" ref="G859:G863" si="102">E859*C859</f>
        <v>0</v>
      </c>
      <c r="H859" s="102"/>
      <c r="I859" s="128"/>
      <c r="J859" s="128"/>
      <c r="K859" s="128"/>
      <c r="L859" s="279"/>
      <c r="M859" s="587"/>
      <c r="N859" s="557"/>
      <c r="O859" s="557"/>
      <c r="P859" s="557"/>
      <c r="Q859" s="279"/>
      <c r="R859" s="557"/>
      <c r="S859" s="587"/>
      <c r="T859" s="279"/>
      <c r="U859" s="108"/>
      <c r="V859" s="101"/>
      <c r="W859" s="101"/>
    </row>
    <row r="860" spans="1:30" ht="10.5" x14ac:dyDescent="0.25">
      <c r="B860" s="165" t="s">
        <v>491</v>
      </c>
      <c r="C860" s="94"/>
      <c r="D860" s="102"/>
      <c r="E860" s="141">
        <v>0.2</v>
      </c>
      <c r="F860" s="102"/>
      <c r="G860" s="189">
        <f t="shared" si="102"/>
        <v>0</v>
      </c>
      <c r="H860" s="102"/>
      <c r="I860" s="128"/>
      <c r="J860" s="128"/>
      <c r="K860" s="128"/>
      <c r="L860" s="279"/>
      <c r="M860" s="587"/>
      <c r="N860" s="557"/>
      <c r="O860" s="557"/>
      <c r="P860" s="557"/>
      <c r="Q860" s="279"/>
      <c r="R860" s="557"/>
      <c r="S860" s="587"/>
      <c r="T860" s="279"/>
      <c r="U860" s="108"/>
      <c r="V860" s="101"/>
      <c r="W860" s="101"/>
    </row>
    <row r="861" spans="1:30" ht="10.5" x14ac:dyDescent="0.25">
      <c r="B861" s="165" t="s">
        <v>492</v>
      </c>
      <c r="C861" s="94"/>
      <c r="D861" s="102"/>
      <c r="E861" s="141">
        <v>0.4</v>
      </c>
      <c r="F861" s="102"/>
      <c r="G861" s="189">
        <f t="shared" si="102"/>
        <v>0</v>
      </c>
      <c r="H861" s="102"/>
      <c r="I861" s="128"/>
      <c r="J861" s="128"/>
      <c r="K861" s="128"/>
      <c r="L861" s="279"/>
      <c r="M861" s="587"/>
      <c r="N861" s="557"/>
      <c r="O861" s="557"/>
      <c r="P861" s="557"/>
      <c r="Q861" s="279"/>
      <c r="R861" s="557"/>
      <c r="S861" s="587"/>
      <c r="T861" s="279"/>
      <c r="U861" s="108"/>
      <c r="V861" s="101"/>
      <c r="W861" s="101"/>
    </row>
    <row r="862" spans="1:30" ht="10.5" x14ac:dyDescent="0.25">
      <c r="B862" s="190" t="s">
        <v>493</v>
      </c>
      <c r="C862" s="191"/>
      <c r="D862" s="192"/>
      <c r="E862" s="193">
        <v>0.5</v>
      </c>
      <c r="F862" s="102"/>
      <c r="G862" s="189">
        <f t="shared" si="102"/>
        <v>0</v>
      </c>
      <c r="H862" s="102"/>
      <c r="I862" s="128"/>
      <c r="J862" s="128"/>
      <c r="K862" s="128"/>
      <c r="L862" s="279"/>
      <c r="M862" s="587"/>
      <c r="N862" s="557"/>
      <c r="O862" s="557"/>
      <c r="P862" s="557"/>
      <c r="Q862" s="279"/>
      <c r="R862" s="557"/>
      <c r="S862" s="587"/>
      <c r="T862" s="279"/>
      <c r="U862" s="108"/>
      <c r="V862" s="101"/>
      <c r="W862" s="101"/>
    </row>
    <row r="863" spans="1:30" ht="10.5" x14ac:dyDescent="0.25">
      <c r="B863" s="190" t="s">
        <v>494</v>
      </c>
      <c r="C863" s="191"/>
      <c r="D863" s="192"/>
      <c r="E863" s="193">
        <v>1</v>
      </c>
      <c r="F863" s="102"/>
      <c r="G863" s="189">
        <f t="shared" si="102"/>
        <v>0</v>
      </c>
      <c r="H863" s="102"/>
      <c r="I863" s="128"/>
      <c r="J863" s="128"/>
      <c r="K863" s="128"/>
      <c r="L863" s="279"/>
      <c r="M863" s="587"/>
      <c r="N863" s="557"/>
      <c r="O863" s="557"/>
      <c r="P863" s="557"/>
      <c r="Q863" s="279"/>
      <c r="R863" s="557"/>
      <c r="S863" s="587"/>
      <c r="T863" s="279"/>
      <c r="U863" s="108"/>
      <c r="V863" s="101"/>
      <c r="W863" s="101"/>
    </row>
    <row r="864" spans="1:30" ht="10.5" x14ac:dyDescent="0.25">
      <c r="B864" s="100"/>
      <c r="C864" s="199"/>
      <c r="D864" s="102"/>
      <c r="E864" s="114" t="s">
        <v>52</v>
      </c>
      <c r="F864" s="102"/>
      <c r="G864" s="96">
        <f>SUM(G859:G863)</f>
        <v>0</v>
      </c>
      <c r="H864" s="102"/>
      <c r="I864" s="128"/>
      <c r="J864" s="128"/>
      <c r="K864" s="128"/>
      <c r="L864" s="279"/>
      <c r="M864" s="587"/>
      <c r="N864" s="557"/>
      <c r="O864" s="557"/>
      <c r="P864" s="557"/>
      <c r="Q864" s="279"/>
      <c r="R864" s="557"/>
      <c r="S864" s="587"/>
      <c r="T864" s="279"/>
      <c r="U864" s="108"/>
      <c r="V864" s="101"/>
      <c r="W864" s="101"/>
    </row>
    <row r="865" spans="2:23" ht="9.9" customHeight="1" x14ac:dyDescent="0.25">
      <c r="B865" s="100"/>
      <c r="C865" s="101"/>
      <c r="D865" s="102"/>
      <c r="E865" s="103"/>
      <c r="F865" s="102"/>
      <c r="G865" s="101"/>
      <c r="H865" s="102"/>
      <c r="I865" s="700"/>
      <c r="J865" s="700"/>
      <c r="K865" s="700"/>
      <c r="L865" s="700"/>
      <c r="M865" s="588"/>
      <c r="N865" s="552"/>
      <c r="O865" s="552"/>
      <c r="P865" s="552"/>
      <c r="Q865" s="107"/>
      <c r="R865" s="107"/>
      <c r="S865" s="107"/>
      <c r="T865" s="107"/>
      <c r="U865" s="108"/>
      <c r="V865" s="101"/>
      <c r="W865" s="101"/>
    </row>
    <row r="866" spans="2:23" s="109" customFormat="1" ht="22.5" customHeight="1" x14ac:dyDescent="0.25">
      <c r="B866" s="695" t="s">
        <v>345</v>
      </c>
      <c r="C866" s="692" t="s">
        <v>346</v>
      </c>
      <c r="D866" s="110"/>
      <c r="E866" s="692" t="s">
        <v>2</v>
      </c>
      <c r="F866" s="111"/>
      <c r="G866" s="692" t="s">
        <v>395</v>
      </c>
      <c r="H866" s="112"/>
      <c r="I866" s="697" t="s">
        <v>396</v>
      </c>
      <c r="J866" s="698"/>
      <c r="K866" s="698"/>
      <c r="L866" s="698"/>
      <c r="M866" s="698"/>
      <c r="N866" s="698"/>
      <c r="O866" s="698"/>
      <c r="P866" s="698"/>
      <c r="Q866" s="698"/>
      <c r="R866" s="698"/>
      <c r="S866" s="698"/>
      <c r="T866" s="699"/>
      <c r="U866" s="280"/>
      <c r="V866" s="692" t="s">
        <v>421</v>
      </c>
      <c r="W866" s="692" t="s">
        <v>411</v>
      </c>
    </row>
    <row r="867" spans="2:23" s="109" customFormat="1" ht="10.5" x14ac:dyDescent="0.25">
      <c r="B867" s="696"/>
      <c r="C867" s="693"/>
      <c r="D867" s="110"/>
      <c r="E867" s="693"/>
      <c r="F867" s="111"/>
      <c r="G867" s="693"/>
      <c r="H867" s="113"/>
      <c r="I867" s="114">
        <v>0</v>
      </c>
      <c r="J867" s="114">
        <v>0.1</v>
      </c>
      <c r="K867" s="114">
        <v>0.15</v>
      </c>
      <c r="L867" s="114">
        <v>0.2</v>
      </c>
      <c r="M867" s="114">
        <v>0.25</v>
      </c>
      <c r="N867" s="114">
        <v>0.3</v>
      </c>
      <c r="O867" s="114">
        <v>0.35</v>
      </c>
      <c r="P867" s="114">
        <v>0.4</v>
      </c>
      <c r="Q867" s="114">
        <v>0.5</v>
      </c>
      <c r="R867" s="114">
        <v>0.75</v>
      </c>
      <c r="S867" s="114">
        <v>0.85</v>
      </c>
      <c r="T867" s="114">
        <v>1</v>
      </c>
      <c r="U867" s="280"/>
      <c r="V867" s="693"/>
      <c r="W867" s="693"/>
    </row>
    <row r="868" spans="2:23" s="109" customFormat="1" ht="10.5" x14ac:dyDescent="0.25">
      <c r="B868" s="115" t="s">
        <v>545</v>
      </c>
      <c r="C868" s="116" t="s">
        <v>546</v>
      </c>
      <c r="D868" s="110"/>
      <c r="E868" s="116" t="s">
        <v>547</v>
      </c>
      <c r="F868" s="111"/>
      <c r="G868" s="116" t="s">
        <v>548</v>
      </c>
      <c r="H868" s="113"/>
      <c r="I868" s="116" t="s">
        <v>549</v>
      </c>
      <c r="J868" s="116" t="s">
        <v>556</v>
      </c>
      <c r="K868" s="116" t="s">
        <v>550</v>
      </c>
      <c r="L868" s="116" t="s">
        <v>558</v>
      </c>
      <c r="M868" s="116" t="s">
        <v>559</v>
      </c>
      <c r="N868" s="116" t="s">
        <v>560</v>
      </c>
      <c r="O868" s="116" t="s">
        <v>613</v>
      </c>
      <c r="P868" s="116" t="s">
        <v>614</v>
      </c>
      <c r="Q868" s="116" t="s">
        <v>615</v>
      </c>
      <c r="R868" s="116" t="s">
        <v>616</v>
      </c>
      <c r="S868" s="116" t="s">
        <v>617</v>
      </c>
      <c r="T868" s="116" t="s">
        <v>618</v>
      </c>
      <c r="U868" s="552"/>
      <c r="V868" s="116" t="s">
        <v>619</v>
      </c>
      <c r="W868" s="116" t="s">
        <v>620</v>
      </c>
    </row>
    <row r="869" spans="2:23" s="109" customFormat="1" ht="10.5" x14ac:dyDescent="0.25">
      <c r="B869" s="460" t="s">
        <v>442</v>
      </c>
      <c r="C869" s="315"/>
      <c r="D869" s="137"/>
      <c r="E869" s="315"/>
      <c r="F869" s="102"/>
      <c r="G869" s="316"/>
      <c r="H869" s="120"/>
      <c r="I869" s="316"/>
      <c r="J869" s="315"/>
      <c r="K869" s="315"/>
      <c r="L869" s="315"/>
      <c r="M869" s="315"/>
      <c r="N869" s="315"/>
      <c r="O869" s="315"/>
      <c r="P869" s="315"/>
      <c r="Q869" s="315"/>
      <c r="R869" s="315"/>
      <c r="S869" s="315"/>
      <c r="T869" s="315"/>
      <c r="U869" s="108"/>
      <c r="V869" s="316"/>
      <c r="W869" s="316"/>
    </row>
    <row r="870" spans="2:23" s="109" customFormat="1" ht="10.5" x14ac:dyDescent="0.25">
      <c r="B870" s="461" t="s">
        <v>443</v>
      </c>
      <c r="C870" s="166">
        <v>0.45</v>
      </c>
      <c r="D870" s="110"/>
      <c r="E870" s="86"/>
      <c r="F870" s="111"/>
      <c r="G870" s="86"/>
      <c r="H870" s="113"/>
      <c r="I870" s="139"/>
      <c r="J870" s="139"/>
      <c r="K870" s="139"/>
      <c r="L870" s="139"/>
      <c r="M870" s="139"/>
      <c r="N870" s="139"/>
      <c r="O870" s="139"/>
      <c r="P870" s="139"/>
      <c r="Q870" s="139"/>
      <c r="R870" s="139"/>
      <c r="S870" s="139"/>
      <c r="T870" s="139"/>
      <c r="U870" s="515"/>
      <c r="V870" s="123">
        <f t="shared" ref="V870:V879" si="103">C870*E870</f>
        <v>0</v>
      </c>
      <c r="W870" s="123">
        <f>C870*G870+I870*$I$867+J870*$J$867+K870*$K$867+L870*$L$867+M870*$M$867+N870*$N$867+O870*$O$867+P870*$P$867+Q870*$Q$867+R870*$R$867+S870*$S$867+T870*$T$867</f>
        <v>0</v>
      </c>
    </row>
    <row r="871" spans="2:23" s="109" customFormat="1" ht="10.5" x14ac:dyDescent="0.25">
      <c r="B871" s="454" t="s">
        <v>444</v>
      </c>
      <c r="C871" s="166">
        <v>0.75</v>
      </c>
      <c r="D871" s="110"/>
      <c r="E871" s="86"/>
      <c r="F871" s="111"/>
      <c r="G871" s="86"/>
      <c r="H871" s="113"/>
      <c r="I871" s="139"/>
      <c r="J871" s="139"/>
      <c r="K871" s="139"/>
      <c r="L871" s="139"/>
      <c r="M871" s="139"/>
      <c r="N871" s="139"/>
      <c r="O871" s="139"/>
      <c r="P871" s="139"/>
      <c r="Q871" s="139"/>
      <c r="R871" s="139"/>
      <c r="S871" s="139"/>
      <c r="T871" s="139"/>
      <c r="U871" s="515"/>
      <c r="V871" s="123">
        <f t="shared" si="103"/>
        <v>0</v>
      </c>
      <c r="W871" s="123">
        <f>C871*G871+I871*$I$867+J871*$J$867+K871*$K$867+L871*$L$867+M871*$M$867+N871*$N$867+O871*$O$867+P871*$P$867+Q871*$Q$867+R871*$R$867+S871*$S$867+T871*$T$867</f>
        <v>0</v>
      </c>
    </row>
    <row r="872" spans="2:23" s="109" customFormat="1" ht="10.5" x14ac:dyDescent="0.25">
      <c r="B872" s="460" t="s">
        <v>445</v>
      </c>
      <c r="C872" s="315"/>
      <c r="D872" s="137"/>
      <c r="E872" s="315"/>
      <c r="F872" s="102"/>
      <c r="G872" s="316"/>
      <c r="H872" s="120"/>
      <c r="I872" s="316"/>
      <c r="J872" s="315"/>
      <c r="K872" s="315"/>
      <c r="L872" s="315"/>
      <c r="M872" s="315"/>
      <c r="N872" s="315"/>
      <c r="O872" s="315"/>
      <c r="P872" s="315"/>
      <c r="Q872" s="315"/>
      <c r="R872" s="315"/>
      <c r="S872" s="315"/>
      <c r="T872" s="315"/>
      <c r="U872" s="108"/>
      <c r="V872" s="316"/>
      <c r="W872" s="316"/>
    </row>
    <row r="873" spans="2:23" s="109" customFormat="1" ht="10.5" x14ac:dyDescent="0.25">
      <c r="B873" s="461" t="s">
        <v>446</v>
      </c>
      <c r="C873" s="166">
        <v>0.85</v>
      </c>
      <c r="D873" s="110"/>
      <c r="E873" s="86"/>
      <c r="F873" s="111"/>
      <c r="G873" s="86"/>
      <c r="H873" s="113"/>
      <c r="I873" s="139"/>
      <c r="J873" s="139"/>
      <c r="K873" s="139"/>
      <c r="L873" s="139"/>
      <c r="M873" s="139"/>
      <c r="N873" s="139"/>
      <c r="O873" s="139"/>
      <c r="P873" s="139"/>
      <c r="Q873" s="139"/>
      <c r="R873" s="139"/>
      <c r="S873" s="139"/>
      <c r="T873" s="139"/>
      <c r="U873" s="515"/>
      <c r="V873" s="123">
        <f t="shared" si="103"/>
        <v>0</v>
      </c>
      <c r="W873" s="123">
        <f t="shared" ref="W873:W874" si="104">C873*G873+I873*$I$867+J873*$J$867+K873*$K$867+L873*$L$867+M873*$M$867+N873*$N$867+O873*$O$867+P873*$P$867+Q873*$Q$867+R873*$R$867+S873*$S$867+T873*$T$867</f>
        <v>0</v>
      </c>
    </row>
    <row r="874" spans="2:23" s="109" customFormat="1" ht="10.5" x14ac:dyDescent="0.25">
      <c r="B874" s="454" t="s">
        <v>447</v>
      </c>
      <c r="C874" s="166">
        <v>1</v>
      </c>
      <c r="D874" s="110"/>
      <c r="E874" s="86"/>
      <c r="F874" s="111"/>
      <c r="G874" s="86"/>
      <c r="H874" s="113"/>
      <c r="I874" s="139"/>
      <c r="J874" s="139"/>
      <c r="K874" s="139"/>
      <c r="L874" s="139"/>
      <c r="M874" s="139"/>
      <c r="N874" s="139"/>
      <c r="O874" s="139"/>
      <c r="P874" s="139"/>
      <c r="Q874" s="139"/>
      <c r="R874" s="139"/>
      <c r="S874" s="139"/>
      <c r="T874" s="139"/>
      <c r="U874" s="515"/>
      <c r="V874" s="123">
        <f t="shared" si="103"/>
        <v>0</v>
      </c>
      <c r="W874" s="123">
        <f t="shared" si="104"/>
        <v>0</v>
      </c>
    </row>
    <row r="875" spans="2:23" s="109" customFormat="1" ht="10.5" x14ac:dyDescent="0.25">
      <c r="B875" s="582" t="s">
        <v>519</v>
      </c>
      <c r="C875" s="315"/>
      <c r="D875" s="137"/>
      <c r="E875" s="315"/>
      <c r="F875" s="102"/>
      <c r="G875" s="316"/>
      <c r="H875" s="120"/>
      <c r="I875" s="316"/>
      <c r="J875" s="315"/>
      <c r="K875" s="315"/>
      <c r="L875" s="315"/>
      <c r="M875" s="315"/>
      <c r="N875" s="315"/>
      <c r="O875" s="315"/>
      <c r="P875" s="315"/>
      <c r="Q875" s="315"/>
      <c r="R875" s="315"/>
      <c r="S875" s="315"/>
      <c r="T875" s="315"/>
      <c r="U875" s="108"/>
      <c r="V875" s="316"/>
      <c r="W875" s="316"/>
    </row>
    <row r="876" spans="2:23" s="109" customFormat="1" ht="10.5" x14ac:dyDescent="0.25">
      <c r="B876" s="461" t="s">
        <v>443</v>
      </c>
      <c r="C876" s="583">
        <f>45%*1.5</f>
        <v>0.67500000000000004</v>
      </c>
      <c r="D876" s="110"/>
      <c r="E876" s="86"/>
      <c r="F876" s="111"/>
      <c r="G876" s="86"/>
      <c r="H876" s="113"/>
      <c r="I876" s="139"/>
      <c r="J876" s="139"/>
      <c r="K876" s="139"/>
      <c r="L876" s="139"/>
      <c r="M876" s="139"/>
      <c r="N876" s="139"/>
      <c r="O876" s="139"/>
      <c r="P876" s="139"/>
      <c r="Q876" s="139"/>
      <c r="R876" s="139"/>
      <c r="S876" s="139"/>
      <c r="T876" s="139"/>
      <c r="U876" s="481"/>
      <c r="V876" s="123">
        <f t="shared" si="103"/>
        <v>0</v>
      </c>
      <c r="W876" s="123">
        <f t="shared" ref="W876:W877" si="105">C876*G876+I876*$I$867+J876*$J$867+K876*$K$867+L876*$L$867+M876*$M$867+N876*$N$867+O876*$O$867+P876*$P$867+Q876*$Q$867+R876*$R$867+S876*$S$867+T876*$T$867</f>
        <v>0</v>
      </c>
    </row>
    <row r="877" spans="2:23" s="109" customFormat="1" ht="10.5" x14ac:dyDescent="0.25">
      <c r="B877" s="454" t="s">
        <v>444</v>
      </c>
      <c r="C877" s="583">
        <f>75%*1.5</f>
        <v>1.125</v>
      </c>
      <c r="D877" s="110"/>
      <c r="E877" s="86"/>
      <c r="F877" s="111"/>
      <c r="G877" s="86"/>
      <c r="H877" s="113"/>
      <c r="I877" s="139"/>
      <c r="J877" s="139"/>
      <c r="K877" s="139"/>
      <c r="L877" s="139"/>
      <c r="M877" s="139"/>
      <c r="N877" s="139"/>
      <c r="O877" s="139"/>
      <c r="P877" s="139"/>
      <c r="Q877" s="139"/>
      <c r="R877" s="139"/>
      <c r="S877" s="139"/>
      <c r="T877" s="139"/>
      <c r="U877" s="481"/>
      <c r="V877" s="123">
        <f t="shared" si="103"/>
        <v>0</v>
      </c>
      <c r="W877" s="123">
        <f t="shared" si="105"/>
        <v>0</v>
      </c>
    </row>
    <row r="878" spans="2:23" s="109" customFormat="1" ht="10.5" x14ac:dyDescent="0.25">
      <c r="B878" s="582" t="s">
        <v>520</v>
      </c>
      <c r="C878" s="315"/>
      <c r="D878" s="137"/>
      <c r="E878" s="315"/>
      <c r="F878" s="102"/>
      <c r="G878" s="316"/>
      <c r="H878" s="120"/>
      <c r="I878" s="316"/>
      <c r="J878" s="315"/>
      <c r="K878" s="315"/>
      <c r="L878" s="315"/>
      <c r="M878" s="315"/>
      <c r="N878" s="315"/>
      <c r="O878" s="315"/>
      <c r="P878" s="315"/>
      <c r="Q878" s="315"/>
      <c r="R878" s="315"/>
      <c r="S878" s="315"/>
      <c r="T878" s="315"/>
      <c r="U878" s="108"/>
      <c r="V878" s="316"/>
      <c r="W878" s="316"/>
    </row>
    <row r="879" spans="2:23" s="109" customFormat="1" ht="10.5" x14ac:dyDescent="0.25">
      <c r="B879" s="454" t="s">
        <v>447</v>
      </c>
      <c r="C879" s="584">
        <f>100%*1.5</f>
        <v>1.5</v>
      </c>
      <c r="D879" s="110"/>
      <c r="E879" s="86"/>
      <c r="F879" s="111"/>
      <c r="G879" s="86"/>
      <c r="H879" s="113"/>
      <c r="I879" s="139"/>
      <c r="J879" s="139"/>
      <c r="K879" s="139"/>
      <c r="L879" s="139"/>
      <c r="M879" s="139"/>
      <c r="N879" s="139"/>
      <c r="O879" s="139"/>
      <c r="P879" s="139"/>
      <c r="Q879" s="139"/>
      <c r="R879" s="139"/>
      <c r="S879" s="139"/>
      <c r="T879" s="139"/>
      <c r="U879" s="481"/>
      <c r="V879" s="123">
        <f t="shared" si="103"/>
        <v>0</v>
      </c>
      <c r="W879" s="123">
        <f>C879*G879+I879*$I$867+J879*$J$867+K879*$K$867+L879*$L$867+M879*$M$867+N879*$N$867+O879*$O$867+P879*$P$867+Q879*$Q$867+R879*$R$867+S879*$S$867+T879*$T$867</f>
        <v>0</v>
      </c>
    </row>
    <row r="880" spans="2:23" ht="9.9" customHeight="1" x14ac:dyDescent="0.25">
      <c r="B880" s="124"/>
      <c r="C880" s="125"/>
      <c r="D880" s="126"/>
      <c r="E880" s="127"/>
      <c r="F880" s="102"/>
      <c r="G880" s="125"/>
      <c r="H880" s="102"/>
      <c r="I880" s="128"/>
      <c r="J880" s="128"/>
      <c r="K880" s="128"/>
      <c r="L880" s="279"/>
      <c r="M880" s="587"/>
      <c r="N880" s="557"/>
      <c r="O880" s="557"/>
      <c r="P880" s="557"/>
      <c r="Q880" s="279"/>
      <c r="R880" s="557"/>
      <c r="S880" s="587"/>
      <c r="T880" s="279"/>
      <c r="U880" s="108"/>
      <c r="V880" s="101"/>
      <c r="W880" s="101"/>
    </row>
    <row r="881" spans="1:30" s="155" customFormat="1" ht="15" customHeight="1" x14ac:dyDescent="0.25">
      <c r="B881" s="129" t="s">
        <v>349</v>
      </c>
      <c r="C881" s="185" t="s">
        <v>53</v>
      </c>
      <c r="D881" s="131"/>
      <c r="E881" s="85">
        <f>SUM(V870:V871,V873:V874,V876:V877,V879)</f>
        <v>0</v>
      </c>
      <c r="F881" s="131"/>
      <c r="G881" s="91"/>
      <c r="H881" s="131"/>
      <c r="I881" s="156"/>
      <c r="J881" s="156"/>
      <c r="K881" s="156"/>
      <c r="L881" s="157"/>
      <c r="M881" s="157"/>
      <c r="N881" s="157"/>
      <c r="O881" s="157"/>
      <c r="P881" s="157"/>
      <c r="Q881" s="157"/>
      <c r="R881" s="157"/>
      <c r="S881" s="157"/>
      <c r="T881" s="157"/>
      <c r="U881" s="158"/>
      <c r="V881" s="91"/>
      <c r="W881" s="91"/>
    </row>
    <row r="882" spans="1:30" s="155" customFormat="1" ht="15" customHeight="1" x14ac:dyDescent="0.25">
      <c r="B882" s="129" t="s">
        <v>350</v>
      </c>
      <c r="C882" s="185" t="s">
        <v>54</v>
      </c>
      <c r="D882" s="131"/>
      <c r="E882" s="85">
        <f>SUM(W870:W871,W873:W874,W876:W877,W879)</f>
        <v>0</v>
      </c>
      <c r="F882" s="131"/>
      <c r="G882" s="91"/>
      <c r="H882" s="131"/>
      <c r="I882" s="156"/>
      <c r="J882" s="156"/>
      <c r="K882" s="156"/>
      <c r="L882" s="157"/>
      <c r="M882" s="157"/>
      <c r="N882" s="157"/>
      <c r="O882" s="157"/>
      <c r="P882" s="157"/>
      <c r="Q882" s="157"/>
      <c r="R882" s="157"/>
      <c r="S882" s="157"/>
      <c r="T882" s="157"/>
      <c r="U882" s="158"/>
      <c r="V882" s="91"/>
      <c r="W882" s="91"/>
      <c r="Y882" s="205"/>
    </row>
    <row r="883" spans="1:30" ht="10.5" x14ac:dyDescent="0.25">
      <c r="W883" s="407"/>
      <c r="Y883" s="82"/>
      <c r="Z883" s="82"/>
      <c r="AA883" s="82"/>
      <c r="AB883" s="82"/>
      <c r="AC883" s="82"/>
      <c r="AD883" s="82"/>
    </row>
    <row r="884" spans="1:30" ht="10.5" x14ac:dyDescent="0.25">
      <c r="W884" s="407"/>
      <c r="Y884" s="82"/>
      <c r="Z884" s="82"/>
      <c r="AA884" s="82"/>
      <c r="AB884" s="82"/>
      <c r="AC884" s="82"/>
      <c r="AD884" s="82"/>
    </row>
    <row r="885" spans="1:30" s="82" customFormat="1" ht="15" customHeight="1" x14ac:dyDescent="0.25">
      <c r="A885" s="81"/>
      <c r="B885" s="411" t="s">
        <v>601</v>
      </c>
      <c r="C885" s="101"/>
      <c r="D885" s="102"/>
      <c r="E885" s="103"/>
      <c r="F885" s="102"/>
      <c r="G885" s="101"/>
      <c r="H885" s="102"/>
      <c r="I885" s="280"/>
      <c r="J885" s="552"/>
      <c r="K885" s="552"/>
      <c r="L885" s="280"/>
      <c r="M885" s="588"/>
      <c r="N885" s="552"/>
      <c r="O885" s="552"/>
      <c r="P885" s="552"/>
      <c r="Q885" s="104"/>
      <c r="R885" s="104"/>
      <c r="S885" s="104"/>
      <c r="T885" s="104"/>
      <c r="U885" s="104"/>
      <c r="V885" s="104"/>
      <c r="W885" s="104"/>
    </row>
    <row r="886" spans="1:30" s="82" customFormat="1" ht="7.5" customHeight="1" x14ac:dyDescent="0.25">
      <c r="A886" s="81"/>
      <c r="B886" s="100"/>
      <c r="C886" s="101"/>
      <c r="D886" s="102"/>
      <c r="E886" s="103"/>
      <c r="F886" s="102"/>
      <c r="G886" s="101"/>
      <c r="H886" s="102"/>
      <c r="I886" s="280"/>
      <c r="J886" s="552"/>
      <c r="K886" s="552"/>
      <c r="L886" s="280"/>
      <c r="M886" s="588"/>
      <c r="N886" s="552"/>
      <c r="O886" s="552"/>
      <c r="P886" s="552"/>
      <c r="Q886" s="104"/>
      <c r="R886" s="104"/>
      <c r="S886" s="104"/>
      <c r="T886" s="104"/>
      <c r="U886" s="104"/>
      <c r="V886" s="104"/>
      <c r="W886" s="104"/>
    </row>
    <row r="887" spans="1:30" ht="21" x14ac:dyDescent="0.25">
      <c r="B887" s="176"/>
      <c r="C887" s="177" t="s">
        <v>338</v>
      </c>
      <c r="D887" s="102"/>
      <c r="E887" s="103"/>
      <c r="F887" s="102"/>
      <c r="G887" s="101"/>
      <c r="H887" s="102"/>
      <c r="I887" s="280"/>
      <c r="J887" s="552"/>
      <c r="K887" s="552"/>
      <c r="L887" s="280"/>
      <c r="M887" s="588"/>
      <c r="N887" s="552"/>
      <c r="O887" s="552"/>
      <c r="P887" s="552"/>
      <c r="Q887" s="107"/>
      <c r="R887" s="107"/>
      <c r="S887" s="107"/>
      <c r="T887" s="107"/>
      <c r="U887" s="108"/>
      <c r="V887" s="101"/>
      <c r="W887" s="101"/>
      <c r="Y887" s="82"/>
      <c r="Z887" s="82"/>
      <c r="AA887" s="82"/>
      <c r="AB887" s="82"/>
      <c r="AC887" s="82"/>
      <c r="AD887" s="82"/>
    </row>
    <row r="888" spans="1:30" ht="10.5" x14ac:dyDescent="0.25">
      <c r="B888" s="176"/>
      <c r="C888" s="105" t="s">
        <v>539</v>
      </c>
      <c r="D888" s="102"/>
      <c r="E888" s="103"/>
      <c r="F888" s="102"/>
      <c r="G888" s="101"/>
      <c r="H888" s="102"/>
      <c r="I888" s="280"/>
      <c r="J888" s="552"/>
      <c r="K888" s="552"/>
      <c r="L888" s="280"/>
      <c r="M888" s="588"/>
      <c r="N888" s="552"/>
      <c r="O888" s="552"/>
      <c r="P888" s="552"/>
      <c r="Q888" s="107"/>
      <c r="R888" s="107"/>
      <c r="S888" s="107"/>
      <c r="T888" s="107"/>
      <c r="U888" s="108"/>
      <c r="V888" s="101"/>
      <c r="W888" s="101"/>
    </row>
    <row r="889" spans="1:30" ht="10.5" x14ac:dyDescent="0.25">
      <c r="B889" s="106" t="s">
        <v>336</v>
      </c>
      <c r="C889" s="92">
        <f>'Individu Form 2A ATMR Kredit'!H150</f>
        <v>0</v>
      </c>
      <c r="D889" s="102"/>
      <c r="E889" s="91"/>
      <c r="F889" s="178"/>
      <c r="G889" s="179"/>
      <c r="H889" s="102"/>
      <c r="I889" s="128"/>
      <c r="J889" s="128"/>
      <c r="K889" s="128"/>
      <c r="L889" s="279"/>
      <c r="M889" s="587"/>
      <c r="N889" s="557"/>
      <c r="O889" s="557"/>
      <c r="P889" s="557"/>
      <c r="Q889" s="279"/>
      <c r="R889" s="557"/>
      <c r="S889" s="587"/>
      <c r="T889" s="279"/>
      <c r="U889" s="108"/>
      <c r="V889" s="101"/>
      <c r="W889" s="101"/>
    </row>
    <row r="890" spans="1:30" ht="10.5" x14ac:dyDescent="0.25">
      <c r="B890" s="106" t="s">
        <v>360</v>
      </c>
      <c r="C890" s="92">
        <f>'Individu Form 2A ATMR Kredit'!H173</f>
        <v>0</v>
      </c>
      <c r="D890" s="102"/>
      <c r="E890" s="180"/>
      <c r="F890" s="178"/>
      <c r="G890" s="179"/>
      <c r="H890" s="102"/>
      <c r="I890" s="128"/>
      <c r="J890" s="128"/>
      <c r="K890" s="128"/>
      <c r="L890" s="279"/>
      <c r="M890" s="587"/>
      <c r="N890" s="557"/>
      <c r="O890" s="557"/>
      <c r="P890" s="557"/>
      <c r="Q890" s="279"/>
      <c r="R890" s="557"/>
      <c r="S890" s="587"/>
      <c r="T890" s="279"/>
      <c r="U890" s="108"/>
      <c r="V890" s="101"/>
      <c r="W890" s="101"/>
    </row>
    <row r="891" spans="1:30" s="82" customFormat="1" ht="9.9" customHeight="1" x14ac:dyDescent="0.25">
      <c r="B891" s="204"/>
      <c r="C891" s="182"/>
      <c r="D891" s="178"/>
      <c r="E891" s="180"/>
      <c r="F891" s="178"/>
      <c r="G891" s="179"/>
      <c r="H891" s="178"/>
      <c r="I891" s="205"/>
      <c r="J891" s="205"/>
      <c r="K891" s="205"/>
      <c r="L891" s="278"/>
      <c r="M891" s="586"/>
      <c r="N891" s="558"/>
      <c r="O891" s="558"/>
      <c r="P891" s="558"/>
      <c r="Q891" s="278"/>
      <c r="R891" s="558"/>
      <c r="S891" s="586"/>
      <c r="T891" s="278"/>
      <c r="U891" s="206"/>
      <c r="V891" s="179"/>
      <c r="W891" s="179"/>
    </row>
    <row r="892" spans="1:30" s="155" customFormat="1" ht="21.75" customHeight="1" x14ac:dyDescent="0.25">
      <c r="B892" s="183" t="s">
        <v>397</v>
      </c>
      <c r="C892" s="184" t="s">
        <v>338</v>
      </c>
      <c r="D892" s="131"/>
      <c r="E892" s="185" t="s">
        <v>361</v>
      </c>
      <c r="F892" s="131"/>
      <c r="G892" s="267" t="s">
        <v>2</v>
      </c>
      <c r="H892" s="131"/>
      <c r="I892" s="156"/>
      <c r="J892" s="156"/>
      <c r="K892" s="156"/>
      <c r="L892" s="157"/>
      <c r="M892" s="157"/>
      <c r="N892" s="157"/>
      <c r="O892" s="157"/>
      <c r="P892" s="157"/>
      <c r="Q892" s="157"/>
      <c r="R892" s="157"/>
      <c r="S892" s="157"/>
      <c r="T892" s="157"/>
      <c r="U892" s="158"/>
      <c r="V892" s="91"/>
      <c r="W892" s="91"/>
    </row>
    <row r="893" spans="1:30" s="188" customFormat="1" ht="15" customHeight="1" x14ac:dyDescent="0.25">
      <c r="B893" s="186" t="s">
        <v>540</v>
      </c>
      <c r="C893" s="187" t="s">
        <v>541</v>
      </c>
      <c r="D893" s="158"/>
      <c r="E893" s="130" t="s">
        <v>542</v>
      </c>
      <c r="F893" s="158"/>
      <c r="G893" s="130" t="s">
        <v>544</v>
      </c>
      <c r="H893" s="158"/>
      <c r="I893" s="157"/>
      <c r="J893" s="157"/>
      <c r="K893" s="157"/>
      <c r="L893" s="157"/>
      <c r="M893" s="157"/>
      <c r="N893" s="157"/>
      <c r="O893" s="157"/>
      <c r="P893" s="157"/>
      <c r="Q893" s="157"/>
      <c r="R893" s="157"/>
      <c r="S893" s="157"/>
      <c r="T893" s="157"/>
      <c r="U893" s="158"/>
      <c r="V893" s="91"/>
      <c r="W893" s="91"/>
    </row>
    <row r="894" spans="1:30" ht="10.5" x14ac:dyDescent="0.25">
      <c r="B894" s="165" t="s">
        <v>490</v>
      </c>
      <c r="C894" s="94"/>
      <c r="D894" s="102"/>
      <c r="E894" s="141">
        <v>0.1</v>
      </c>
      <c r="F894" s="102"/>
      <c r="G894" s="189">
        <f t="shared" ref="G894:G898" si="106">E894*C894</f>
        <v>0</v>
      </c>
      <c r="H894" s="102"/>
      <c r="I894" s="128"/>
      <c r="J894" s="128"/>
      <c r="K894" s="128"/>
      <c r="L894" s="279"/>
      <c r="M894" s="587"/>
      <c r="N894" s="557"/>
      <c r="O894" s="557"/>
      <c r="P894" s="557"/>
      <c r="Q894" s="279"/>
      <c r="R894" s="557"/>
      <c r="S894" s="587"/>
      <c r="T894" s="279"/>
      <c r="U894" s="108"/>
      <c r="V894" s="101"/>
      <c r="W894" s="101"/>
    </row>
    <row r="895" spans="1:30" ht="10.5" x14ac:dyDescent="0.25">
      <c r="B895" s="165" t="s">
        <v>491</v>
      </c>
      <c r="C895" s="94"/>
      <c r="D895" s="102"/>
      <c r="E895" s="141">
        <v>0.2</v>
      </c>
      <c r="F895" s="102"/>
      <c r="G895" s="189">
        <f t="shared" si="106"/>
        <v>0</v>
      </c>
      <c r="H895" s="102"/>
      <c r="I895" s="128"/>
      <c r="J895" s="128"/>
      <c r="K895" s="128"/>
      <c r="L895" s="279"/>
      <c r="M895" s="587"/>
      <c r="N895" s="557"/>
      <c r="O895" s="557"/>
      <c r="P895" s="557"/>
      <c r="Q895" s="279"/>
      <c r="R895" s="557"/>
      <c r="S895" s="587"/>
      <c r="T895" s="279"/>
      <c r="U895" s="108"/>
      <c r="V895" s="101"/>
      <c r="W895" s="101"/>
    </row>
    <row r="896" spans="1:30" ht="10.5" x14ac:dyDescent="0.25">
      <c r="B896" s="165" t="s">
        <v>492</v>
      </c>
      <c r="C896" s="94"/>
      <c r="D896" s="102"/>
      <c r="E896" s="141">
        <v>0.4</v>
      </c>
      <c r="F896" s="102"/>
      <c r="G896" s="189">
        <f t="shared" si="106"/>
        <v>0</v>
      </c>
      <c r="H896" s="102"/>
      <c r="I896" s="128"/>
      <c r="J896" s="128"/>
      <c r="K896" s="128"/>
      <c r="L896" s="279"/>
      <c r="M896" s="587"/>
      <c r="N896" s="557"/>
      <c r="O896" s="557"/>
      <c r="P896" s="557"/>
      <c r="Q896" s="279"/>
      <c r="R896" s="557"/>
      <c r="S896" s="587"/>
      <c r="T896" s="279"/>
      <c r="U896" s="108"/>
      <c r="V896" s="101"/>
      <c r="W896" s="101"/>
    </row>
    <row r="897" spans="2:23" ht="10.5" x14ac:dyDescent="0.25">
      <c r="B897" s="190" t="s">
        <v>493</v>
      </c>
      <c r="C897" s="191"/>
      <c r="D897" s="192"/>
      <c r="E897" s="193">
        <v>0.5</v>
      </c>
      <c r="F897" s="102"/>
      <c r="G897" s="189">
        <f t="shared" si="106"/>
        <v>0</v>
      </c>
      <c r="H897" s="102"/>
      <c r="I897" s="128"/>
      <c r="J897" s="128"/>
      <c r="K897" s="128"/>
      <c r="L897" s="279"/>
      <c r="M897" s="587"/>
      <c r="N897" s="557"/>
      <c r="O897" s="557"/>
      <c r="P897" s="557"/>
      <c r="Q897" s="279"/>
      <c r="R897" s="557"/>
      <c r="S897" s="587"/>
      <c r="T897" s="279"/>
      <c r="U897" s="108"/>
      <c r="V897" s="101"/>
      <c r="W897" s="101"/>
    </row>
    <row r="898" spans="2:23" ht="10.5" x14ac:dyDescent="0.25">
      <c r="B898" s="190" t="s">
        <v>494</v>
      </c>
      <c r="C898" s="191"/>
      <c r="D898" s="192"/>
      <c r="E898" s="193">
        <v>1</v>
      </c>
      <c r="F898" s="102"/>
      <c r="G898" s="189">
        <f t="shared" si="106"/>
        <v>0</v>
      </c>
      <c r="H898" s="102"/>
      <c r="I898" s="128"/>
      <c r="J898" s="128"/>
      <c r="K898" s="128"/>
      <c r="L898" s="279"/>
      <c r="M898" s="587"/>
      <c r="N898" s="557"/>
      <c r="O898" s="557"/>
      <c r="P898" s="557"/>
      <c r="Q898" s="279"/>
      <c r="R898" s="557"/>
      <c r="S898" s="587"/>
      <c r="T898" s="279"/>
      <c r="U898" s="108"/>
      <c r="V898" s="101"/>
      <c r="W898" s="101"/>
    </row>
    <row r="899" spans="2:23" ht="10.5" x14ac:dyDescent="0.25">
      <c r="B899" s="100"/>
      <c r="C899" s="199"/>
      <c r="D899" s="102"/>
      <c r="E899" s="114" t="s">
        <v>52</v>
      </c>
      <c r="F899" s="102"/>
      <c r="G899" s="96">
        <f>SUM(G894:G898)</f>
        <v>0</v>
      </c>
      <c r="H899" s="102"/>
      <c r="I899" s="128"/>
      <c r="J899" s="128"/>
      <c r="K899" s="128"/>
      <c r="L899" s="279"/>
      <c r="M899" s="587"/>
      <c r="N899" s="557"/>
      <c r="O899" s="557"/>
      <c r="P899" s="557"/>
      <c r="Q899" s="279"/>
      <c r="R899" s="557"/>
      <c r="S899" s="587"/>
      <c r="T899" s="279"/>
      <c r="U899" s="108"/>
      <c r="V899" s="101"/>
      <c r="W899" s="101"/>
    </row>
    <row r="900" spans="2:23" ht="9.9" customHeight="1" x14ac:dyDescent="0.25">
      <c r="B900" s="100"/>
      <c r="C900" s="101"/>
      <c r="D900" s="102"/>
      <c r="E900" s="103"/>
      <c r="F900" s="102"/>
      <c r="G900" s="101"/>
      <c r="H900" s="102"/>
      <c r="I900" s="700"/>
      <c r="J900" s="700"/>
      <c r="K900" s="700"/>
      <c r="L900" s="694"/>
      <c r="M900" s="588"/>
      <c r="N900" s="552"/>
      <c r="O900" s="552"/>
      <c r="P900" s="552"/>
      <c r="Q900" s="107"/>
      <c r="R900" s="107"/>
      <c r="S900" s="107"/>
      <c r="T900" s="107"/>
      <c r="U900" s="108"/>
      <c r="V900" s="101"/>
      <c r="W900" s="101"/>
    </row>
    <row r="901" spans="2:23" s="109" customFormat="1" ht="22.5" customHeight="1" x14ac:dyDescent="0.25">
      <c r="B901" s="695" t="s">
        <v>345</v>
      </c>
      <c r="C901" s="692" t="s">
        <v>346</v>
      </c>
      <c r="D901" s="110"/>
      <c r="E901" s="692" t="s">
        <v>2</v>
      </c>
      <c r="F901" s="111"/>
      <c r="G901" s="692" t="s">
        <v>395</v>
      </c>
      <c r="H901" s="112"/>
      <c r="I901" s="697" t="s">
        <v>396</v>
      </c>
      <c r="J901" s="698"/>
      <c r="K901" s="698"/>
      <c r="L901" s="698"/>
      <c r="M901" s="698"/>
      <c r="N901" s="698"/>
      <c r="O901" s="698"/>
      <c r="P901" s="698"/>
      <c r="Q901" s="698"/>
      <c r="R901" s="698"/>
      <c r="S901" s="698"/>
      <c r="T901" s="699"/>
      <c r="U901" s="280"/>
      <c r="V901" s="692" t="s">
        <v>421</v>
      </c>
      <c r="W901" s="692" t="s">
        <v>411</v>
      </c>
    </row>
    <row r="902" spans="2:23" s="109" customFormat="1" ht="10.5" x14ac:dyDescent="0.25">
      <c r="B902" s="696"/>
      <c r="C902" s="693"/>
      <c r="D902" s="110"/>
      <c r="E902" s="693"/>
      <c r="F902" s="111"/>
      <c r="G902" s="693"/>
      <c r="H902" s="113"/>
      <c r="I902" s="114">
        <v>0</v>
      </c>
      <c r="J902" s="114">
        <v>0.1</v>
      </c>
      <c r="K902" s="114">
        <v>0.15</v>
      </c>
      <c r="L902" s="114">
        <v>0.2</v>
      </c>
      <c r="M902" s="114">
        <v>0.25</v>
      </c>
      <c r="N902" s="114">
        <v>0.3</v>
      </c>
      <c r="O902" s="114">
        <v>0.35</v>
      </c>
      <c r="P902" s="114">
        <v>0.4</v>
      </c>
      <c r="Q902" s="114">
        <v>0.5</v>
      </c>
      <c r="R902" s="114">
        <v>0.75</v>
      </c>
      <c r="S902" s="114">
        <v>0.85</v>
      </c>
      <c r="T902" s="114">
        <v>1</v>
      </c>
      <c r="U902" s="280"/>
      <c r="V902" s="693"/>
      <c r="W902" s="693"/>
    </row>
    <row r="903" spans="2:23" s="109" customFormat="1" ht="10.5" x14ac:dyDescent="0.25">
      <c r="B903" s="115" t="s">
        <v>545</v>
      </c>
      <c r="C903" s="116" t="s">
        <v>546</v>
      </c>
      <c r="D903" s="110"/>
      <c r="E903" s="116" t="s">
        <v>547</v>
      </c>
      <c r="F903" s="111"/>
      <c r="G903" s="116" t="s">
        <v>548</v>
      </c>
      <c r="H903" s="113"/>
      <c r="I903" s="116" t="s">
        <v>549</v>
      </c>
      <c r="J903" s="116" t="s">
        <v>556</v>
      </c>
      <c r="K903" s="116" t="s">
        <v>550</v>
      </c>
      <c r="L903" s="116" t="s">
        <v>558</v>
      </c>
      <c r="M903" s="116" t="s">
        <v>559</v>
      </c>
      <c r="N903" s="116" t="s">
        <v>560</v>
      </c>
      <c r="O903" s="116" t="s">
        <v>613</v>
      </c>
      <c r="P903" s="116" t="s">
        <v>614</v>
      </c>
      <c r="Q903" s="116" t="s">
        <v>615</v>
      </c>
      <c r="R903" s="116" t="s">
        <v>616</v>
      </c>
      <c r="S903" s="116" t="s">
        <v>617</v>
      </c>
      <c r="T903" s="116" t="s">
        <v>618</v>
      </c>
      <c r="U903" s="552"/>
      <c r="V903" s="116" t="s">
        <v>619</v>
      </c>
      <c r="W903" s="116" t="s">
        <v>620</v>
      </c>
    </row>
    <row r="904" spans="2:23" s="109" customFormat="1" ht="10.5" x14ac:dyDescent="0.25">
      <c r="B904" s="469" t="s">
        <v>459</v>
      </c>
      <c r="C904" s="315"/>
      <c r="D904" s="137"/>
      <c r="E904" s="315"/>
      <c r="F904" s="102"/>
      <c r="G904" s="316"/>
      <c r="H904" s="120"/>
      <c r="I904" s="316"/>
      <c r="J904" s="315"/>
      <c r="K904" s="315"/>
      <c r="L904" s="315"/>
      <c r="M904" s="315"/>
      <c r="N904" s="315"/>
      <c r="O904" s="315"/>
      <c r="P904" s="315"/>
      <c r="Q904" s="315"/>
      <c r="R904" s="315"/>
      <c r="S904" s="315"/>
      <c r="T904" s="315"/>
      <c r="U904" s="108"/>
      <c r="V904" s="316"/>
      <c r="W904" s="316"/>
    </row>
    <row r="905" spans="2:23" s="109" customFormat="1" ht="10.5" x14ac:dyDescent="0.25">
      <c r="B905" s="471" t="s">
        <v>355</v>
      </c>
      <c r="C905" s="119">
        <v>0.2</v>
      </c>
      <c r="D905" s="137"/>
      <c r="E905" s="88"/>
      <c r="F905" s="102"/>
      <c r="G905" s="95"/>
      <c r="H905" s="120"/>
      <c r="I905" s="121"/>
      <c r="J905" s="121"/>
      <c r="K905" s="121"/>
      <c r="L905" s="122"/>
      <c r="M905" s="122"/>
      <c r="N905" s="122"/>
      <c r="O905" s="122"/>
      <c r="P905" s="122"/>
      <c r="Q905" s="122"/>
      <c r="R905" s="122"/>
      <c r="S905" s="122"/>
      <c r="T905" s="122"/>
      <c r="U905" s="108"/>
      <c r="V905" s="123">
        <f t="shared" ref="V905:V913" si="107">C905*E905</f>
        <v>0</v>
      </c>
      <c r="W905" s="123">
        <f>C905*G905+I905*$I$902+J905*$J$902+K905*$K$902+L905*$L$902+M905*$M$902+N905*$N$902+O905*$O$902+P905*$P$902+Q905*$Q$902+R905*$R$902+S905*$S$902+T905*$T$902</f>
        <v>0</v>
      </c>
    </row>
    <row r="906" spans="2:23" s="109" customFormat="1" ht="10.5" x14ac:dyDescent="0.25">
      <c r="B906" s="471" t="s">
        <v>356</v>
      </c>
      <c r="C906" s="138">
        <v>0.5</v>
      </c>
      <c r="D906" s="137"/>
      <c r="E906" s="86"/>
      <c r="F906" s="102"/>
      <c r="G906" s="93"/>
      <c r="H906" s="120"/>
      <c r="I906" s="139"/>
      <c r="J906" s="139"/>
      <c r="K906" s="139"/>
      <c r="L906" s="140"/>
      <c r="M906" s="140"/>
      <c r="N906" s="140"/>
      <c r="O906" s="140"/>
      <c r="P906" s="140"/>
      <c r="Q906" s="140"/>
      <c r="R906" s="140"/>
      <c r="S906" s="140"/>
      <c r="T906" s="140"/>
      <c r="U906" s="108"/>
      <c r="V906" s="123">
        <f t="shared" si="107"/>
        <v>0</v>
      </c>
      <c r="W906" s="123">
        <f t="shared" ref="W906:W913" si="108">C906*G906+I906*$I$902+J906*$J$902+K906*$K$902+L906*$L$902+M906*$M$902+N906*$N$902+O906*$O$902+P906*$P$902+Q906*$Q$902+R906*$R$902+S906*$S$902+T906*$T$902</f>
        <v>0</v>
      </c>
    </row>
    <row r="907" spans="2:23" s="109" customFormat="1" ht="10.5" x14ac:dyDescent="0.25">
      <c r="B907" s="471" t="s">
        <v>357</v>
      </c>
      <c r="C907" s="141">
        <v>1</v>
      </c>
      <c r="D907" s="137"/>
      <c r="E907" s="88"/>
      <c r="F907" s="102"/>
      <c r="G907" s="95"/>
      <c r="H907" s="120"/>
      <c r="I907" s="121"/>
      <c r="J907" s="121"/>
      <c r="K907" s="121"/>
      <c r="L907" s="122"/>
      <c r="M907" s="122"/>
      <c r="N907" s="122"/>
      <c r="O907" s="122"/>
      <c r="P907" s="122"/>
      <c r="Q907" s="122"/>
      <c r="R907" s="122"/>
      <c r="S907" s="122"/>
      <c r="T907" s="122"/>
      <c r="U907" s="108"/>
      <c r="V907" s="123">
        <f t="shared" si="107"/>
        <v>0</v>
      </c>
      <c r="W907" s="123">
        <f t="shared" si="108"/>
        <v>0</v>
      </c>
    </row>
    <row r="908" spans="2:23" s="109" customFormat="1" ht="10.5" x14ac:dyDescent="0.25">
      <c r="B908" s="471" t="s">
        <v>358</v>
      </c>
      <c r="C908" s="141">
        <v>1.5</v>
      </c>
      <c r="D908" s="137"/>
      <c r="E908" s="88"/>
      <c r="F908" s="102"/>
      <c r="G908" s="95"/>
      <c r="H908" s="120"/>
      <c r="I908" s="121"/>
      <c r="J908" s="121"/>
      <c r="K908" s="121"/>
      <c r="L908" s="122"/>
      <c r="M908" s="122"/>
      <c r="N908" s="122"/>
      <c r="O908" s="122"/>
      <c r="P908" s="122"/>
      <c r="Q908" s="122"/>
      <c r="R908" s="122"/>
      <c r="S908" s="122"/>
      <c r="T908" s="122"/>
      <c r="U908" s="108"/>
      <c r="V908" s="123">
        <f t="shared" si="107"/>
        <v>0</v>
      </c>
      <c r="W908" s="123">
        <f t="shared" si="108"/>
        <v>0</v>
      </c>
    </row>
    <row r="909" spans="2:23" s="109" customFormat="1" ht="10.5" x14ac:dyDescent="0.25">
      <c r="B909" s="545" t="s">
        <v>368</v>
      </c>
      <c r="C909" s="546">
        <v>0.2</v>
      </c>
      <c r="D909" s="137"/>
      <c r="E909" s="88"/>
      <c r="F909" s="102"/>
      <c r="G909" s="95"/>
      <c r="H909" s="120"/>
      <c r="I909" s="121"/>
      <c r="J909" s="121"/>
      <c r="K909" s="121"/>
      <c r="L909" s="122"/>
      <c r="M909" s="122"/>
      <c r="N909" s="122"/>
      <c r="O909" s="122"/>
      <c r="P909" s="122"/>
      <c r="Q909" s="122"/>
      <c r="R909" s="122"/>
      <c r="S909" s="122"/>
      <c r="T909" s="122"/>
      <c r="U909" s="108"/>
      <c r="V909" s="123">
        <f t="shared" si="107"/>
        <v>0</v>
      </c>
      <c r="W909" s="123">
        <f t="shared" si="108"/>
        <v>0</v>
      </c>
    </row>
    <row r="910" spans="2:23" s="109" customFormat="1" ht="10.5" x14ac:dyDescent="0.25">
      <c r="B910" s="545" t="s">
        <v>369</v>
      </c>
      <c r="C910" s="547">
        <v>0.5</v>
      </c>
      <c r="D910" s="137"/>
      <c r="E910" s="86"/>
      <c r="F910" s="102"/>
      <c r="G910" s="93"/>
      <c r="H910" s="120"/>
      <c r="I910" s="139"/>
      <c r="J910" s="139"/>
      <c r="K910" s="139"/>
      <c r="L910" s="140"/>
      <c r="M910" s="140"/>
      <c r="N910" s="140"/>
      <c r="O910" s="140"/>
      <c r="P910" s="140"/>
      <c r="Q910" s="140"/>
      <c r="R910" s="140"/>
      <c r="S910" s="140"/>
      <c r="T910" s="140"/>
      <c r="U910" s="108"/>
      <c r="V910" s="123">
        <f t="shared" si="107"/>
        <v>0</v>
      </c>
      <c r="W910" s="123">
        <f t="shared" si="108"/>
        <v>0</v>
      </c>
    </row>
    <row r="911" spans="2:23" s="109" customFormat="1" ht="10.5" x14ac:dyDescent="0.25">
      <c r="B911" s="548" t="s">
        <v>370</v>
      </c>
      <c r="C911" s="549">
        <v>0.75</v>
      </c>
      <c r="D911" s="137"/>
      <c r="E911" s="86"/>
      <c r="F911" s="102"/>
      <c r="G911" s="93"/>
      <c r="H911" s="120"/>
      <c r="I911" s="139"/>
      <c r="J911" s="139"/>
      <c r="K911" s="139"/>
      <c r="L911" s="140"/>
      <c r="M911" s="140"/>
      <c r="N911" s="140"/>
      <c r="O911" s="140"/>
      <c r="P911" s="140"/>
      <c r="Q911" s="140"/>
      <c r="R911" s="140"/>
      <c r="S911" s="140"/>
      <c r="T911" s="140"/>
      <c r="U911" s="108"/>
      <c r="V911" s="123">
        <f t="shared" si="107"/>
        <v>0</v>
      </c>
      <c r="W911" s="123">
        <f t="shared" si="108"/>
        <v>0</v>
      </c>
    </row>
    <row r="912" spans="2:23" s="109" customFormat="1" ht="10.5" x14ac:dyDescent="0.25">
      <c r="B912" s="548" t="s">
        <v>513</v>
      </c>
      <c r="C912" s="550">
        <v>1</v>
      </c>
      <c r="D912" s="137"/>
      <c r="E912" s="88"/>
      <c r="F912" s="102"/>
      <c r="G912" s="95"/>
      <c r="H912" s="120"/>
      <c r="I912" s="121"/>
      <c r="J912" s="121"/>
      <c r="K912" s="121"/>
      <c r="L912" s="122"/>
      <c r="M912" s="122"/>
      <c r="N912" s="122"/>
      <c r="O912" s="122"/>
      <c r="P912" s="122"/>
      <c r="Q912" s="122"/>
      <c r="R912" s="122"/>
      <c r="S912" s="122"/>
      <c r="T912" s="122"/>
      <c r="U912" s="108"/>
      <c r="V912" s="123">
        <f t="shared" si="107"/>
        <v>0</v>
      </c>
      <c r="W912" s="123">
        <f t="shared" si="108"/>
        <v>0</v>
      </c>
    </row>
    <row r="913" spans="1:24" s="109" customFormat="1" ht="10.5" x14ac:dyDescent="0.25">
      <c r="B913" s="545" t="s">
        <v>359</v>
      </c>
      <c r="C913" s="550">
        <v>1.5</v>
      </c>
      <c r="D913" s="137"/>
      <c r="E913" s="88"/>
      <c r="F913" s="102"/>
      <c r="G913" s="95"/>
      <c r="H913" s="120"/>
      <c r="I913" s="121"/>
      <c r="J913" s="121"/>
      <c r="K913" s="121"/>
      <c r="L913" s="122"/>
      <c r="M913" s="122"/>
      <c r="N913" s="122"/>
      <c r="O913" s="122"/>
      <c r="P913" s="122"/>
      <c r="Q913" s="122"/>
      <c r="R913" s="122"/>
      <c r="S913" s="122"/>
      <c r="T913" s="122"/>
      <c r="U913" s="108"/>
      <c r="V913" s="123">
        <f t="shared" si="107"/>
        <v>0</v>
      </c>
      <c r="W913" s="123">
        <f t="shared" si="108"/>
        <v>0</v>
      </c>
    </row>
    <row r="914" spans="1:24" ht="10.5" x14ac:dyDescent="0.25">
      <c r="B914" s="473" t="s">
        <v>463</v>
      </c>
      <c r="C914" s="315"/>
      <c r="D914" s="137"/>
      <c r="E914" s="315"/>
      <c r="F914" s="102"/>
      <c r="G914" s="316"/>
      <c r="H914" s="120"/>
      <c r="I914" s="316"/>
      <c r="J914" s="315"/>
      <c r="K914" s="315"/>
      <c r="L914" s="315"/>
      <c r="M914" s="315"/>
      <c r="N914" s="315"/>
      <c r="O914" s="315"/>
      <c r="P914" s="315"/>
      <c r="Q914" s="315"/>
      <c r="R914" s="315"/>
      <c r="S914" s="315"/>
      <c r="T914" s="315"/>
      <c r="U914" s="108"/>
      <c r="V914" s="316"/>
      <c r="W914" s="316"/>
    </row>
    <row r="915" spans="1:24" ht="10.5" x14ac:dyDescent="0.25">
      <c r="B915" s="472" t="s">
        <v>470</v>
      </c>
      <c r="C915" s="459">
        <v>0.85</v>
      </c>
      <c r="D915" s="137"/>
      <c r="E915" s="88"/>
      <c r="F915" s="102"/>
      <c r="G915" s="95"/>
      <c r="H915" s="120"/>
      <c r="I915" s="121"/>
      <c r="J915" s="121"/>
      <c r="K915" s="121"/>
      <c r="L915" s="122"/>
      <c r="M915" s="122"/>
      <c r="N915" s="122"/>
      <c r="O915" s="122"/>
      <c r="P915" s="122"/>
      <c r="Q915" s="122"/>
      <c r="R915" s="122"/>
      <c r="S915" s="122"/>
      <c r="T915" s="122"/>
      <c r="U915" s="108"/>
      <c r="V915" s="123">
        <f t="shared" ref="V915:V916" si="109">C915*E915</f>
        <v>0</v>
      </c>
      <c r="W915" s="123">
        <f t="shared" ref="W915:W916" si="110">C915*G915+I915*$I$902+J915*$J$902+K915*$K$902+L915*$L$902+M915*$M$902+N915*$N$902+O915*$O$902+P915*$P$902+Q915*$Q$902+R915*$R$902+S915*$S$902+T915*$T$902</f>
        <v>0</v>
      </c>
    </row>
    <row r="916" spans="1:24" ht="10.5" x14ac:dyDescent="0.25">
      <c r="B916" s="472" t="s">
        <v>469</v>
      </c>
      <c r="C916" s="459">
        <v>1</v>
      </c>
      <c r="D916" s="137"/>
      <c r="E916" s="88"/>
      <c r="F916" s="102"/>
      <c r="G916" s="95"/>
      <c r="H916" s="120"/>
      <c r="I916" s="121"/>
      <c r="J916" s="121"/>
      <c r="K916" s="121"/>
      <c r="L916" s="122"/>
      <c r="M916" s="122"/>
      <c r="N916" s="122"/>
      <c r="O916" s="122"/>
      <c r="P916" s="122"/>
      <c r="Q916" s="122"/>
      <c r="R916" s="122"/>
      <c r="S916" s="122"/>
      <c r="T916" s="122"/>
      <c r="U916" s="108"/>
      <c r="V916" s="123">
        <f t="shared" si="109"/>
        <v>0</v>
      </c>
      <c r="W916" s="123">
        <f t="shared" si="110"/>
        <v>0</v>
      </c>
    </row>
    <row r="917" spans="1:24" ht="10.5" x14ac:dyDescent="0.25">
      <c r="B917" s="472" t="s">
        <v>564</v>
      </c>
      <c r="C917" s="315"/>
      <c r="D917" s="137"/>
      <c r="E917" s="315"/>
      <c r="F917" s="102"/>
      <c r="G917" s="316"/>
      <c r="H917" s="120"/>
      <c r="I917" s="316"/>
      <c r="J917" s="315"/>
      <c r="K917" s="315"/>
      <c r="L917" s="315"/>
      <c r="M917" s="315"/>
      <c r="N917" s="315"/>
      <c r="O917" s="315"/>
      <c r="P917" s="315"/>
      <c r="Q917" s="315"/>
      <c r="R917" s="315"/>
      <c r="S917" s="315"/>
      <c r="T917" s="315"/>
      <c r="U917" s="108"/>
      <c r="V917" s="316"/>
      <c r="W917" s="316"/>
    </row>
    <row r="918" spans="1:24" ht="10.5" x14ac:dyDescent="0.25">
      <c r="B918" s="551" t="s">
        <v>464</v>
      </c>
      <c r="C918" s="459">
        <v>1.3</v>
      </c>
      <c r="D918" s="137"/>
      <c r="E918" s="88"/>
      <c r="F918" s="102"/>
      <c r="G918" s="95"/>
      <c r="H918" s="120"/>
      <c r="I918" s="121"/>
      <c r="J918" s="121"/>
      <c r="K918" s="121"/>
      <c r="L918" s="122"/>
      <c r="M918" s="122"/>
      <c r="N918" s="122"/>
      <c r="O918" s="122"/>
      <c r="P918" s="122"/>
      <c r="Q918" s="122"/>
      <c r="R918" s="122"/>
      <c r="S918" s="122"/>
      <c r="T918" s="122"/>
      <c r="U918" s="108"/>
      <c r="V918" s="123">
        <f t="shared" ref="V918:V922" si="111">C918*E918</f>
        <v>0</v>
      </c>
      <c r="W918" s="123">
        <f t="shared" ref="W918:W922" si="112">C918*G918+I918*$I$902+J918*$J$902+K918*$K$902+L918*$L$902+M918*$M$902+N918*$N$902+O918*$O$902+P918*$P$902+Q918*$Q$902+R918*$R$902+S918*$S$902+T918*$T$902</f>
        <v>0</v>
      </c>
    </row>
    <row r="919" spans="1:24" ht="10.5" x14ac:dyDescent="0.25">
      <c r="B919" s="551" t="s">
        <v>465</v>
      </c>
      <c r="C919" s="459">
        <v>1</v>
      </c>
      <c r="D919" s="137"/>
      <c r="E919" s="88"/>
      <c r="F919" s="102"/>
      <c r="G919" s="95"/>
      <c r="H919" s="120"/>
      <c r="I919" s="121"/>
      <c r="J919" s="121"/>
      <c r="K919" s="121"/>
      <c r="L919" s="122"/>
      <c r="M919" s="122"/>
      <c r="N919" s="122"/>
      <c r="O919" s="122"/>
      <c r="P919" s="122"/>
      <c r="Q919" s="122"/>
      <c r="R919" s="122"/>
      <c r="S919" s="122"/>
      <c r="T919" s="122"/>
      <c r="U919" s="108"/>
      <c r="V919" s="123">
        <f t="shared" si="111"/>
        <v>0</v>
      </c>
      <c r="W919" s="123">
        <f t="shared" si="112"/>
        <v>0</v>
      </c>
    </row>
    <row r="920" spans="1:24" ht="10.5" x14ac:dyDescent="0.25">
      <c r="B920" s="551" t="s">
        <v>466</v>
      </c>
      <c r="C920" s="459">
        <v>0.8</v>
      </c>
      <c r="D920" s="137"/>
      <c r="E920" s="88"/>
      <c r="F920" s="102"/>
      <c r="G920" s="95"/>
      <c r="H920" s="120"/>
      <c r="I920" s="121"/>
      <c r="J920" s="121"/>
      <c r="K920" s="121"/>
      <c r="L920" s="122"/>
      <c r="M920" s="122"/>
      <c r="N920" s="122"/>
      <c r="O920" s="122"/>
      <c r="P920" s="122"/>
      <c r="Q920" s="122"/>
      <c r="R920" s="122"/>
      <c r="S920" s="122"/>
      <c r="T920" s="122"/>
      <c r="U920" s="108"/>
      <c r="V920" s="123">
        <f t="shared" si="111"/>
        <v>0</v>
      </c>
      <c r="W920" s="123">
        <f t="shared" si="112"/>
        <v>0</v>
      </c>
    </row>
    <row r="921" spans="1:24" ht="10.5" x14ac:dyDescent="0.25">
      <c r="B921" s="551" t="s">
        <v>467</v>
      </c>
      <c r="C921" s="459">
        <v>1</v>
      </c>
      <c r="D921" s="137"/>
      <c r="E921" s="88"/>
      <c r="F921" s="102"/>
      <c r="G921" s="95"/>
      <c r="H921" s="120"/>
      <c r="I921" s="121"/>
      <c r="J921" s="121"/>
      <c r="K921" s="121"/>
      <c r="L921" s="122"/>
      <c r="M921" s="122"/>
      <c r="N921" s="122"/>
      <c r="O921" s="122"/>
      <c r="P921" s="122"/>
      <c r="Q921" s="122"/>
      <c r="R921" s="122"/>
      <c r="S921" s="122"/>
      <c r="T921" s="122"/>
      <c r="U921" s="108"/>
      <c r="V921" s="123">
        <f t="shared" si="111"/>
        <v>0</v>
      </c>
      <c r="W921" s="123">
        <f t="shared" si="112"/>
        <v>0</v>
      </c>
    </row>
    <row r="922" spans="1:24" ht="10.5" x14ac:dyDescent="0.25">
      <c r="B922" s="551" t="s">
        <v>468</v>
      </c>
      <c r="C922" s="459">
        <v>1</v>
      </c>
      <c r="D922" s="137"/>
      <c r="E922" s="88"/>
      <c r="F922" s="102"/>
      <c r="G922" s="95"/>
      <c r="H922" s="120"/>
      <c r="I922" s="121"/>
      <c r="J922" s="121"/>
      <c r="K922" s="121"/>
      <c r="L922" s="122"/>
      <c r="M922" s="122"/>
      <c r="N922" s="122"/>
      <c r="O922" s="122"/>
      <c r="P922" s="122"/>
      <c r="Q922" s="122"/>
      <c r="R922" s="122"/>
      <c r="S922" s="122"/>
      <c r="T922" s="122"/>
      <c r="U922" s="108"/>
      <c r="V922" s="123">
        <f t="shared" si="111"/>
        <v>0</v>
      </c>
      <c r="W922" s="123">
        <f t="shared" si="112"/>
        <v>0</v>
      </c>
    </row>
    <row r="923" spans="1:24" ht="9.9" customHeight="1" x14ac:dyDescent="0.25">
      <c r="B923" s="124"/>
      <c r="C923" s="125"/>
      <c r="D923" s="126"/>
      <c r="E923" s="127"/>
      <c r="F923" s="102"/>
      <c r="G923" s="125"/>
      <c r="H923" s="102"/>
      <c r="I923" s="128"/>
      <c r="J923" s="128"/>
      <c r="K923" s="128"/>
      <c r="L923" s="518"/>
      <c r="M923" s="587"/>
      <c r="N923" s="557"/>
      <c r="O923" s="557"/>
      <c r="P923" s="557"/>
      <c r="Q923" s="518"/>
      <c r="R923" s="557"/>
      <c r="S923" s="587"/>
      <c r="T923" s="518"/>
      <c r="U923" s="108"/>
      <c r="V923" s="101"/>
      <c r="W923" s="101"/>
    </row>
    <row r="924" spans="1:24" s="155" customFormat="1" ht="10.5" x14ac:dyDescent="0.25">
      <c r="B924" s="129" t="s">
        <v>349</v>
      </c>
      <c r="C924" s="185" t="s">
        <v>53</v>
      </c>
      <c r="D924" s="131"/>
      <c r="E924" s="85">
        <f>SUM(V905:V922)</f>
        <v>0</v>
      </c>
      <c r="F924" s="111"/>
      <c r="G924" s="132"/>
      <c r="H924" s="111"/>
      <c r="I924" s="133"/>
      <c r="J924" s="133"/>
      <c r="K924" s="133"/>
      <c r="L924" s="107"/>
      <c r="M924" s="107"/>
      <c r="N924" s="107"/>
      <c r="O924" s="107"/>
      <c r="P924" s="107"/>
      <c r="Q924" s="107"/>
      <c r="R924" s="107"/>
      <c r="S924" s="107"/>
      <c r="T924" s="107"/>
      <c r="U924" s="519"/>
      <c r="V924" s="134"/>
      <c r="W924" s="134"/>
      <c r="X924" s="82"/>
    </row>
    <row r="925" spans="1:24" s="155" customFormat="1" ht="10.5" x14ac:dyDescent="0.25">
      <c r="B925" s="129" t="s">
        <v>350</v>
      </c>
      <c r="C925" s="185" t="s">
        <v>54</v>
      </c>
      <c r="D925" s="131"/>
      <c r="E925" s="85">
        <f>SUM(W905:W922)</f>
        <v>0</v>
      </c>
      <c r="F925" s="111"/>
      <c r="G925" s="132"/>
      <c r="H925" s="111"/>
      <c r="L925" s="517"/>
      <c r="M925" s="586"/>
      <c r="N925" s="558"/>
      <c r="O925" s="558"/>
      <c r="P925" s="558"/>
      <c r="Q925" s="517"/>
      <c r="R925" s="558"/>
      <c r="S925" s="586"/>
      <c r="T925" s="517"/>
      <c r="U925" s="206"/>
      <c r="V925" s="91"/>
      <c r="W925" s="91"/>
    </row>
    <row r="926" spans="1:24" s="155" customFormat="1" ht="10.5" x14ac:dyDescent="0.25">
      <c r="B926" s="147"/>
      <c r="C926" s="91"/>
      <c r="D926" s="131"/>
      <c r="E926" s="149"/>
      <c r="F926" s="131"/>
      <c r="G926" s="91"/>
      <c r="H926" s="131"/>
      <c r="I926" s="156"/>
      <c r="J926" s="156"/>
      <c r="K926" s="156"/>
      <c r="L926" s="157"/>
      <c r="M926" s="157"/>
      <c r="N926" s="157"/>
      <c r="O926" s="157"/>
      <c r="P926" s="157"/>
      <c r="Q926" s="157"/>
      <c r="R926" s="157"/>
      <c r="S926" s="157"/>
      <c r="T926" s="157"/>
      <c r="U926" s="158"/>
      <c r="V926" s="91"/>
      <c r="W926" s="91"/>
    </row>
    <row r="927" spans="1:24" s="155" customFormat="1" ht="15" customHeight="1" x14ac:dyDescent="0.25">
      <c r="B927" s="147"/>
      <c r="C927" s="91"/>
      <c r="D927" s="131"/>
      <c r="E927" s="149"/>
      <c r="F927" s="131"/>
      <c r="G927" s="91"/>
      <c r="H927" s="131"/>
      <c r="I927" s="156"/>
      <c r="J927" s="156"/>
      <c r="K927" s="156"/>
      <c r="L927" s="157"/>
      <c r="M927" s="157"/>
      <c r="N927" s="157"/>
      <c r="O927" s="157"/>
      <c r="P927" s="157"/>
      <c r="Q927" s="157"/>
      <c r="R927" s="157"/>
      <c r="S927" s="157"/>
      <c r="T927" s="157"/>
      <c r="U927" s="158"/>
      <c r="V927" s="91"/>
      <c r="W927" s="406"/>
    </row>
    <row r="928" spans="1:24" s="82" customFormat="1" ht="15" customHeight="1" x14ac:dyDescent="0.25">
      <c r="A928" s="81"/>
      <c r="B928" s="411" t="s">
        <v>602</v>
      </c>
      <c r="C928" s="101"/>
      <c r="D928" s="102"/>
      <c r="E928" s="103"/>
      <c r="F928" s="102"/>
      <c r="G928" s="101"/>
      <c r="H928" s="102"/>
      <c r="I928" s="280"/>
      <c r="J928" s="552"/>
      <c r="K928" s="552"/>
      <c r="L928" s="280"/>
      <c r="M928" s="588"/>
      <c r="N928" s="552"/>
      <c r="O928" s="552"/>
      <c r="P928" s="552"/>
      <c r="Q928" s="104"/>
      <c r="R928" s="104"/>
      <c r="S928" s="104"/>
      <c r="T928" s="104"/>
      <c r="U928" s="104"/>
      <c r="V928" s="104"/>
      <c r="W928" s="104"/>
    </row>
    <row r="929" spans="1:23" s="82" customFormat="1" ht="7.5" customHeight="1" x14ac:dyDescent="0.25">
      <c r="A929" s="81"/>
      <c r="B929" s="100"/>
      <c r="C929" s="101"/>
      <c r="D929" s="102"/>
      <c r="E929" s="103"/>
      <c r="F929" s="102"/>
      <c r="G929" s="101"/>
      <c r="H929" s="102"/>
      <c r="I929" s="280"/>
      <c r="J929" s="552"/>
      <c r="K929" s="552"/>
      <c r="L929" s="280"/>
      <c r="M929" s="588"/>
      <c r="N929" s="552"/>
      <c r="O929" s="552"/>
      <c r="P929" s="552"/>
      <c r="Q929" s="104"/>
      <c r="R929" s="104"/>
      <c r="S929" s="104"/>
      <c r="T929" s="104"/>
      <c r="U929" s="104"/>
      <c r="V929" s="104"/>
      <c r="W929" s="104"/>
    </row>
    <row r="930" spans="1:23" ht="21" x14ac:dyDescent="0.25">
      <c r="B930" s="176"/>
      <c r="C930" s="177" t="s">
        <v>338</v>
      </c>
      <c r="D930" s="102"/>
      <c r="E930" s="103"/>
      <c r="F930" s="102"/>
      <c r="G930" s="101"/>
      <c r="H930" s="102"/>
      <c r="I930" s="280"/>
      <c r="J930" s="552"/>
      <c r="K930" s="552"/>
      <c r="L930" s="280"/>
      <c r="M930" s="588"/>
      <c r="N930" s="552"/>
      <c r="O930" s="552"/>
      <c r="P930" s="552"/>
      <c r="Q930" s="107"/>
      <c r="R930" s="107"/>
      <c r="S930" s="107"/>
      <c r="T930" s="107"/>
      <c r="U930" s="108"/>
      <c r="V930" s="101"/>
      <c r="W930" s="101"/>
    </row>
    <row r="931" spans="1:23" ht="10.5" x14ac:dyDescent="0.25">
      <c r="B931" s="176"/>
      <c r="C931" s="105" t="s">
        <v>539</v>
      </c>
      <c r="D931" s="102"/>
      <c r="E931" s="103"/>
      <c r="F931" s="102"/>
      <c r="G931" s="101"/>
      <c r="H931" s="102"/>
      <c r="I931" s="280"/>
      <c r="J931" s="552"/>
      <c r="K931" s="552"/>
      <c r="L931" s="280"/>
      <c r="M931" s="588"/>
      <c r="N931" s="552"/>
      <c r="O931" s="552"/>
      <c r="P931" s="552"/>
      <c r="Q931" s="107"/>
      <c r="R931" s="107"/>
      <c r="S931" s="107"/>
      <c r="T931" s="107"/>
      <c r="U931" s="108"/>
      <c r="V931" s="101"/>
      <c r="W931" s="101"/>
    </row>
    <row r="932" spans="1:23" ht="21" x14ac:dyDescent="0.25">
      <c r="B932" s="165" t="s">
        <v>522</v>
      </c>
      <c r="C932" s="92">
        <f>'Individu Form 2A ATMR Kredit'!H152</f>
        <v>0</v>
      </c>
      <c r="D932" s="102"/>
      <c r="E932" s="136"/>
      <c r="F932" s="102"/>
      <c r="G932" s="101"/>
      <c r="H932" s="102"/>
      <c r="I932" s="128"/>
      <c r="J932" s="128"/>
      <c r="K932" s="128"/>
      <c r="L932" s="279"/>
      <c r="M932" s="587"/>
      <c r="N932" s="557"/>
      <c r="O932" s="557"/>
      <c r="P932" s="557"/>
      <c r="Q932" s="279"/>
      <c r="R932" s="557"/>
      <c r="S932" s="587"/>
      <c r="T932" s="279"/>
      <c r="U932" s="108"/>
      <c r="V932" s="101"/>
      <c r="W932" s="101"/>
    </row>
    <row r="933" spans="1:23" ht="10.5" x14ac:dyDescent="0.25">
      <c r="B933" s="165" t="s">
        <v>521</v>
      </c>
      <c r="C933" s="212">
        <f>'Individu Form 2A ATMR Kredit'!H153</f>
        <v>0</v>
      </c>
      <c r="D933" s="102"/>
      <c r="E933" s="136"/>
      <c r="F933" s="102"/>
      <c r="G933" s="101"/>
      <c r="H933" s="102"/>
      <c r="I933" s="128"/>
      <c r="J933" s="128"/>
      <c r="K933" s="128"/>
      <c r="L933" s="279"/>
      <c r="M933" s="587"/>
      <c r="N933" s="557"/>
      <c r="O933" s="557"/>
      <c r="P933" s="557"/>
      <c r="Q933" s="279"/>
      <c r="R933" s="557"/>
      <c r="S933" s="587"/>
      <c r="T933" s="279"/>
      <c r="U933" s="108"/>
      <c r="V933" s="101"/>
      <c r="W933" s="101"/>
    </row>
    <row r="934" spans="1:23" s="82" customFormat="1" ht="9.9" customHeight="1" x14ac:dyDescent="0.25">
      <c r="B934" s="204"/>
      <c r="C934" s="182"/>
      <c r="D934" s="178"/>
      <c r="E934" s="180"/>
      <c r="F934" s="178"/>
      <c r="G934" s="179"/>
      <c r="H934" s="178"/>
      <c r="I934" s="205"/>
      <c r="J934" s="205"/>
      <c r="K934" s="205"/>
      <c r="L934" s="278"/>
      <c r="M934" s="586"/>
      <c r="N934" s="558"/>
      <c r="O934" s="558"/>
      <c r="P934" s="558"/>
      <c r="Q934" s="278"/>
      <c r="R934" s="558"/>
      <c r="S934" s="586"/>
      <c r="T934" s="278"/>
      <c r="U934" s="206"/>
      <c r="V934" s="179"/>
      <c r="W934" s="179"/>
    </row>
    <row r="935" spans="1:23" s="155" customFormat="1" ht="21" x14ac:dyDescent="0.25">
      <c r="B935" s="183" t="s">
        <v>397</v>
      </c>
      <c r="C935" s="184" t="s">
        <v>338</v>
      </c>
      <c r="D935" s="131"/>
      <c r="E935" s="185" t="s">
        <v>361</v>
      </c>
      <c r="F935" s="131"/>
      <c r="G935" s="267" t="s">
        <v>2</v>
      </c>
      <c r="H935" s="131"/>
      <c r="I935" s="156"/>
      <c r="J935" s="156"/>
      <c r="K935" s="156"/>
      <c r="L935" s="157"/>
      <c r="M935" s="157"/>
      <c r="N935" s="157"/>
      <c r="O935" s="157"/>
      <c r="P935" s="157"/>
      <c r="Q935" s="157"/>
      <c r="R935" s="157"/>
      <c r="S935" s="157"/>
      <c r="T935" s="157"/>
      <c r="U935" s="158"/>
      <c r="V935" s="91"/>
      <c r="W935" s="91"/>
    </row>
    <row r="936" spans="1:23" s="188" customFormat="1" ht="10.5" x14ac:dyDescent="0.25">
      <c r="B936" s="186" t="s">
        <v>540</v>
      </c>
      <c r="C936" s="187" t="s">
        <v>541</v>
      </c>
      <c r="D936" s="158"/>
      <c r="E936" s="130" t="s">
        <v>542</v>
      </c>
      <c r="F936" s="158"/>
      <c r="G936" s="130" t="s">
        <v>544</v>
      </c>
      <c r="H936" s="158"/>
      <c r="I936" s="157"/>
      <c r="J936" s="157"/>
      <c r="K936" s="157"/>
      <c r="L936" s="157"/>
      <c r="M936" s="157"/>
      <c r="N936" s="157"/>
      <c r="O936" s="157"/>
      <c r="P936" s="157"/>
      <c r="Q936" s="157"/>
      <c r="R936" s="157"/>
      <c r="S936" s="157"/>
      <c r="T936" s="157"/>
      <c r="U936" s="158"/>
      <c r="V936" s="91"/>
      <c r="W936" s="91"/>
    </row>
    <row r="937" spans="1:23" ht="10.5" x14ac:dyDescent="0.25">
      <c r="B937" s="165" t="s">
        <v>490</v>
      </c>
      <c r="C937" s="94"/>
      <c r="D937" s="102"/>
      <c r="E937" s="141">
        <v>0.1</v>
      </c>
      <c r="F937" s="102"/>
      <c r="G937" s="189">
        <f>E937*C937</f>
        <v>0</v>
      </c>
      <c r="H937" s="102"/>
      <c r="I937" s="128"/>
      <c r="J937" s="128"/>
      <c r="K937" s="128"/>
      <c r="L937" s="279"/>
      <c r="M937" s="587"/>
      <c r="N937" s="557"/>
      <c r="O937" s="557"/>
      <c r="P937" s="557"/>
      <c r="Q937" s="279"/>
      <c r="R937" s="557"/>
      <c r="S937" s="587"/>
      <c r="T937" s="279"/>
      <c r="U937" s="108"/>
      <c r="V937" s="101"/>
      <c r="W937" s="101"/>
    </row>
    <row r="938" spans="1:23" ht="10.5" x14ac:dyDescent="0.25">
      <c r="B938" s="165" t="s">
        <v>492</v>
      </c>
      <c r="C938" s="94"/>
      <c r="D938" s="102"/>
      <c r="E938" s="141">
        <v>0.4</v>
      </c>
      <c r="F938" s="102"/>
      <c r="G938" s="189">
        <f>E938*C938</f>
        <v>0</v>
      </c>
      <c r="H938" s="102"/>
      <c r="I938" s="128"/>
      <c r="J938" s="128"/>
      <c r="K938" s="128"/>
      <c r="L938" s="279"/>
      <c r="M938" s="587"/>
      <c r="N938" s="557"/>
      <c r="O938" s="557"/>
      <c r="P938" s="557"/>
      <c r="Q938" s="279"/>
      <c r="R938" s="557"/>
      <c r="S938" s="587"/>
      <c r="T938" s="279"/>
      <c r="U938" s="108"/>
      <c r="V938" s="101"/>
      <c r="W938" s="101"/>
    </row>
    <row r="939" spans="1:23" ht="10.5" x14ac:dyDescent="0.25">
      <c r="B939" s="100"/>
      <c r="C939" s="199"/>
      <c r="D939" s="102"/>
      <c r="E939" s="114" t="s">
        <v>52</v>
      </c>
      <c r="F939" s="102"/>
      <c r="G939" s="96">
        <f>SUM(G937:G938)</f>
        <v>0</v>
      </c>
      <c r="H939" s="102"/>
      <c r="I939" s="128"/>
      <c r="J939" s="128"/>
      <c r="K939" s="128"/>
      <c r="L939" s="279"/>
      <c r="M939" s="587"/>
      <c r="N939" s="557"/>
      <c r="O939" s="557"/>
      <c r="P939" s="557"/>
      <c r="Q939" s="279"/>
      <c r="R939" s="557"/>
      <c r="S939" s="587"/>
      <c r="T939" s="279"/>
      <c r="U939" s="108"/>
      <c r="V939" s="101"/>
      <c r="W939" s="101"/>
    </row>
    <row r="940" spans="1:23" ht="9.9" customHeight="1" x14ac:dyDescent="0.25">
      <c r="B940" s="100"/>
      <c r="C940" s="101"/>
      <c r="D940" s="102"/>
      <c r="E940" s="103"/>
      <c r="F940" s="102"/>
      <c r="G940" s="101"/>
      <c r="H940" s="102"/>
      <c r="I940" s="700"/>
      <c r="J940" s="700"/>
      <c r="K940" s="700"/>
      <c r="L940" s="694"/>
      <c r="M940" s="588"/>
      <c r="N940" s="552"/>
      <c r="O940" s="552"/>
      <c r="P940" s="552"/>
      <c r="Q940" s="107"/>
      <c r="R940" s="107"/>
      <c r="S940" s="107"/>
      <c r="T940" s="107"/>
      <c r="U940" s="108"/>
      <c r="V940" s="101"/>
      <c r="W940" s="101"/>
    </row>
    <row r="941" spans="1:23" s="109" customFormat="1" ht="22.5" customHeight="1" x14ac:dyDescent="0.25">
      <c r="B941" s="695" t="s">
        <v>345</v>
      </c>
      <c r="C941" s="692" t="s">
        <v>346</v>
      </c>
      <c r="D941" s="110"/>
      <c r="E941" s="692" t="s">
        <v>2</v>
      </c>
      <c r="F941" s="111"/>
      <c r="G941" s="692" t="s">
        <v>395</v>
      </c>
      <c r="H941" s="112"/>
      <c r="I941" s="697" t="s">
        <v>396</v>
      </c>
      <c r="J941" s="698"/>
      <c r="K941" s="698"/>
      <c r="L941" s="698"/>
      <c r="M941" s="698"/>
      <c r="N941" s="698"/>
      <c r="O941" s="698"/>
      <c r="P941" s="698"/>
      <c r="Q941" s="698"/>
      <c r="R941" s="698"/>
      <c r="S941" s="698"/>
      <c r="T941" s="699"/>
      <c r="U941" s="280"/>
      <c r="V941" s="692" t="s">
        <v>421</v>
      </c>
      <c r="W941" s="692" t="s">
        <v>411</v>
      </c>
    </row>
    <row r="942" spans="1:23" s="109" customFormat="1" ht="10.5" x14ac:dyDescent="0.25">
      <c r="B942" s="696"/>
      <c r="C942" s="693"/>
      <c r="D942" s="110"/>
      <c r="E942" s="693"/>
      <c r="F942" s="111"/>
      <c r="G942" s="693"/>
      <c r="H942" s="113"/>
      <c r="I942" s="114">
        <v>0</v>
      </c>
      <c r="J942" s="114">
        <v>0.1</v>
      </c>
      <c r="K942" s="114">
        <v>0.15</v>
      </c>
      <c r="L942" s="114">
        <v>0.2</v>
      </c>
      <c r="M942" s="114">
        <v>0.25</v>
      </c>
      <c r="N942" s="114">
        <v>0.3</v>
      </c>
      <c r="O942" s="114">
        <v>0.35</v>
      </c>
      <c r="P942" s="114">
        <v>0.4</v>
      </c>
      <c r="Q942" s="114">
        <v>0.5</v>
      </c>
      <c r="R942" s="114">
        <v>0.75</v>
      </c>
      <c r="S942" s="114">
        <v>0.85</v>
      </c>
      <c r="T942" s="114">
        <v>1</v>
      </c>
      <c r="U942" s="280"/>
      <c r="V942" s="693"/>
      <c r="W942" s="693"/>
    </row>
    <row r="943" spans="1:23" s="109" customFormat="1" ht="10.5" x14ac:dyDescent="0.25">
      <c r="B943" s="115" t="s">
        <v>545</v>
      </c>
      <c r="C943" s="116" t="s">
        <v>546</v>
      </c>
      <c r="D943" s="110"/>
      <c r="E943" s="116" t="s">
        <v>547</v>
      </c>
      <c r="F943" s="111"/>
      <c r="G943" s="116" t="s">
        <v>548</v>
      </c>
      <c r="H943" s="113"/>
      <c r="I943" s="116" t="s">
        <v>549</v>
      </c>
      <c r="J943" s="116" t="s">
        <v>556</v>
      </c>
      <c r="K943" s="116" t="s">
        <v>550</v>
      </c>
      <c r="L943" s="116" t="s">
        <v>558</v>
      </c>
      <c r="M943" s="116" t="s">
        <v>559</v>
      </c>
      <c r="N943" s="116" t="s">
        <v>560</v>
      </c>
      <c r="O943" s="116" t="s">
        <v>613</v>
      </c>
      <c r="P943" s="116" t="s">
        <v>614</v>
      </c>
      <c r="Q943" s="116" t="s">
        <v>615</v>
      </c>
      <c r="R943" s="116" t="s">
        <v>616</v>
      </c>
      <c r="S943" s="116" t="s">
        <v>617</v>
      </c>
      <c r="T943" s="116" t="s">
        <v>618</v>
      </c>
      <c r="U943" s="552"/>
      <c r="V943" s="116" t="s">
        <v>619</v>
      </c>
      <c r="W943" s="116" t="s">
        <v>620</v>
      </c>
    </row>
    <row r="944" spans="1:23" s="109" customFormat="1" ht="21" x14ac:dyDescent="0.25">
      <c r="B944" s="474" t="s">
        <v>471</v>
      </c>
      <c r="C944" s="455">
        <v>1</v>
      </c>
      <c r="D944" s="200"/>
      <c r="E944" s="88"/>
      <c r="F944" s="102"/>
      <c r="G944" s="95"/>
      <c r="H944" s="120"/>
      <c r="I944" s="121"/>
      <c r="J944" s="121"/>
      <c r="K944" s="121"/>
      <c r="L944" s="122"/>
      <c r="M944" s="122"/>
      <c r="N944" s="122"/>
      <c r="O944" s="122"/>
      <c r="P944" s="122"/>
      <c r="Q944" s="122"/>
      <c r="R944" s="122"/>
      <c r="S944" s="122"/>
      <c r="T944" s="122"/>
      <c r="U944" s="225"/>
      <c r="V944" s="123">
        <f t="shared" ref="V944" si="113">C942*E944</f>
        <v>0</v>
      </c>
      <c r="W944" s="123">
        <f>C944*G944+I944*$I$942+J944*$J$942+K944*$K$942+L944*$L$942+M944*$M$942+N944*$N$942+O944*$O$942+P944*$P$942+Q944*$Q$942+R944*$R$942+S944*$S$942+T944*$T$942</f>
        <v>0</v>
      </c>
    </row>
    <row r="945" spans="1:30" s="109" customFormat="1" ht="10.5" x14ac:dyDescent="0.25">
      <c r="B945" s="460" t="s">
        <v>472</v>
      </c>
      <c r="C945" s="315"/>
      <c r="D945" s="137"/>
      <c r="E945" s="315"/>
      <c r="F945" s="102"/>
      <c r="G945" s="316"/>
      <c r="H945" s="120"/>
      <c r="I945" s="316"/>
      <c r="J945" s="315"/>
      <c r="K945" s="315"/>
      <c r="L945" s="315"/>
      <c r="M945" s="315"/>
      <c r="N945" s="315"/>
      <c r="O945" s="315"/>
      <c r="P945" s="315"/>
      <c r="Q945" s="315"/>
      <c r="R945" s="315"/>
      <c r="S945" s="315"/>
      <c r="T945" s="315"/>
      <c r="U945" s="108"/>
      <c r="V945" s="316"/>
      <c r="W945" s="316"/>
    </row>
    <row r="946" spans="1:30" s="109" customFormat="1" ht="10.5" x14ac:dyDescent="0.25">
      <c r="B946" s="472" t="s">
        <v>505</v>
      </c>
      <c r="C946" s="455">
        <v>0.5</v>
      </c>
      <c r="D946" s="137"/>
      <c r="E946" s="88"/>
      <c r="F946" s="102"/>
      <c r="G946" s="95"/>
      <c r="H946" s="120"/>
      <c r="I946" s="121"/>
      <c r="J946" s="121"/>
      <c r="K946" s="121"/>
      <c r="L946" s="122"/>
      <c r="M946" s="122"/>
      <c r="N946" s="122"/>
      <c r="O946" s="122"/>
      <c r="P946" s="122"/>
      <c r="Q946" s="122"/>
      <c r="R946" s="122"/>
      <c r="S946" s="122"/>
      <c r="T946" s="122"/>
      <c r="U946" s="108"/>
      <c r="V946" s="123">
        <f t="shared" ref="V946:V947" si="114">C944*E946</f>
        <v>0</v>
      </c>
      <c r="W946" s="123">
        <f t="shared" ref="W946:W948" si="115">C946*G946+I946*$I$942+J946*$J$942+K946*$K$942+L946*$L$942+M946*$M$942+N946*$N$942+O946*$O$942+P946*$P$942+Q946*$Q$942+R946*$R$942+S946*$S$942+T946*$T$942</f>
        <v>0</v>
      </c>
    </row>
    <row r="947" spans="1:30" ht="10.5" x14ac:dyDescent="0.25">
      <c r="B947" s="472" t="s">
        <v>474</v>
      </c>
      <c r="C947" s="455">
        <v>1</v>
      </c>
      <c r="D947" s="137"/>
      <c r="E947" s="88"/>
      <c r="F947" s="102"/>
      <c r="G947" s="95"/>
      <c r="H947" s="120"/>
      <c r="I947" s="121"/>
      <c r="J947" s="121"/>
      <c r="K947" s="121"/>
      <c r="L947" s="122"/>
      <c r="M947" s="122"/>
      <c r="N947" s="122"/>
      <c r="O947" s="122"/>
      <c r="P947" s="122"/>
      <c r="Q947" s="122"/>
      <c r="R947" s="122"/>
      <c r="S947" s="122"/>
      <c r="T947" s="122"/>
      <c r="U947" s="108"/>
      <c r="V947" s="123">
        <f t="shared" si="114"/>
        <v>0</v>
      </c>
      <c r="W947" s="123">
        <f t="shared" si="115"/>
        <v>0</v>
      </c>
    </row>
    <row r="948" spans="1:30" ht="10.5" x14ac:dyDescent="0.25">
      <c r="B948" s="472" t="s">
        <v>473</v>
      </c>
      <c r="C948" s="455">
        <v>1.5</v>
      </c>
      <c r="D948" s="137"/>
      <c r="E948" s="88"/>
      <c r="F948" s="102"/>
      <c r="G948" s="95"/>
      <c r="H948" s="120"/>
      <c r="I948" s="121"/>
      <c r="J948" s="121"/>
      <c r="K948" s="121"/>
      <c r="L948" s="122"/>
      <c r="M948" s="122"/>
      <c r="N948" s="122"/>
      <c r="O948" s="122"/>
      <c r="P948" s="122"/>
      <c r="Q948" s="122"/>
      <c r="R948" s="122"/>
      <c r="S948" s="122"/>
      <c r="T948" s="122"/>
      <c r="U948" s="108"/>
      <c r="V948" s="123">
        <f>C946*E948</f>
        <v>0</v>
      </c>
      <c r="W948" s="123">
        <f t="shared" si="115"/>
        <v>0</v>
      </c>
    </row>
    <row r="949" spans="1:30" ht="9.9" customHeight="1" x14ac:dyDescent="0.25">
      <c r="B949" s="154"/>
      <c r="C949" s="101"/>
      <c r="D949" s="102"/>
      <c r="E949" s="103"/>
      <c r="F949" s="102"/>
      <c r="G949" s="101"/>
      <c r="H949" s="102"/>
      <c r="I949" s="128"/>
      <c r="J949" s="128"/>
      <c r="K949" s="128"/>
      <c r="L949" s="518"/>
      <c r="M949" s="587"/>
      <c r="N949" s="557"/>
      <c r="O949" s="557"/>
      <c r="P949" s="557"/>
      <c r="Q949" s="518"/>
      <c r="R949" s="557"/>
      <c r="S949" s="587"/>
      <c r="T949" s="518"/>
      <c r="U949" s="108"/>
      <c r="V949" s="101"/>
      <c r="W949" s="101"/>
    </row>
    <row r="950" spans="1:30" s="155" customFormat="1" ht="10.5" x14ac:dyDescent="0.25">
      <c r="B950" s="129" t="s">
        <v>349</v>
      </c>
      <c r="C950" s="185" t="s">
        <v>53</v>
      </c>
      <c r="D950" s="131"/>
      <c r="E950" s="85">
        <f>SUM(V944,V946:V948)</f>
        <v>0</v>
      </c>
      <c r="F950" s="131"/>
      <c r="G950" s="91"/>
      <c r="H950" s="131"/>
      <c r="I950" s="156"/>
      <c r="J950" s="156"/>
      <c r="K950" s="156"/>
      <c r="L950" s="157"/>
      <c r="M950" s="157"/>
      <c r="N950" s="157"/>
      <c r="O950" s="157"/>
      <c r="P950" s="157"/>
      <c r="Q950" s="157"/>
      <c r="R950" s="157"/>
      <c r="S950" s="157"/>
      <c r="T950" s="157"/>
      <c r="U950" s="158"/>
      <c r="V950" s="91"/>
      <c r="W950" s="91"/>
    </row>
    <row r="951" spans="1:30" s="155" customFormat="1" ht="10.5" x14ac:dyDescent="0.25">
      <c r="B951" s="129" t="s">
        <v>350</v>
      </c>
      <c r="C951" s="185" t="s">
        <v>54</v>
      </c>
      <c r="D951" s="131"/>
      <c r="E951" s="85">
        <f>SUM(W944,W946:W948)</f>
        <v>0</v>
      </c>
      <c r="F951" s="131"/>
      <c r="G951" s="91"/>
      <c r="H951" s="131"/>
      <c r="I951" s="156"/>
      <c r="J951" s="156"/>
      <c r="K951" s="156"/>
      <c r="L951" s="157"/>
      <c r="M951" s="157"/>
      <c r="N951" s="157"/>
      <c r="O951" s="157"/>
      <c r="P951" s="157"/>
      <c r="Q951" s="157"/>
      <c r="R951" s="157"/>
      <c r="S951" s="157"/>
      <c r="T951" s="157"/>
      <c r="U951" s="158"/>
      <c r="V951" s="91"/>
      <c r="W951" s="91"/>
    </row>
    <row r="952" spans="1:30" s="155" customFormat="1" ht="15" customHeight="1" x14ac:dyDescent="0.25">
      <c r="B952" s="147"/>
      <c r="C952" s="91"/>
      <c r="D952" s="131"/>
      <c r="E952" s="149"/>
      <c r="F952" s="131"/>
      <c r="G952" s="91"/>
      <c r="H952" s="131"/>
      <c r="I952" s="156"/>
      <c r="J952" s="156"/>
      <c r="K952" s="156"/>
      <c r="L952" s="157"/>
      <c r="M952" s="157"/>
      <c r="N952" s="157"/>
      <c r="O952" s="157"/>
      <c r="P952" s="157"/>
      <c r="Q952" s="157"/>
      <c r="R952" s="157"/>
      <c r="S952" s="157"/>
      <c r="T952" s="157"/>
      <c r="U952" s="158"/>
      <c r="V952" s="91"/>
    </row>
    <row r="953" spans="1:30" s="155" customFormat="1" ht="15" customHeight="1" x14ac:dyDescent="0.25">
      <c r="B953" s="147"/>
      <c r="C953" s="91"/>
      <c r="D953" s="131"/>
      <c r="E953" s="149"/>
      <c r="F953" s="131"/>
      <c r="G953" s="91"/>
      <c r="H953" s="131"/>
      <c r="I953" s="156"/>
      <c r="J953" s="156"/>
      <c r="K953" s="156"/>
      <c r="L953" s="157"/>
      <c r="M953" s="157"/>
      <c r="N953" s="157"/>
      <c r="O953" s="157"/>
      <c r="P953" s="157"/>
      <c r="Q953" s="157"/>
      <c r="R953" s="157"/>
      <c r="S953" s="157"/>
      <c r="T953" s="157"/>
      <c r="U953" s="158"/>
      <c r="V953" s="91"/>
    </row>
    <row r="954" spans="1:30" s="98" customFormat="1" ht="15.5" x14ac:dyDescent="0.35">
      <c r="A954" s="425" t="s">
        <v>531</v>
      </c>
      <c r="B954" s="704" t="s">
        <v>410</v>
      </c>
      <c r="C954" s="704"/>
      <c r="D954" s="704"/>
      <c r="E954" s="704"/>
      <c r="F954" s="704"/>
      <c r="G954" s="704"/>
      <c r="H954" s="704"/>
      <c r="I954" s="704"/>
      <c r="J954" s="704"/>
      <c r="K954" s="704"/>
      <c r="L954" s="704"/>
      <c r="M954" s="704"/>
      <c r="N954" s="704"/>
      <c r="O954" s="704"/>
      <c r="P954" s="704"/>
      <c r="Q954" s="704"/>
      <c r="R954" s="704"/>
      <c r="S954" s="704"/>
      <c r="T954" s="704"/>
      <c r="U954" s="704"/>
      <c r="V954" s="704"/>
      <c r="W954" s="704"/>
    </row>
    <row r="955" spans="1:30" ht="15" customHeight="1" x14ac:dyDescent="0.3">
      <c r="A955" s="289"/>
      <c r="B955" s="411" t="s">
        <v>603</v>
      </c>
      <c r="C955" s="416"/>
      <c r="D955" s="417"/>
      <c r="E955" s="418"/>
      <c r="F955" s="417"/>
      <c r="G955" s="416"/>
      <c r="H955" s="417"/>
      <c r="I955" s="705"/>
      <c r="J955" s="705"/>
      <c r="K955" s="705"/>
      <c r="L955" s="705"/>
      <c r="M955" s="593"/>
      <c r="N955" s="423"/>
      <c r="O955" s="423"/>
      <c r="P955" s="423"/>
      <c r="Q955" s="423"/>
      <c r="R955" s="423"/>
      <c r="S955" s="423"/>
      <c r="T955" s="423"/>
      <c r="U955" s="424"/>
      <c r="V955" s="416"/>
      <c r="W955" s="416"/>
      <c r="Y955" s="711"/>
      <c r="Z955" s="711"/>
      <c r="AA955" s="711"/>
      <c r="AB955" s="711"/>
      <c r="AC955" s="711"/>
    </row>
    <row r="956" spans="1:30" s="82" customFormat="1" ht="7.5" customHeight="1" x14ac:dyDescent="0.25">
      <c r="A956" s="81"/>
      <c r="B956" s="100"/>
      <c r="C956" s="101"/>
      <c r="D956" s="102"/>
      <c r="E956" s="103"/>
      <c r="F956" s="102"/>
      <c r="G956" s="101"/>
      <c r="H956" s="102"/>
      <c r="I956" s="280"/>
      <c r="J956" s="552"/>
      <c r="K956" s="552"/>
      <c r="L956" s="280"/>
      <c r="M956" s="588"/>
      <c r="N956" s="104"/>
      <c r="O956" s="104"/>
      <c r="P956" s="104"/>
      <c r="Q956" s="104"/>
      <c r="R956" s="104"/>
      <c r="S956" s="104"/>
      <c r="T956" s="104"/>
      <c r="U956" s="104"/>
      <c r="V956" s="104"/>
      <c r="W956" s="104"/>
      <c r="Y956" s="711"/>
      <c r="Z956" s="711"/>
      <c r="AA956" s="711"/>
      <c r="AB956" s="711"/>
      <c r="AC956" s="711"/>
    </row>
    <row r="957" spans="1:30" s="82" customFormat="1" ht="10.5" x14ac:dyDescent="0.25">
      <c r="A957" s="81"/>
      <c r="B957" s="100"/>
      <c r="C957" s="101"/>
      <c r="D957" s="102"/>
      <c r="E957" s="103"/>
      <c r="F957" s="102"/>
      <c r="G957" s="101"/>
      <c r="H957" s="102"/>
      <c r="I957" s="152"/>
      <c r="J957" s="152"/>
      <c r="K957" s="152"/>
      <c r="L957" s="152"/>
      <c r="M957" s="152"/>
      <c r="N957" s="152"/>
      <c r="O957" s="152"/>
      <c r="U957" s="240"/>
      <c r="V957" s="240"/>
      <c r="W957" s="240"/>
      <c r="X957" s="240"/>
      <c r="Y957" s="711"/>
      <c r="Z957" s="711"/>
      <c r="AA957" s="711"/>
      <c r="AB957" s="711"/>
      <c r="AC957" s="711"/>
      <c r="AD957" s="228"/>
    </row>
    <row r="958" spans="1:30" s="82" customFormat="1" ht="21" x14ac:dyDescent="0.35">
      <c r="A958" s="81"/>
      <c r="B958" s="213" t="s">
        <v>45</v>
      </c>
      <c r="C958" s="267" t="s">
        <v>2</v>
      </c>
      <c r="D958" s="255"/>
      <c r="E958" s="226"/>
      <c r="F958" s="214"/>
      <c r="G958" s="91"/>
      <c r="H958" s="215"/>
      <c r="I958" s="706"/>
      <c r="J958" s="706"/>
      <c r="K958" s="706"/>
      <c r="L958" s="706"/>
      <c r="M958" s="589"/>
      <c r="N958" s="276"/>
      <c r="O958" s="556"/>
      <c r="U958" s="281"/>
      <c r="V958" s="229"/>
      <c r="W958" s="214"/>
      <c r="X958" s="226"/>
      <c r="Y958" s="711"/>
      <c r="Z958" s="711"/>
      <c r="AA958" s="711"/>
      <c r="AB958" s="711"/>
      <c r="AC958" s="711"/>
      <c r="AD958" s="216"/>
    </row>
    <row r="959" spans="1:30" s="82" customFormat="1" ht="11.25" customHeight="1" x14ac:dyDescent="0.35">
      <c r="A959" s="81"/>
      <c r="B959" s="217" t="s">
        <v>539</v>
      </c>
      <c r="C959" s="130" t="s">
        <v>540</v>
      </c>
      <c r="D959" s="255"/>
      <c r="E959" s="148"/>
      <c r="F959" s="214"/>
      <c r="G959" s="148"/>
      <c r="H959" s="215"/>
      <c r="I959" s="708"/>
      <c r="J959" s="708"/>
      <c r="K959" s="708"/>
      <c r="L959" s="708"/>
      <c r="M959" s="590"/>
      <c r="N959" s="277"/>
      <c r="O959" s="561"/>
      <c r="U959" s="230"/>
      <c r="V959" s="231"/>
      <c r="W959" s="214"/>
      <c r="X959" s="148"/>
      <c r="Y959" s="214"/>
      <c r="Z959" s="148"/>
      <c r="AA959" s="561"/>
      <c r="AB959" s="708"/>
      <c r="AC959" s="708"/>
      <c r="AD959" s="561"/>
    </row>
    <row r="960" spans="1:30" ht="10.5" x14ac:dyDescent="0.25">
      <c r="B960" s="106" t="s">
        <v>375</v>
      </c>
      <c r="C960" s="92">
        <f>'Individu Form 2A ATMR Kredit'!$H183</f>
        <v>0</v>
      </c>
      <c r="D960" s="256"/>
      <c r="E960" s="91"/>
      <c r="F960" s="178"/>
      <c r="G960" s="199"/>
      <c r="H960" s="102"/>
      <c r="I960" s="709"/>
      <c r="J960" s="709"/>
      <c r="K960" s="709"/>
      <c r="L960" s="709"/>
      <c r="M960" s="586"/>
      <c r="N960" s="179"/>
      <c r="O960" s="179"/>
      <c r="P960" s="81"/>
      <c r="Q960" s="81"/>
      <c r="R960" s="81"/>
      <c r="S960" s="81"/>
      <c r="T960" s="81"/>
      <c r="U960" s="232"/>
      <c r="V960" s="199"/>
      <c r="W960" s="178"/>
      <c r="X960" s="91"/>
      <c r="Y960" s="178"/>
      <c r="Z960" s="199"/>
      <c r="AA960" s="558"/>
      <c r="AB960" s="709"/>
      <c r="AC960" s="709"/>
      <c r="AD960" s="179"/>
    </row>
    <row r="961" spans="1:30" ht="10.5" x14ac:dyDescent="0.25">
      <c r="B961" s="106" t="s">
        <v>376</v>
      </c>
      <c r="C961" s="92">
        <f>'Individu Form 2A ATMR Kredit'!$H202</f>
        <v>0</v>
      </c>
      <c r="D961" s="256"/>
      <c r="E961" s="91"/>
      <c r="F961" s="178"/>
      <c r="G961" s="199"/>
      <c r="H961" s="102"/>
      <c r="I961" s="709"/>
      <c r="J961" s="709"/>
      <c r="K961" s="709"/>
      <c r="L961" s="709"/>
      <c r="M961" s="586"/>
      <c r="N961" s="179"/>
      <c r="O961" s="179"/>
      <c r="P961" s="81"/>
      <c r="Q961" s="81"/>
      <c r="R961" s="81"/>
      <c r="S961" s="81"/>
      <c r="T961" s="81"/>
      <c r="U961" s="232"/>
      <c r="V961" s="199"/>
      <c r="W961" s="178"/>
      <c r="X961" s="91"/>
      <c r="Y961" s="178"/>
      <c r="Z961" s="199"/>
      <c r="AA961" s="558"/>
      <c r="AB961" s="709"/>
      <c r="AC961" s="709"/>
      <c r="AD961" s="179"/>
    </row>
    <row r="962" spans="1:30" ht="11" thickBot="1" x14ac:dyDescent="0.3">
      <c r="B962" s="114" t="s">
        <v>52</v>
      </c>
      <c r="C962" s="96">
        <f>SUM(C960:C961)</f>
        <v>0</v>
      </c>
      <c r="D962" s="256"/>
      <c r="E962" s="83"/>
      <c r="F962" s="178"/>
      <c r="G962" s="179"/>
      <c r="H962" s="102"/>
      <c r="I962" s="707"/>
      <c r="J962" s="707"/>
      <c r="K962" s="707"/>
      <c r="L962" s="707"/>
      <c r="M962" s="587"/>
      <c r="N962" s="101"/>
      <c r="O962" s="101"/>
      <c r="P962" s="81"/>
      <c r="Q962" s="81"/>
      <c r="R962" s="81"/>
      <c r="S962" s="81"/>
      <c r="T962" s="81"/>
      <c r="U962" s="232"/>
      <c r="V962" s="179"/>
      <c r="W962" s="178"/>
      <c r="X962" s="227"/>
      <c r="Y962" s="178"/>
      <c r="Z962" s="179"/>
      <c r="AA962" s="558"/>
      <c r="AB962" s="709"/>
      <c r="AC962" s="709"/>
      <c r="AD962" s="179"/>
    </row>
    <row r="963" spans="1:30" ht="9.75" customHeight="1" x14ac:dyDescent="0.25">
      <c r="B963" s="100"/>
      <c r="C963" s="101"/>
      <c r="D963" s="102"/>
      <c r="E963" s="103"/>
      <c r="F963" s="102"/>
      <c r="G963" s="101"/>
      <c r="H963" s="102"/>
      <c r="I963" s="108"/>
      <c r="J963" s="108"/>
      <c r="K963" s="108"/>
      <c r="L963" s="101"/>
      <c r="M963" s="101"/>
      <c r="N963" s="101"/>
      <c r="O963" s="101"/>
      <c r="P963" s="81"/>
      <c r="Q963" s="81"/>
      <c r="R963" s="81"/>
      <c r="S963" s="81"/>
      <c r="T963" s="81"/>
      <c r="U963" s="559"/>
      <c r="V963" s="560"/>
      <c r="W963" s="233"/>
      <c r="X963" s="597"/>
      <c r="Y963" s="264" t="s">
        <v>386</v>
      </c>
      <c r="Z963" s="598"/>
      <c r="AA963" s="157"/>
      <c r="AB963" s="206"/>
      <c r="AC963" s="179"/>
      <c r="AD963" s="179"/>
    </row>
    <row r="964" spans="1:30" s="109" customFormat="1" ht="11.25" customHeight="1" thickBot="1" x14ac:dyDescent="0.3">
      <c r="B964" s="695" t="s">
        <v>345</v>
      </c>
      <c r="C964" s="692" t="s">
        <v>346</v>
      </c>
      <c r="D964" s="110"/>
      <c r="E964" s="692" t="s">
        <v>2</v>
      </c>
      <c r="F964" s="111"/>
      <c r="G964" s="692" t="s">
        <v>363</v>
      </c>
      <c r="H964" s="112"/>
      <c r="I964" s="280"/>
      <c r="J964" s="692" t="s">
        <v>347</v>
      </c>
      <c r="K964" s="692" t="s">
        <v>348</v>
      </c>
      <c r="L964" s="594"/>
      <c r="M964" s="594"/>
      <c r="R964" s="559"/>
      <c r="S964" s="559"/>
      <c r="T964" s="560"/>
      <c r="U964" s="560"/>
      <c r="V964" s="560"/>
      <c r="W964" s="233"/>
      <c r="X964" s="597"/>
      <c r="Y964" s="263" t="s">
        <v>553</v>
      </c>
      <c r="Z964" s="598"/>
      <c r="AA964" s="562"/>
      <c r="AB964" s="158"/>
      <c r="AC964" s="710"/>
      <c r="AD964" s="710"/>
    </row>
    <row r="965" spans="1:30" s="109" customFormat="1" ht="23.25" customHeight="1" x14ac:dyDescent="0.25">
      <c r="B965" s="696"/>
      <c r="C965" s="693"/>
      <c r="D965" s="110"/>
      <c r="E965" s="693"/>
      <c r="F965" s="111"/>
      <c r="G965" s="693"/>
      <c r="H965" s="113"/>
      <c r="I965" s="280"/>
      <c r="J965" s="693"/>
      <c r="K965" s="693"/>
      <c r="L965" s="594"/>
      <c r="M965" s="594"/>
      <c r="R965" s="230"/>
      <c r="S965" s="230"/>
      <c r="T965" s="221"/>
      <c r="U965" s="221"/>
      <c r="V965" s="221"/>
      <c r="W965" s="233"/>
      <c r="X965" s="221"/>
      <c r="Y965" s="241"/>
      <c r="Z965" s="221"/>
      <c r="AA965" s="218"/>
      <c r="AB965" s="158"/>
      <c r="AC965" s="710"/>
      <c r="AD965" s="710"/>
    </row>
    <row r="966" spans="1:30" s="109" customFormat="1" ht="10.5" x14ac:dyDescent="0.25">
      <c r="B966" s="115" t="s">
        <v>541</v>
      </c>
      <c r="C966" s="116" t="s">
        <v>542</v>
      </c>
      <c r="D966" s="110"/>
      <c r="E966" s="116" t="s">
        <v>544</v>
      </c>
      <c r="F966" s="111"/>
      <c r="G966" s="116" t="s">
        <v>545</v>
      </c>
      <c r="H966" s="113"/>
      <c r="I966" s="280"/>
      <c r="J966" s="116" t="s">
        <v>546</v>
      </c>
      <c r="K966" s="116" t="s">
        <v>547</v>
      </c>
      <c r="L966" s="595"/>
      <c r="M966" s="595"/>
      <c r="O966" s="232"/>
      <c r="P966" s="234"/>
      <c r="Q966" s="235"/>
      <c r="R966" s="90"/>
      <c r="S966" s="90"/>
      <c r="T966" s="241"/>
      <c r="U966" s="241"/>
      <c r="V966" s="241"/>
      <c r="W966" s="90"/>
      <c r="X966" s="218"/>
      <c r="Y966" s="158"/>
      <c r="Z966" s="221"/>
      <c r="AA966" s="221"/>
    </row>
    <row r="967" spans="1:30" ht="10.5" x14ac:dyDescent="0.25">
      <c r="B967" s="143" t="s">
        <v>8</v>
      </c>
      <c r="C967" s="434">
        <v>0</v>
      </c>
      <c r="D967" s="144"/>
      <c r="E967" s="87">
        <f>G962</f>
        <v>0</v>
      </c>
      <c r="F967" s="102"/>
      <c r="G967" s="95"/>
      <c r="H967" s="120"/>
      <c r="I967" s="108"/>
      <c r="J967" s="123">
        <f>C967*E967</f>
        <v>0</v>
      </c>
      <c r="K967" s="123">
        <f>C967*G967</f>
        <v>0</v>
      </c>
      <c r="L967" s="596"/>
      <c r="M967" s="596"/>
      <c r="N967" s="81"/>
      <c r="O967" s="236"/>
      <c r="P967" s="237"/>
      <c r="Q967" s="238"/>
      <c r="R967" s="239"/>
      <c r="S967" s="239"/>
      <c r="T967" s="83"/>
      <c r="U967" s="83"/>
      <c r="V967" s="83"/>
      <c r="W967" s="237"/>
      <c r="X967" s="220"/>
      <c r="Y967" s="206"/>
      <c r="Z967" s="199"/>
      <c r="AA967" s="199"/>
    </row>
    <row r="968" spans="1:30" ht="9.9" customHeight="1" x14ac:dyDescent="0.25">
      <c r="B968" s="124"/>
      <c r="C968" s="125"/>
      <c r="D968" s="126"/>
      <c r="E968" s="127"/>
      <c r="F968" s="102"/>
      <c r="G968" s="125"/>
      <c r="H968" s="102"/>
      <c r="I968" s="108"/>
      <c r="J968" s="101"/>
      <c r="K968" s="101"/>
      <c r="L968" s="101"/>
      <c r="M968" s="101"/>
      <c r="N968" s="81"/>
      <c r="O968" s="147"/>
      <c r="P968" s="148"/>
      <c r="Q968" s="131"/>
      <c r="R968" s="149"/>
      <c r="S968" s="149"/>
      <c r="T968" s="131"/>
      <c r="U968" s="91"/>
      <c r="V968" s="558"/>
      <c r="W968" s="206"/>
      <c r="X968" s="179"/>
      <c r="Y968" s="179"/>
    </row>
    <row r="969" spans="1:30" s="155" customFormat="1" ht="10.5" x14ac:dyDescent="0.25">
      <c r="B969" s="129" t="s">
        <v>349</v>
      </c>
      <c r="C969" s="130" t="s">
        <v>53</v>
      </c>
      <c r="D969" s="131"/>
      <c r="E969" s="85">
        <f>SUM(J967:J967)</f>
        <v>0</v>
      </c>
      <c r="F969" s="131"/>
      <c r="G969" s="91"/>
      <c r="H969" s="131"/>
      <c r="I969" s="158"/>
      <c r="J969" s="91"/>
      <c r="K969" s="91"/>
      <c r="L969" s="91"/>
      <c r="M969" s="91"/>
      <c r="O969" s="147"/>
      <c r="P969" s="148"/>
      <c r="Q969" s="131"/>
      <c r="R969" s="149"/>
      <c r="S969" s="149"/>
      <c r="T969" s="131"/>
      <c r="U969" s="91"/>
      <c r="V969" s="157"/>
      <c r="W969" s="158"/>
      <c r="X969" s="91"/>
      <c r="Y969" s="91"/>
    </row>
    <row r="970" spans="1:30" s="155" customFormat="1" ht="10.5" x14ac:dyDescent="0.25">
      <c r="B970" s="129" t="s">
        <v>350</v>
      </c>
      <c r="C970" s="130" t="s">
        <v>54</v>
      </c>
      <c r="D970" s="131"/>
      <c r="E970" s="85">
        <f>SUM(K967:K967)</f>
        <v>0</v>
      </c>
      <c r="F970" s="131"/>
      <c r="G970" s="91"/>
      <c r="H970" s="131"/>
      <c r="I970" s="158"/>
      <c r="J970" s="91"/>
      <c r="K970" s="91"/>
      <c r="L970" s="91"/>
      <c r="M970" s="91"/>
      <c r="O970" s="81"/>
      <c r="P970" s="81"/>
      <c r="Q970" s="81"/>
      <c r="R970" s="81"/>
      <c r="S970" s="81"/>
      <c r="T970" s="81"/>
      <c r="U970" s="81"/>
      <c r="V970" s="157"/>
      <c r="W970" s="158"/>
      <c r="X970" s="91"/>
      <c r="Y970" s="91"/>
    </row>
    <row r="971" spans="1:30" s="155" customFormat="1" ht="10.5" x14ac:dyDescent="0.25">
      <c r="B971" s="147"/>
      <c r="C971" s="148"/>
      <c r="D971" s="131"/>
      <c r="E971" s="149"/>
      <c r="F971" s="131"/>
      <c r="G971" s="91"/>
      <c r="H971" s="131"/>
      <c r="I971" s="158"/>
      <c r="J971" s="91"/>
      <c r="K971" s="91"/>
      <c r="L971" s="91"/>
      <c r="M971" s="91"/>
      <c r="O971" s="81"/>
      <c r="P971" s="81"/>
      <c r="Q971" s="81"/>
      <c r="R971" s="81"/>
      <c r="S971" s="81"/>
      <c r="T971" s="81"/>
      <c r="U971" s="81"/>
      <c r="V971" s="157"/>
      <c r="W971" s="158"/>
      <c r="X971" s="91"/>
      <c r="Y971" s="91"/>
    </row>
    <row r="972" spans="1:30" ht="15" customHeight="1" x14ac:dyDescent="0.25">
      <c r="J972" s="135"/>
      <c r="K972" s="135"/>
      <c r="Q972" s="406"/>
      <c r="R972" s="81"/>
      <c r="S972" s="81"/>
      <c r="T972" s="81"/>
      <c r="U972" s="81"/>
      <c r="V972" s="81"/>
      <c r="W972" s="81"/>
    </row>
    <row r="973" spans="1:30" ht="14.25" customHeight="1" x14ac:dyDescent="0.25">
      <c r="B973" s="411" t="s">
        <v>604</v>
      </c>
      <c r="C973" s="101"/>
      <c r="D973" s="102"/>
      <c r="E973" s="103"/>
      <c r="F973" s="102"/>
      <c r="G973" s="101"/>
      <c r="H973" s="102"/>
      <c r="I973" s="700"/>
      <c r="J973" s="700"/>
      <c r="K973" s="700"/>
      <c r="L973" s="700"/>
      <c r="M973" s="588"/>
      <c r="N973" s="107"/>
      <c r="O973" s="107"/>
      <c r="P973" s="107"/>
      <c r="Q973" s="108"/>
      <c r="R973" s="101"/>
      <c r="S973" s="101"/>
      <c r="T973" s="101"/>
      <c r="U973" s="81"/>
      <c r="V973" s="82"/>
      <c r="W973" s="82"/>
      <c r="X973" s="82"/>
      <c r="Y973" s="82"/>
      <c r="Z973" s="82"/>
      <c r="AA973" s="82"/>
    </row>
    <row r="974" spans="1:30" s="82" customFormat="1" ht="10.5" x14ac:dyDescent="0.25">
      <c r="A974" s="81"/>
      <c r="B974" s="100"/>
      <c r="C974" s="101"/>
      <c r="D974" s="102"/>
      <c r="E974" s="103"/>
      <c r="F974" s="102"/>
      <c r="G974" s="101"/>
      <c r="H974" s="102"/>
      <c r="I974" s="152"/>
      <c r="J974" s="152"/>
      <c r="K974" s="152"/>
      <c r="L974" s="152"/>
      <c r="M974" s="152"/>
      <c r="N974" s="152"/>
      <c r="O974" s="152"/>
    </row>
    <row r="975" spans="1:30" s="82" customFormat="1" ht="21" x14ac:dyDescent="0.35">
      <c r="A975" s="81"/>
      <c r="B975" s="213" t="s">
        <v>45</v>
      </c>
      <c r="C975" s="267" t="s">
        <v>2</v>
      </c>
      <c r="D975" s="215"/>
      <c r="E975" s="706"/>
      <c r="F975" s="706"/>
      <c r="G975" s="276"/>
    </row>
    <row r="976" spans="1:30" s="82" customFormat="1" ht="10.5" x14ac:dyDescent="0.35">
      <c r="A976" s="81"/>
      <c r="B976" s="217" t="s">
        <v>539</v>
      </c>
      <c r="C976" s="130" t="s">
        <v>540</v>
      </c>
      <c r="D976" s="215"/>
      <c r="E976" s="708"/>
      <c r="F976" s="708"/>
      <c r="G976" s="277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</row>
    <row r="977" spans="2:23" ht="10.5" x14ac:dyDescent="0.25">
      <c r="B977" s="106" t="s">
        <v>375</v>
      </c>
      <c r="C977" s="92">
        <f>'Individu Form 2A ATMR Kredit'!$H184</f>
        <v>0</v>
      </c>
      <c r="D977" s="102"/>
      <c r="E977" s="709"/>
      <c r="F977" s="709"/>
      <c r="G977" s="179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</row>
    <row r="978" spans="2:23" ht="10.5" x14ac:dyDescent="0.25">
      <c r="B978" s="106" t="s">
        <v>376</v>
      </c>
      <c r="C978" s="92">
        <f>'Individu Form 2A ATMR Kredit'!H203</f>
        <v>0</v>
      </c>
      <c r="D978" s="102"/>
      <c r="E978" s="709"/>
      <c r="F978" s="709"/>
      <c r="G978" s="179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</row>
    <row r="979" spans="2:23" ht="10.5" x14ac:dyDescent="0.25">
      <c r="B979" s="114" t="s">
        <v>52</v>
      </c>
      <c r="C979" s="96">
        <f>SUM(C977:C978)</f>
        <v>0</v>
      </c>
      <c r="D979" s="102"/>
      <c r="E979" s="707"/>
      <c r="F979" s="707"/>
      <c r="G979" s="10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</row>
    <row r="980" spans="2:23" ht="10.5" x14ac:dyDescent="0.25">
      <c r="B980" s="100"/>
      <c r="C980" s="101"/>
      <c r="D980" s="102"/>
      <c r="E980" s="103"/>
      <c r="F980" s="102"/>
      <c r="G980" s="101"/>
      <c r="H980" s="102"/>
      <c r="I980" s="108"/>
      <c r="J980" s="108"/>
      <c r="K980" s="108"/>
      <c r="L980" s="101"/>
      <c r="M980" s="101"/>
      <c r="N980" s="101"/>
      <c r="O980" s="101"/>
      <c r="P980" s="81"/>
      <c r="Q980" s="109"/>
      <c r="R980" s="109"/>
      <c r="S980" s="109"/>
      <c r="T980" s="109"/>
      <c r="U980" s="109"/>
      <c r="V980" s="109"/>
      <c r="W980" s="109"/>
    </row>
    <row r="981" spans="2:23" s="109" customFormat="1" ht="15" customHeight="1" x14ac:dyDescent="0.25">
      <c r="B981" s="695" t="s">
        <v>345</v>
      </c>
      <c r="C981" s="692" t="s">
        <v>346</v>
      </c>
      <c r="D981" s="110"/>
      <c r="E981" s="692" t="s">
        <v>2</v>
      </c>
      <c r="F981" s="111"/>
      <c r="G981" s="692" t="s">
        <v>363</v>
      </c>
      <c r="H981" s="112"/>
      <c r="I981" s="280"/>
      <c r="J981" s="692" t="s">
        <v>347</v>
      </c>
      <c r="K981" s="692" t="s">
        <v>348</v>
      </c>
      <c r="L981" s="594"/>
      <c r="M981" s="594"/>
    </row>
    <row r="982" spans="2:23" s="109" customFormat="1" ht="23.25" customHeight="1" x14ac:dyDescent="0.25">
      <c r="B982" s="696"/>
      <c r="C982" s="693"/>
      <c r="D982" s="110"/>
      <c r="E982" s="693"/>
      <c r="F982" s="111"/>
      <c r="G982" s="693"/>
      <c r="H982" s="113"/>
      <c r="I982" s="280"/>
      <c r="J982" s="693"/>
      <c r="K982" s="693"/>
      <c r="L982" s="594"/>
      <c r="M982" s="594"/>
    </row>
    <row r="983" spans="2:23" s="109" customFormat="1" ht="10.5" x14ac:dyDescent="0.25">
      <c r="B983" s="115" t="s">
        <v>541</v>
      </c>
      <c r="C983" s="116" t="s">
        <v>542</v>
      </c>
      <c r="D983" s="110"/>
      <c r="E983" s="116" t="s">
        <v>544</v>
      </c>
      <c r="F983" s="111"/>
      <c r="G983" s="116" t="s">
        <v>545</v>
      </c>
      <c r="H983" s="113"/>
      <c r="I983" s="280"/>
      <c r="J983" s="116" t="s">
        <v>546</v>
      </c>
      <c r="K983" s="116" t="s">
        <v>547</v>
      </c>
      <c r="L983" s="595"/>
      <c r="M983" s="595"/>
      <c r="O983" s="81"/>
      <c r="P983" s="81"/>
      <c r="Q983" s="81"/>
      <c r="R983" s="81"/>
      <c r="S983" s="81"/>
      <c r="T983" s="81"/>
      <c r="U983" s="81"/>
    </row>
    <row r="984" spans="2:23" ht="10.5" x14ac:dyDescent="0.25">
      <c r="B984" s="106" t="s">
        <v>368</v>
      </c>
      <c r="C984" s="119">
        <v>0</v>
      </c>
      <c r="D984" s="137"/>
      <c r="E984" s="88"/>
      <c r="F984" s="102"/>
      <c r="G984" s="95"/>
      <c r="H984" s="120"/>
      <c r="I984" s="108"/>
      <c r="J984" s="123">
        <f t="shared" ref="J984:J989" si="116">C984*E984</f>
        <v>0</v>
      </c>
      <c r="K984" s="123">
        <f t="shared" ref="K984:K989" si="117">C984*G984</f>
        <v>0</v>
      </c>
      <c r="L984" s="596"/>
      <c r="M984" s="596"/>
      <c r="N984" s="81"/>
      <c r="O984" s="81"/>
      <c r="P984" s="81"/>
      <c r="Q984" s="81"/>
      <c r="R984" s="81"/>
      <c r="S984" s="81"/>
      <c r="T984" s="81"/>
      <c r="U984" s="81"/>
      <c r="V984" s="81"/>
      <c r="W984" s="81"/>
    </row>
    <row r="985" spans="2:23" ht="10.5" x14ac:dyDescent="0.25">
      <c r="B985" s="106" t="s">
        <v>377</v>
      </c>
      <c r="C985" s="138">
        <v>0.2</v>
      </c>
      <c r="D985" s="137"/>
      <c r="E985" s="86"/>
      <c r="F985" s="102"/>
      <c r="G985" s="93"/>
      <c r="H985" s="120"/>
      <c r="I985" s="108"/>
      <c r="J985" s="123">
        <f t="shared" si="116"/>
        <v>0</v>
      </c>
      <c r="K985" s="123">
        <f t="shared" si="117"/>
        <v>0</v>
      </c>
      <c r="L985" s="596"/>
      <c r="M985" s="596"/>
      <c r="N985" s="81"/>
      <c r="O985" s="81"/>
      <c r="P985" s="81"/>
      <c r="Q985" s="81"/>
      <c r="R985" s="81"/>
      <c r="S985" s="81"/>
      <c r="T985" s="81"/>
      <c r="U985" s="81"/>
      <c r="V985" s="81"/>
      <c r="W985" s="81"/>
    </row>
    <row r="986" spans="2:23" ht="10.5" x14ac:dyDescent="0.25">
      <c r="B986" s="106" t="s">
        <v>370</v>
      </c>
      <c r="C986" s="141">
        <v>0.5</v>
      </c>
      <c r="D986" s="137"/>
      <c r="E986" s="86"/>
      <c r="F986" s="102"/>
      <c r="G986" s="93"/>
      <c r="H986" s="120"/>
      <c r="I986" s="108"/>
      <c r="J986" s="123">
        <f t="shared" si="116"/>
        <v>0</v>
      </c>
      <c r="K986" s="123">
        <f t="shared" si="117"/>
        <v>0</v>
      </c>
      <c r="L986" s="596"/>
      <c r="M986" s="596"/>
      <c r="N986" s="81"/>
      <c r="O986" s="81"/>
      <c r="P986" s="81"/>
      <c r="Q986" s="81"/>
      <c r="R986" s="81"/>
      <c r="S986" s="81"/>
      <c r="T986" s="81"/>
      <c r="U986" s="81"/>
      <c r="V986" s="81"/>
      <c r="W986" s="81"/>
    </row>
    <row r="987" spans="2:23" ht="10.5" x14ac:dyDescent="0.25">
      <c r="B987" s="106" t="s">
        <v>371</v>
      </c>
      <c r="C987" s="119">
        <v>1</v>
      </c>
      <c r="D987" s="137"/>
      <c r="E987" s="86"/>
      <c r="F987" s="102"/>
      <c r="G987" s="93"/>
      <c r="H987" s="120"/>
      <c r="I987" s="108"/>
      <c r="J987" s="123">
        <f t="shared" si="116"/>
        <v>0</v>
      </c>
      <c r="K987" s="123">
        <f t="shared" si="117"/>
        <v>0</v>
      </c>
      <c r="L987" s="596"/>
      <c r="M987" s="596"/>
      <c r="N987" s="81"/>
      <c r="O987" s="81"/>
      <c r="P987" s="81"/>
      <c r="Q987" s="81"/>
      <c r="R987" s="81"/>
      <c r="S987" s="81"/>
      <c r="T987" s="81"/>
      <c r="U987" s="81"/>
      <c r="V987" s="81"/>
      <c r="W987" s="81"/>
    </row>
    <row r="988" spans="2:23" ht="10.5" x14ac:dyDescent="0.25">
      <c r="B988" s="106" t="s">
        <v>351</v>
      </c>
      <c r="C988" s="141">
        <v>1.5</v>
      </c>
      <c r="D988" s="137"/>
      <c r="E988" s="88"/>
      <c r="F988" s="102"/>
      <c r="G988" s="95"/>
      <c r="H988" s="120"/>
      <c r="I988" s="108"/>
      <c r="J988" s="123">
        <f t="shared" si="116"/>
        <v>0</v>
      </c>
      <c r="K988" s="123">
        <f t="shared" si="117"/>
        <v>0</v>
      </c>
      <c r="L988" s="596"/>
      <c r="M988" s="596"/>
      <c r="N988" s="81"/>
      <c r="O988" s="81"/>
      <c r="P988" s="81"/>
      <c r="Q988" s="81"/>
      <c r="R988" s="81"/>
      <c r="S988" s="81"/>
      <c r="T988" s="81"/>
      <c r="U988" s="81"/>
      <c r="V988" s="81"/>
      <c r="W988" s="81"/>
    </row>
    <row r="989" spans="2:23" ht="10.5" x14ac:dyDescent="0.25">
      <c r="B989" s="106" t="s">
        <v>352</v>
      </c>
      <c r="C989" s="141">
        <v>1</v>
      </c>
      <c r="D989" s="137"/>
      <c r="E989" s="88"/>
      <c r="F989" s="102"/>
      <c r="G989" s="95"/>
      <c r="H989" s="120"/>
      <c r="I989" s="108"/>
      <c r="J989" s="123">
        <f t="shared" si="116"/>
        <v>0</v>
      </c>
      <c r="K989" s="123">
        <f t="shared" si="117"/>
        <v>0</v>
      </c>
      <c r="L989" s="596"/>
      <c r="M989" s="596"/>
      <c r="N989" s="81"/>
      <c r="O989" s="81"/>
      <c r="P989" s="81"/>
      <c r="Q989" s="81"/>
      <c r="R989" s="81"/>
      <c r="S989" s="81"/>
      <c r="T989" s="81"/>
      <c r="U989" s="81"/>
      <c r="V989" s="81"/>
      <c r="W989" s="81"/>
    </row>
    <row r="990" spans="2:23" ht="9.9" customHeight="1" x14ac:dyDescent="0.25">
      <c r="B990" s="124"/>
      <c r="C990" s="125"/>
      <c r="D990" s="126"/>
      <c r="E990" s="127"/>
      <c r="F990" s="102"/>
      <c r="G990" s="125"/>
      <c r="H990" s="102"/>
      <c r="I990" s="108"/>
      <c r="J990" s="101"/>
      <c r="K990" s="101"/>
      <c r="L990" s="101"/>
      <c r="M990" s="101"/>
      <c r="N990" s="81"/>
      <c r="O990" s="155"/>
      <c r="P990" s="155"/>
      <c r="Q990" s="155"/>
      <c r="R990" s="155"/>
      <c r="S990" s="155"/>
      <c r="T990" s="155"/>
      <c r="U990" s="155"/>
      <c r="V990" s="81"/>
      <c r="W990" s="81"/>
    </row>
    <row r="991" spans="2:23" s="155" customFormat="1" ht="10.5" x14ac:dyDescent="0.25">
      <c r="B991" s="129" t="s">
        <v>349</v>
      </c>
      <c r="C991" s="130" t="s">
        <v>53</v>
      </c>
      <c r="D991" s="131"/>
      <c r="E991" s="85">
        <f>SUM(J984:J989)</f>
        <v>0</v>
      </c>
      <c r="F991" s="131"/>
      <c r="G991" s="91"/>
      <c r="H991" s="131"/>
      <c r="I991" s="158"/>
      <c r="J991" s="91"/>
      <c r="K991" s="91"/>
      <c r="L991" s="91"/>
      <c r="M991" s="91"/>
    </row>
    <row r="992" spans="2:23" s="155" customFormat="1" ht="10.5" x14ac:dyDescent="0.25">
      <c r="B992" s="129" t="s">
        <v>350</v>
      </c>
      <c r="C992" s="130" t="s">
        <v>54</v>
      </c>
      <c r="D992" s="131"/>
      <c r="E992" s="85">
        <f>SUM(K984:K989)</f>
        <v>0</v>
      </c>
      <c r="F992" s="131"/>
      <c r="G992" s="91"/>
      <c r="H992" s="131"/>
      <c r="I992" s="158"/>
      <c r="J992" s="91"/>
      <c r="K992" s="91"/>
      <c r="L992" s="91"/>
      <c r="M992" s="91"/>
      <c r="O992" s="81"/>
      <c r="P992" s="81"/>
      <c r="Q992" s="81"/>
      <c r="R992" s="81"/>
      <c r="S992" s="81"/>
      <c r="T992" s="81"/>
      <c r="U992" s="81"/>
    </row>
    <row r="993" spans="1:25" ht="3" customHeight="1" x14ac:dyDescent="0.35">
      <c r="J993" s="135"/>
      <c r="K993" s="135"/>
      <c r="Q993" s="81"/>
      <c r="R993" s="81"/>
      <c r="S993" s="81"/>
      <c r="T993" s="82"/>
      <c r="U993" s="82"/>
      <c r="V993" s="82"/>
      <c r="W993" s="82"/>
      <c r="X993" s="82"/>
      <c r="Y993" s="82"/>
    </row>
    <row r="994" spans="1:25" ht="12" customHeight="1" x14ac:dyDescent="0.35">
      <c r="J994" s="135"/>
      <c r="K994" s="135"/>
      <c r="Q994" s="81"/>
      <c r="R994" s="81"/>
      <c r="S994" s="81"/>
      <c r="T994" s="82"/>
      <c r="U994" s="82"/>
      <c r="V994" s="82"/>
      <c r="W994" s="82"/>
      <c r="X994" s="82"/>
      <c r="Y994" s="82"/>
    </row>
    <row r="995" spans="1:25" ht="12" customHeight="1" x14ac:dyDescent="0.35">
      <c r="J995" s="135"/>
      <c r="K995" s="135"/>
      <c r="Q995" s="81"/>
      <c r="R995" s="81"/>
      <c r="S995" s="81"/>
      <c r="T995" s="82"/>
      <c r="U995" s="82"/>
      <c r="V995" s="82"/>
      <c r="W995" s="82"/>
      <c r="X995" s="82"/>
      <c r="Y995" s="82"/>
    </row>
    <row r="996" spans="1:25" s="82" customFormat="1" ht="12" customHeight="1" x14ac:dyDescent="0.25">
      <c r="A996" s="81"/>
      <c r="B996" s="411" t="s">
        <v>605</v>
      </c>
      <c r="C996" s="101"/>
      <c r="D996" s="102"/>
      <c r="E996" s="103"/>
      <c r="F996" s="102"/>
      <c r="G996" s="101"/>
      <c r="H996" s="102"/>
      <c r="I996" s="104"/>
      <c r="J996" s="104"/>
      <c r="K996" s="104"/>
      <c r="L996" s="104"/>
      <c r="M996" s="104"/>
    </row>
    <row r="997" spans="1:25" s="82" customFormat="1" ht="10.5" x14ac:dyDescent="0.25">
      <c r="A997" s="81"/>
      <c r="B997" s="100"/>
      <c r="C997" s="101"/>
      <c r="D997" s="102"/>
      <c r="E997" s="103"/>
      <c r="F997" s="102"/>
      <c r="G997" s="101"/>
      <c r="H997" s="102"/>
      <c r="I997" s="152"/>
      <c r="J997" s="152"/>
      <c r="K997" s="152"/>
      <c r="L997" s="152"/>
      <c r="M997" s="152"/>
    </row>
    <row r="998" spans="1:25" s="82" customFormat="1" ht="21" x14ac:dyDescent="0.35">
      <c r="A998" s="81"/>
      <c r="B998" s="213" t="s">
        <v>45</v>
      </c>
      <c r="C998" s="267" t="s">
        <v>2</v>
      </c>
      <c r="D998" s="215"/>
      <c r="E998" s="706"/>
      <c r="F998" s="706"/>
      <c r="G998" s="276"/>
    </row>
    <row r="999" spans="1:25" s="82" customFormat="1" ht="10.5" x14ac:dyDescent="0.35">
      <c r="A999" s="81"/>
      <c r="B999" s="217" t="s">
        <v>539</v>
      </c>
      <c r="C999" s="524" t="s">
        <v>540</v>
      </c>
      <c r="D999" s="215"/>
      <c r="E999" s="708"/>
      <c r="F999" s="708"/>
      <c r="G999" s="277"/>
      <c r="I999" s="81"/>
      <c r="J999" s="81"/>
      <c r="K999" s="81"/>
      <c r="L999" s="81"/>
      <c r="M999" s="81"/>
      <c r="N999" s="81"/>
      <c r="O999" s="81"/>
      <c r="P999" s="81"/>
    </row>
    <row r="1000" spans="1:25" ht="10.5" x14ac:dyDescent="0.25">
      <c r="B1000" s="106" t="s">
        <v>375</v>
      </c>
      <c r="C1000" s="96">
        <f>'Individu Form 2A ATMR Kredit'!H185</f>
        <v>0</v>
      </c>
      <c r="D1000" s="102"/>
      <c r="E1000" s="709"/>
      <c r="F1000" s="709"/>
      <c r="G1000" s="179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</row>
    <row r="1001" spans="1:25" ht="10.5" x14ac:dyDescent="0.25">
      <c r="B1001" s="106" t="s">
        <v>376</v>
      </c>
      <c r="C1001" s="96">
        <f>'Individu Form 2A ATMR Kredit'!H204</f>
        <v>0</v>
      </c>
      <c r="D1001" s="102"/>
      <c r="E1001" s="709"/>
      <c r="F1001" s="709"/>
      <c r="G1001" s="179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  <c r="V1001" s="81"/>
      <c r="W1001" s="81"/>
    </row>
    <row r="1002" spans="1:25" ht="10.5" x14ac:dyDescent="0.25">
      <c r="B1002" s="114" t="s">
        <v>52</v>
      </c>
      <c r="C1002" s="96">
        <f>SUM(C1000:C1001)</f>
        <v>0</v>
      </c>
      <c r="D1002" s="102"/>
      <c r="E1002" s="707"/>
      <c r="F1002" s="707"/>
      <c r="G1002" s="101"/>
      <c r="L1002" s="81"/>
      <c r="M1002" s="81"/>
      <c r="N1002" s="81"/>
      <c r="O1002" s="81"/>
      <c r="P1002" s="81"/>
      <c r="Q1002" s="81"/>
      <c r="R1002" s="81"/>
      <c r="S1002" s="81"/>
      <c r="T1002" s="81"/>
      <c r="U1002" s="81"/>
      <c r="V1002" s="81"/>
      <c r="W1002" s="81"/>
    </row>
    <row r="1003" spans="1:25" ht="10.5" x14ac:dyDescent="0.25">
      <c r="B1003" s="100"/>
      <c r="C1003" s="101"/>
      <c r="D1003" s="102"/>
      <c r="E1003" s="103"/>
      <c r="F1003" s="102"/>
      <c r="G1003" s="101"/>
      <c r="H1003" s="102"/>
      <c r="I1003" s="108"/>
      <c r="J1003" s="101"/>
      <c r="K1003" s="101"/>
      <c r="L1003" s="101"/>
      <c r="M1003" s="101"/>
      <c r="N1003" s="81"/>
      <c r="O1003" s="109"/>
      <c r="P1003" s="109"/>
      <c r="Q1003" s="109"/>
      <c r="R1003" s="109"/>
      <c r="S1003" s="109"/>
      <c r="T1003" s="109"/>
      <c r="U1003" s="109"/>
      <c r="V1003" s="81"/>
      <c r="W1003" s="81"/>
    </row>
    <row r="1004" spans="1:25" s="109" customFormat="1" ht="15" customHeight="1" x14ac:dyDescent="0.25">
      <c r="B1004" s="695" t="s">
        <v>345</v>
      </c>
      <c r="C1004" s="692" t="s">
        <v>346</v>
      </c>
      <c r="D1004" s="110"/>
      <c r="E1004" s="692" t="s">
        <v>2</v>
      </c>
      <c r="F1004" s="111"/>
      <c r="G1004" s="692" t="s">
        <v>363</v>
      </c>
      <c r="H1004" s="112"/>
      <c r="I1004" s="280"/>
      <c r="J1004" s="692" t="s">
        <v>347</v>
      </c>
      <c r="K1004" s="692" t="s">
        <v>348</v>
      </c>
      <c r="L1004" s="594"/>
      <c r="M1004" s="594"/>
    </row>
    <row r="1005" spans="1:25" s="109" customFormat="1" ht="23.25" customHeight="1" x14ac:dyDescent="0.25">
      <c r="B1005" s="696"/>
      <c r="C1005" s="693"/>
      <c r="D1005" s="110"/>
      <c r="E1005" s="693"/>
      <c r="F1005" s="111"/>
      <c r="G1005" s="693"/>
      <c r="H1005" s="113"/>
      <c r="I1005" s="280"/>
      <c r="J1005" s="693"/>
      <c r="K1005" s="693"/>
      <c r="L1005" s="594"/>
      <c r="M1005" s="594"/>
    </row>
    <row r="1006" spans="1:25" s="109" customFormat="1" ht="15" customHeight="1" x14ac:dyDescent="0.25">
      <c r="B1006" s="115" t="s">
        <v>541</v>
      </c>
      <c r="C1006" s="116" t="s">
        <v>542</v>
      </c>
      <c r="D1006" s="110"/>
      <c r="E1006" s="116" t="s">
        <v>544</v>
      </c>
      <c r="F1006" s="111"/>
      <c r="G1006" s="116" t="s">
        <v>545</v>
      </c>
      <c r="H1006" s="113"/>
      <c r="I1006" s="280"/>
      <c r="J1006" s="116" t="s">
        <v>546</v>
      </c>
      <c r="K1006" s="116" t="s">
        <v>547</v>
      </c>
      <c r="L1006" s="595"/>
      <c r="M1006" s="595"/>
      <c r="O1006" s="81"/>
      <c r="P1006" s="81"/>
      <c r="Q1006" s="81"/>
      <c r="R1006" s="81"/>
      <c r="S1006" s="81"/>
      <c r="T1006" s="81"/>
      <c r="U1006" s="81"/>
    </row>
    <row r="1007" spans="1:25" ht="15" customHeight="1" x14ac:dyDescent="0.25">
      <c r="B1007" s="106" t="s">
        <v>378</v>
      </c>
      <c r="C1007" s="119">
        <v>0.2</v>
      </c>
      <c r="D1007" s="137"/>
      <c r="E1007" s="88"/>
      <c r="F1007" s="102"/>
      <c r="G1007" s="95"/>
      <c r="H1007" s="120"/>
      <c r="I1007" s="108"/>
      <c r="J1007" s="123">
        <f>C1007*E1007</f>
        <v>0</v>
      </c>
      <c r="K1007" s="123">
        <f>C1007*G1007</f>
        <v>0</v>
      </c>
      <c r="L1007" s="596"/>
      <c r="M1007" s="596"/>
      <c r="N1007" s="81"/>
      <c r="O1007" s="81"/>
      <c r="P1007" s="81"/>
      <c r="Q1007" s="81"/>
      <c r="R1007" s="81"/>
      <c r="S1007" s="81"/>
      <c r="T1007" s="81"/>
      <c r="U1007" s="81"/>
      <c r="V1007" s="81"/>
      <c r="W1007" s="81"/>
    </row>
    <row r="1008" spans="1:25" ht="15" customHeight="1" x14ac:dyDescent="0.25">
      <c r="B1008" s="106" t="s">
        <v>372</v>
      </c>
      <c r="C1008" s="138">
        <v>0.5</v>
      </c>
      <c r="D1008" s="137"/>
      <c r="E1008" s="86"/>
      <c r="F1008" s="102"/>
      <c r="G1008" s="93"/>
      <c r="H1008" s="120"/>
      <c r="I1008" s="108"/>
      <c r="J1008" s="123">
        <f>C1008*E1008</f>
        <v>0</v>
      </c>
      <c r="K1008" s="123">
        <f>C1008*G1008</f>
        <v>0</v>
      </c>
      <c r="L1008" s="596"/>
      <c r="M1008" s="596"/>
      <c r="N1008" s="81"/>
      <c r="O1008" s="81"/>
      <c r="P1008" s="81"/>
      <c r="Q1008" s="81"/>
      <c r="R1008" s="81"/>
      <c r="S1008" s="81"/>
      <c r="T1008" s="81"/>
      <c r="U1008" s="81"/>
      <c r="V1008" s="81"/>
      <c r="W1008" s="81"/>
    </row>
    <row r="1009" spans="1:30" ht="15" customHeight="1" x14ac:dyDescent="0.25">
      <c r="B1009" s="106" t="s">
        <v>371</v>
      </c>
      <c r="C1009" s="141">
        <v>1</v>
      </c>
      <c r="D1009" s="137"/>
      <c r="E1009" s="88"/>
      <c r="F1009" s="102"/>
      <c r="G1009" s="95"/>
      <c r="H1009" s="120"/>
      <c r="I1009" s="108"/>
      <c r="J1009" s="123">
        <f>C1009*E1009</f>
        <v>0</v>
      </c>
      <c r="K1009" s="123">
        <f>C1009*G1009</f>
        <v>0</v>
      </c>
      <c r="L1009" s="596"/>
      <c r="M1009" s="596"/>
      <c r="N1009" s="81"/>
      <c r="O1009" s="81"/>
      <c r="P1009" s="81"/>
      <c r="Q1009" s="81"/>
      <c r="R1009" s="81"/>
      <c r="S1009" s="81"/>
      <c r="T1009" s="81"/>
      <c r="U1009" s="81"/>
      <c r="V1009" s="81"/>
      <c r="W1009" s="81"/>
    </row>
    <row r="1010" spans="1:30" ht="15" customHeight="1" x14ac:dyDescent="0.25">
      <c r="B1010" s="106" t="s">
        <v>351</v>
      </c>
      <c r="C1010" s="141">
        <v>1.5</v>
      </c>
      <c r="D1010" s="137"/>
      <c r="E1010" s="88"/>
      <c r="F1010" s="102"/>
      <c r="G1010" s="95"/>
      <c r="H1010" s="120"/>
      <c r="I1010" s="108"/>
      <c r="J1010" s="123">
        <f>C1010*E1010</f>
        <v>0</v>
      </c>
      <c r="K1010" s="123">
        <f>C1010*G1010</f>
        <v>0</v>
      </c>
      <c r="L1010" s="596"/>
      <c r="M1010" s="596"/>
      <c r="N1010" s="81"/>
      <c r="O1010" s="81"/>
      <c r="P1010" s="81"/>
      <c r="Q1010" s="81"/>
      <c r="R1010" s="81"/>
      <c r="S1010" s="81"/>
      <c r="T1010" s="81"/>
      <c r="U1010" s="81"/>
      <c r="V1010" s="81"/>
      <c r="W1010" s="81"/>
    </row>
    <row r="1011" spans="1:30" ht="15" customHeight="1" x14ac:dyDescent="0.25">
      <c r="B1011" s="106" t="s">
        <v>353</v>
      </c>
      <c r="C1011" s="141">
        <v>0.5</v>
      </c>
      <c r="D1011" s="137"/>
      <c r="E1011" s="88"/>
      <c r="F1011" s="102"/>
      <c r="G1011" s="95"/>
      <c r="H1011" s="120"/>
      <c r="I1011" s="108"/>
      <c r="J1011" s="123">
        <f>C1011*E1011</f>
        <v>0</v>
      </c>
      <c r="K1011" s="123">
        <f>C1011*G1011</f>
        <v>0</v>
      </c>
      <c r="L1011" s="596"/>
      <c r="M1011" s="596"/>
      <c r="N1011" s="81"/>
      <c r="O1011" s="81"/>
      <c r="P1011" s="81"/>
      <c r="Q1011" s="81"/>
      <c r="R1011" s="81"/>
      <c r="S1011" s="81"/>
      <c r="T1011" s="81"/>
      <c r="U1011" s="81"/>
      <c r="V1011" s="81"/>
      <c r="W1011" s="81"/>
    </row>
    <row r="1012" spans="1:30" ht="6" customHeight="1" x14ac:dyDescent="0.25">
      <c r="B1012" s="124"/>
      <c r="C1012" s="125"/>
      <c r="D1012" s="126"/>
      <c r="E1012" s="127"/>
      <c r="F1012" s="102"/>
      <c r="G1012" s="125"/>
      <c r="H1012" s="102"/>
      <c r="I1012" s="108"/>
      <c r="J1012" s="101"/>
      <c r="K1012" s="101"/>
      <c r="L1012" s="101"/>
      <c r="M1012" s="101"/>
      <c r="N1012" s="81"/>
      <c r="O1012" s="155"/>
      <c r="P1012" s="155"/>
      <c r="Q1012" s="155"/>
      <c r="R1012" s="155"/>
      <c r="S1012" s="155"/>
      <c r="T1012" s="155"/>
      <c r="U1012" s="155"/>
      <c r="V1012" s="81"/>
      <c r="W1012" s="81"/>
    </row>
    <row r="1013" spans="1:30" s="155" customFormat="1" ht="15" customHeight="1" x14ac:dyDescent="0.25">
      <c r="B1013" s="129" t="s">
        <v>349</v>
      </c>
      <c r="C1013" s="130" t="s">
        <v>53</v>
      </c>
      <c r="D1013" s="131"/>
      <c r="E1013" s="85">
        <f>SUM(J1007:J1011)</f>
        <v>0</v>
      </c>
      <c r="F1013" s="131"/>
      <c r="G1013" s="91"/>
      <c r="H1013" s="131"/>
      <c r="I1013" s="158"/>
      <c r="J1013" s="158"/>
      <c r="K1013" s="158"/>
      <c r="L1013" s="91"/>
      <c r="M1013" s="91"/>
      <c r="N1013" s="91"/>
      <c r="O1013" s="91"/>
    </row>
    <row r="1014" spans="1:30" s="155" customFormat="1" ht="15" customHeight="1" x14ac:dyDescent="0.25">
      <c r="B1014" s="129" t="s">
        <v>350</v>
      </c>
      <c r="C1014" s="130" t="s">
        <v>54</v>
      </c>
      <c r="D1014" s="131"/>
      <c r="E1014" s="85">
        <f>SUM(K1007:K1011)</f>
        <v>0</v>
      </c>
      <c r="F1014" s="131"/>
      <c r="G1014" s="91"/>
      <c r="H1014" s="131"/>
      <c r="I1014" s="158"/>
      <c r="J1014" s="158"/>
      <c r="K1014" s="158"/>
      <c r="L1014" s="91"/>
      <c r="M1014" s="91"/>
      <c r="N1014" s="91"/>
      <c r="O1014" s="91"/>
    </row>
    <row r="1015" spans="1:30" s="155" customFormat="1" ht="15" customHeight="1" x14ac:dyDescent="0.25">
      <c r="B1015" s="147"/>
      <c r="C1015" s="148"/>
      <c r="D1015" s="131"/>
      <c r="E1015" s="149"/>
      <c r="F1015" s="131"/>
      <c r="G1015" s="91"/>
      <c r="H1015" s="131"/>
      <c r="I1015" s="156"/>
      <c r="J1015" s="156"/>
      <c r="K1015" s="156"/>
      <c r="L1015" s="157"/>
      <c r="M1015" s="157"/>
      <c r="N1015" s="157"/>
      <c r="O1015" s="157"/>
      <c r="P1015" s="157"/>
      <c r="Q1015" s="157"/>
      <c r="R1015" s="157"/>
      <c r="S1015" s="157"/>
      <c r="T1015" s="157"/>
      <c r="U1015" s="158"/>
      <c r="V1015" s="91"/>
      <c r="W1015" s="407"/>
      <c r="Y1015" s="82"/>
      <c r="Z1015" s="82"/>
      <c r="AA1015" s="82"/>
      <c r="AB1015" s="82"/>
      <c r="AC1015" s="82"/>
      <c r="AD1015" s="82"/>
    </row>
    <row r="1016" spans="1:30" s="155" customFormat="1" ht="15" customHeight="1" x14ac:dyDescent="0.25">
      <c r="B1016" s="147"/>
      <c r="C1016" s="148"/>
      <c r="D1016" s="131"/>
      <c r="E1016" s="149"/>
      <c r="F1016" s="131"/>
      <c r="G1016" s="91"/>
      <c r="H1016" s="131"/>
      <c r="I1016" s="156"/>
      <c r="J1016" s="156"/>
      <c r="K1016" s="156"/>
      <c r="L1016" s="157"/>
      <c r="M1016" s="157"/>
      <c r="N1016" s="157"/>
      <c r="O1016" s="157"/>
      <c r="P1016" s="157"/>
      <c r="Q1016" s="157"/>
      <c r="R1016" s="157"/>
      <c r="S1016" s="157"/>
      <c r="T1016" s="157"/>
      <c r="U1016" s="158"/>
      <c r="V1016" s="91"/>
      <c r="W1016" s="407"/>
      <c r="Y1016" s="82"/>
      <c r="Z1016" s="82"/>
      <c r="AA1016" s="82"/>
      <c r="AB1016" s="82"/>
      <c r="AC1016" s="82"/>
      <c r="AD1016" s="82"/>
    </row>
    <row r="1017" spans="1:30" s="82" customFormat="1" ht="15" customHeight="1" x14ac:dyDescent="0.3">
      <c r="A1017" s="81"/>
      <c r="B1017" s="701" t="s">
        <v>606</v>
      </c>
      <c r="C1017" s="701"/>
      <c r="D1017" s="701"/>
      <c r="E1017" s="701"/>
      <c r="F1017" s="701"/>
      <c r="G1017" s="701"/>
      <c r="H1017" s="701"/>
      <c r="I1017" s="701"/>
      <c r="J1017" s="701"/>
      <c r="K1017" s="701"/>
      <c r="L1017" s="701"/>
      <c r="M1017" s="701"/>
      <c r="N1017" s="701"/>
      <c r="O1017" s="701"/>
      <c r="P1017" s="701"/>
      <c r="Q1017" s="701"/>
      <c r="R1017" s="553"/>
      <c r="S1017" s="592"/>
      <c r="T1017" s="408"/>
      <c r="U1017" s="408"/>
      <c r="V1017" s="408"/>
      <c r="W1017" s="408"/>
    </row>
    <row r="1018" spans="1:30" s="82" customFormat="1" ht="10.5" x14ac:dyDescent="0.25">
      <c r="A1018" s="81"/>
      <c r="B1018" s="100"/>
      <c r="C1018" s="101"/>
      <c r="D1018" s="102"/>
      <c r="E1018" s="103"/>
      <c r="F1018" s="102"/>
      <c r="G1018" s="101"/>
      <c r="H1018" s="102"/>
      <c r="I1018" s="152"/>
      <c r="J1018" s="152"/>
      <c r="K1018" s="152"/>
      <c r="L1018" s="152"/>
      <c r="M1018" s="152"/>
      <c r="N1018" s="152"/>
      <c r="O1018" s="152"/>
      <c r="P1018" s="152"/>
      <c r="Q1018" s="152"/>
      <c r="R1018" s="152"/>
      <c r="S1018" s="152"/>
    </row>
    <row r="1019" spans="1:30" s="82" customFormat="1" ht="21" x14ac:dyDescent="0.35">
      <c r="A1019" s="81"/>
      <c r="B1019" s="213" t="s">
        <v>45</v>
      </c>
      <c r="C1019" s="267" t="s">
        <v>2</v>
      </c>
      <c r="D1019" s="215"/>
      <c r="E1019" s="706"/>
      <c r="F1019" s="706"/>
      <c r="G1019" s="276"/>
    </row>
    <row r="1020" spans="1:30" s="82" customFormat="1" ht="10.5" x14ac:dyDescent="0.35">
      <c r="A1020" s="81"/>
      <c r="B1020" s="217" t="s">
        <v>539</v>
      </c>
      <c r="C1020" s="524" t="s">
        <v>540</v>
      </c>
      <c r="D1020" s="215"/>
      <c r="E1020" s="708"/>
      <c r="F1020" s="708"/>
      <c r="G1020" s="277"/>
      <c r="I1020" s="81"/>
      <c r="J1020" s="81"/>
      <c r="K1020" s="81"/>
      <c r="L1020" s="81"/>
      <c r="M1020" s="81"/>
      <c r="N1020" s="81"/>
      <c r="O1020" s="81"/>
      <c r="P1020" s="81"/>
      <c r="Q1020" s="81"/>
      <c r="R1020" s="81"/>
      <c r="S1020" s="81"/>
      <c r="T1020" s="81"/>
      <c r="U1020" s="81"/>
      <c r="V1020" s="81"/>
    </row>
    <row r="1021" spans="1:30" ht="10.5" x14ac:dyDescent="0.25">
      <c r="B1021" s="106" t="s">
        <v>375</v>
      </c>
      <c r="C1021" s="92">
        <f>'Individu Form 2A ATMR Kredit'!$H186</f>
        <v>0</v>
      </c>
      <c r="D1021" s="102"/>
      <c r="E1021" s="709"/>
      <c r="F1021" s="709"/>
      <c r="G1021" s="179"/>
      <c r="L1021" s="81"/>
      <c r="M1021" s="81"/>
      <c r="N1021" s="81"/>
      <c r="O1021" s="81"/>
      <c r="P1021" s="81"/>
      <c r="Q1021" s="81"/>
      <c r="R1021" s="81"/>
      <c r="S1021" s="81"/>
      <c r="T1021" s="81"/>
      <c r="U1021" s="81"/>
      <c r="V1021" s="81"/>
      <c r="W1021" s="81"/>
    </row>
    <row r="1022" spans="1:30" ht="10.5" x14ac:dyDescent="0.25">
      <c r="B1022" s="106" t="s">
        <v>376</v>
      </c>
      <c r="C1022" s="96">
        <f>'Individu Form 2A ATMR Kredit'!H205</f>
        <v>0</v>
      </c>
      <c r="D1022" s="102"/>
      <c r="E1022" s="709"/>
      <c r="F1022" s="709"/>
      <c r="G1022" s="179"/>
      <c r="L1022" s="81"/>
      <c r="M1022" s="81"/>
      <c r="N1022" s="81"/>
      <c r="O1022" s="81"/>
      <c r="P1022" s="81"/>
      <c r="Q1022" s="81"/>
      <c r="R1022" s="81"/>
      <c r="S1022" s="81"/>
      <c r="T1022" s="81"/>
      <c r="U1022" s="81"/>
      <c r="V1022" s="81"/>
      <c r="W1022" s="81"/>
    </row>
    <row r="1023" spans="1:30" ht="15" customHeight="1" x14ac:dyDescent="0.25">
      <c r="B1023" s="114" t="s">
        <v>52</v>
      </c>
      <c r="C1023" s="96">
        <f>SUM(C1021:C1022)</f>
        <v>0</v>
      </c>
      <c r="D1023" s="102"/>
      <c r="E1023" s="707"/>
      <c r="F1023" s="707"/>
      <c r="G1023" s="101"/>
      <c r="L1023" s="81"/>
      <c r="M1023" s="81"/>
      <c r="N1023" s="81"/>
      <c r="O1023" s="81"/>
      <c r="P1023" s="81"/>
      <c r="Q1023" s="81"/>
      <c r="R1023" s="81"/>
      <c r="S1023" s="81"/>
      <c r="T1023" s="81"/>
      <c r="U1023" s="81"/>
      <c r="V1023" s="81"/>
      <c r="W1023" s="81"/>
    </row>
    <row r="1024" spans="1:30" ht="10.5" x14ac:dyDescent="0.25">
      <c r="B1024" s="100"/>
      <c r="C1024" s="101"/>
      <c r="D1024" s="102"/>
      <c r="E1024" s="103"/>
      <c r="F1024" s="102"/>
      <c r="G1024" s="101"/>
      <c r="H1024" s="102"/>
      <c r="I1024" s="108"/>
      <c r="J1024" s="101"/>
      <c r="K1024" s="101"/>
      <c r="L1024" s="101"/>
      <c r="M1024" s="101"/>
      <c r="N1024" s="101"/>
      <c r="O1024" s="101"/>
      <c r="P1024" s="101"/>
      <c r="Q1024" s="81"/>
      <c r="R1024" s="109"/>
      <c r="S1024" s="109"/>
      <c r="T1024" s="109"/>
      <c r="U1024" s="109"/>
      <c r="V1024" s="109"/>
      <c r="W1024" s="109"/>
      <c r="X1024" s="109"/>
    </row>
    <row r="1025" spans="1:25" s="109" customFormat="1" ht="10.5" x14ac:dyDescent="0.25">
      <c r="B1025" s="695" t="s">
        <v>345</v>
      </c>
      <c r="C1025" s="692" t="s">
        <v>346</v>
      </c>
      <c r="D1025" s="110"/>
      <c r="E1025" s="692" t="s">
        <v>2</v>
      </c>
      <c r="F1025" s="111"/>
      <c r="G1025" s="692" t="s">
        <v>363</v>
      </c>
      <c r="H1025" s="112"/>
      <c r="I1025" s="280"/>
      <c r="J1025" s="692" t="s">
        <v>347</v>
      </c>
      <c r="K1025" s="692" t="s">
        <v>348</v>
      </c>
      <c r="L1025" s="594"/>
      <c r="M1025" s="594"/>
    </row>
    <row r="1026" spans="1:25" s="109" customFormat="1" ht="24.75" customHeight="1" x14ac:dyDescent="0.25">
      <c r="B1026" s="696"/>
      <c r="C1026" s="693"/>
      <c r="D1026" s="110"/>
      <c r="E1026" s="693"/>
      <c r="F1026" s="111"/>
      <c r="G1026" s="693"/>
      <c r="H1026" s="113"/>
      <c r="I1026" s="280"/>
      <c r="J1026" s="693"/>
      <c r="K1026" s="693"/>
      <c r="L1026" s="594"/>
      <c r="M1026" s="594"/>
    </row>
    <row r="1027" spans="1:25" s="109" customFormat="1" ht="10.5" x14ac:dyDescent="0.25">
      <c r="B1027" s="115" t="s">
        <v>541</v>
      </c>
      <c r="C1027" s="116" t="s">
        <v>542</v>
      </c>
      <c r="D1027" s="110"/>
      <c r="E1027" s="116" t="s">
        <v>544</v>
      </c>
      <c r="F1027" s="111"/>
      <c r="G1027" s="116" t="s">
        <v>545</v>
      </c>
      <c r="H1027" s="113"/>
      <c r="I1027" s="280"/>
      <c r="J1027" s="116" t="s">
        <v>546</v>
      </c>
      <c r="K1027" s="116" t="s">
        <v>547</v>
      </c>
      <c r="L1027" s="595"/>
      <c r="M1027" s="595"/>
      <c r="O1027" s="81"/>
      <c r="P1027" s="81"/>
      <c r="Q1027" s="81"/>
      <c r="R1027" s="81"/>
      <c r="S1027" s="81"/>
      <c r="T1027" s="81"/>
      <c r="U1027" s="81"/>
    </row>
    <row r="1028" spans="1:25" ht="10.5" x14ac:dyDescent="0.25">
      <c r="B1028" s="143" t="s">
        <v>354</v>
      </c>
      <c r="C1028" s="119">
        <v>0</v>
      </c>
      <c r="D1028" s="144"/>
      <c r="E1028" s="145"/>
      <c r="F1028" s="102"/>
      <c r="G1028" s="145"/>
      <c r="H1028" s="120"/>
      <c r="I1028" s="108"/>
      <c r="J1028" s="123">
        <f t="shared" ref="J1028:J1034" si="118">C1028*E1028</f>
        <v>0</v>
      </c>
      <c r="K1028" s="123">
        <f t="shared" ref="K1028:K1034" si="119">C1028*G1028</f>
        <v>0</v>
      </c>
      <c r="L1028" s="596"/>
      <c r="M1028" s="596"/>
      <c r="N1028" s="81"/>
      <c r="O1028" s="81"/>
      <c r="P1028" s="81"/>
      <c r="Q1028" s="81"/>
      <c r="R1028" s="81"/>
      <c r="S1028" s="81"/>
      <c r="T1028" s="81"/>
      <c r="U1028" s="81"/>
      <c r="V1028" s="81"/>
      <c r="W1028" s="81"/>
    </row>
    <row r="1029" spans="1:25" ht="10.5" x14ac:dyDescent="0.25">
      <c r="B1029" s="106" t="s">
        <v>368</v>
      </c>
      <c r="C1029" s="119">
        <v>0.2</v>
      </c>
      <c r="D1029" s="137"/>
      <c r="E1029" s="88"/>
      <c r="F1029" s="102"/>
      <c r="G1029" s="95"/>
      <c r="H1029" s="120"/>
      <c r="I1029" s="108"/>
      <c r="J1029" s="123">
        <f t="shared" si="118"/>
        <v>0</v>
      </c>
      <c r="K1029" s="123">
        <f t="shared" si="119"/>
        <v>0</v>
      </c>
      <c r="L1029" s="596"/>
      <c r="M1029" s="596"/>
      <c r="N1029" s="81"/>
      <c r="O1029" s="81"/>
      <c r="P1029" s="81"/>
      <c r="Q1029" s="81"/>
      <c r="R1029" s="81"/>
      <c r="S1029" s="81"/>
      <c r="T1029" s="81"/>
      <c r="U1029" s="81"/>
      <c r="V1029" s="81"/>
      <c r="W1029" s="81"/>
    </row>
    <row r="1030" spans="1:25" ht="10.5" x14ac:dyDescent="0.25">
      <c r="B1030" s="454" t="s">
        <v>369</v>
      </c>
      <c r="C1030" s="455">
        <v>0.3</v>
      </c>
      <c r="D1030" s="137"/>
      <c r="E1030" s="86"/>
      <c r="F1030" s="102"/>
      <c r="G1030" s="93"/>
      <c r="H1030" s="120"/>
      <c r="I1030" s="108"/>
      <c r="J1030" s="123">
        <f t="shared" si="118"/>
        <v>0</v>
      </c>
      <c r="K1030" s="123">
        <f t="shared" si="119"/>
        <v>0</v>
      </c>
      <c r="L1030" s="596"/>
      <c r="M1030" s="596"/>
      <c r="N1030" s="81"/>
      <c r="O1030" s="81"/>
      <c r="P1030" s="81"/>
      <c r="Q1030" s="81"/>
      <c r="R1030" s="81"/>
      <c r="S1030" s="81"/>
      <c r="T1030" s="81"/>
      <c r="U1030" s="81"/>
      <c r="V1030" s="81"/>
      <c r="W1030" s="81"/>
    </row>
    <row r="1031" spans="1:25" ht="10.5" x14ac:dyDescent="0.25">
      <c r="B1031" s="153" t="s">
        <v>370</v>
      </c>
      <c r="C1031" s="138">
        <v>0.5</v>
      </c>
      <c r="D1031" s="137"/>
      <c r="E1031" s="86"/>
      <c r="F1031" s="102"/>
      <c r="G1031" s="93"/>
      <c r="H1031" s="120"/>
      <c r="I1031" s="108"/>
      <c r="J1031" s="123">
        <f t="shared" si="118"/>
        <v>0</v>
      </c>
      <c r="K1031" s="123">
        <f t="shared" si="119"/>
        <v>0</v>
      </c>
      <c r="L1031" s="596"/>
      <c r="M1031" s="596"/>
      <c r="N1031" s="81"/>
      <c r="O1031" s="81"/>
      <c r="P1031" s="81"/>
      <c r="Q1031" s="81"/>
      <c r="R1031" s="81"/>
      <c r="S1031" s="81"/>
      <c r="T1031" s="81"/>
      <c r="U1031" s="81"/>
      <c r="V1031" s="81"/>
      <c r="W1031" s="81"/>
    </row>
    <row r="1032" spans="1:25" ht="10.5" x14ac:dyDescent="0.25">
      <c r="B1032" s="153" t="s">
        <v>371</v>
      </c>
      <c r="C1032" s="141">
        <v>1</v>
      </c>
      <c r="D1032" s="137"/>
      <c r="E1032" s="86"/>
      <c r="F1032" s="102"/>
      <c r="G1032" s="93"/>
      <c r="H1032" s="120"/>
      <c r="I1032" s="108"/>
      <c r="J1032" s="123">
        <f t="shared" si="118"/>
        <v>0</v>
      </c>
      <c r="K1032" s="123">
        <f t="shared" si="119"/>
        <v>0</v>
      </c>
      <c r="L1032" s="596"/>
      <c r="M1032" s="596"/>
      <c r="N1032" s="81"/>
      <c r="O1032" s="81"/>
      <c r="P1032" s="81"/>
      <c r="Q1032" s="81"/>
      <c r="R1032" s="81"/>
      <c r="S1032" s="81"/>
      <c r="T1032" s="81"/>
      <c r="U1032" s="81"/>
      <c r="V1032" s="81"/>
      <c r="W1032" s="81"/>
    </row>
    <row r="1033" spans="1:25" ht="10.5" x14ac:dyDescent="0.25">
      <c r="B1033" s="106" t="s">
        <v>351</v>
      </c>
      <c r="C1033" s="141">
        <v>1.5</v>
      </c>
      <c r="D1033" s="137"/>
      <c r="E1033" s="88"/>
      <c r="F1033" s="102"/>
      <c r="G1033" s="95"/>
      <c r="H1033" s="120"/>
      <c r="I1033" s="108"/>
      <c r="J1033" s="123">
        <f t="shared" si="118"/>
        <v>0</v>
      </c>
      <c r="K1033" s="123">
        <f t="shared" si="119"/>
        <v>0</v>
      </c>
      <c r="L1033" s="596"/>
      <c r="M1033" s="596"/>
      <c r="N1033" s="81"/>
      <c r="O1033" s="81"/>
      <c r="P1033" s="81"/>
      <c r="Q1033" s="81"/>
      <c r="R1033" s="81"/>
      <c r="S1033" s="81"/>
      <c r="T1033" s="81"/>
      <c r="U1033" s="81"/>
      <c r="V1033" s="81"/>
      <c r="W1033" s="81"/>
    </row>
    <row r="1034" spans="1:25" ht="10.5" x14ac:dyDescent="0.25">
      <c r="B1034" s="106" t="s">
        <v>352</v>
      </c>
      <c r="C1034" s="141">
        <v>0.5</v>
      </c>
      <c r="D1034" s="137"/>
      <c r="E1034" s="88"/>
      <c r="F1034" s="102"/>
      <c r="G1034" s="95"/>
      <c r="H1034" s="120"/>
      <c r="I1034" s="108"/>
      <c r="J1034" s="123">
        <f t="shared" si="118"/>
        <v>0</v>
      </c>
      <c r="K1034" s="123">
        <f t="shared" si="119"/>
        <v>0</v>
      </c>
      <c r="L1034" s="596"/>
      <c r="M1034" s="596"/>
      <c r="N1034" s="81"/>
      <c r="O1034" s="81"/>
      <c r="P1034" s="81"/>
      <c r="Q1034" s="81"/>
      <c r="R1034" s="81"/>
      <c r="S1034" s="81"/>
      <c r="T1034" s="81"/>
      <c r="U1034" s="81"/>
      <c r="V1034" s="81"/>
      <c r="W1034" s="81"/>
    </row>
    <row r="1035" spans="1:25" ht="9.9" customHeight="1" x14ac:dyDescent="0.25">
      <c r="B1035" s="124"/>
      <c r="C1035" s="125"/>
      <c r="D1035" s="126"/>
      <c r="E1035" s="127"/>
      <c r="F1035" s="102"/>
      <c r="G1035" s="125"/>
      <c r="H1035" s="102"/>
      <c r="I1035" s="108"/>
      <c r="J1035" s="101"/>
      <c r="K1035" s="101"/>
      <c r="L1035" s="101"/>
      <c r="M1035" s="101"/>
      <c r="N1035" s="81"/>
      <c r="O1035" s="155"/>
      <c r="P1035" s="155"/>
      <c r="Q1035" s="155"/>
      <c r="R1035" s="155"/>
      <c r="S1035" s="155"/>
      <c r="T1035" s="155"/>
      <c r="U1035" s="155"/>
      <c r="V1035" s="81"/>
      <c r="W1035" s="81"/>
    </row>
    <row r="1036" spans="1:25" s="155" customFormat="1" ht="10.5" x14ac:dyDescent="0.25">
      <c r="B1036" s="129" t="s">
        <v>349</v>
      </c>
      <c r="C1036" s="130" t="s">
        <v>53</v>
      </c>
      <c r="D1036" s="131"/>
      <c r="E1036" s="85">
        <f>SUM(J1028:J1034)</f>
        <v>0</v>
      </c>
      <c r="F1036" s="131"/>
      <c r="G1036" s="91"/>
      <c r="H1036" s="131"/>
      <c r="I1036" s="158"/>
      <c r="J1036" s="91"/>
      <c r="K1036" s="91"/>
      <c r="L1036" s="91"/>
      <c r="M1036" s="91"/>
    </row>
    <row r="1037" spans="1:25" s="155" customFormat="1" ht="10.5" x14ac:dyDescent="0.25">
      <c r="B1037" s="129" t="s">
        <v>350</v>
      </c>
      <c r="C1037" s="130" t="s">
        <v>54</v>
      </c>
      <c r="D1037" s="131"/>
      <c r="E1037" s="85">
        <f>SUM(K1028:K1034)</f>
        <v>0</v>
      </c>
      <c r="F1037" s="131"/>
      <c r="G1037" s="91"/>
      <c r="H1037" s="131"/>
      <c r="I1037" s="158"/>
      <c r="J1037" s="91"/>
      <c r="K1037" s="91"/>
      <c r="L1037" s="91"/>
      <c r="M1037" s="91"/>
      <c r="O1037" s="82"/>
      <c r="P1037" s="82"/>
      <c r="Q1037" s="82"/>
      <c r="R1037" s="82"/>
      <c r="S1037" s="82"/>
      <c r="T1037" s="82"/>
      <c r="U1037" s="81"/>
    </row>
    <row r="1038" spans="1:25" ht="15" customHeight="1" x14ac:dyDescent="0.35">
      <c r="J1038" s="135"/>
      <c r="K1038" s="135"/>
      <c r="Q1038" s="81"/>
      <c r="R1038" s="81"/>
      <c r="S1038" s="81"/>
      <c r="T1038" s="82"/>
      <c r="U1038" s="82"/>
      <c r="V1038" s="82"/>
      <c r="W1038" s="82"/>
      <c r="X1038" s="82"/>
      <c r="Y1038" s="82"/>
    </row>
    <row r="1039" spans="1:25" ht="15" customHeight="1" x14ac:dyDescent="0.35">
      <c r="J1039" s="135"/>
      <c r="K1039" s="135"/>
      <c r="Q1039" s="81"/>
      <c r="R1039" s="81"/>
      <c r="S1039" s="81"/>
      <c r="T1039" s="82"/>
      <c r="U1039" s="82"/>
      <c r="V1039" s="82"/>
      <c r="W1039" s="82"/>
      <c r="X1039" s="82"/>
      <c r="Y1039" s="82"/>
    </row>
    <row r="1040" spans="1:25" s="82" customFormat="1" ht="15" customHeight="1" x14ac:dyDescent="0.25">
      <c r="A1040" s="81"/>
      <c r="B1040" s="411" t="s">
        <v>607</v>
      </c>
      <c r="C1040" s="101"/>
      <c r="D1040" s="102"/>
      <c r="E1040" s="103"/>
      <c r="F1040" s="102"/>
      <c r="G1040" s="101"/>
      <c r="H1040" s="102"/>
      <c r="I1040" s="280"/>
      <c r="J1040" s="280"/>
      <c r="K1040" s="104"/>
      <c r="L1040" s="104"/>
      <c r="M1040" s="104"/>
      <c r="N1040" s="104"/>
      <c r="O1040" s="104"/>
      <c r="P1040" s="104"/>
      <c r="Q1040" s="104"/>
    </row>
    <row r="1041" spans="1:23" s="82" customFormat="1" ht="10.5" x14ac:dyDescent="0.25">
      <c r="A1041" s="81"/>
      <c r="B1041" s="100"/>
      <c r="C1041" s="101"/>
      <c r="D1041" s="102"/>
      <c r="E1041" s="103"/>
      <c r="F1041" s="102"/>
      <c r="G1041" s="101"/>
      <c r="H1041" s="102"/>
      <c r="I1041" s="152"/>
      <c r="J1041" s="152"/>
      <c r="K1041" s="152"/>
      <c r="L1041" s="152"/>
      <c r="M1041" s="152"/>
    </row>
    <row r="1042" spans="1:23" s="82" customFormat="1" ht="21" x14ac:dyDescent="0.35">
      <c r="A1042" s="81"/>
      <c r="B1042" s="213" t="s">
        <v>45</v>
      </c>
      <c r="C1042" s="267" t="s">
        <v>2</v>
      </c>
      <c r="D1042" s="215"/>
      <c r="E1042" s="706"/>
      <c r="F1042" s="706"/>
      <c r="G1042" s="276"/>
    </row>
    <row r="1043" spans="1:23" s="82" customFormat="1" ht="10.5" x14ac:dyDescent="0.35">
      <c r="A1043" s="81"/>
      <c r="B1043" s="217" t="s">
        <v>539</v>
      </c>
      <c r="C1043" s="524" t="s">
        <v>540</v>
      </c>
      <c r="D1043" s="215"/>
      <c r="E1043" s="708"/>
      <c r="F1043" s="708"/>
      <c r="G1043" s="277"/>
      <c r="I1043" s="81"/>
      <c r="J1043" s="81"/>
      <c r="K1043" s="81"/>
      <c r="L1043" s="81"/>
      <c r="M1043" s="81"/>
      <c r="N1043" s="81"/>
      <c r="O1043" s="81"/>
      <c r="P1043" s="81"/>
    </row>
    <row r="1044" spans="1:23" ht="10.5" x14ac:dyDescent="0.25">
      <c r="B1044" s="106" t="s">
        <v>375</v>
      </c>
      <c r="C1044" s="92">
        <f>'Individu Form 2A ATMR Kredit'!H188</f>
        <v>0</v>
      </c>
      <c r="D1044" s="102"/>
      <c r="E1044" s="709"/>
      <c r="F1044" s="709"/>
      <c r="G1044" s="179"/>
      <c r="L1044" s="81"/>
      <c r="M1044" s="81"/>
      <c r="N1044" s="81"/>
      <c r="O1044" s="81"/>
      <c r="P1044" s="81"/>
      <c r="Q1044" s="81"/>
      <c r="R1044" s="81"/>
      <c r="S1044" s="81"/>
      <c r="T1044" s="81"/>
      <c r="U1044" s="81"/>
      <c r="V1044" s="81"/>
      <c r="W1044" s="81"/>
    </row>
    <row r="1045" spans="1:23" ht="10.5" x14ac:dyDescent="0.25">
      <c r="B1045" s="106" t="s">
        <v>376</v>
      </c>
      <c r="C1045" s="96">
        <f>'Individu Form 2A ATMR Kredit'!H207</f>
        <v>0</v>
      </c>
      <c r="D1045" s="102"/>
      <c r="E1045" s="709"/>
      <c r="F1045" s="709"/>
      <c r="G1045" s="179"/>
      <c r="L1045" s="81"/>
      <c r="M1045" s="81"/>
      <c r="N1045" s="81"/>
      <c r="O1045" s="81"/>
      <c r="P1045" s="81"/>
      <c r="Q1045" s="81"/>
      <c r="R1045" s="81"/>
      <c r="S1045" s="81"/>
      <c r="T1045" s="81"/>
      <c r="U1045" s="81"/>
      <c r="V1045" s="81"/>
      <c r="W1045" s="81"/>
    </row>
    <row r="1046" spans="1:23" ht="10.5" x14ac:dyDescent="0.25">
      <c r="B1046" s="114" t="s">
        <v>52</v>
      </c>
      <c r="C1046" s="96">
        <f>SUM(C1044:C1045)</f>
        <v>0</v>
      </c>
      <c r="D1046" s="102"/>
      <c r="E1046" s="707"/>
      <c r="F1046" s="707"/>
      <c r="G1046" s="101"/>
      <c r="L1046" s="81"/>
      <c r="M1046" s="81"/>
      <c r="N1046" s="81"/>
      <c r="O1046" s="81"/>
      <c r="P1046" s="81"/>
      <c r="Q1046" s="81"/>
      <c r="R1046" s="81"/>
      <c r="S1046" s="81"/>
      <c r="T1046" s="81"/>
      <c r="U1046" s="81"/>
      <c r="V1046" s="81"/>
      <c r="W1046" s="81"/>
    </row>
    <row r="1047" spans="1:23" ht="10.5" x14ac:dyDescent="0.25">
      <c r="B1047" s="100"/>
      <c r="C1047" s="101"/>
      <c r="D1047" s="102"/>
      <c r="E1047" s="103"/>
      <c r="F1047" s="102"/>
      <c r="G1047" s="101"/>
      <c r="H1047" s="102"/>
      <c r="I1047" s="108"/>
      <c r="J1047" s="101"/>
      <c r="K1047" s="101"/>
      <c r="L1047" s="101"/>
      <c r="M1047" s="101"/>
      <c r="N1047" s="81"/>
      <c r="O1047" s="109"/>
      <c r="P1047" s="109"/>
      <c r="Q1047" s="109"/>
      <c r="R1047" s="109"/>
      <c r="S1047" s="109"/>
      <c r="T1047" s="109"/>
      <c r="U1047" s="109"/>
      <c r="V1047" s="81"/>
      <c r="W1047" s="81"/>
    </row>
    <row r="1048" spans="1:23" s="109" customFormat="1" ht="10.5" x14ac:dyDescent="0.25">
      <c r="B1048" s="695" t="s">
        <v>345</v>
      </c>
      <c r="C1048" s="692" t="s">
        <v>346</v>
      </c>
      <c r="D1048" s="110"/>
      <c r="E1048" s="692" t="s">
        <v>2</v>
      </c>
      <c r="F1048" s="111"/>
      <c r="G1048" s="692" t="s">
        <v>363</v>
      </c>
      <c r="H1048" s="112"/>
      <c r="I1048" s="280"/>
      <c r="J1048" s="692" t="s">
        <v>347</v>
      </c>
      <c r="K1048" s="692" t="s">
        <v>348</v>
      </c>
      <c r="L1048" s="594"/>
      <c r="M1048" s="594"/>
    </row>
    <row r="1049" spans="1:23" s="109" customFormat="1" ht="22.5" customHeight="1" x14ac:dyDescent="0.25">
      <c r="B1049" s="696"/>
      <c r="C1049" s="693"/>
      <c r="D1049" s="110"/>
      <c r="E1049" s="693"/>
      <c r="F1049" s="111"/>
      <c r="G1049" s="693"/>
      <c r="H1049" s="113"/>
      <c r="I1049" s="280"/>
      <c r="J1049" s="693"/>
      <c r="K1049" s="693"/>
      <c r="L1049" s="594"/>
      <c r="M1049" s="594"/>
    </row>
    <row r="1050" spans="1:23" s="109" customFormat="1" ht="10.5" x14ac:dyDescent="0.25">
      <c r="B1050" s="115" t="s">
        <v>541</v>
      </c>
      <c r="C1050" s="116" t="s">
        <v>542</v>
      </c>
      <c r="D1050" s="110"/>
      <c r="E1050" s="116" t="s">
        <v>544</v>
      </c>
      <c r="F1050" s="111"/>
      <c r="G1050" s="116" t="s">
        <v>545</v>
      </c>
      <c r="H1050" s="113"/>
      <c r="I1050" s="280"/>
      <c r="J1050" s="116" t="s">
        <v>546</v>
      </c>
      <c r="K1050" s="116" t="s">
        <v>547</v>
      </c>
      <c r="L1050" s="595"/>
      <c r="M1050" s="595"/>
      <c r="O1050" s="81"/>
      <c r="P1050" s="81"/>
      <c r="Q1050" s="81"/>
      <c r="R1050" s="81"/>
      <c r="S1050" s="81"/>
      <c r="T1050" s="81"/>
      <c r="U1050" s="81"/>
    </row>
    <row r="1051" spans="1:23" s="109" customFormat="1" ht="10.5" x14ac:dyDescent="0.25">
      <c r="B1051" s="469" t="s">
        <v>459</v>
      </c>
      <c r="C1051" s="315"/>
      <c r="D1051" s="137"/>
      <c r="E1051" s="315"/>
      <c r="F1051" s="102"/>
      <c r="G1051" s="316"/>
      <c r="H1051" s="113"/>
      <c r="I1051" s="483"/>
      <c r="J1051" s="316"/>
      <c r="K1051" s="316"/>
      <c r="N1051" s="81"/>
      <c r="O1051" s="81"/>
      <c r="P1051" s="81"/>
      <c r="Q1051" s="81"/>
      <c r="R1051" s="81"/>
      <c r="S1051" s="81"/>
      <c r="T1051" s="81"/>
    </row>
    <row r="1052" spans="1:23" s="109" customFormat="1" ht="10.5" x14ac:dyDescent="0.25">
      <c r="B1052" s="471" t="s">
        <v>373</v>
      </c>
      <c r="C1052" s="141">
        <v>0.2</v>
      </c>
      <c r="D1052" s="110"/>
      <c r="E1052" s="88"/>
      <c r="F1052" s="102"/>
      <c r="G1052" s="95"/>
      <c r="H1052" s="113"/>
      <c r="I1052" s="483"/>
      <c r="J1052" s="123">
        <f t="shared" ref="J1052:J1054" si="120">C1052*E1052</f>
        <v>0</v>
      </c>
      <c r="K1052" s="123">
        <f t="shared" ref="K1052:K1054" si="121">C1052*G1052</f>
        <v>0</v>
      </c>
      <c r="N1052" s="81"/>
      <c r="O1052" s="81"/>
      <c r="P1052" s="81"/>
      <c r="Q1052" s="81"/>
      <c r="R1052" s="81"/>
      <c r="S1052" s="81"/>
      <c r="T1052" s="81"/>
    </row>
    <row r="1053" spans="1:23" s="109" customFormat="1" ht="10.5" x14ac:dyDescent="0.25">
      <c r="B1053" s="471" t="s">
        <v>371</v>
      </c>
      <c r="C1053" s="141">
        <v>0.5</v>
      </c>
      <c r="D1053" s="110"/>
      <c r="E1053" s="88"/>
      <c r="F1053" s="102"/>
      <c r="G1053" s="95"/>
      <c r="H1053" s="113"/>
      <c r="I1053" s="483"/>
      <c r="J1053" s="123">
        <f t="shared" si="120"/>
        <v>0</v>
      </c>
      <c r="K1053" s="123">
        <f t="shared" si="121"/>
        <v>0</v>
      </c>
      <c r="N1053" s="81"/>
      <c r="O1053" s="81"/>
      <c r="P1053" s="81"/>
      <c r="Q1053" s="81"/>
      <c r="R1053" s="81"/>
      <c r="S1053" s="81"/>
      <c r="T1053" s="81"/>
    </row>
    <row r="1054" spans="1:23" s="109" customFormat="1" ht="10.5" x14ac:dyDescent="0.25">
      <c r="B1054" s="471" t="s">
        <v>351</v>
      </c>
      <c r="C1054" s="141">
        <v>1.5</v>
      </c>
      <c r="D1054" s="110"/>
      <c r="E1054" s="88"/>
      <c r="F1054" s="102"/>
      <c r="G1054" s="95"/>
      <c r="H1054" s="113"/>
      <c r="I1054" s="483"/>
      <c r="J1054" s="123">
        <f t="shared" si="120"/>
        <v>0</v>
      </c>
      <c r="K1054" s="123">
        <f t="shared" si="121"/>
        <v>0</v>
      </c>
      <c r="N1054" s="81"/>
      <c r="O1054" s="81"/>
      <c r="P1054" s="81"/>
      <c r="Q1054" s="81"/>
      <c r="R1054" s="81"/>
      <c r="S1054" s="81"/>
      <c r="T1054" s="81"/>
    </row>
    <row r="1055" spans="1:23" ht="10.5" x14ac:dyDescent="0.25">
      <c r="B1055" s="469" t="s">
        <v>352</v>
      </c>
      <c r="C1055" s="315"/>
      <c r="D1055" s="137"/>
      <c r="E1055" s="315"/>
      <c r="F1055" s="102"/>
      <c r="G1055" s="316"/>
      <c r="H1055" s="120"/>
      <c r="I1055" s="108"/>
      <c r="J1055" s="316"/>
      <c r="K1055" s="316"/>
      <c r="L1055" s="81"/>
      <c r="M1055" s="81"/>
      <c r="N1055" s="81"/>
      <c r="O1055" s="81"/>
      <c r="P1055" s="81"/>
      <c r="Q1055" s="81"/>
      <c r="R1055" s="81"/>
      <c r="S1055" s="81"/>
      <c r="T1055" s="81"/>
      <c r="U1055" s="81"/>
      <c r="V1055" s="81"/>
      <c r="W1055" s="81"/>
    </row>
    <row r="1056" spans="1:23" ht="15" customHeight="1" x14ac:dyDescent="0.25">
      <c r="B1056" s="472" t="s">
        <v>460</v>
      </c>
      <c r="C1056" s="459">
        <v>0.2</v>
      </c>
      <c r="D1056" s="137"/>
      <c r="E1056" s="88"/>
      <c r="F1056" s="102"/>
      <c r="G1056" s="95"/>
      <c r="H1056" s="120"/>
      <c r="I1056" s="108"/>
      <c r="J1056" s="123">
        <f>C1056*E1056</f>
        <v>0</v>
      </c>
      <c r="K1056" s="123">
        <f>C1056*G1056</f>
        <v>0</v>
      </c>
      <c r="L1056" s="81"/>
      <c r="M1056" s="81"/>
      <c r="N1056" s="81"/>
      <c r="O1056" s="81"/>
      <c r="P1056" s="81"/>
      <c r="Q1056" s="81"/>
      <c r="R1056" s="81"/>
      <c r="S1056" s="81"/>
      <c r="T1056" s="81"/>
      <c r="U1056" s="81"/>
      <c r="V1056" s="81"/>
      <c r="W1056" s="81"/>
    </row>
    <row r="1057" spans="1:24" ht="10.5" x14ac:dyDescent="0.25">
      <c r="B1057" s="472" t="s">
        <v>461</v>
      </c>
      <c r="C1057" s="459">
        <v>0.5</v>
      </c>
      <c r="D1057" s="137"/>
      <c r="E1057" s="88"/>
      <c r="F1057" s="102"/>
      <c r="G1057" s="95"/>
      <c r="H1057" s="120"/>
      <c r="I1057" s="108"/>
      <c r="J1057" s="123">
        <f>C1057*E1057</f>
        <v>0</v>
      </c>
      <c r="K1057" s="123">
        <f>C1057*G1057</f>
        <v>0</v>
      </c>
      <c r="L1057" s="81"/>
      <c r="M1057" s="81"/>
      <c r="N1057" s="81"/>
      <c r="O1057" s="81"/>
      <c r="P1057" s="81"/>
      <c r="Q1057" s="81"/>
      <c r="R1057" s="81"/>
      <c r="S1057" s="81"/>
      <c r="T1057" s="81"/>
      <c r="U1057" s="81"/>
      <c r="V1057" s="81"/>
      <c r="W1057" s="81"/>
    </row>
    <row r="1058" spans="1:24" ht="10.5" x14ac:dyDescent="0.25">
      <c r="B1058" s="472" t="s">
        <v>462</v>
      </c>
      <c r="C1058" s="459">
        <v>1.5</v>
      </c>
      <c r="D1058" s="137"/>
      <c r="E1058" s="88"/>
      <c r="F1058" s="102"/>
      <c r="G1058" s="95"/>
      <c r="H1058" s="120"/>
      <c r="I1058" s="108"/>
      <c r="J1058" s="123">
        <f>C1058*E1058</f>
        <v>0</v>
      </c>
      <c r="K1058" s="123">
        <f>C1058*G1058</f>
        <v>0</v>
      </c>
      <c r="L1058" s="81"/>
      <c r="M1058" s="81"/>
      <c r="N1058" s="81"/>
      <c r="O1058" s="81"/>
      <c r="P1058" s="81"/>
      <c r="Q1058" s="81"/>
      <c r="R1058" s="81"/>
      <c r="S1058" s="81"/>
      <c r="T1058" s="81"/>
      <c r="U1058" s="81"/>
      <c r="V1058" s="81"/>
      <c r="W1058" s="81"/>
    </row>
    <row r="1059" spans="1:24" ht="9.9" customHeight="1" x14ac:dyDescent="0.25">
      <c r="B1059" s="124"/>
      <c r="C1059" s="125"/>
      <c r="D1059" s="126"/>
      <c r="E1059" s="127"/>
      <c r="F1059" s="102"/>
      <c r="G1059" s="125"/>
      <c r="H1059" s="102"/>
      <c r="I1059" s="108"/>
      <c r="J1059" s="101"/>
      <c r="K1059" s="101"/>
      <c r="L1059" s="81"/>
      <c r="M1059" s="81"/>
      <c r="N1059" s="155"/>
      <c r="O1059" s="155"/>
      <c r="P1059" s="155"/>
      <c r="Q1059" s="155"/>
      <c r="R1059" s="155"/>
      <c r="S1059" s="155"/>
      <c r="T1059" s="155"/>
      <c r="U1059" s="81"/>
      <c r="V1059" s="81"/>
      <c r="W1059" s="81"/>
    </row>
    <row r="1060" spans="1:24" s="155" customFormat="1" ht="10.5" x14ac:dyDescent="0.25">
      <c r="B1060" s="129" t="s">
        <v>349</v>
      </c>
      <c r="C1060" s="130" t="s">
        <v>53</v>
      </c>
      <c r="D1060" s="131"/>
      <c r="E1060" s="85">
        <f>SUM(J1052:J1054,J1056:J1058)</f>
        <v>0</v>
      </c>
      <c r="F1060" s="131"/>
      <c r="G1060" s="91"/>
      <c r="H1060" s="131"/>
      <c r="I1060" s="158"/>
      <c r="J1060" s="91"/>
      <c r="K1060" s="91"/>
    </row>
    <row r="1061" spans="1:24" s="155" customFormat="1" ht="10.5" x14ac:dyDescent="0.25">
      <c r="B1061" s="129" t="s">
        <v>350</v>
      </c>
      <c r="C1061" s="130" t="s">
        <v>54</v>
      </c>
      <c r="D1061" s="131"/>
      <c r="E1061" s="85">
        <f>SUM(K1052:K1054,K1056:K1058)</f>
        <v>0</v>
      </c>
      <c r="F1061" s="131"/>
      <c r="G1061" s="91"/>
      <c r="H1061" s="131"/>
      <c r="I1061" s="158"/>
      <c r="J1061" s="91"/>
      <c r="K1061" s="91"/>
      <c r="N1061" s="81"/>
      <c r="O1061" s="81"/>
      <c r="P1061" s="81"/>
      <c r="Q1061" s="81"/>
      <c r="R1061" s="81"/>
      <c r="S1061" s="81"/>
      <c r="T1061" s="81"/>
    </row>
    <row r="1062" spans="1:24" ht="15" customHeight="1" x14ac:dyDescent="0.25">
      <c r="J1062" s="135"/>
      <c r="K1062" s="135"/>
      <c r="P1062" s="407"/>
      <c r="Q1062" s="81"/>
      <c r="R1062" s="82"/>
      <c r="S1062" s="82"/>
      <c r="T1062" s="82"/>
      <c r="U1062" s="82"/>
      <c r="V1062" s="82"/>
      <c r="W1062" s="82"/>
      <c r="X1062" s="82"/>
    </row>
    <row r="1063" spans="1:24" ht="15" customHeight="1" x14ac:dyDescent="0.25">
      <c r="J1063" s="135"/>
      <c r="K1063" s="135"/>
      <c r="P1063" s="407"/>
      <c r="Q1063" s="81"/>
      <c r="R1063" s="82"/>
      <c r="S1063" s="82"/>
      <c r="T1063" s="82"/>
      <c r="U1063" s="82"/>
      <c r="V1063" s="82"/>
      <c r="W1063" s="82"/>
      <c r="X1063" s="82"/>
    </row>
    <row r="1064" spans="1:24" s="82" customFormat="1" ht="15" customHeight="1" x14ac:dyDescent="0.25">
      <c r="A1064" s="81"/>
      <c r="B1064" s="411" t="s">
        <v>608</v>
      </c>
      <c r="C1064" s="101"/>
      <c r="D1064" s="102"/>
      <c r="E1064" s="103"/>
      <c r="F1064" s="102"/>
      <c r="G1064" s="101"/>
      <c r="H1064" s="102"/>
      <c r="I1064" s="280"/>
      <c r="J1064" s="280"/>
      <c r="K1064" s="104"/>
      <c r="L1064" s="104"/>
      <c r="M1064" s="104"/>
      <c r="N1064" s="104"/>
      <c r="O1064" s="104"/>
      <c r="P1064" s="104"/>
    </row>
    <row r="1065" spans="1:24" s="82" customFormat="1" ht="10.5" x14ac:dyDescent="0.25">
      <c r="A1065" s="81"/>
      <c r="B1065" s="100"/>
      <c r="C1065" s="101"/>
      <c r="D1065" s="102"/>
      <c r="E1065" s="103"/>
      <c r="F1065" s="102"/>
      <c r="G1065" s="101"/>
      <c r="H1065" s="102"/>
      <c r="I1065" s="152"/>
      <c r="J1065" s="152"/>
      <c r="K1065" s="152"/>
    </row>
    <row r="1066" spans="1:24" s="82" customFormat="1" ht="21" x14ac:dyDescent="0.35">
      <c r="A1066" s="81"/>
      <c r="B1066" s="213" t="s">
        <v>45</v>
      </c>
      <c r="C1066" s="267" t="s">
        <v>2</v>
      </c>
      <c r="D1066" s="215"/>
      <c r="E1066" s="706"/>
      <c r="F1066" s="706"/>
      <c r="G1066" s="276"/>
    </row>
    <row r="1067" spans="1:24" s="82" customFormat="1" ht="10.5" x14ac:dyDescent="0.35">
      <c r="A1067" s="81"/>
      <c r="B1067" s="217" t="s">
        <v>539</v>
      </c>
      <c r="C1067" s="524" t="s">
        <v>540</v>
      </c>
      <c r="D1067" s="215"/>
      <c r="E1067" s="708"/>
      <c r="F1067" s="708"/>
      <c r="G1067" s="277"/>
      <c r="I1067" s="81"/>
      <c r="J1067" s="81"/>
      <c r="K1067" s="81"/>
      <c r="L1067" s="81"/>
      <c r="M1067" s="81"/>
      <c r="N1067" s="81"/>
      <c r="O1067" s="81"/>
    </row>
    <row r="1068" spans="1:24" ht="10.5" x14ac:dyDescent="0.25">
      <c r="B1068" s="106" t="s">
        <v>375</v>
      </c>
      <c r="C1068" s="96">
        <f>'Individu Form 2A ATMR Kredit'!H189</f>
        <v>0</v>
      </c>
      <c r="D1068" s="102"/>
      <c r="E1068" s="709"/>
      <c r="F1068" s="709"/>
      <c r="G1068" s="179"/>
      <c r="L1068" s="81"/>
      <c r="M1068" s="81"/>
      <c r="N1068" s="81"/>
      <c r="O1068" s="81"/>
      <c r="P1068" s="81"/>
      <c r="Q1068" s="81"/>
      <c r="R1068" s="81"/>
      <c r="S1068" s="81"/>
      <c r="T1068" s="81"/>
      <c r="U1068" s="81"/>
      <c r="V1068" s="81"/>
      <c r="W1068" s="81"/>
    </row>
    <row r="1069" spans="1:24" ht="10.5" x14ac:dyDescent="0.25">
      <c r="B1069" s="106" t="s">
        <v>376</v>
      </c>
      <c r="C1069" s="96">
        <f>'Individu Form 2A ATMR Kredit'!H208</f>
        <v>0</v>
      </c>
      <c r="D1069" s="102"/>
      <c r="E1069" s="709"/>
      <c r="F1069" s="709"/>
      <c r="G1069" s="179"/>
      <c r="L1069" s="81"/>
      <c r="M1069" s="81"/>
      <c r="N1069" s="81"/>
      <c r="O1069" s="81"/>
      <c r="P1069" s="81"/>
      <c r="Q1069" s="81"/>
      <c r="R1069" s="81"/>
      <c r="S1069" s="81"/>
      <c r="T1069" s="81"/>
      <c r="U1069" s="81"/>
      <c r="V1069" s="81"/>
      <c r="W1069" s="81"/>
    </row>
    <row r="1070" spans="1:24" ht="10.5" x14ac:dyDescent="0.25">
      <c r="B1070" s="114" t="s">
        <v>52</v>
      </c>
      <c r="C1070" s="96">
        <f>SUM(C1068:C1069)</f>
        <v>0</v>
      </c>
      <c r="D1070" s="102"/>
      <c r="E1070" s="707"/>
      <c r="F1070" s="707"/>
      <c r="G1070" s="101"/>
      <c r="L1070" s="81"/>
      <c r="M1070" s="81"/>
      <c r="N1070" s="81"/>
      <c r="O1070" s="81"/>
      <c r="P1070" s="81"/>
      <c r="Q1070" s="81"/>
      <c r="R1070" s="81"/>
      <c r="S1070" s="81"/>
      <c r="T1070" s="81"/>
      <c r="U1070" s="81"/>
      <c r="V1070" s="81"/>
      <c r="W1070" s="81"/>
    </row>
    <row r="1071" spans="1:24" ht="10.5" x14ac:dyDescent="0.25">
      <c r="B1071" s="100"/>
      <c r="C1071" s="101"/>
      <c r="D1071" s="102"/>
      <c r="E1071" s="103"/>
      <c r="F1071" s="102"/>
      <c r="G1071" s="101"/>
      <c r="H1071" s="102"/>
      <c r="I1071" s="108"/>
      <c r="J1071" s="101"/>
      <c r="K1071" s="101"/>
      <c r="L1071" s="81"/>
      <c r="M1071" s="81"/>
      <c r="N1071" s="109"/>
      <c r="O1071" s="109"/>
      <c r="P1071" s="109"/>
      <c r="Q1071" s="109"/>
      <c r="R1071" s="109"/>
      <c r="S1071" s="109"/>
      <c r="T1071" s="109"/>
      <c r="U1071" s="81"/>
      <c r="V1071" s="81"/>
      <c r="W1071" s="81"/>
    </row>
    <row r="1072" spans="1:24" s="109" customFormat="1" ht="15" customHeight="1" x14ac:dyDescent="0.25">
      <c r="B1072" s="695" t="s">
        <v>345</v>
      </c>
      <c r="C1072" s="692" t="s">
        <v>346</v>
      </c>
      <c r="D1072" s="110"/>
      <c r="E1072" s="692" t="s">
        <v>2</v>
      </c>
      <c r="F1072" s="111"/>
      <c r="G1072" s="692" t="s">
        <v>363</v>
      </c>
      <c r="H1072" s="112"/>
      <c r="I1072" s="280"/>
      <c r="J1072" s="692" t="s">
        <v>347</v>
      </c>
      <c r="K1072" s="692" t="s">
        <v>348</v>
      </c>
    </row>
    <row r="1073" spans="2:25" s="109" customFormat="1" ht="16.5" customHeight="1" x14ac:dyDescent="0.25">
      <c r="B1073" s="696"/>
      <c r="C1073" s="693"/>
      <c r="D1073" s="110"/>
      <c r="E1073" s="693"/>
      <c r="F1073" s="111"/>
      <c r="G1073" s="693"/>
      <c r="H1073" s="113"/>
      <c r="I1073" s="280"/>
      <c r="J1073" s="693"/>
      <c r="K1073" s="693"/>
    </row>
    <row r="1074" spans="2:25" s="109" customFormat="1" ht="15" customHeight="1" x14ac:dyDescent="0.25">
      <c r="B1074" s="115" t="s">
        <v>541</v>
      </c>
      <c r="C1074" s="116" t="s">
        <v>542</v>
      </c>
      <c r="D1074" s="110"/>
      <c r="E1074" s="116" t="s">
        <v>544</v>
      </c>
      <c r="F1074" s="111"/>
      <c r="G1074" s="116" t="s">
        <v>545</v>
      </c>
      <c r="H1074" s="113"/>
      <c r="I1074" s="280"/>
      <c r="J1074" s="116" t="s">
        <v>546</v>
      </c>
      <c r="K1074" s="116" t="s">
        <v>547</v>
      </c>
      <c r="N1074" s="81"/>
      <c r="O1074" s="81"/>
      <c r="P1074" s="81"/>
      <c r="Q1074" s="81"/>
      <c r="R1074" s="81"/>
      <c r="S1074" s="81"/>
      <c r="T1074" s="81"/>
    </row>
    <row r="1075" spans="2:25" s="109" customFormat="1" ht="15" customHeight="1" x14ac:dyDescent="0.25">
      <c r="B1075" s="469" t="s">
        <v>459</v>
      </c>
      <c r="C1075" s="315"/>
      <c r="D1075" s="137"/>
      <c r="E1075" s="315"/>
      <c r="F1075" s="102"/>
      <c r="G1075" s="316"/>
      <c r="H1075" s="120"/>
      <c r="I1075" s="108"/>
      <c r="J1075" s="316"/>
      <c r="K1075" s="316"/>
      <c r="N1075" s="81"/>
      <c r="O1075" s="81"/>
      <c r="P1075" s="81"/>
      <c r="Q1075" s="81"/>
      <c r="R1075" s="81"/>
      <c r="S1075" s="81"/>
      <c r="T1075" s="81"/>
    </row>
    <row r="1076" spans="2:25" s="109" customFormat="1" ht="15" customHeight="1" x14ac:dyDescent="0.25">
      <c r="B1076" s="471" t="s">
        <v>368</v>
      </c>
      <c r="C1076" s="119">
        <v>0.2</v>
      </c>
      <c r="D1076" s="110"/>
      <c r="E1076" s="88"/>
      <c r="F1076" s="102"/>
      <c r="G1076" s="95"/>
      <c r="H1076" s="113"/>
      <c r="I1076" s="483"/>
      <c r="J1076" s="123">
        <f t="shared" ref="J1076:J1079" si="122">C1076*E1076</f>
        <v>0</v>
      </c>
      <c r="K1076" s="123">
        <f>D1076*F1076</f>
        <v>0</v>
      </c>
      <c r="N1076" s="81"/>
      <c r="O1076" s="81"/>
      <c r="P1076" s="81"/>
      <c r="Q1076" s="81"/>
      <c r="R1076" s="81"/>
      <c r="S1076" s="81"/>
      <c r="T1076" s="81"/>
    </row>
    <row r="1077" spans="2:25" s="109" customFormat="1" ht="15" customHeight="1" x14ac:dyDescent="0.25">
      <c r="B1077" s="471" t="s">
        <v>441</v>
      </c>
      <c r="C1077" s="119">
        <v>0.3</v>
      </c>
      <c r="D1077" s="110"/>
      <c r="E1077" s="88"/>
      <c r="F1077" s="102"/>
      <c r="G1077" s="95"/>
      <c r="H1077" s="113"/>
      <c r="I1077" s="483"/>
      <c r="J1077" s="123">
        <f t="shared" si="122"/>
        <v>0</v>
      </c>
      <c r="K1077" s="123">
        <f>D1077*F1077</f>
        <v>0</v>
      </c>
      <c r="N1077" s="81"/>
      <c r="O1077" s="81"/>
      <c r="P1077" s="81"/>
      <c r="Q1077" s="81"/>
      <c r="R1077" s="81"/>
      <c r="S1077" s="81"/>
      <c r="T1077" s="81"/>
    </row>
    <row r="1078" spans="2:25" s="109" customFormat="1" ht="15" customHeight="1" x14ac:dyDescent="0.25">
      <c r="B1078" s="471" t="s">
        <v>370</v>
      </c>
      <c r="C1078" s="138">
        <v>0.5</v>
      </c>
      <c r="D1078" s="110"/>
      <c r="E1078" s="88"/>
      <c r="F1078" s="102"/>
      <c r="G1078" s="95"/>
      <c r="H1078" s="113"/>
      <c r="I1078" s="483"/>
      <c r="J1078" s="123">
        <f t="shared" si="122"/>
        <v>0</v>
      </c>
      <c r="K1078" s="123">
        <f>D1078*F1078</f>
        <v>0</v>
      </c>
      <c r="N1078" s="81"/>
      <c r="O1078" s="81"/>
      <c r="P1078" s="81"/>
      <c r="Q1078" s="81"/>
      <c r="R1078" s="81"/>
      <c r="S1078" s="81"/>
      <c r="T1078" s="81"/>
    </row>
    <row r="1079" spans="2:25" s="109" customFormat="1" ht="15" customHeight="1" x14ac:dyDescent="0.25">
      <c r="B1079" s="471" t="s">
        <v>371</v>
      </c>
      <c r="C1079" s="141">
        <v>1</v>
      </c>
      <c r="D1079" s="110"/>
      <c r="E1079" s="88"/>
      <c r="F1079" s="102"/>
      <c r="G1079" s="95"/>
      <c r="H1079" s="113"/>
      <c r="I1079" s="483"/>
      <c r="J1079" s="123">
        <f t="shared" si="122"/>
        <v>0</v>
      </c>
      <c r="K1079" s="123">
        <f>D1079*F1079</f>
        <v>0</v>
      </c>
      <c r="N1079" s="81"/>
      <c r="O1079" s="81"/>
      <c r="P1079" s="81"/>
      <c r="Q1079" s="81"/>
      <c r="R1079" s="81"/>
      <c r="S1079" s="81"/>
      <c r="T1079" s="81"/>
    </row>
    <row r="1080" spans="2:25" ht="15" customHeight="1" x14ac:dyDescent="0.25">
      <c r="B1080" s="471" t="s">
        <v>351</v>
      </c>
      <c r="C1080" s="141">
        <v>1.5</v>
      </c>
      <c r="D1080" s="137"/>
      <c r="E1080" s="88"/>
      <c r="F1080" s="102"/>
      <c r="G1080" s="95"/>
      <c r="H1080" s="120"/>
      <c r="I1080" s="108"/>
      <c r="J1080" s="123">
        <f>C1080*E1080</f>
        <v>0</v>
      </c>
      <c r="K1080" s="123">
        <f>C1080*G1080</f>
        <v>0</v>
      </c>
      <c r="L1080" s="81"/>
      <c r="M1080" s="81"/>
      <c r="N1080" s="81"/>
      <c r="O1080" s="81"/>
      <c r="P1080" s="81"/>
      <c r="Q1080" s="81"/>
      <c r="R1080" s="81"/>
      <c r="S1080" s="81"/>
      <c r="T1080" s="81"/>
      <c r="U1080" s="81"/>
      <c r="V1080" s="81"/>
      <c r="W1080" s="81"/>
    </row>
    <row r="1081" spans="2:25" ht="15" customHeight="1" x14ac:dyDescent="0.25">
      <c r="B1081" s="469" t="s">
        <v>352</v>
      </c>
      <c r="C1081" s="315"/>
      <c r="D1081" s="137"/>
      <c r="E1081" s="315"/>
      <c r="F1081" s="102"/>
      <c r="G1081" s="316"/>
      <c r="H1081" s="120"/>
      <c r="I1081" s="108"/>
      <c r="J1081" s="316"/>
      <c r="K1081" s="316"/>
      <c r="L1081" s="81"/>
      <c r="M1081" s="81"/>
      <c r="N1081" s="81"/>
      <c r="O1081" s="81"/>
      <c r="P1081" s="81"/>
      <c r="Q1081" s="81"/>
      <c r="R1081" s="81"/>
      <c r="S1081" s="81"/>
      <c r="T1081" s="81"/>
      <c r="U1081" s="81"/>
      <c r="V1081" s="81"/>
      <c r="W1081" s="81"/>
    </row>
    <row r="1082" spans="2:25" ht="15" customHeight="1" x14ac:dyDescent="0.25">
      <c r="B1082" s="472" t="s">
        <v>460</v>
      </c>
      <c r="C1082" s="462">
        <v>0.4</v>
      </c>
      <c r="D1082" s="137"/>
      <c r="E1082" s="88"/>
      <c r="F1082" s="102"/>
      <c r="G1082" s="95"/>
      <c r="H1082" s="120"/>
      <c r="I1082" s="108"/>
      <c r="J1082" s="123">
        <f>C1082*E1082</f>
        <v>0</v>
      </c>
      <c r="K1082" s="123">
        <f>C1082*G1082</f>
        <v>0</v>
      </c>
      <c r="L1082" s="596"/>
      <c r="M1082" s="596"/>
      <c r="N1082" s="81"/>
      <c r="O1082" s="81"/>
      <c r="P1082" s="81"/>
      <c r="Q1082" s="81"/>
      <c r="R1082" s="81"/>
      <c r="S1082" s="81"/>
      <c r="T1082" s="81"/>
      <c r="U1082" s="81"/>
      <c r="V1082" s="81"/>
      <c r="W1082" s="81"/>
    </row>
    <row r="1083" spans="2:25" ht="15" customHeight="1" x14ac:dyDescent="0.25">
      <c r="B1083" s="472" t="s">
        <v>461</v>
      </c>
      <c r="C1083" s="462">
        <v>0.75</v>
      </c>
      <c r="D1083" s="137"/>
      <c r="E1083" s="88"/>
      <c r="F1083" s="102"/>
      <c r="G1083" s="95"/>
      <c r="H1083" s="120"/>
      <c r="I1083" s="108"/>
      <c r="J1083" s="123">
        <f>C1083*E1083</f>
        <v>0</v>
      </c>
      <c r="K1083" s="123">
        <f>C1083*G1083</f>
        <v>0</v>
      </c>
      <c r="L1083" s="596"/>
      <c r="M1083" s="596"/>
      <c r="N1083" s="81"/>
      <c r="O1083" s="81"/>
      <c r="P1083" s="81"/>
      <c r="Q1083" s="81"/>
      <c r="R1083" s="81"/>
      <c r="S1083" s="81"/>
      <c r="T1083" s="81"/>
      <c r="U1083" s="81"/>
      <c r="V1083" s="81"/>
      <c r="W1083" s="81"/>
    </row>
    <row r="1084" spans="2:25" ht="15" customHeight="1" x14ac:dyDescent="0.25">
      <c r="B1084" s="472" t="s">
        <v>462</v>
      </c>
      <c r="C1084" s="462">
        <v>1.5</v>
      </c>
      <c r="D1084" s="137"/>
      <c r="E1084" s="88"/>
      <c r="F1084" s="102"/>
      <c r="G1084" s="95"/>
      <c r="H1084" s="120"/>
      <c r="I1084" s="108"/>
      <c r="J1084" s="123">
        <f>C1084*E1084</f>
        <v>0</v>
      </c>
      <c r="K1084" s="123">
        <f>C1084*G1084</f>
        <v>0</v>
      </c>
      <c r="L1084" s="596"/>
      <c r="M1084" s="596"/>
      <c r="N1084" s="81"/>
      <c r="O1084" s="81"/>
      <c r="P1084" s="81"/>
      <c r="Q1084" s="81"/>
      <c r="R1084" s="81"/>
      <c r="S1084" s="81"/>
      <c r="T1084" s="81"/>
      <c r="U1084" s="81"/>
      <c r="V1084" s="81"/>
      <c r="W1084" s="81"/>
    </row>
    <row r="1085" spans="2:25" ht="9.9" customHeight="1" x14ac:dyDescent="0.25">
      <c r="B1085" s="124"/>
      <c r="C1085" s="125"/>
      <c r="D1085" s="126"/>
      <c r="E1085" s="127"/>
      <c r="F1085" s="102"/>
      <c r="G1085" s="125"/>
      <c r="H1085" s="102"/>
      <c r="I1085" s="128"/>
      <c r="J1085" s="279"/>
      <c r="K1085" s="279"/>
      <c r="L1085" s="557"/>
      <c r="M1085" s="587"/>
      <c r="N1085" s="279"/>
      <c r="O1085" s="108"/>
      <c r="P1085" s="101"/>
      <c r="Q1085" s="101"/>
      <c r="R1085" s="81"/>
      <c r="S1085" s="81"/>
      <c r="T1085" s="155"/>
      <c r="U1085" s="155"/>
      <c r="V1085" s="155"/>
      <c r="W1085" s="155"/>
      <c r="X1085" s="155"/>
      <c r="Y1085" s="155"/>
    </row>
    <row r="1086" spans="2:25" s="155" customFormat="1" ht="15" customHeight="1" x14ac:dyDescent="0.25">
      <c r="B1086" s="129" t="s">
        <v>349</v>
      </c>
      <c r="C1086" s="130" t="s">
        <v>53</v>
      </c>
      <c r="D1086" s="131"/>
      <c r="E1086" s="85">
        <f>SUM(J1076:J1080,J1082:J1084)</f>
        <v>0</v>
      </c>
      <c r="F1086" s="131"/>
      <c r="G1086" s="91"/>
      <c r="H1086" s="131"/>
      <c r="I1086" s="156"/>
      <c r="J1086" s="157"/>
      <c r="K1086" s="157"/>
      <c r="L1086" s="157"/>
      <c r="M1086" s="157"/>
      <c r="N1086" s="157"/>
      <c r="O1086" s="158"/>
      <c r="P1086" s="91"/>
      <c r="Q1086" s="91"/>
    </row>
    <row r="1087" spans="2:25" s="155" customFormat="1" ht="15" customHeight="1" x14ac:dyDescent="0.25">
      <c r="B1087" s="129" t="s">
        <v>350</v>
      </c>
      <c r="C1087" s="130" t="s">
        <v>54</v>
      </c>
      <c r="D1087" s="131"/>
      <c r="E1087" s="85">
        <f>SUM(K1076:K1080,K1082:K1084)</f>
        <v>0</v>
      </c>
      <c r="F1087" s="131"/>
      <c r="G1087" s="91"/>
      <c r="H1087" s="131"/>
      <c r="I1087" s="156"/>
      <c r="J1087" s="157"/>
      <c r="K1087" s="157"/>
      <c r="L1087" s="157"/>
      <c r="M1087" s="157"/>
      <c r="N1087" s="157"/>
      <c r="O1087" s="158"/>
      <c r="P1087" s="91"/>
      <c r="Q1087" s="91"/>
    </row>
    <row r="1088" spans="2:25" s="155" customFormat="1" ht="15" customHeight="1" x14ac:dyDescent="0.25">
      <c r="B1088" s="147"/>
      <c r="C1088" s="148"/>
      <c r="D1088" s="131"/>
      <c r="E1088" s="149"/>
      <c r="F1088" s="131"/>
      <c r="G1088" s="91"/>
      <c r="H1088" s="131"/>
      <c r="I1088" s="156"/>
      <c r="J1088" s="157"/>
      <c r="K1088" s="157"/>
      <c r="L1088" s="157"/>
      <c r="M1088" s="157"/>
      <c r="N1088" s="157"/>
      <c r="O1088" s="158"/>
      <c r="P1088" s="91"/>
      <c r="Q1088" s="91"/>
    </row>
    <row r="1089" spans="2:17" s="155" customFormat="1" ht="15" customHeight="1" x14ac:dyDescent="0.25">
      <c r="B1089" s="147"/>
      <c r="C1089" s="148"/>
      <c r="D1089" s="131"/>
      <c r="E1089" s="149"/>
      <c r="F1089" s="131"/>
      <c r="G1089" s="91"/>
      <c r="H1089" s="131"/>
      <c r="I1089" s="156"/>
      <c r="J1089" s="157"/>
      <c r="K1089" s="157"/>
      <c r="L1089" s="157"/>
      <c r="M1089" s="157"/>
      <c r="N1089" s="157"/>
      <c r="O1089" s="158"/>
      <c r="P1089" s="91"/>
      <c r="Q1089" s="91"/>
    </row>
    <row r="1090" spans="2:17" s="155" customFormat="1" ht="15" customHeight="1" x14ac:dyDescent="0.25">
      <c r="B1090" s="411" t="s">
        <v>609</v>
      </c>
      <c r="C1090" s="101"/>
      <c r="D1090" s="102"/>
      <c r="E1090" s="103"/>
      <c r="F1090" s="102"/>
      <c r="G1090" s="101"/>
      <c r="H1090" s="102"/>
      <c r="I1090" s="483"/>
      <c r="J1090" s="483"/>
      <c r="K1090" s="104"/>
      <c r="L1090" s="104"/>
      <c r="M1090" s="104"/>
      <c r="N1090" s="157"/>
      <c r="O1090" s="158"/>
      <c r="P1090" s="91"/>
      <c r="Q1090" s="91"/>
    </row>
    <row r="1091" spans="2:17" s="155" customFormat="1" ht="15" customHeight="1" x14ac:dyDescent="0.25">
      <c r="B1091" s="100"/>
      <c r="C1091" s="101"/>
      <c r="D1091" s="102"/>
      <c r="E1091" s="103"/>
      <c r="F1091" s="102"/>
      <c r="G1091" s="101"/>
      <c r="H1091" s="102"/>
      <c r="I1091" s="152"/>
      <c r="J1091" s="152"/>
      <c r="K1091" s="152"/>
      <c r="L1091" s="152"/>
      <c r="M1091" s="152"/>
      <c r="N1091" s="157"/>
      <c r="O1091" s="158"/>
      <c r="P1091" s="91"/>
      <c r="Q1091" s="91"/>
    </row>
    <row r="1092" spans="2:17" s="155" customFormat="1" ht="15" customHeight="1" x14ac:dyDescent="0.25">
      <c r="B1092" s="213" t="s">
        <v>45</v>
      </c>
      <c r="C1092" s="267" t="s">
        <v>2</v>
      </c>
      <c r="D1092" s="215"/>
      <c r="E1092" s="706"/>
      <c r="F1092" s="706"/>
      <c r="G1092" s="484"/>
      <c r="H1092" s="82"/>
      <c r="I1092" s="82"/>
      <c r="J1092" s="82"/>
      <c r="K1092" s="82"/>
      <c r="L1092" s="82"/>
      <c r="M1092" s="82"/>
      <c r="N1092" s="157"/>
      <c r="O1092" s="158"/>
      <c r="P1092" s="91"/>
      <c r="Q1092" s="91"/>
    </row>
    <row r="1093" spans="2:17" s="155" customFormat="1" ht="15" customHeight="1" x14ac:dyDescent="0.25">
      <c r="B1093" s="217" t="s">
        <v>539</v>
      </c>
      <c r="C1093" s="524" t="s">
        <v>540</v>
      </c>
      <c r="D1093" s="215"/>
      <c r="E1093" s="708"/>
      <c r="F1093" s="708"/>
      <c r="G1093" s="485"/>
      <c r="H1093" s="82"/>
      <c r="I1093" s="81"/>
      <c r="J1093" s="81"/>
      <c r="K1093" s="81"/>
      <c r="L1093" s="81"/>
      <c r="M1093" s="81"/>
      <c r="N1093" s="157"/>
      <c r="O1093" s="158"/>
      <c r="P1093" s="91"/>
      <c r="Q1093" s="91"/>
    </row>
    <row r="1094" spans="2:17" s="155" customFormat="1" ht="15" customHeight="1" x14ac:dyDescent="0.25">
      <c r="B1094" s="106" t="s">
        <v>375</v>
      </c>
      <c r="C1094" s="92">
        <f>'Individu Form 2A ATMR Kredit'!H191</f>
        <v>0</v>
      </c>
      <c r="D1094" s="102"/>
      <c r="E1094" s="709"/>
      <c r="F1094" s="709"/>
      <c r="G1094" s="179"/>
      <c r="H1094" s="81"/>
      <c r="I1094" s="81"/>
      <c r="J1094" s="81"/>
      <c r="K1094" s="81"/>
      <c r="L1094" s="81"/>
      <c r="M1094" s="81"/>
      <c r="N1094" s="157"/>
      <c r="O1094" s="158"/>
      <c r="P1094" s="91"/>
      <c r="Q1094" s="91"/>
    </row>
    <row r="1095" spans="2:17" s="155" customFormat="1" ht="15" customHeight="1" x14ac:dyDescent="0.25">
      <c r="B1095" s="106" t="s">
        <v>376</v>
      </c>
      <c r="C1095" s="96">
        <f>'Individu Form 2A ATMR Kredit'!H210</f>
        <v>0</v>
      </c>
      <c r="D1095" s="102"/>
      <c r="E1095" s="709"/>
      <c r="F1095" s="709"/>
      <c r="G1095" s="179"/>
      <c r="H1095" s="81"/>
      <c r="I1095" s="81"/>
      <c r="J1095" s="81"/>
      <c r="K1095" s="81"/>
      <c r="L1095" s="81"/>
      <c r="M1095" s="81"/>
      <c r="N1095" s="157"/>
      <c r="O1095" s="158"/>
      <c r="P1095" s="91"/>
      <c r="Q1095" s="91"/>
    </row>
    <row r="1096" spans="2:17" s="155" customFormat="1" ht="15" customHeight="1" x14ac:dyDescent="0.25">
      <c r="B1096" s="114" t="s">
        <v>52</v>
      </c>
      <c r="C1096" s="96">
        <f>SUM(C1094:C1095)</f>
        <v>0</v>
      </c>
      <c r="D1096" s="102"/>
      <c r="E1096" s="707"/>
      <c r="F1096" s="707"/>
      <c r="G1096" s="101"/>
      <c r="H1096" s="81"/>
      <c r="I1096" s="81"/>
      <c r="J1096" s="81"/>
      <c r="K1096" s="81"/>
      <c r="L1096" s="81"/>
      <c r="M1096" s="81"/>
      <c r="N1096" s="157"/>
      <c r="O1096" s="158"/>
      <c r="P1096" s="91"/>
      <c r="Q1096" s="91"/>
    </row>
    <row r="1097" spans="2:17" s="155" customFormat="1" ht="15" customHeight="1" x14ac:dyDescent="0.25">
      <c r="B1097" s="100"/>
      <c r="C1097" s="101"/>
      <c r="D1097" s="102"/>
      <c r="E1097" s="103"/>
      <c r="F1097" s="102"/>
      <c r="G1097" s="101"/>
      <c r="H1097" s="102"/>
      <c r="I1097" s="108"/>
      <c r="J1097" s="101"/>
      <c r="K1097" s="101"/>
      <c r="L1097" s="157"/>
      <c r="M1097" s="157"/>
      <c r="N1097" s="158"/>
      <c r="O1097" s="91"/>
      <c r="P1097" s="91"/>
    </row>
    <row r="1098" spans="2:17" s="155" customFormat="1" ht="15" customHeight="1" x14ac:dyDescent="0.25">
      <c r="B1098" s="695" t="s">
        <v>345</v>
      </c>
      <c r="C1098" s="692" t="s">
        <v>346</v>
      </c>
      <c r="D1098" s="110"/>
      <c r="E1098" s="692" t="s">
        <v>2</v>
      </c>
      <c r="F1098" s="111"/>
      <c r="G1098" s="692" t="s">
        <v>363</v>
      </c>
      <c r="H1098" s="112"/>
      <c r="I1098" s="483"/>
      <c r="J1098" s="692" t="s">
        <v>347</v>
      </c>
      <c r="K1098" s="692" t="s">
        <v>348</v>
      </c>
      <c r="L1098" s="157"/>
      <c r="M1098" s="157"/>
      <c r="N1098" s="158"/>
      <c r="O1098" s="91"/>
      <c r="P1098" s="91"/>
    </row>
    <row r="1099" spans="2:17" s="155" customFormat="1" ht="15" customHeight="1" x14ac:dyDescent="0.25">
      <c r="B1099" s="696"/>
      <c r="C1099" s="693"/>
      <c r="D1099" s="110"/>
      <c r="E1099" s="693"/>
      <c r="F1099" s="111"/>
      <c r="G1099" s="693"/>
      <c r="H1099" s="113"/>
      <c r="I1099" s="483"/>
      <c r="J1099" s="693"/>
      <c r="K1099" s="693"/>
      <c r="L1099" s="157"/>
      <c r="M1099" s="157"/>
      <c r="N1099" s="158"/>
      <c r="O1099" s="91"/>
      <c r="P1099" s="91"/>
    </row>
    <row r="1100" spans="2:17" s="155" customFormat="1" ht="15" customHeight="1" x14ac:dyDescent="0.25">
      <c r="B1100" s="115" t="s">
        <v>541</v>
      </c>
      <c r="C1100" s="116" t="s">
        <v>542</v>
      </c>
      <c r="D1100" s="110"/>
      <c r="E1100" s="116" t="s">
        <v>544</v>
      </c>
      <c r="F1100" s="111"/>
      <c r="G1100" s="116" t="s">
        <v>545</v>
      </c>
      <c r="H1100" s="113"/>
      <c r="I1100" s="483"/>
      <c r="J1100" s="116" t="s">
        <v>546</v>
      </c>
      <c r="K1100" s="116" t="s">
        <v>547</v>
      </c>
      <c r="L1100" s="157"/>
      <c r="M1100" s="157"/>
      <c r="N1100" s="158"/>
      <c r="O1100" s="91"/>
      <c r="P1100" s="91"/>
    </row>
    <row r="1101" spans="2:17" s="155" customFormat="1" ht="15" customHeight="1" x14ac:dyDescent="0.25">
      <c r="B1101" s="469" t="s">
        <v>459</v>
      </c>
      <c r="C1101" s="315"/>
      <c r="D1101" s="137"/>
      <c r="E1101" s="315"/>
      <c r="F1101" s="102"/>
      <c r="G1101" s="316"/>
      <c r="H1101" s="113"/>
      <c r="I1101" s="519"/>
      <c r="J1101" s="316"/>
      <c r="K1101" s="316"/>
      <c r="L1101" s="157"/>
      <c r="M1101" s="157"/>
      <c r="N1101" s="158"/>
      <c r="O1101" s="91"/>
      <c r="P1101" s="91"/>
    </row>
    <row r="1102" spans="2:17" s="155" customFormat="1" ht="15" customHeight="1" x14ac:dyDescent="0.25">
      <c r="B1102" s="471" t="s">
        <v>373</v>
      </c>
      <c r="C1102" s="141">
        <v>0.2</v>
      </c>
      <c r="D1102" s="110"/>
      <c r="E1102" s="88"/>
      <c r="F1102" s="102"/>
      <c r="G1102" s="95"/>
      <c r="H1102" s="113"/>
      <c r="I1102" s="519"/>
      <c r="J1102" s="123">
        <f t="shared" ref="J1102:J1104" si="123">C1102*E1102</f>
        <v>0</v>
      </c>
      <c r="K1102" s="123">
        <f t="shared" ref="K1102:K1104" si="124">C1102*G1102</f>
        <v>0</v>
      </c>
      <c r="L1102" s="157"/>
      <c r="M1102" s="157"/>
      <c r="N1102" s="158"/>
      <c r="O1102" s="91"/>
      <c r="P1102" s="91"/>
    </row>
    <row r="1103" spans="2:17" s="155" customFormat="1" ht="15" customHeight="1" x14ac:dyDescent="0.25">
      <c r="B1103" s="471" t="s">
        <v>371</v>
      </c>
      <c r="C1103" s="141">
        <v>0.5</v>
      </c>
      <c r="D1103" s="110"/>
      <c r="E1103" s="88"/>
      <c r="F1103" s="102"/>
      <c r="G1103" s="95"/>
      <c r="H1103" s="113"/>
      <c r="I1103" s="519"/>
      <c r="J1103" s="123">
        <f t="shared" si="123"/>
        <v>0</v>
      </c>
      <c r="K1103" s="123">
        <f t="shared" si="124"/>
        <v>0</v>
      </c>
      <c r="L1103" s="157"/>
      <c r="M1103" s="157"/>
      <c r="N1103" s="158"/>
      <c r="O1103" s="91"/>
      <c r="P1103" s="91"/>
    </row>
    <row r="1104" spans="2:17" s="155" customFormat="1" ht="15" customHeight="1" x14ac:dyDescent="0.25">
      <c r="B1104" s="471" t="s">
        <v>351</v>
      </c>
      <c r="C1104" s="141">
        <v>1.5</v>
      </c>
      <c r="D1104" s="110"/>
      <c r="E1104" s="88"/>
      <c r="F1104" s="102"/>
      <c r="G1104" s="95"/>
      <c r="H1104" s="113"/>
      <c r="I1104" s="519"/>
      <c r="J1104" s="123">
        <f t="shared" si="123"/>
        <v>0</v>
      </c>
      <c r="K1104" s="123">
        <f t="shared" si="124"/>
        <v>0</v>
      </c>
      <c r="L1104" s="157"/>
      <c r="M1104" s="157"/>
      <c r="N1104" s="158"/>
      <c r="O1104" s="91"/>
      <c r="P1104" s="91"/>
    </row>
    <row r="1105" spans="2:19" s="155" customFormat="1" ht="15" customHeight="1" x14ac:dyDescent="0.25">
      <c r="B1105" s="469" t="s">
        <v>352</v>
      </c>
      <c r="C1105" s="315"/>
      <c r="D1105" s="137"/>
      <c r="E1105" s="315"/>
      <c r="F1105" s="102"/>
      <c r="G1105" s="316"/>
      <c r="H1105" s="120"/>
      <c r="I1105" s="108"/>
      <c r="J1105" s="316"/>
      <c r="K1105" s="316"/>
      <c r="L1105" s="157"/>
      <c r="M1105" s="157"/>
      <c r="N1105" s="158"/>
      <c r="O1105" s="91"/>
      <c r="P1105" s="91"/>
    </row>
    <row r="1106" spans="2:19" s="155" customFormat="1" ht="15" customHeight="1" x14ac:dyDescent="0.25">
      <c r="B1106" s="472" t="s">
        <v>460</v>
      </c>
      <c r="C1106" s="459">
        <v>0.2</v>
      </c>
      <c r="D1106" s="137"/>
      <c r="E1106" s="88"/>
      <c r="F1106" s="102"/>
      <c r="G1106" s="95"/>
      <c r="H1106" s="120"/>
      <c r="I1106" s="108"/>
      <c r="J1106" s="123">
        <f>C1106*E1106</f>
        <v>0</v>
      </c>
      <c r="K1106" s="123">
        <f>C1106*G1106</f>
        <v>0</v>
      </c>
      <c r="L1106" s="157"/>
      <c r="M1106" s="157"/>
      <c r="N1106" s="158"/>
      <c r="O1106" s="91"/>
      <c r="P1106" s="91"/>
    </row>
    <row r="1107" spans="2:19" s="155" customFormat="1" ht="15" customHeight="1" x14ac:dyDescent="0.25">
      <c r="B1107" s="472" t="s">
        <v>461</v>
      </c>
      <c r="C1107" s="459">
        <v>0.5</v>
      </c>
      <c r="D1107" s="137"/>
      <c r="E1107" s="88"/>
      <c r="F1107" s="102"/>
      <c r="G1107" s="95"/>
      <c r="H1107" s="120"/>
      <c r="I1107" s="108"/>
      <c r="J1107" s="123">
        <f>C1107*E1107</f>
        <v>0</v>
      </c>
      <c r="K1107" s="123">
        <f>C1107*G1107</f>
        <v>0</v>
      </c>
      <c r="L1107" s="157"/>
      <c r="M1107" s="157"/>
      <c r="N1107" s="158"/>
      <c r="O1107" s="91"/>
      <c r="P1107" s="91"/>
    </row>
    <row r="1108" spans="2:19" s="155" customFormat="1" ht="15" customHeight="1" x14ac:dyDescent="0.25">
      <c r="B1108" s="472" t="s">
        <v>462</v>
      </c>
      <c r="C1108" s="459">
        <v>1.5</v>
      </c>
      <c r="D1108" s="137"/>
      <c r="E1108" s="88"/>
      <c r="F1108" s="102"/>
      <c r="G1108" s="95"/>
      <c r="H1108" s="120"/>
      <c r="I1108" s="108"/>
      <c r="J1108" s="123">
        <f>C1108*E1108</f>
        <v>0</v>
      </c>
      <c r="K1108" s="123">
        <f>C1108*G1108</f>
        <v>0</v>
      </c>
      <c r="L1108" s="157"/>
      <c r="M1108" s="157"/>
      <c r="N1108" s="158"/>
      <c r="O1108" s="91"/>
      <c r="P1108" s="91"/>
    </row>
    <row r="1109" spans="2:19" s="155" customFormat="1" ht="15" customHeight="1" x14ac:dyDescent="0.25">
      <c r="B1109" s="124"/>
      <c r="C1109" s="125"/>
      <c r="D1109" s="126"/>
      <c r="E1109" s="127"/>
      <c r="F1109" s="102"/>
      <c r="G1109" s="125"/>
      <c r="H1109" s="102"/>
      <c r="I1109" s="108"/>
      <c r="J1109" s="108"/>
      <c r="K1109" s="108"/>
      <c r="L1109" s="101"/>
      <c r="M1109" s="101"/>
      <c r="N1109" s="101"/>
      <c r="O1109" s="157"/>
      <c r="P1109" s="158"/>
      <c r="Q1109" s="91"/>
      <c r="R1109" s="91"/>
      <c r="S1109" s="91"/>
    </row>
    <row r="1110" spans="2:19" s="155" customFormat="1" ht="15" customHeight="1" x14ac:dyDescent="0.25">
      <c r="B1110" s="129" t="s">
        <v>349</v>
      </c>
      <c r="C1110" s="130" t="s">
        <v>53</v>
      </c>
      <c r="D1110" s="131"/>
      <c r="E1110" s="85">
        <f>SUM(J1102:J1104,J1106:J1108)</f>
        <v>0</v>
      </c>
      <c r="F1110" s="131"/>
      <c r="G1110" s="91"/>
      <c r="H1110" s="131"/>
      <c r="I1110" s="158"/>
      <c r="J1110" s="158"/>
      <c r="K1110" s="158"/>
      <c r="L1110" s="91"/>
      <c r="M1110" s="91"/>
      <c r="N1110" s="91"/>
      <c r="O1110" s="157"/>
      <c r="P1110" s="158"/>
      <c r="Q1110" s="91"/>
      <c r="R1110" s="91"/>
      <c r="S1110" s="91"/>
    </row>
    <row r="1111" spans="2:19" s="155" customFormat="1" ht="15" customHeight="1" x14ac:dyDescent="0.25">
      <c r="B1111" s="129" t="s">
        <v>350</v>
      </c>
      <c r="C1111" s="130" t="s">
        <v>54</v>
      </c>
      <c r="D1111" s="131"/>
      <c r="E1111" s="85">
        <f>SUM(K1102:K1104,K1106:K1108)</f>
        <v>0</v>
      </c>
      <c r="F1111" s="131"/>
      <c r="G1111" s="91"/>
      <c r="H1111" s="131"/>
      <c r="I1111" s="158"/>
      <c r="J1111" s="158"/>
      <c r="K1111" s="158"/>
      <c r="L1111" s="91"/>
      <c r="M1111" s="91"/>
      <c r="N1111" s="91"/>
      <c r="O1111" s="157"/>
      <c r="P1111" s="158"/>
      <c r="Q1111" s="91"/>
      <c r="R1111" s="91"/>
      <c r="S1111" s="91"/>
    </row>
    <row r="1112" spans="2:19" s="155" customFormat="1" ht="15" customHeight="1" x14ac:dyDescent="0.25">
      <c r="B1112" s="81"/>
      <c r="C1112" s="135"/>
      <c r="D1112" s="81"/>
      <c r="E1112" s="81"/>
      <c r="F1112" s="81"/>
      <c r="G1112" s="135"/>
      <c r="H1112" s="81"/>
      <c r="I1112" s="81"/>
      <c r="J1112" s="81"/>
      <c r="K1112" s="81"/>
      <c r="L1112" s="135"/>
      <c r="M1112" s="135"/>
      <c r="N1112" s="135"/>
      <c r="O1112" s="157"/>
      <c r="P1112" s="158"/>
      <c r="Q1112" s="91"/>
      <c r="R1112" s="91"/>
      <c r="S1112" s="91"/>
    </row>
    <row r="1113" spans="2:19" s="155" customFormat="1" ht="15" customHeight="1" x14ac:dyDescent="0.25">
      <c r="B1113" s="81"/>
      <c r="C1113" s="135"/>
      <c r="D1113" s="81"/>
      <c r="E1113" s="81"/>
      <c r="F1113" s="81"/>
      <c r="G1113" s="135"/>
      <c r="H1113" s="81"/>
      <c r="I1113" s="81"/>
      <c r="J1113" s="81"/>
      <c r="K1113" s="81"/>
      <c r="L1113" s="135"/>
      <c r="M1113" s="135"/>
      <c r="N1113" s="135"/>
      <c r="O1113" s="157"/>
      <c r="P1113" s="158"/>
      <c r="Q1113" s="91"/>
      <c r="R1113" s="91"/>
      <c r="S1113" s="91"/>
    </row>
    <row r="1114" spans="2:19" s="155" customFormat="1" ht="15" customHeight="1" x14ac:dyDescent="0.25">
      <c r="B1114" s="411" t="s">
        <v>610</v>
      </c>
      <c r="C1114" s="101"/>
      <c r="D1114" s="102"/>
      <c r="E1114" s="103"/>
      <c r="F1114" s="102"/>
      <c r="G1114" s="101"/>
      <c r="H1114" s="102"/>
      <c r="I1114" s="483"/>
      <c r="J1114" s="552"/>
      <c r="K1114" s="552"/>
      <c r="L1114" s="104"/>
      <c r="M1114" s="104"/>
      <c r="N1114" s="104"/>
      <c r="O1114" s="157"/>
      <c r="P1114" s="158"/>
      <c r="Q1114" s="91"/>
      <c r="R1114" s="91"/>
      <c r="S1114" s="91"/>
    </row>
    <row r="1115" spans="2:19" s="155" customFormat="1" ht="15" customHeight="1" x14ac:dyDescent="0.25">
      <c r="B1115" s="100"/>
      <c r="C1115" s="101"/>
      <c r="D1115" s="102"/>
      <c r="E1115" s="103"/>
      <c r="F1115" s="102"/>
      <c r="G1115" s="101"/>
      <c r="H1115" s="102"/>
      <c r="I1115" s="152"/>
      <c r="J1115" s="152"/>
      <c r="K1115" s="152"/>
      <c r="L1115" s="152"/>
      <c r="M1115" s="152"/>
      <c r="N1115" s="152"/>
      <c r="O1115" s="157"/>
      <c r="P1115" s="158"/>
      <c r="Q1115" s="91"/>
      <c r="R1115" s="91"/>
      <c r="S1115" s="91"/>
    </row>
    <row r="1116" spans="2:19" s="155" customFormat="1" ht="15" customHeight="1" x14ac:dyDescent="0.25">
      <c r="B1116" s="213" t="s">
        <v>45</v>
      </c>
      <c r="C1116" s="267" t="s">
        <v>2</v>
      </c>
      <c r="D1116" s="215"/>
      <c r="E1116" s="706"/>
      <c r="F1116" s="706"/>
      <c r="G1116" s="484"/>
      <c r="H1116" s="82"/>
      <c r="I1116" s="82"/>
      <c r="J1116" s="82"/>
      <c r="K1116" s="82"/>
      <c r="L1116" s="82"/>
      <c r="M1116" s="82"/>
      <c r="N1116" s="82"/>
      <c r="O1116" s="157"/>
      <c r="P1116" s="158"/>
      <c r="Q1116" s="91"/>
      <c r="R1116" s="91"/>
      <c r="S1116" s="91"/>
    </row>
    <row r="1117" spans="2:19" s="155" customFormat="1" ht="15" customHeight="1" x14ac:dyDescent="0.25">
      <c r="B1117" s="217" t="s">
        <v>539</v>
      </c>
      <c r="C1117" s="524" t="s">
        <v>540</v>
      </c>
      <c r="D1117" s="215"/>
      <c r="E1117" s="708"/>
      <c r="F1117" s="708"/>
      <c r="G1117" s="485"/>
      <c r="H1117" s="82"/>
      <c r="I1117" s="81"/>
      <c r="J1117" s="81"/>
      <c r="K1117" s="81"/>
      <c r="L1117" s="81"/>
      <c r="M1117" s="81"/>
      <c r="N1117" s="81"/>
      <c r="O1117" s="157"/>
      <c r="P1117" s="158"/>
      <c r="Q1117" s="91"/>
      <c r="R1117" s="91"/>
      <c r="S1117" s="91"/>
    </row>
    <row r="1118" spans="2:19" s="155" customFormat="1" ht="15" customHeight="1" x14ac:dyDescent="0.25">
      <c r="B1118" s="106" t="s">
        <v>375</v>
      </c>
      <c r="C1118" s="96">
        <f>'Individu Form 2A ATMR Kredit'!H192</f>
        <v>0</v>
      </c>
      <c r="D1118" s="102"/>
      <c r="E1118" s="709"/>
      <c r="F1118" s="709"/>
      <c r="G1118" s="179"/>
      <c r="H1118" s="81"/>
      <c r="I1118" s="81"/>
      <c r="J1118" s="81"/>
      <c r="K1118" s="81"/>
      <c r="L1118" s="81"/>
      <c r="M1118" s="81"/>
      <c r="N1118" s="81"/>
      <c r="O1118" s="157"/>
      <c r="P1118" s="158"/>
      <c r="Q1118" s="91"/>
      <c r="R1118" s="91"/>
      <c r="S1118" s="91"/>
    </row>
    <row r="1119" spans="2:19" s="155" customFormat="1" ht="15" customHeight="1" x14ac:dyDescent="0.25">
      <c r="B1119" s="106" t="s">
        <v>376</v>
      </c>
      <c r="C1119" s="96">
        <f>'Individu Form 2A ATMR Kredit'!H211</f>
        <v>0</v>
      </c>
      <c r="D1119" s="102"/>
      <c r="E1119" s="709"/>
      <c r="F1119" s="709"/>
      <c r="G1119" s="179"/>
      <c r="H1119" s="81"/>
      <c r="I1119" s="81"/>
      <c r="J1119" s="81"/>
      <c r="K1119" s="81"/>
      <c r="L1119" s="81"/>
      <c r="M1119" s="81"/>
      <c r="N1119" s="81"/>
      <c r="O1119" s="157"/>
      <c r="P1119" s="158"/>
      <c r="Q1119" s="91"/>
      <c r="R1119" s="91"/>
      <c r="S1119" s="91"/>
    </row>
    <row r="1120" spans="2:19" s="155" customFormat="1" ht="15" customHeight="1" x14ac:dyDescent="0.25">
      <c r="B1120" s="114" t="s">
        <v>52</v>
      </c>
      <c r="C1120" s="96">
        <f>SUM(C1118:C1119)</f>
        <v>0</v>
      </c>
      <c r="D1120" s="102"/>
      <c r="E1120" s="707"/>
      <c r="F1120" s="707"/>
      <c r="G1120" s="101"/>
      <c r="H1120" s="81"/>
      <c r="I1120" s="81"/>
      <c r="J1120" s="81"/>
      <c r="K1120" s="81"/>
      <c r="L1120" s="81"/>
      <c r="M1120" s="81"/>
      <c r="N1120" s="81"/>
      <c r="O1120" s="157"/>
      <c r="P1120" s="158"/>
      <c r="Q1120" s="91"/>
      <c r="R1120" s="91"/>
      <c r="S1120" s="91"/>
    </row>
    <row r="1121" spans="2:19" s="155" customFormat="1" ht="15" customHeight="1" x14ac:dyDescent="0.25">
      <c r="B1121" s="100"/>
      <c r="C1121" s="101"/>
      <c r="D1121" s="102"/>
      <c r="E1121" s="103"/>
      <c r="F1121" s="102"/>
      <c r="G1121" s="101"/>
      <c r="H1121" s="102"/>
      <c r="I1121" s="108"/>
      <c r="J1121" s="108"/>
      <c r="K1121" s="108"/>
      <c r="L1121" s="101"/>
      <c r="M1121" s="101"/>
      <c r="N1121" s="101"/>
      <c r="O1121" s="157"/>
      <c r="P1121" s="158"/>
      <c r="Q1121" s="91"/>
      <c r="R1121" s="91"/>
      <c r="S1121" s="91"/>
    </row>
    <row r="1122" spans="2:19" s="155" customFormat="1" ht="15" customHeight="1" x14ac:dyDescent="0.25">
      <c r="B1122" s="695" t="s">
        <v>345</v>
      </c>
      <c r="C1122" s="692" t="s">
        <v>346</v>
      </c>
      <c r="D1122" s="110"/>
      <c r="E1122" s="692" t="s">
        <v>2</v>
      </c>
      <c r="F1122" s="111"/>
      <c r="G1122" s="692" t="s">
        <v>363</v>
      </c>
      <c r="H1122" s="112"/>
      <c r="I1122" s="483"/>
      <c r="J1122" s="692" t="s">
        <v>347</v>
      </c>
      <c r="K1122" s="692" t="s">
        <v>348</v>
      </c>
      <c r="L1122" s="157"/>
      <c r="M1122" s="157"/>
      <c r="N1122" s="158"/>
      <c r="O1122" s="91"/>
      <c r="P1122" s="91"/>
    </row>
    <row r="1123" spans="2:19" s="155" customFormat="1" ht="15" customHeight="1" x14ac:dyDescent="0.25">
      <c r="B1123" s="696"/>
      <c r="C1123" s="693"/>
      <c r="D1123" s="110"/>
      <c r="E1123" s="693"/>
      <c r="F1123" s="111"/>
      <c r="G1123" s="693"/>
      <c r="H1123" s="113"/>
      <c r="I1123" s="483"/>
      <c r="J1123" s="693"/>
      <c r="K1123" s="693"/>
      <c r="L1123" s="157"/>
      <c r="M1123" s="157"/>
      <c r="N1123" s="158"/>
      <c r="O1123" s="91"/>
      <c r="P1123" s="91"/>
    </row>
    <row r="1124" spans="2:19" s="155" customFormat="1" ht="15" customHeight="1" x14ac:dyDescent="0.25">
      <c r="B1124" s="115" t="s">
        <v>541</v>
      </c>
      <c r="C1124" s="116" t="s">
        <v>542</v>
      </c>
      <c r="D1124" s="110"/>
      <c r="E1124" s="116" t="s">
        <v>544</v>
      </c>
      <c r="F1124" s="111"/>
      <c r="G1124" s="116" t="s">
        <v>545</v>
      </c>
      <c r="H1124" s="113"/>
      <c r="I1124" s="483"/>
      <c r="J1124" s="116" t="s">
        <v>546</v>
      </c>
      <c r="K1124" s="116" t="s">
        <v>547</v>
      </c>
      <c r="L1124" s="157"/>
      <c r="M1124" s="157"/>
      <c r="N1124" s="158"/>
      <c r="O1124" s="91"/>
      <c r="P1124" s="91"/>
    </row>
    <row r="1125" spans="2:19" s="155" customFormat="1" ht="15" customHeight="1" x14ac:dyDescent="0.25">
      <c r="B1125" s="469" t="s">
        <v>459</v>
      </c>
      <c r="C1125" s="315"/>
      <c r="D1125" s="137"/>
      <c r="E1125" s="315"/>
      <c r="F1125" s="102"/>
      <c r="G1125" s="316"/>
      <c r="H1125" s="120"/>
      <c r="I1125" s="108"/>
      <c r="J1125" s="316"/>
      <c r="K1125" s="316"/>
      <c r="L1125" s="157"/>
      <c r="M1125" s="157"/>
      <c r="N1125" s="158"/>
      <c r="O1125" s="91"/>
      <c r="P1125" s="91"/>
    </row>
    <row r="1126" spans="2:19" s="155" customFormat="1" ht="15" customHeight="1" x14ac:dyDescent="0.25">
      <c r="B1126" s="471" t="s">
        <v>368</v>
      </c>
      <c r="C1126" s="119">
        <v>0.2</v>
      </c>
      <c r="D1126" s="110"/>
      <c r="E1126" s="88"/>
      <c r="F1126" s="102"/>
      <c r="G1126" s="95"/>
      <c r="H1126" s="113"/>
      <c r="I1126" s="519"/>
      <c r="J1126" s="123">
        <f t="shared" ref="J1126:J1129" si="125">C1126*E1126</f>
        <v>0</v>
      </c>
      <c r="K1126" s="123">
        <f>D1126*F1126</f>
        <v>0</v>
      </c>
      <c r="L1126" s="157"/>
      <c r="M1126" s="157"/>
      <c r="N1126" s="158"/>
      <c r="O1126" s="91"/>
      <c r="P1126" s="91"/>
    </row>
    <row r="1127" spans="2:19" s="155" customFormat="1" ht="15" customHeight="1" x14ac:dyDescent="0.25">
      <c r="B1127" s="471" t="s">
        <v>441</v>
      </c>
      <c r="C1127" s="119">
        <v>0.3</v>
      </c>
      <c r="D1127" s="110"/>
      <c r="E1127" s="88"/>
      <c r="F1127" s="102"/>
      <c r="G1127" s="95"/>
      <c r="H1127" s="113"/>
      <c r="I1127" s="519"/>
      <c r="J1127" s="123">
        <f t="shared" si="125"/>
        <v>0</v>
      </c>
      <c r="K1127" s="123">
        <f>D1127*F1127</f>
        <v>0</v>
      </c>
      <c r="L1127" s="157"/>
      <c r="M1127" s="157"/>
      <c r="N1127" s="158"/>
      <c r="O1127" s="91"/>
      <c r="P1127" s="91"/>
    </row>
    <row r="1128" spans="2:19" s="155" customFormat="1" ht="15" customHeight="1" x14ac:dyDescent="0.25">
      <c r="B1128" s="471" t="s">
        <v>370</v>
      </c>
      <c r="C1128" s="138">
        <v>0.5</v>
      </c>
      <c r="D1128" s="110"/>
      <c r="E1128" s="88"/>
      <c r="F1128" s="102"/>
      <c r="G1128" s="95"/>
      <c r="H1128" s="113"/>
      <c r="I1128" s="519"/>
      <c r="J1128" s="123">
        <f t="shared" si="125"/>
        <v>0</v>
      </c>
      <c r="K1128" s="123">
        <f>D1128*F1128</f>
        <v>0</v>
      </c>
      <c r="L1128" s="157"/>
      <c r="M1128" s="157"/>
      <c r="N1128" s="158"/>
      <c r="O1128" s="91"/>
      <c r="P1128" s="91"/>
    </row>
    <row r="1129" spans="2:19" s="155" customFormat="1" ht="15" customHeight="1" x14ac:dyDescent="0.25">
      <c r="B1129" s="471" t="s">
        <v>371</v>
      </c>
      <c r="C1129" s="141">
        <v>1</v>
      </c>
      <c r="D1129" s="110"/>
      <c r="E1129" s="88"/>
      <c r="F1129" s="102"/>
      <c r="G1129" s="95"/>
      <c r="H1129" s="113"/>
      <c r="I1129" s="519"/>
      <c r="J1129" s="123">
        <f t="shared" si="125"/>
        <v>0</v>
      </c>
      <c r="K1129" s="123">
        <f>D1129*F1129</f>
        <v>0</v>
      </c>
      <c r="L1129" s="157"/>
      <c r="M1129" s="157"/>
      <c r="N1129" s="158"/>
      <c r="O1129" s="91"/>
      <c r="P1129" s="91"/>
    </row>
    <row r="1130" spans="2:19" s="155" customFormat="1" ht="15" customHeight="1" x14ac:dyDescent="0.25">
      <c r="B1130" s="471" t="s">
        <v>351</v>
      </c>
      <c r="C1130" s="141">
        <v>1.5</v>
      </c>
      <c r="D1130" s="137"/>
      <c r="E1130" s="88"/>
      <c r="F1130" s="102"/>
      <c r="G1130" s="95"/>
      <c r="H1130" s="120"/>
      <c r="I1130" s="108"/>
      <c r="J1130" s="123">
        <f>C1130*E1130</f>
        <v>0</v>
      </c>
      <c r="K1130" s="123">
        <f>C1130*G1130</f>
        <v>0</v>
      </c>
      <c r="L1130" s="157"/>
      <c r="M1130" s="157"/>
      <c r="N1130" s="158"/>
      <c r="O1130" s="91"/>
      <c r="P1130" s="91"/>
    </row>
    <row r="1131" spans="2:19" s="155" customFormat="1" ht="15" customHeight="1" x14ac:dyDescent="0.25">
      <c r="B1131" s="469" t="s">
        <v>352</v>
      </c>
      <c r="C1131" s="315"/>
      <c r="D1131" s="137"/>
      <c r="E1131" s="315"/>
      <c r="F1131" s="102"/>
      <c r="G1131" s="316"/>
      <c r="H1131" s="120"/>
      <c r="I1131" s="108"/>
      <c r="J1131" s="316"/>
      <c r="K1131" s="316"/>
      <c r="L1131" s="157"/>
      <c r="M1131" s="157"/>
      <c r="N1131" s="158"/>
      <c r="O1131" s="91"/>
      <c r="P1131" s="91"/>
    </row>
    <row r="1132" spans="2:19" s="155" customFormat="1" ht="15" customHeight="1" x14ac:dyDescent="0.25">
      <c r="B1132" s="472" t="s">
        <v>460</v>
      </c>
      <c r="C1132" s="462">
        <v>0.4</v>
      </c>
      <c r="D1132" s="137"/>
      <c r="E1132" s="88"/>
      <c r="F1132" s="102"/>
      <c r="G1132" s="95"/>
      <c r="H1132" s="120"/>
      <c r="I1132" s="108"/>
      <c r="J1132" s="123">
        <f>C1132*E1132</f>
        <v>0</v>
      </c>
      <c r="K1132" s="123">
        <f>C1132*G1132</f>
        <v>0</v>
      </c>
      <c r="L1132" s="157"/>
      <c r="M1132" s="157"/>
      <c r="N1132" s="158"/>
      <c r="O1132" s="91"/>
      <c r="P1132" s="91"/>
    </row>
    <row r="1133" spans="2:19" s="155" customFormat="1" ht="15" customHeight="1" x14ac:dyDescent="0.25">
      <c r="B1133" s="472" t="s">
        <v>461</v>
      </c>
      <c r="C1133" s="462">
        <v>0.75</v>
      </c>
      <c r="D1133" s="137"/>
      <c r="E1133" s="88"/>
      <c r="F1133" s="102"/>
      <c r="G1133" s="95"/>
      <c r="H1133" s="120"/>
      <c r="I1133" s="108"/>
      <c r="J1133" s="123">
        <f>C1133*E1133</f>
        <v>0</v>
      </c>
      <c r="K1133" s="123">
        <f>C1133*G1133</f>
        <v>0</v>
      </c>
      <c r="L1133" s="157"/>
      <c r="M1133" s="157"/>
      <c r="N1133" s="158"/>
      <c r="O1133" s="91"/>
      <c r="P1133" s="91"/>
    </row>
    <row r="1134" spans="2:19" s="155" customFormat="1" ht="15" customHeight="1" x14ac:dyDescent="0.25">
      <c r="B1134" s="472" t="s">
        <v>462</v>
      </c>
      <c r="C1134" s="462">
        <v>1.5</v>
      </c>
      <c r="D1134" s="137"/>
      <c r="E1134" s="88"/>
      <c r="F1134" s="102"/>
      <c r="G1134" s="95"/>
      <c r="H1134" s="120"/>
      <c r="I1134" s="108"/>
      <c r="J1134" s="123">
        <f>C1134*E1134</f>
        <v>0</v>
      </c>
      <c r="K1134" s="123">
        <f>C1134*G1134</f>
        <v>0</v>
      </c>
      <c r="L1134" s="157"/>
      <c r="M1134" s="157"/>
      <c r="N1134" s="158"/>
      <c r="O1134" s="91"/>
      <c r="P1134" s="91"/>
    </row>
    <row r="1135" spans="2:19" s="155" customFormat="1" ht="15" customHeight="1" x14ac:dyDescent="0.25">
      <c r="B1135" s="124"/>
      <c r="C1135" s="125"/>
      <c r="D1135" s="126"/>
      <c r="E1135" s="127"/>
      <c r="F1135" s="102"/>
      <c r="G1135" s="125"/>
      <c r="H1135" s="102"/>
      <c r="I1135" s="128"/>
      <c r="J1135" s="487"/>
      <c r="K1135" s="487"/>
      <c r="L1135" s="157"/>
      <c r="M1135" s="157"/>
      <c r="N1135" s="158"/>
      <c r="O1135" s="91"/>
      <c r="P1135" s="91"/>
    </row>
    <row r="1136" spans="2:19" s="155" customFormat="1" ht="15" customHeight="1" x14ac:dyDescent="0.25">
      <c r="B1136" s="129" t="s">
        <v>349</v>
      </c>
      <c r="C1136" s="130" t="s">
        <v>53</v>
      </c>
      <c r="D1136" s="131"/>
      <c r="E1136" s="85">
        <f>SUM(J1126:J1130,J1132:J1134)</f>
        <v>0</v>
      </c>
      <c r="F1136" s="131"/>
      <c r="G1136" s="91"/>
      <c r="H1136" s="131"/>
      <c r="I1136" s="156"/>
      <c r="J1136" s="157"/>
      <c r="K1136" s="157"/>
      <c r="L1136" s="157"/>
      <c r="M1136" s="157"/>
      <c r="N1136" s="158"/>
      <c r="O1136" s="91"/>
      <c r="P1136" s="91"/>
    </row>
    <row r="1137" spans="1:23" s="155" customFormat="1" ht="15" customHeight="1" x14ac:dyDescent="0.25">
      <c r="B1137" s="129" t="s">
        <v>350</v>
      </c>
      <c r="C1137" s="130" t="s">
        <v>54</v>
      </c>
      <c r="D1137" s="131"/>
      <c r="E1137" s="85">
        <f>SUM(K1126:K1130,K1132:K1134)</f>
        <v>0</v>
      </c>
      <c r="F1137" s="131"/>
      <c r="G1137" s="91"/>
      <c r="H1137" s="131"/>
      <c r="I1137" s="156"/>
      <c r="J1137" s="157"/>
      <c r="K1137" s="157"/>
      <c r="L1137" s="157"/>
      <c r="M1137" s="157"/>
      <c r="N1137" s="158"/>
      <c r="O1137" s="91"/>
      <c r="P1137" s="91"/>
    </row>
    <row r="1138" spans="1:23" s="155" customFormat="1" ht="15" customHeight="1" x14ac:dyDescent="0.25">
      <c r="B1138" s="147"/>
      <c r="C1138" s="148"/>
      <c r="D1138" s="131"/>
      <c r="E1138" s="149"/>
      <c r="F1138" s="131"/>
      <c r="G1138" s="91"/>
      <c r="H1138" s="131"/>
      <c r="I1138" s="156"/>
      <c r="J1138" s="157"/>
      <c r="K1138" s="157"/>
      <c r="L1138" s="157"/>
      <c r="M1138" s="157"/>
      <c r="N1138" s="158"/>
      <c r="O1138" s="91"/>
      <c r="P1138" s="91"/>
    </row>
    <row r="1139" spans="1:23" s="155" customFormat="1" ht="15" customHeight="1" x14ac:dyDescent="0.25">
      <c r="B1139" s="147"/>
      <c r="C1139" s="148"/>
      <c r="D1139" s="131"/>
      <c r="E1139" s="149"/>
      <c r="F1139" s="131"/>
      <c r="G1139" s="91"/>
      <c r="H1139" s="131"/>
      <c r="I1139" s="156"/>
      <c r="J1139" s="157"/>
      <c r="K1139" s="157"/>
      <c r="L1139" s="157"/>
      <c r="M1139" s="157"/>
      <c r="N1139" s="158"/>
      <c r="O1139" s="91"/>
      <c r="P1139" s="91"/>
    </row>
    <row r="1140" spans="1:23" s="82" customFormat="1" ht="15" customHeight="1" x14ac:dyDescent="0.3">
      <c r="A1140" s="81"/>
      <c r="B1140" s="703" t="s">
        <v>611</v>
      </c>
      <c r="C1140" s="703"/>
      <c r="D1140" s="703"/>
      <c r="E1140" s="703"/>
      <c r="F1140" s="703"/>
      <c r="G1140" s="703"/>
      <c r="H1140" s="703"/>
      <c r="I1140" s="703"/>
      <c r="J1140" s="280"/>
      <c r="K1140" s="104"/>
      <c r="L1140" s="104"/>
      <c r="M1140" s="104"/>
      <c r="N1140" s="104"/>
      <c r="O1140" s="104"/>
      <c r="P1140" s="104"/>
    </row>
    <row r="1141" spans="1:23" s="82" customFormat="1" ht="10.5" x14ac:dyDescent="0.25">
      <c r="A1141" s="81"/>
      <c r="B1141" s="100"/>
      <c r="C1141" s="101"/>
      <c r="D1141" s="102"/>
      <c r="E1141" s="103"/>
      <c r="F1141" s="102"/>
      <c r="G1141" s="101"/>
      <c r="H1141" s="102"/>
      <c r="I1141" s="152"/>
      <c r="J1141" s="152"/>
      <c r="K1141" s="152"/>
    </row>
    <row r="1142" spans="1:23" s="82" customFormat="1" ht="21" x14ac:dyDescent="0.35">
      <c r="A1142" s="81"/>
      <c r="B1142" s="213" t="s">
        <v>45</v>
      </c>
      <c r="C1142" s="267" t="s">
        <v>2</v>
      </c>
      <c r="D1142" s="215"/>
      <c r="E1142" s="706"/>
      <c r="F1142" s="706"/>
      <c r="G1142" s="276"/>
    </row>
    <row r="1143" spans="1:23" s="82" customFormat="1" ht="10.5" x14ac:dyDescent="0.35">
      <c r="A1143" s="81"/>
      <c r="B1143" s="217" t="s">
        <v>539</v>
      </c>
      <c r="C1143" s="524" t="s">
        <v>540</v>
      </c>
      <c r="D1143" s="215"/>
      <c r="E1143" s="708"/>
      <c r="F1143" s="708"/>
      <c r="G1143" s="277"/>
      <c r="I1143" s="81"/>
      <c r="J1143" s="81"/>
      <c r="K1143" s="81"/>
      <c r="L1143" s="81"/>
      <c r="M1143" s="81"/>
      <c r="N1143" s="81"/>
      <c r="O1143" s="81"/>
    </row>
    <row r="1144" spans="1:23" ht="10.5" x14ac:dyDescent="0.25">
      <c r="B1144" s="106" t="s">
        <v>375</v>
      </c>
      <c r="C1144" s="96">
        <f>'Individu Form 2A ATMR Kredit'!H193</f>
        <v>0</v>
      </c>
      <c r="D1144" s="102"/>
      <c r="E1144" s="709"/>
      <c r="F1144" s="709"/>
      <c r="G1144" s="179"/>
      <c r="L1144" s="81"/>
      <c r="M1144" s="81"/>
      <c r="N1144" s="81"/>
      <c r="O1144" s="81"/>
      <c r="P1144" s="81"/>
      <c r="Q1144" s="81"/>
      <c r="R1144" s="81"/>
      <c r="S1144" s="81"/>
      <c r="T1144" s="81"/>
      <c r="U1144" s="81"/>
      <c r="V1144" s="81"/>
      <c r="W1144" s="81"/>
    </row>
    <row r="1145" spans="1:23" ht="10.5" x14ac:dyDescent="0.25">
      <c r="B1145" s="106" t="s">
        <v>376</v>
      </c>
      <c r="C1145" s="96">
        <f>'Individu Form 2A ATMR Kredit'!H212</f>
        <v>0</v>
      </c>
      <c r="D1145" s="102"/>
      <c r="E1145" s="709"/>
      <c r="F1145" s="709"/>
      <c r="G1145" s="179"/>
      <c r="L1145" s="81"/>
      <c r="M1145" s="81"/>
      <c r="N1145" s="81"/>
      <c r="O1145" s="81"/>
      <c r="P1145" s="81"/>
      <c r="Q1145" s="81"/>
      <c r="R1145" s="81"/>
      <c r="S1145" s="81"/>
      <c r="T1145" s="81"/>
      <c r="U1145" s="81"/>
      <c r="V1145" s="81"/>
      <c r="W1145" s="81"/>
    </row>
    <row r="1146" spans="1:23" ht="10.5" x14ac:dyDescent="0.25">
      <c r="B1146" s="114" t="s">
        <v>52</v>
      </c>
      <c r="C1146" s="96">
        <f>SUM(C1144:C1145)</f>
        <v>0</v>
      </c>
      <c r="D1146" s="102"/>
      <c r="E1146" s="707"/>
      <c r="F1146" s="707"/>
      <c r="G1146" s="101"/>
      <c r="L1146" s="81"/>
      <c r="M1146" s="81"/>
      <c r="N1146" s="81"/>
      <c r="O1146" s="81"/>
      <c r="P1146" s="81"/>
      <c r="Q1146" s="81"/>
      <c r="R1146" s="81"/>
      <c r="S1146" s="81"/>
      <c r="T1146" s="81"/>
      <c r="U1146" s="81"/>
      <c r="V1146" s="81"/>
      <c r="W1146" s="81"/>
    </row>
    <row r="1147" spans="1:23" ht="10.5" x14ac:dyDescent="0.25">
      <c r="B1147" s="100"/>
      <c r="C1147" s="101"/>
      <c r="D1147" s="102"/>
      <c r="E1147" s="103"/>
      <c r="F1147" s="102"/>
      <c r="G1147" s="101"/>
      <c r="H1147" s="102"/>
      <c r="I1147" s="108"/>
      <c r="J1147" s="101"/>
      <c r="K1147" s="101"/>
      <c r="L1147" s="81"/>
      <c r="M1147" s="81"/>
      <c r="N1147" s="109"/>
      <c r="O1147" s="109"/>
      <c r="P1147" s="109"/>
      <c r="Q1147" s="109"/>
      <c r="R1147" s="109"/>
      <c r="S1147" s="109"/>
      <c r="T1147" s="109"/>
      <c r="U1147" s="81"/>
      <c r="V1147" s="81"/>
      <c r="W1147" s="81"/>
    </row>
    <row r="1148" spans="1:23" s="109" customFormat="1" ht="10.5" x14ac:dyDescent="0.25">
      <c r="B1148" s="695" t="s">
        <v>345</v>
      </c>
      <c r="C1148" s="692" t="s">
        <v>346</v>
      </c>
      <c r="D1148" s="110"/>
      <c r="E1148" s="692" t="s">
        <v>2</v>
      </c>
      <c r="F1148" s="111"/>
      <c r="G1148" s="692" t="s">
        <v>363</v>
      </c>
      <c r="H1148" s="112"/>
      <c r="I1148" s="280"/>
      <c r="J1148" s="692" t="s">
        <v>347</v>
      </c>
      <c r="K1148" s="692" t="s">
        <v>348</v>
      </c>
    </row>
    <row r="1149" spans="1:23" s="109" customFormat="1" ht="24.75" customHeight="1" x14ac:dyDescent="0.25">
      <c r="B1149" s="696"/>
      <c r="C1149" s="693"/>
      <c r="D1149" s="110"/>
      <c r="E1149" s="693"/>
      <c r="F1149" s="111"/>
      <c r="G1149" s="693"/>
      <c r="H1149" s="113"/>
      <c r="I1149" s="280"/>
      <c r="J1149" s="693"/>
      <c r="K1149" s="693"/>
    </row>
    <row r="1150" spans="1:23" s="109" customFormat="1" ht="10.5" x14ac:dyDescent="0.25">
      <c r="B1150" s="115" t="s">
        <v>541</v>
      </c>
      <c r="C1150" s="116" t="s">
        <v>542</v>
      </c>
      <c r="D1150" s="110"/>
      <c r="E1150" s="116" t="s">
        <v>544</v>
      </c>
      <c r="F1150" s="111"/>
      <c r="G1150" s="116" t="s">
        <v>545</v>
      </c>
      <c r="H1150" s="113"/>
      <c r="I1150" s="280"/>
      <c r="J1150" s="116" t="s">
        <v>546</v>
      </c>
      <c r="K1150" s="116" t="s">
        <v>547</v>
      </c>
      <c r="N1150" s="81"/>
      <c r="O1150" s="81"/>
      <c r="P1150" s="81"/>
      <c r="Q1150" s="81"/>
      <c r="R1150" s="81"/>
      <c r="S1150" s="81"/>
      <c r="T1150" s="81"/>
    </row>
    <row r="1151" spans="1:23" s="109" customFormat="1" ht="10.5" x14ac:dyDescent="0.25">
      <c r="B1151" s="460" t="s">
        <v>442</v>
      </c>
      <c r="C1151" s="315"/>
      <c r="D1151" s="137"/>
      <c r="E1151" s="315"/>
      <c r="F1151" s="102"/>
      <c r="G1151" s="316"/>
      <c r="H1151" s="120"/>
      <c r="I1151" s="108"/>
      <c r="J1151" s="316"/>
      <c r="K1151" s="316"/>
      <c r="N1151" s="81"/>
      <c r="O1151" s="81"/>
      <c r="P1151" s="81"/>
      <c r="Q1151" s="81"/>
      <c r="R1151" s="81"/>
      <c r="S1151" s="81"/>
      <c r="T1151" s="81"/>
    </row>
    <row r="1152" spans="1:23" s="109" customFormat="1" ht="10.5" x14ac:dyDescent="0.25">
      <c r="B1152" s="461" t="s">
        <v>443</v>
      </c>
      <c r="C1152" s="166">
        <v>0.45</v>
      </c>
      <c r="D1152" s="110"/>
      <c r="E1152" s="86"/>
      <c r="F1152" s="102"/>
      <c r="G1152" s="95"/>
      <c r="H1152" s="113"/>
      <c r="I1152" s="515"/>
      <c r="J1152" s="123">
        <f>C1152*E1152</f>
        <v>0</v>
      </c>
      <c r="K1152" s="123">
        <f>C1152*G1152</f>
        <v>0</v>
      </c>
      <c r="N1152" s="81"/>
      <c r="O1152" s="81"/>
      <c r="P1152" s="81"/>
      <c r="Q1152" s="81"/>
      <c r="R1152" s="81"/>
      <c r="S1152" s="81"/>
      <c r="T1152" s="81"/>
    </row>
    <row r="1153" spans="1:24" s="109" customFormat="1" ht="10.5" x14ac:dyDescent="0.25">
      <c r="B1153" s="454" t="s">
        <v>444</v>
      </c>
      <c r="C1153" s="166">
        <v>0.75</v>
      </c>
      <c r="D1153" s="110"/>
      <c r="E1153" s="86"/>
      <c r="F1153" s="102"/>
      <c r="G1153" s="95"/>
      <c r="H1153" s="113"/>
      <c r="I1153" s="515"/>
      <c r="J1153" s="123">
        <f>C1153*E1153</f>
        <v>0</v>
      </c>
      <c r="K1153" s="123">
        <f>C1153*G1153</f>
        <v>0</v>
      </c>
      <c r="N1153" s="81"/>
      <c r="O1153" s="81"/>
      <c r="P1153" s="81"/>
      <c r="Q1153" s="81"/>
      <c r="R1153" s="81"/>
      <c r="S1153" s="81"/>
      <c r="T1153" s="81"/>
    </row>
    <row r="1154" spans="1:24" s="109" customFormat="1" ht="10.5" x14ac:dyDescent="0.25">
      <c r="B1154" s="460" t="s">
        <v>445</v>
      </c>
      <c r="C1154" s="315"/>
      <c r="D1154" s="137"/>
      <c r="E1154" s="315"/>
      <c r="F1154" s="102"/>
      <c r="G1154" s="316"/>
      <c r="H1154" s="120"/>
      <c r="I1154" s="108"/>
      <c r="J1154" s="316"/>
      <c r="K1154" s="316"/>
      <c r="N1154" s="81"/>
      <c r="O1154" s="81"/>
      <c r="P1154" s="81"/>
      <c r="Q1154" s="81"/>
      <c r="R1154" s="81"/>
      <c r="S1154" s="81"/>
      <c r="T1154" s="81"/>
    </row>
    <row r="1155" spans="1:24" s="109" customFormat="1" ht="10.5" x14ac:dyDescent="0.25">
      <c r="B1155" s="461" t="s">
        <v>446</v>
      </c>
      <c r="C1155" s="166">
        <v>0.85</v>
      </c>
      <c r="D1155" s="110"/>
      <c r="E1155" s="86"/>
      <c r="F1155" s="102"/>
      <c r="G1155" s="95"/>
      <c r="H1155" s="113"/>
      <c r="I1155" s="515"/>
      <c r="J1155" s="123">
        <f>C1155*E1155</f>
        <v>0</v>
      </c>
      <c r="K1155" s="123">
        <f>C1155*G1155</f>
        <v>0</v>
      </c>
      <c r="N1155" s="81"/>
      <c r="O1155" s="81"/>
      <c r="P1155" s="81"/>
      <c r="Q1155" s="81"/>
      <c r="R1155" s="81"/>
      <c r="S1155" s="81"/>
      <c r="T1155" s="81"/>
    </row>
    <row r="1156" spans="1:24" s="109" customFormat="1" ht="10.5" x14ac:dyDescent="0.25">
      <c r="B1156" s="454" t="s">
        <v>447</v>
      </c>
      <c r="C1156" s="166">
        <v>1</v>
      </c>
      <c r="D1156" s="110"/>
      <c r="E1156" s="86"/>
      <c r="F1156" s="102"/>
      <c r="G1156" s="95"/>
      <c r="H1156" s="113"/>
      <c r="I1156" s="515"/>
      <c r="J1156" s="123">
        <f>C1156*E1156</f>
        <v>0</v>
      </c>
      <c r="K1156" s="123">
        <f>C1156*G1156</f>
        <v>0</v>
      </c>
      <c r="N1156" s="81"/>
      <c r="O1156" s="81"/>
      <c r="P1156" s="81"/>
      <c r="Q1156" s="81"/>
      <c r="R1156" s="81"/>
      <c r="S1156" s="81"/>
      <c r="T1156" s="81"/>
    </row>
    <row r="1157" spans="1:24" s="109" customFormat="1" ht="10.5" x14ac:dyDescent="0.25">
      <c r="B1157" s="582" t="s">
        <v>519</v>
      </c>
      <c r="C1157" s="315"/>
      <c r="D1157" s="137"/>
      <c r="E1157" s="315"/>
      <c r="F1157" s="102"/>
      <c r="G1157" s="316"/>
      <c r="H1157" s="120"/>
      <c r="I1157" s="108"/>
      <c r="J1157" s="316"/>
      <c r="K1157" s="316"/>
      <c r="N1157" s="81"/>
      <c r="O1157" s="81"/>
      <c r="P1157" s="81"/>
      <c r="Q1157" s="81"/>
      <c r="R1157" s="81"/>
      <c r="S1157" s="81"/>
      <c r="T1157" s="81"/>
    </row>
    <row r="1158" spans="1:24" s="109" customFormat="1" ht="10.5" x14ac:dyDescent="0.25">
      <c r="B1158" s="461" t="s">
        <v>443</v>
      </c>
      <c r="C1158" s="583">
        <f>45%*1.5</f>
        <v>0.67500000000000004</v>
      </c>
      <c r="D1158" s="110"/>
      <c r="E1158" s="86"/>
      <c r="F1158" s="102"/>
      <c r="G1158" s="95"/>
      <c r="H1158" s="113"/>
      <c r="I1158" s="483"/>
      <c r="J1158" s="123">
        <f>C1158*E1158</f>
        <v>0</v>
      </c>
      <c r="K1158" s="123">
        <f>C1158*G1158</f>
        <v>0</v>
      </c>
      <c r="N1158" s="81"/>
      <c r="O1158" s="81"/>
      <c r="P1158" s="81"/>
      <c r="Q1158" s="81"/>
      <c r="R1158" s="81"/>
      <c r="S1158" s="81"/>
      <c r="T1158" s="81"/>
    </row>
    <row r="1159" spans="1:24" s="109" customFormat="1" ht="10.5" x14ac:dyDescent="0.25">
      <c r="B1159" s="454" t="s">
        <v>444</v>
      </c>
      <c r="C1159" s="583">
        <f>75%*1.5</f>
        <v>1.125</v>
      </c>
      <c r="D1159" s="110"/>
      <c r="E1159" s="86"/>
      <c r="F1159" s="102"/>
      <c r="G1159" s="95"/>
      <c r="H1159" s="113"/>
      <c r="I1159" s="483"/>
      <c r="J1159" s="123">
        <f>C1159*E1159</f>
        <v>0</v>
      </c>
      <c r="K1159" s="123">
        <f>C1159*G1159</f>
        <v>0</v>
      </c>
      <c r="N1159" s="81"/>
      <c r="O1159" s="81"/>
      <c r="P1159" s="81"/>
      <c r="Q1159" s="81"/>
      <c r="R1159" s="81"/>
      <c r="S1159" s="81"/>
      <c r="T1159" s="81"/>
    </row>
    <row r="1160" spans="1:24" s="109" customFormat="1" ht="10.5" x14ac:dyDescent="0.25">
      <c r="B1160" s="582" t="s">
        <v>520</v>
      </c>
      <c r="C1160" s="315"/>
      <c r="D1160" s="137"/>
      <c r="E1160" s="315"/>
      <c r="F1160" s="102"/>
      <c r="G1160" s="316"/>
      <c r="H1160" s="120"/>
      <c r="I1160" s="108"/>
      <c r="J1160" s="316"/>
      <c r="K1160" s="316"/>
      <c r="N1160" s="81"/>
      <c r="O1160" s="81"/>
      <c r="P1160" s="81"/>
      <c r="Q1160" s="81"/>
      <c r="R1160" s="81"/>
      <c r="S1160" s="81"/>
      <c r="T1160" s="81"/>
    </row>
    <row r="1161" spans="1:24" ht="10.5" x14ac:dyDescent="0.25">
      <c r="B1161" s="454" t="s">
        <v>447</v>
      </c>
      <c r="C1161" s="584">
        <f>100%*1.5</f>
        <v>1.5</v>
      </c>
      <c r="D1161" s="137"/>
      <c r="E1161" s="86"/>
      <c r="F1161" s="102"/>
      <c r="G1161" s="95"/>
      <c r="H1161" s="120"/>
      <c r="I1161" s="108"/>
      <c r="J1161" s="123">
        <f>C1161*E1161</f>
        <v>0</v>
      </c>
      <c r="K1161" s="123">
        <f>C1161*G1161</f>
        <v>0</v>
      </c>
      <c r="L1161" s="81"/>
      <c r="M1161" s="81"/>
      <c r="N1161" s="81"/>
      <c r="O1161" s="81"/>
      <c r="P1161" s="81"/>
      <c r="Q1161" s="81"/>
      <c r="R1161" s="81"/>
      <c r="S1161" s="81"/>
      <c r="T1161" s="81"/>
      <c r="U1161" s="81"/>
      <c r="V1161" s="81"/>
      <c r="W1161" s="81"/>
    </row>
    <row r="1162" spans="1:24" ht="10.5" x14ac:dyDescent="0.25">
      <c r="B1162" s="124"/>
      <c r="C1162" s="125"/>
      <c r="D1162" s="126"/>
      <c r="E1162" s="127"/>
      <c r="F1162" s="102"/>
      <c r="G1162" s="125"/>
      <c r="H1162" s="102"/>
      <c r="I1162" s="108"/>
      <c r="J1162" s="101"/>
      <c r="K1162" s="101"/>
      <c r="L1162" s="81"/>
      <c r="M1162" s="81"/>
      <c r="N1162" s="155"/>
      <c r="O1162" s="155"/>
      <c r="P1162" s="155"/>
      <c r="Q1162" s="155"/>
      <c r="R1162" s="155"/>
      <c r="S1162" s="155"/>
      <c r="T1162" s="155"/>
      <c r="U1162" s="81"/>
      <c r="V1162" s="81"/>
      <c r="W1162" s="81"/>
    </row>
    <row r="1163" spans="1:24" s="155" customFormat="1" ht="10.5" x14ac:dyDescent="0.25">
      <c r="B1163" s="129" t="s">
        <v>349</v>
      </c>
      <c r="C1163" s="130" t="s">
        <v>53</v>
      </c>
      <c r="D1163" s="131"/>
      <c r="E1163" s="85">
        <f>SUM(J1152:J1153,J1155:J1156,J1158:J1159,J1161)</f>
        <v>0</v>
      </c>
      <c r="F1163" s="131"/>
      <c r="G1163" s="91"/>
      <c r="H1163" s="131"/>
      <c r="I1163" s="158"/>
      <c r="J1163" s="91"/>
      <c r="K1163" s="91"/>
    </row>
    <row r="1164" spans="1:24" s="155" customFormat="1" ht="10.5" x14ac:dyDescent="0.25">
      <c r="B1164" s="129" t="s">
        <v>350</v>
      </c>
      <c r="C1164" s="130" t="s">
        <v>54</v>
      </c>
      <c r="D1164" s="131"/>
      <c r="E1164" s="85">
        <f>SUM(K1152:K1153,K1155:K1156,K1158:K1159,K1161)</f>
        <v>0</v>
      </c>
      <c r="F1164" s="131"/>
      <c r="G1164" s="91"/>
      <c r="H1164" s="131"/>
      <c r="I1164" s="158"/>
      <c r="J1164" s="91"/>
      <c r="K1164" s="91"/>
      <c r="N1164" s="81"/>
      <c r="O1164" s="81"/>
      <c r="P1164" s="81"/>
      <c r="Q1164" s="81"/>
      <c r="R1164" s="81"/>
      <c r="S1164" s="81"/>
      <c r="T1164" s="81"/>
    </row>
    <row r="1165" spans="1:24" ht="10.5" x14ac:dyDescent="0.25">
      <c r="J1165" s="135"/>
      <c r="K1165" s="135"/>
      <c r="P1165" s="407"/>
      <c r="Q1165" s="81"/>
      <c r="R1165" s="82"/>
      <c r="S1165" s="82"/>
      <c r="T1165" s="82"/>
      <c r="U1165" s="82"/>
      <c r="V1165" s="82"/>
      <c r="W1165" s="82"/>
      <c r="X1165" s="82"/>
    </row>
    <row r="1166" spans="1:24" ht="10.5" x14ac:dyDescent="0.25">
      <c r="J1166" s="135"/>
      <c r="K1166" s="135"/>
      <c r="P1166" s="407"/>
      <c r="Q1166" s="81"/>
      <c r="R1166" s="82"/>
      <c r="S1166" s="82"/>
      <c r="T1166" s="82"/>
      <c r="U1166" s="82"/>
      <c r="V1166" s="82"/>
      <c r="W1166" s="82"/>
      <c r="X1166" s="82"/>
    </row>
    <row r="1167" spans="1:24" s="82" customFormat="1" ht="13" x14ac:dyDescent="0.25">
      <c r="A1167" s="81"/>
      <c r="B1167" s="411" t="s">
        <v>612</v>
      </c>
      <c r="C1167" s="101"/>
      <c r="D1167" s="102"/>
      <c r="E1167" s="103"/>
      <c r="F1167" s="102"/>
      <c r="G1167" s="101"/>
      <c r="H1167" s="102"/>
      <c r="I1167" s="104"/>
      <c r="J1167" s="104"/>
      <c r="K1167" s="104"/>
    </row>
    <row r="1168" spans="1:24" s="82" customFormat="1" ht="10.5" x14ac:dyDescent="0.25">
      <c r="A1168" s="81"/>
      <c r="B1168" s="100"/>
      <c r="C1168" s="101"/>
      <c r="D1168" s="102"/>
      <c r="E1168" s="103"/>
      <c r="F1168" s="102"/>
      <c r="G1168" s="101"/>
      <c r="H1168" s="102"/>
      <c r="I1168" s="152"/>
      <c r="J1168" s="152"/>
      <c r="K1168" s="152"/>
    </row>
    <row r="1169" spans="1:23" s="82" customFormat="1" ht="21" x14ac:dyDescent="0.35">
      <c r="A1169" s="81"/>
      <c r="B1169" s="213" t="s">
        <v>45</v>
      </c>
      <c r="C1169" s="267" t="s">
        <v>2</v>
      </c>
      <c r="D1169" s="215"/>
      <c r="E1169" s="706"/>
      <c r="F1169" s="706"/>
      <c r="G1169" s="276"/>
    </row>
    <row r="1170" spans="1:23" s="82" customFormat="1" ht="10.5" x14ac:dyDescent="0.35">
      <c r="A1170" s="81"/>
      <c r="B1170" s="217" t="s">
        <v>539</v>
      </c>
      <c r="C1170" s="524" t="s">
        <v>540</v>
      </c>
      <c r="D1170" s="215"/>
      <c r="E1170" s="708"/>
      <c r="F1170" s="708"/>
      <c r="G1170" s="277"/>
      <c r="I1170" s="81"/>
      <c r="J1170" s="81"/>
      <c r="K1170" s="81"/>
      <c r="L1170" s="81"/>
      <c r="M1170" s="81"/>
      <c r="N1170" s="81"/>
      <c r="O1170" s="81"/>
    </row>
    <row r="1171" spans="1:23" ht="10.5" x14ac:dyDescent="0.25">
      <c r="B1171" s="106" t="s">
        <v>375</v>
      </c>
      <c r="C1171" s="96">
        <f>'Individu Form 2A ATMR Kredit'!H194</f>
        <v>0</v>
      </c>
      <c r="D1171" s="102"/>
      <c r="E1171" s="709"/>
      <c r="F1171" s="709"/>
      <c r="G1171" s="179"/>
      <c r="L1171" s="81"/>
      <c r="M1171" s="81"/>
      <c r="N1171" s="81"/>
      <c r="O1171" s="81"/>
      <c r="P1171" s="81"/>
      <c r="Q1171" s="81"/>
      <c r="R1171" s="81"/>
      <c r="S1171" s="81"/>
      <c r="T1171" s="81"/>
      <c r="U1171" s="81"/>
      <c r="V1171" s="81"/>
      <c r="W1171" s="81"/>
    </row>
    <row r="1172" spans="1:23" ht="10.5" x14ac:dyDescent="0.25">
      <c r="B1172" s="106" t="s">
        <v>376</v>
      </c>
      <c r="C1172" s="96">
        <f>'Individu Form 2A ATMR Kredit'!H213</f>
        <v>0</v>
      </c>
      <c r="D1172" s="102"/>
      <c r="E1172" s="709"/>
      <c r="F1172" s="709"/>
      <c r="G1172" s="179"/>
      <c r="L1172" s="81"/>
      <c r="M1172" s="81"/>
      <c r="N1172" s="81"/>
      <c r="O1172" s="81"/>
      <c r="P1172" s="81"/>
      <c r="Q1172" s="81"/>
      <c r="R1172" s="81"/>
      <c r="S1172" s="81"/>
      <c r="T1172" s="81"/>
      <c r="U1172" s="81"/>
      <c r="V1172" s="81"/>
      <c r="W1172" s="81"/>
    </row>
    <row r="1173" spans="1:23" ht="10.5" x14ac:dyDescent="0.25">
      <c r="B1173" s="114" t="s">
        <v>52</v>
      </c>
      <c r="C1173" s="96">
        <f>SUM(C1171:C1172)</f>
        <v>0</v>
      </c>
      <c r="D1173" s="102"/>
      <c r="E1173" s="707"/>
      <c r="F1173" s="707"/>
      <c r="G1173" s="101"/>
      <c r="L1173" s="81"/>
      <c r="M1173" s="81"/>
      <c r="N1173" s="81"/>
      <c r="O1173" s="81"/>
      <c r="P1173" s="81"/>
      <c r="Q1173" s="81"/>
      <c r="R1173" s="81"/>
      <c r="S1173" s="81"/>
      <c r="T1173" s="81"/>
      <c r="U1173" s="81"/>
      <c r="V1173" s="81"/>
      <c r="W1173" s="81"/>
    </row>
    <row r="1174" spans="1:23" ht="10.5" x14ac:dyDescent="0.25">
      <c r="B1174" s="100"/>
      <c r="C1174" s="101"/>
      <c r="D1174" s="102"/>
      <c r="E1174" s="103"/>
      <c r="F1174" s="102"/>
      <c r="G1174" s="101"/>
      <c r="H1174" s="102"/>
      <c r="I1174" s="108"/>
      <c r="J1174" s="101"/>
      <c r="K1174" s="101"/>
      <c r="L1174" s="81"/>
      <c r="M1174" s="81"/>
      <c r="N1174" s="109"/>
      <c r="O1174" s="109"/>
      <c r="P1174" s="109"/>
      <c r="Q1174" s="109"/>
      <c r="R1174" s="109"/>
      <c r="S1174" s="109"/>
      <c r="T1174" s="109"/>
      <c r="U1174" s="81"/>
      <c r="V1174" s="81"/>
      <c r="W1174" s="81"/>
    </row>
    <row r="1175" spans="1:23" s="109" customFormat="1" ht="10.5" x14ac:dyDescent="0.25">
      <c r="B1175" s="695" t="s">
        <v>345</v>
      </c>
      <c r="C1175" s="692" t="s">
        <v>346</v>
      </c>
      <c r="D1175" s="110"/>
      <c r="E1175" s="692" t="s">
        <v>2</v>
      </c>
      <c r="F1175" s="111"/>
      <c r="G1175" s="692" t="s">
        <v>363</v>
      </c>
      <c r="H1175" s="112"/>
      <c r="I1175" s="280"/>
      <c r="J1175" s="692" t="s">
        <v>347</v>
      </c>
      <c r="K1175" s="692" t="s">
        <v>348</v>
      </c>
    </row>
    <row r="1176" spans="1:23" s="109" customFormat="1" ht="25.5" customHeight="1" x14ac:dyDescent="0.25">
      <c r="B1176" s="696"/>
      <c r="C1176" s="693"/>
      <c r="D1176" s="110"/>
      <c r="E1176" s="693"/>
      <c r="F1176" s="111"/>
      <c r="G1176" s="693"/>
      <c r="H1176" s="113"/>
      <c r="I1176" s="280"/>
      <c r="J1176" s="693"/>
      <c r="K1176" s="693"/>
    </row>
    <row r="1177" spans="1:23" s="109" customFormat="1" ht="10.5" x14ac:dyDescent="0.25">
      <c r="B1177" s="115" t="s">
        <v>541</v>
      </c>
      <c r="C1177" s="116" t="s">
        <v>542</v>
      </c>
      <c r="D1177" s="110"/>
      <c r="E1177" s="116" t="s">
        <v>544</v>
      </c>
      <c r="F1177" s="111"/>
      <c r="G1177" s="116" t="s">
        <v>545</v>
      </c>
      <c r="H1177" s="113"/>
      <c r="I1177" s="280"/>
      <c r="J1177" s="116" t="s">
        <v>546</v>
      </c>
      <c r="K1177" s="116" t="s">
        <v>547</v>
      </c>
      <c r="N1177" s="81"/>
      <c r="O1177" s="81"/>
      <c r="P1177" s="81"/>
      <c r="Q1177" s="81"/>
      <c r="R1177" s="81"/>
      <c r="S1177" s="81"/>
      <c r="T1177" s="81"/>
    </row>
    <row r="1178" spans="1:23" s="109" customFormat="1" ht="10.5" x14ac:dyDescent="0.25">
      <c r="B1178" s="469" t="s">
        <v>459</v>
      </c>
      <c r="C1178" s="315"/>
      <c r="D1178" s="137"/>
      <c r="E1178" s="315"/>
      <c r="F1178" s="102"/>
      <c r="G1178" s="316"/>
      <c r="H1178" s="120"/>
      <c r="I1178" s="108"/>
      <c r="J1178" s="316"/>
      <c r="K1178" s="316"/>
      <c r="N1178" s="81"/>
      <c r="O1178" s="81"/>
      <c r="P1178" s="81"/>
      <c r="Q1178" s="81"/>
      <c r="R1178" s="81"/>
      <c r="S1178" s="81"/>
      <c r="T1178" s="81"/>
    </row>
    <row r="1179" spans="1:23" s="109" customFormat="1" ht="10.5" x14ac:dyDescent="0.25">
      <c r="B1179" s="471" t="s">
        <v>368</v>
      </c>
      <c r="C1179" s="119">
        <v>0.2</v>
      </c>
      <c r="D1179" s="110"/>
      <c r="E1179" s="88"/>
      <c r="F1179" s="102"/>
      <c r="G1179" s="95"/>
      <c r="H1179" s="113"/>
      <c r="I1179" s="483"/>
      <c r="J1179" s="123">
        <f t="shared" ref="J1179:J1181" si="126">C1179*E1179</f>
        <v>0</v>
      </c>
      <c r="K1179" s="123">
        <f t="shared" ref="K1179:K1181" si="127">C1179*G1179</f>
        <v>0</v>
      </c>
      <c r="N1179" s="81"/>
      <c r="O1179" s="81"/>
      <c r="P1179" s="81"/>
      <c r="Q1179" s="81"/>
      <c r="R1179" s="81"/>
      <c r="S1179" s="81"/>
      <c r="T1179" s="81"/>
    </row>
    <row r="1180" spans="1:23" s="109" customFormat="1" ht="10.5" x14ac:dyDescent="0.25">
      <c r="B1180" s="471" t="s">
        <v>369</v>
      </c>
      <c r="C1180" s="138">
        <v>0.5</v>
      </c>
      <c r="D1180" s="110"/>
      <c r="E1180" s="88"/>
      <c r="F1180" s="102"/>
      <c r="G1180" s="95"/>
      <c r="H1180" s="113"/>
      <c r="I1180" s="483"/>
      <c r="J1180" s="123">
        <f t="shared" si="126"/>
        <v>0</v>
      </c>
      <c r="K1180" s="123">
        <f t="shared" si="127"/>
        <v>0</v>
      </c>
      <c r="N1180" s="81"/>
      <c r="O1180" s="81"/>
      <c r="P1180" s="81"/>
      <c r="Q1180" s="81"/>
      <c r="R1180" s="81"/>
      <c r="S1180" s="81"/>
      <c r="T1180" s="81"/>
    </row>
    <row r="1181" spans="1:23" s="109" customFormat="1" ht="10.5" x14ac:dyDescent="0.25">
      <c r="B1181" s="471" t="s">
        <v>374</v>
      </c>
      <c r="C1181" s="141">
        <v>1</v>
      </c>
      <c r="D1181" s="110"/>
      <c r="E1181" s="88"/>
      <c r="F1181" s="102"/>
      <c r="G1181" s="95"/>
      <c r="H1181" s="113"/>
      <c r="I1181" s="483"/>
      <c r="J1181" s="123">
        <f t="shared" si="126"/>
        <v>0</v>
      </c>
      <c r="K1181" s="123">
        <f t="shared" si="127"/>
        <v>0</v>
      </c>
      <c r="N1181" s="81"/>
      <c r="O1181" s="81"/>
      <c r="P1181" s="81"/>
      <c r="Q1181" s="81"/>
      <c r="R1181" s="81"/>
      <c r="S1181" s="81"/>
      <c r="T1181" s="81"/>
    </row>
    <row r="1182" spans="1:23" ht="10.5" x14ac:dyDescent="0.25">
      <c r="B1182" s="471" t="s">
        <v>359</v>
      </c>
      <c r="C1182" s="141">
        <v>1.5</v>
      </c>
      <c r="D1182" s="137"/>
      <c r="E1182" s="88"/>
      <c r="F1182" s="102"/>
      <c r="G1182" s="95"/>
      <c r="H1182" s="120"/>
      <c r="I1182" s="108"/>
      <c r="J1182" s="123">
        <f>C1182*E1182</f>
        <v>0</v>
      </c>
      <c r="K1182" s="123">
        <f>C1182*G1182</f>
        <v>0</v>
      </c>
      <c r="L1182" s="81"/>
      <c r="M1182" s="81"/>
      <c r="N1182" s="81"/>
      <c r="O1182" s="81"/>
      <c r="P1182" s="81"/>
      <c r="Q1182" s="81"/>
      <c r="R1182" s="81"/>
      <c r="S1182" s="81"/>
      <c r="T1182" s="81"/>
      <c r="U1182" s="81"/>
      <c r="V1182" s="81"/>
      <c r="W1182" s="81"/>
    </row>
    <row r="1183" spans="1:23" ht="10.5" x14ac:dyDescent="0.25">
      <c r="B1183" s="473" t="s">
        <v>463</v>
      </c>
      <c r="C1183" s="315"/>
      <c r="D1183" s="137"/>
      <c r="E1183" s="315"/>
      <c r="F1183" s="102"/>
      <c r="G1183" s="316"/>
      <c r="H1183" s="120"/>
      <c r="I1183" s="108"/>
      <c r="J1183" s="316"/>
      <c r="K1183" s="316"/>
      <c r="L1183" s="81"/>
      <c r="M1183" s="81"/>
      <c r="N1183" s="81"/>
      <c r="O1183" s="81"/>
      <c r="P1183" s="81"/>
      <c r="Q1183" s="81"/>
      <c r="R1183" s="81"/>
      <c r="S1183" s="81"/>
      <c r="T1183" s="81"/>
      <c r="U1183" s="81"/>
      <c r="V1183" s="81"/>
      <c r="W1183" s="81"/>
    </row>
    <row r="1184" spans="1:23" ht="10.5" x14ac:dyDescent="0.25">
      <c r="B1184" s="472" t="s">
        <v>470</v>
      </c>
      <c r="C1184" s="459">
        <v>0.85</v>
      </c>
      <c r="D1184" s="137"/>
      <c r="E1184" s="88"/>
      <c r="F1184" s="102"/>
      <c r="G1184" s="95"/>
      <c r="H1184" s="120"/>
      <c r="I1184" s="108"/>
      <c r="J1184" s="123">
        <f>C1184*E1184</f>
        <v>0</v>
      </c>
      <c r="K1184" s="123">
        <f>C1184*G1184</f>
        <v>0</v>
      </c>
      <c r="L1184" s="81"/>
      <c r="M1184" s="81"/>
      <c r="N1184" s="81"/>
      <c r="O1184" s="81"/>
      <c r="P1184" s="81"/>
      <c r="Q1184" s="81"/>
      <c r="R1184" s="81"/>
      <c r="S1184" s="81"/>
      <c r="T1184" s="81"/>
      <c r="U1184" s="81"/>
      <c r="V1184" s="81"/>
      <c r="W1184" s="81"/>
    </row>
    <row r="1185" spans="1:34" ht="10.5" x14ac:dyDescent="0.25">
      <c r="B1185" s="472" t="s">
        <v>469</v>
      </c>
      <c r="C1185" s="459">
        <v>1</v>
      </c>
      <c r="D1185" s="137"/>
      <c r="E1185" s="88"/>
      <c r="F1185" s="102"/>
      <c r="G1185" s="95"/>
      <c r="H1185" s="120"/>
      <c r="I1185" s="108"/>
      <c r="J1185" s="123">
        <f>C1185*E1185</f>
        <v>0</v>
      </c>
      <c r="K1185" s="123">
        <f>C1185*G1185</f>
        <v>0</v>
      </c>
      <c r="L1185" s="81"/>
      <c r="M1185" s="81"/>
      <c r="N1185" s="81"/>
      <c r="O1185" s="81"/>
      <c r="P1185" s="81"/>
      <c r="Q1185" s="81"/>
      <c r="R1185" s="81"/>
      <c r="S1185" s="81"/>
      <c r="T1185" s="81"/>
      <c r="U1185" s="81"/>
      <c r="V1185" s="81"/>
      <c r="W1185" s="81"/>
    </row>
    <row r="1186" spans="1:34" ht="10.5" x14ac:dyDescent="0.25">
      <c r="B1186" s="124"/>
      <c r="C1186" s="125"/>
      <c r="D1186" s="126"/>
      <c r="E1186" s="127"/>
      <c r="F1186" s="102"/>
      <c r="G1186" s="125"/>
      <c r="H1186" s="102"/>
      <c r="I1186" s="108"/>
      <c r="J1186" s="108"/>
      <c r="K1186" s="108"/>
      <c r="L1186" s="101"/>
      <c r="M1186" s="101"/>
      <c r="N1186" s="101"/>
      <c r="O1186" s="101"/>
      <c r="P1186" s="81"/>
      <c r="Q1186" s="155"/>
      <c r="R1186" s="155"/>
      <c r="S1186" s="155"/>
      <c r="T1186" s="155"/>
      <c r="U1186" s="155"/>
      <c r="V1186" s="155"/>
      <c r="W1186" s="155"/>
      <c r="Y1186" s="82"/>
      <c r="Z1186" s="82"/>
      <c r="AA1186" s="82"/>
      <c r="AB1186" s="82"/>
      <c r="AC1186" s="82"/>
      <c r="AD1186" s="82"/>
      <c r="AE1186" s="82"/>
      <c r="AF1186" s="82"/>
      <c r="AG1186" s="82"/>
      <c r="AH1186" s="82"/>
    </row>
    <row r="1187" spans="1:34" s="155" customFormat="1" ht="10.5" x14ac:dyDescent="0.25">
      <c r="B1187" s="129" t="s">
        <v>349</v>
      </c>
      <c r="C1187" s="130" t="s">
        <v>53</v>
      </c>
      <c r="D1187" s="131"/>
      <c r="E1187" s="85">
        <f>SUM(J1179:J1182,J1184:J1185)</f>
        <v>0</v>
      </c>
      <c r="F1187" s="131"/>
      <c r="G1187" s="91"/>
      <c r="H1187" s="131"/>
      <c r="I1187" s="158"/>
      <c r="J1187" s="158"/>
      <c r="K1187" s="158"/>
      <c r="L1187" s="91"/>
      <c r="M1187" s="91"/>
      <c r="N1187" s="91"/>
      <c r="O1187" s="91"/>
      <c r="P1187" s="91"/>
      <c r="Q1187" s="91"/>
      <c r="R1187" s="91"/>
      <c r="S1187" s="91"/>
      <c r="Y1187" s="714"/>
      <c r="Z1187" s="714"/>
      <c r="AA1187" s="714"/>
      <c r="AB1187" s="714"/>
      <c r="AC1187" s="714"/>
      <c r="AD1187" s="714"/>
      <c r="AE1187" s="714"/>
      <c r="AF1187" s="714"/>
      <c r="AG1187" s="714"/>
    </row>
    <row r="1188" spans="1:34" s="155" customFormat="1" ht="10.5" x14ac:dyDescent="0.25">
      <c r="B1188" s="129" t="s">
        <v>350</v>
      </c>
      <c r="C1188" s="130" t="s">
        <v>54</v>
      </c>
      <c r="D1188" s="131"/>
      <c r="E1188" s="85">
        <f>SUM(K1179:K1182,K1184:K1185)</f>
        <v>0</v>
      </c>
      <c r="F1188" s="131"/>
      <c r="G1188" s="91"/>
      <c r="H1188" s="131"/>
      <c r="I1188" s="158"/>
      <c r="J1188" s="158"/>
      <c r="K1188" s="158"/>
      <c r="L1188" s="91"/>
      <c r="M1188" s="91"/>
      <c r="N1188" s="91"/>
      <c r="O1188" s="91"/>
      <c r="P1188" s="91"/>
      <c r="Q1188" s="91"/>
      <c r="R1188" s="91"/>
      <c r="S1188" s="91"/>
      <c r="U1188" s="81"/>
      <c r="V1188" s="81"/>
      <c r="W1188" s="81"/>
      <c r="X1188" s="81"/>
      <c r="Y1188" s="714"/>
      <c r="Z1188" s="714"/>
      <c r="AA1188" s="714"/>
      <c r="AB1188" s="714"/>
      <c r="AC1188" s="714"/>
      <c r="AD1188" s="714"/>
      <c r="AE1188" s="714"/>
      <c r="AF1188" s="714"/>
      <c r="AG1188" s="714"/>
    </row>
    <row r="1189" spans="1:34" ht="15" customHeight="1" x14ac:dyDescent="0.35">
      <c r="Y1189" s="714"/>
      <c r="Z1189" s="714"/>
      <c r="AA1189" s="714"/>
      <c r="AB1189" s="714"/>
      <c r="AC1189" s="714"/>
      <c r="AD1189" s="714"/>
      <c r="AE1189" s="714"/>
      <c r="AF1189" s="714"/>
      <c r="AG1189" s="714"/>
      <c r="AH1189" s="82"/>
    </row>
    <row r="1190" spans="1:34" ht="10.5" x14ac:dyDescent="0.35">
      <c r="A1190" s="409"/>
      <c r="B1190" s="716"/>
      <c r="C1190" s="716"/>
      <c r="D1190" s="716"/>
      <c r="E1190" s="716"/>
      <c r="F1190" s="716"/>
      <c r="G1190" s="716"/>
      <c r="H1190" s="716"/>
      <c r="I1190" s="716"/>
      <c r="J1190" s="716"/>
      <c r="K1190" s="716"/>
      <c r="L1190" s="716"/>
      <c r="M1190" s="716"/>
      <c r="N1190" s="716"/>
      <c r="O1190" s="716"/>
      <c r="P1190" s="716"/>
      <c r="Q1190" s="716"/>
      <c r="R1190" s="716"/>
      <c r="S1190" s="716"/>
      <c r="T1190" s="716"/>
      <c r="U1190" s="716"/>
      <c r="V1190" s="716"/>
      <c r="W1190" s="716"/>
      <c r="Y1190" s="82"/>
      <c r="Z1190" s="82"/>
      <c r="AA1190" s="82"/>
      <c r="AB1190" s="82"/>
      <c r="AC1190" s="82"/>
      <c r="AD1190" s="82"/>
      <c r="AE1190" s="82"/>
      <c r="AF1190" s="82"/>
      <c r="AG1190" s="82"/>
      <c r="AH1190" s="82"/>
    </row>
    <row r="1191" spans="1:34" s="82" customFormat="1" ht="14" x14ac:dyDescent="0.25">
      <c r="A1191" s="632" t="s">
        <v>532</v>
      </c>
      <c r="B1191" s="632"/>
      <c r="C1191" s="632"/>
      <c r="D1191" s="632"/>
      <c r="E1191" s="632"/>
      <c r="F1191" s="632"/>
      <c r="G1191" s="632"/>
      <c r="H1191" s="632"/>
      <c r="I1191" s="158"/>
      <c r="J1191" s="158"/>
      <c r="K1191" s="158"/>
      <c r="L1191" s="158"/>
      <c r="M1191" s="158"/>
      <c r="N1191" s="158"/>
      <c r="O1191" s="158"/>
      <c r="P1191" s="158"/>
      <c r="Q1191" s="84"/>
      <c r="R1191" s="84"/>
      <c r="S1191" s="84"/>
      <c r="T1191" s="84"/>
      <c r="U1191" s="84"/>
      <c r="V1191" s="84"/>
      <c r="W1191" s="84"/>
      <c r="Y1191" s="717"/>
      <c r="Z1191" s="717"/>
      <c r="AA1191" s="717"/>
      <c r="AB1191" s="717"/>
      <c r="AC1191" s="717"/>
      <c r="AD1191" s="717"/>
      <c r="AE1191" s="717"/>
      <c r="AF1191" s="717"/>
      <c r="AG1191" s="717"/>
    </row>
    <row r="1192" spans="1:34" ht="10.5" x14ac:dyDescent="0.25">
      <c r="A1192" s="83"/>
      <c r="B1192" s="242"/>
      <c r="C1192" s="148"/>
      <c r="D1192" s="178"/>
      <c r="E1192" s="227"/>
      <c r="F1192" s="178"/>
      <c r="G1192" s="179"/>
      <c r="H1192" s="178"/>
      <c r="I1192" s="158"/>
      <c r="J1192" s="158"/>
      <c r="K1192" s="158"/>
      <c r="L1192" s="158"/>
      <c r="M1192" s="158"/>
      <c r="N1192" s="158"/>
      <c r="O1192" s="158"/>
      <c r="P1192" s="158"/>
      <c r="Q1192" s="157"/>
      <c r="R1192" s="157"/>
      <c r="S1192" s="157"/>
      <c r="T1192" s="157"/>
      <c r="U1192" s="206"/>
      <c r="V1192" s="179"/>
      <c r="W1192" s="179"/>
      <c r="Y1192" s="82"/>
      <c r="Z1192" s="82"/>
      <c r="AA1192" s="82"/>
      <c r="AB1192" s="82"/>
      <c r="AC1192" s="82"/>
      <c r="AD1192" s="82"/>
      <c r="AE1192" s="82"/>
      <c r="AF1192" s="82"/>
      <c r="AG1192" s="82"/>
      <c r="AH1192" s="82"/>
    </row>
    <row r="1193" spans="1:34" ht="13" x14ac:dyDescent="0.25">
      <c r="A1193" s="428" t="s">
        <v>566</v>
      </c>
      <c r="B1193" s="411" t="s">
        <v>8</v>
      </c>
      <c r="C1193" s="199"/>
      <c r="D1193" s="178"/>
      <c r="E1193" s="239"/>
      <c r="F1193" s="178"/>
      <c r="G1193" s="179"/>
      <c r="H1193" s="178"/>
      <c r="I1193" s="205"/>
      <c r="J1193" s="205"/>
      <c r="K1193" s="205"/>
      <c r="L1193" s="278"/>
      <c r="M1193" s="586"/>
      <c r="N1193" s="558"/>
      <c r="O1193" s="558"/>
      <c r="P1193" s="558"/>
      <c r="Q1193" s="278"/>
      <c r="R1193" s="558"/>
      <c r="S1193" s="586"/>
      <c r="T1193" s="278"/>
      <c r="U1193" s="206"/>
      <c r="V1193" s="179"/>
      <c r="W1193" s="179"/>
      <c r="Y1193" s="82"/>
      <c r="Z1193" s="82"/>
      <c r="AA1193" s="82"/>
      <c r="AB1193" s="82"/>
      <c r="AC1193" s="82"/>
      <c r="AD1193" s="82"/>
      <c r="AE1193" s="82"/>
      <c r="AF1193" s="82"/>
      <c r="AG1193" s="82"/>
      <c r="AH1193" s="82"/>
    </row>
    <row r="1194" spans="1:34" ht="9.9" customHeight="1" x14ac:dyDescent="0.35">
      <c r="A1194" s="429"/>
      <c r="B1194" s="83"/>
      <c r="C1194" s="84"/>
      <c r="D1194" s="83"/>
      <c r="E1194" s="83"/>
      <c r="F1194" s="83"/>
      <c r="G1194" s="84"/>
      <c r="H1194" s="83"/>
      <c r="I1194" s="83"/>
      <c r="J1194" s="83"/>
      <c r="K1194" s="83"/>
      <c r="L1194" s="84"/>
      <c r="M1194" s="84"/>
      <c r="N1194" s="84"/>
      <c r="O1194" s="84"/>
      <c r="P1194" s="84"/>
      <c r="Q1194" s="84"/>
      <c r="R1194" s="84"/>
      <c r="S1194" s="84"/>
      <c r="T1194" s="84"/>
      <c r="U1194" s="84"/>
      <c r="V1194" s="84"/>
      <c r="W1194" s="84"/>
      <c r="Y1194" s="155"/>
      <c r="Z1194" s="155"/>
      <c r="AA1194" s="155"/>
      <c r="AB1194" s="155"/>
      <c r="AC1194" s="155"/>
      <c r="AD1194" s="155"/>
      <c r="AE1194" s="82"/>
      <c r="AF1194" s="82"/>
      <c r="AG1194" s="82"/>
      <c r="AH1194" s="82"/>
    </row>
    <row r="1195" spans="1:34" s="109" customFormat="1" ht="13" x14ac:dyDescent="0.25">
      <c r="A1195" s="430"/>
      <c r="B1195" s="695" t="s">
        <v>345</v>
      </c>
      <c r="C1195" s="692" t="s">
        <v>346</v>
      </c>
      <c r="D1195" s="110"/>
      <c r="E1195" s="692" t="s">
        <v>2</v>
      </c>
      <c r="F1195" s="111"/>
      <c r="G1195" s="692" t="s">
        <v>48</v>
      </c>
      <c r="H1195" s="233"/>
      <c r="I1195" s="715"/>
      <c r="J1195" s="715"/>
      <c r="K1195" s="715"/>
      <c r="L1195" s="715"/>
      <c r="M1195" s="715"/>
      <c r="N1195" s="715"/>
      <c r="O1195" s="715"/>
      <c r="P1195" s="715"/>
      <c r="Q1195" s="715"/>
      <c r="R1195" s="715"/>
      <c r="S1195" s="715"/>
      <c r="T1195" s="715"/>
      <c r="U1195" s="158"/>
      <c r="V1195" s="710"/>
      <c r="W1195" s="710"/>
      <c r="Y1195" s="155"/>
      <c r="Z1195" s="155"/>
      <c r="AA1195" s="155"/>
      <c r="AB1195" s="155"/>
      <c r="AC1195" s="155"/>
      <c r="AD1195" s="155"/>
      <c r="AE1195" s="155"/>
      <c r="AF1195" s="155"/>
      <c r="AG1195" s="155"/>
      <c r="AH1195" s="155"/>
    </row>
    <row r="1196" spans="1:34" s="109" customFormat="1" ht="13" x14ac:dyDescent="0.25">
      <c r="A1196" s="430"/>
      <c r="B1196" s="696"/>
      <c r="C1196" s="693"/>
      <c r="D1196" s="110"/>
      <c r="E1196" s="693"/>
      <c r="F1196" s="111"/>
      <c r="G1196" s="693"/>
      <c r="H1196" s="275"/>
      <c r="I1196" s="218"/>
      <c r="J1196" s="218"/>
      <c r="K1196" s="218"/>
      <c r="L1196" s="218"/>
      <c r="M1196" s="218"/>
      <c r="N1196" s="218"/>
      <c r="O1196" s="218"/>
      <c r="P1196" s="218"/>
      <c r="Q1196" s="218"/>
      <c r="R1196" s="218"/>
      <c r="S1196" s="218"/>
      <c r="T1196" s="218"/>
      <c r="U1196" s="158"/>
      <c r="V1196" s="710"/>
      <c r="W1196" s="710"/>
      <c r="Y1196" s="155"/>
      <c r="Z1196" s="155"/>
      <c r="AA1196" s="155"/>
      <c r="AB1196" s="155"/>
      <c r="AC1196" s="155"/>
      <c r="AD1196" s="155"/>
      <c r="AE1196" s="155"/>
      <c r="AF1196" s="155"/>
      <c r="AG1196" s="155"/>
      <c r="AH1196" s="155"/>
    </row>
    <row r="1197" spans="1:34" s="109" customFormat="1" ht="13" x14ac:dyDescent="0.25">
      <c r="A1197" s="430"/>
      <c r="B1197" s="115" t="s">
        <v>545</v>
      </c>
      <c r="C1197" s="116" t="s">
        <v>546</v>
      </c>
      <c r="D1197" s="110"/>
      <c r="E1197" s="116" t="s">
        <v>547</v>
      </c>
      <c r="F1197" s="111"/>
      <c r="G1197" s="116" t="s">
        <v>548</v>
      </c>
      <c r="H1197" s="275"/>
      <c r="I1197" s="218"/>
      <c r="J1197" s="218"/>
      <c r="K1197" s="218"/>
      <c r="L1197" s="218"/>
      <c r="M1197" s="218"/>
      <c r="N1197" s="218"/>
      <c r="O1197" s="218"/>
      <c r="P1197" s="218"/>
      <c r="Q1197" s="218"/>
      <c r="R1197" s="218"/>
      <c r="S1197" s="218"/>
      <c r="T1197" s="218"/>
      <c r="U1197" s="158"/>
      <c r="V1197" s="221"/>
      <c r="W1197" s="221"/>
      <c r="Y1197" s="82"/>
      <c r="Z1197" s="82"/>
      <c r="AA1197" s="82"/>
      <c r="AB1197" s="82"/>
      <c r="AC1197" s="82"/>
      <c r="AD1197" s="82"/>
      <c r="AE1197" s="155"/>
      <c r="AF1197" s="155"/>
      <c r="AG1197" s="155"/>
      <c r="AH1197" s="155"/>
    </row>
    <row r="1198" spans="1:34" ht="12.75" customHeight="1" x14ac:dyDescent="0.25">
      <c r="A1198" s="429"/>
      <c r="B1198" s="106" t="s">
        <v>8</v>
      </c>
      <c r="C1198" s="119">
        <v>0</v>
      </c>
      <c r="D1198" s="137"/>
      <c r="E1198" s="88"/>
      <c r="F1198" s="102"/>
      <c r="G1198" s="87">
        <f>C1198*E1198</f>
        <v>0</v>
      </c>
      <c r="H1198" s="245"/>
      <c r="I1198" s="219"/>
      <c r="J1198" s="219"/>
      <c r="K1198" s="219"/>
      <c r="Y1198" s="714"/>
      <c r="Z1198" s="714"/>
      <c r="AA1198" s="714"/>
      <c r="AB1198" s="714"/>
      <c r="AC1198" s="714"/>
      <c r="AD1198" s="714"/>
      <c r="AE1198" s="714"/>
      <c r="AF1198" s="714"/>
      <c r="AG1198" s="714"/>
      <c r="AH1198" s="82"/>
    </row>
    <row r="1199" spans="1:34" ht="12.75" customHeight="1" x14ac:dyDescent="0.25">
      <c r="A1199" s="429"/>
      <c r="B1199" s="246"/>
      <c r="C1199" s="180" t="s">
        <v>42</v>
      </c>
      <c r="D1199" s="243"/>
      <c r="E1199" s="87">
        <f>SUM(E1198)</f>
        <v>0</v>
      </c>
      <c r="F1199" s="206"/>
      <c r="G1199" s="87">
        <f>SUM(G1198)</f>
        <v>0</v>
      </c>
      <c r="H1199" s="245"/>
      <c r="I1199" s="219"/>
      <c r="J1199" s="219"/>
      <c r="K1199" s="219"/>
      <c r="L1199" s="220"/>
      <c r="M1199" s="220"/>
      <c r="N1199" s="220"/>
      <c r="O1199" s="220"/>
      <c r="P1199" s="220"/>
      <c r="Q1199" s="220"/>
      <c r="R1199" s="220"/>
      <c r="S1199" s="220"/>
      <c r="T1199" s="220"/>
      <c r="U1199" s="206"/>
      <c r="V1199" s="199"/>
      <c r="W1199" s="199"/>
      <c r="Y1199" s="248"/>
      <c r="Z1199" s="248"/>
      <c r="AA1199" s="248"/>
      <c r="AB1199" s="248"/>
      <c r="AC1199" s="248"/>
      <c r="AD1199" s="248"/>
      <c r="AE1199" s="248"/>
      <c r="AF1199" s="248"/>
      <c r="AG1199" s="248"/>
      <c r="AH1199" s="82"/>
    </row>
    <row r="1200" spans="1:34" ht="12.75" customHeight="1" x14ac:dyDescent="0.25">
      <c r="A1200" s="429"/>
      <c r="B1200" s="246"/>
      <c r="C1200" s="180"/>
      <c r="D1200" s="243"/>
      <c r="E1200" s="244"/>
      <c r="F1200" s="178"/>
      <c r="G1200" s="90"/>
      <c r="H1200" s="245"/>
      <c r="I1200" s="219"/>
      <c r="J1200" s="219"/>
      <c r="K1200" s="219"/>
      <c r="L1200" s="220"/>
      <c r="M1200" s="220"/>
      <c r="N1200" s="220"/>
      <c r="O1200" s="220"/>
      <c r="P1200" s="220"/>
      <c r="Q1200" s="220"/>
      <c r="R1200" s="220"/>
      <c r="S1200" s="220"/>
      <c r="T1200" s="220"/>
      <c r="U1200" s="206"/>
      <c r="V1200" s="199"/>
      <c r="W1200" s="199"/>
      <c r="Y1200" s="714"/>
      <c r="Z1200" s="714"/>
      <c r="AA1200" s="714"/>
      <c r="AB1200" s="714"/>
      <c r="AC1200" s="714"/>
      <c r="AD1200" s="714"/>
      <c r="AE1200" s="714"/>
      <c r="AF1200" s="714"/>
      <c r="AG1200" s="714"/>
      <c r="AH1200" s="82"/>
    </row>
    <row r="1201" spans="1:34" ht="13" x14ac:dyDescent="0.25">
      <c r="A1201" s="429"/>
      <c r="B1201" s="246"/>
      <c r="C1201" s="180"/>
      <c r="D1201" s="243"/>
      <c r="E1201" s="244"/>
      <c r="F1201" s="178"/>
      <c r="G1201" s="90"/>
      <c r="H1201" s="245"/>
      <c r="I1201" s="219"/>
      <c r="J1201" s="219"/>
      <c r="K1201" s="219"/>
      <c r="L1201" s="220"/>
      <c r="M1201" s="220"/>
      <c r="N1201" s="220"/>
      <c r="O1201" s="220"/>
      <c r="P1201" s="220"/>
      <c r="Q1201" s="220"/>
      <c r="R1201" s="220"/>
      <c r="S1201" s="220"/>
      <c r="T1201" s="220"/>
      <c r="U1201" s="206"/>
      <c r="V1201" s="199"/>
      <c r="W1201" s="199"/>
      <c r="Y1201" s="82"/>
      <c r="Z1201" s="82"/>
      <c r="AA1201" s="82"/>
      <c r="AB1201" s="82"/>
      <c r="AC1201" s="82"/>
      <c r="AD1201" s="82"/>
      <c r="AE1201" s="82"/>
      <c r="AF1201" s="82"/>
      <c r="AG1201" s="82"/>
      <c r="AH1201" s="82"/>
    </row>
    <row r="1202" spans="1:34" s="155" customFormat="1" ht="13" x14ac:dyDescent="0.25">
      <c r="A1202" s="428" t="s">
        <v>567</v>
      </c>
      <c r="B1202" s="411" t="s">
        <v>10</v>
      </c>
      <c r="C1202" s="199"/>
      <c r="D1202" s="178"/>
      <c r="E1202" s="239"/>
      <c r="F1202" s="178"/>
      <c r="G1202" s="179"/>
      <c r="H1202" s="131"/>
      <c r="I1202" s="156"/>
      <c r="J1202" s="156"/>
      <c r="K1202" s="156"/>
      <c r="L1202" s="157"/>
      <c r="M1202" s="157"/>
      <c r="N1202" s="157"/>
      <c r="O1202" s="157"/>
      <c r="P1202" s="157"/>
      <c r="Q1202" s="157"/>
      <c r="R1202" s="157"/>
      <c r="S1202" s="157"/>
      <c r="T1202" s="157"/>
      <c r="U1202" s="158"/>
      <c r="V1202" s="91"/>
      <c r="W1202" s="91"/>
      <c r="Y1202" s="82"/>
      <c r="Z1202" s="82"/>
      <c r="AA1202" s="82"/>
      <c r="AB1202" s="82"/>
      <c r="AC1202" s="82"/>
      <c r="AD1202" s="82"/>
    </row>
    <row r="1203" spans="1:34" ht="15" customHeight="1" x14ac:dyDescent="0.35">
      <c r="A1203" s="429"/>
      <c r="B1203" s="83"/>
      <c r="C1203" s="84"/>
      <c r="D1203" s="83"/>
      <c r="E1203" s="83"/>
      <c r="F1203" s="83"/>
      <c r="G1203" s="84"/>
      <c r="H1203" s="83"/>
      <c r="I1203" s="83"/>
      <c r="J1203" s="83"/>
      <c r="K1203" s="83"/>
      <c r="L1203" s="84"/>
      <c r="M1203" s="84"/>
      <c r="N1203" s="84"/>
      <c r="O1203" s="84"/>
      <c r="P1203" s="84"/>
      <c r="Q1203" s="84"/>
      <c r="R1203" s="84"/>
      <c r="S1203" s="84"/>
      <c r="T1203" s="84"/>
      <c r="U1203" s="84"/>
      <c r="V1203" s="84"/>
      <c r="W1203" s="84"/>
      <c r="Y1203" s="82"/>
      <c r="Z1203" s="82"/>
      <c r="AA1203" s="82"/>
      <c r="AB1203" s="82"/>
      <c r="AC1203" s="82"/>
      <c r="AD1203" s="82"/>
      <c r="AE1203" s="82"/>
      <c r="AF1203" s="82"/>
      <c r="AG1203" s="82"/>
      <c r="AH1203" s="82"/>
    </row>
    <row r="1204" spans="1:34" ht="15" customHeight="1" x14ac:dyDescent="0.25">
      <c r="A1204" s="430"/>
      <c r="B1204" s="695" t="s">
        <v>345</v>
      </c>
      <c r="C1204" s="692" t="s">
        <v>346</v>
      </c>
      <c r="D1204" s="110"/>
      <c r="E1204" s="692" t="s">
        <v>2</v>
      </c>
      <c r="F1204" s="111"/>
      <c r="G1204" s="692" t="s">
        <v>48</v>
      </c>
      <c r="W1204" s="209"/>
      <c r="Y1204" s="82"/>
      <c r="Z1204" s="82"/>
      <c r="AA1204" s="82"/>
      <c r="AB1204" s="82"/>
      <c r="AC1204" s="82"/>
      <c r="AD1204" s="82"/>
      <c r="AE1204" s="82"/>
      <c r="AF1204" s="82"/>
      <c r="AG1204" s="82"/>
      <c r="AH1204" s="82"/>
    </row>
    <row r="1205" spans="1:34" ht="15" customHeight="1" x14ac:dyDescent="0.25">
      <c r="A1205" s="430"/>
      <c r="B1205" s="696"/>
      <c r="C1205" s="693"/>
      <c r="D1205" s="110"/>
      <c r="E1205" s="693"/>
      <c r="F1205" s="111"/>
      <c r="G1205" s="693"/>
      <c r="Y1205" s="82"/>
      <c r="Z1205" s="82"/>
      <c r="AA1205" s="82"/>
      <c r="AB1205" s="82"/>
      <c r="AC1205" s="82"/>
      <c r="AD1205" s="82"/>
      <c r="AE1205" s="82"/>
      <c r="AF1205" s="82"/>
      <c r="AG1205" s="82"/>
      <c r="AH1205" s="82"/>
    </row>
    <row r="1206" spans="1:34" ht="15" customHeight="1" x14ac:dyDescent="0.25">
      <c r="A1206" s="430"/>
      <c r="B1206" s="115" t="s">
        <v>545</v>
      </c>
      <c r="C1206" s="116" t="s">
        <v>546</v>
      </c>
      <c r="D1206" s="110"/>
      <c r="E1206" s="116" t="s">
        <v>547</v>
      </c>
      <c r="F1206" s="111"/>
      <c r="G1206" s="116" t="s">
        <v>548</v>
      </c>
      <c r="Y1206" s="82"/>
      <c r="Z1206" s="82"/>
      <c r="AA1206" s="82"/>
      <c r="AB1206" s="82"/>
      <c r="AC1206" s="82"/>
      <c r="AD1206" s="82"/>
      <c r="AE1206" s="82"/>
      <c r="AF1206" s="82"/>
      <c r="AG1206" s="82"/>
      <c r="AH1206" s="82"/>
    </row>
    <row r="1207" spans="1:34" ht="15" customHeight="1" x14ac:dyDescent="0.25">
      <c r="A1207" s="429"/>
      <c r="B1207" s="106" t="s">
        <v>368</v>
      </c>
      <c r="C1207" s="119">
        <v>0</v>
      </c>
      <c r="D1207" s="137"/>
      <c r="E1207" s="88"/>
      <c r="F1207" s="102"/>
      <c r="G1207" s="87">
        <f>C1207*E1207</f>
        <v>0</v>
      </c>
      <c r="Y1207" s="82"/>
      <c r="Z1207" s="82"/>
      <c r="AA1207" s="82"/>
      <c r="AB1207" s="82"/>
      <c r="AC1207" s="82"/>
      <c r="AD1207" s="82"/>
      <c r="AE1207" s="82"/>
      <c r="AF1207" s="82"/>
      <c r="AG1207" s="82"/>
      <c r="AH1207" s="82"/>
    </row>
    <row r="1208" spans="1:34" ht="15" customHeight="1" x14ac:dyDescent="0.25">
      <c r="A1208" s="429"/>
      <c r="B1208" s="106" t="s">
        <v>369</v>
      </c>
      <c r="C1208" s="138">
        <v>0.2</v>
      </c>
      <c r="D1208" s="137"/>
      <c r="E1208" s="86"/>
      <c r="F1208" s="102"/>
      <c r="G1208" s="87">
        <f t="shared" ref="G1208:G1211" si="128">C1208*E1208</f>
        <v>0</v>
      </c>
    </row>
    <row r="1209" spans="1:34" ht="15" customHeight="1" x14ac:dyDescent="0.25">
      <c r="A1209" s="429"/>
      <c r="B1209" s="106" t="s">
        <v>370</v>
      </c>
      <c r="C1209" s="141">
        <v>0.5</v>
      </c>
      <c r="D1209" s="137"/>
      <c r="E1209" s="88"/>
      <c r="F1209" s="102"/>
      <c r="G1209" s="87">
        <f t="shared" si="128"/>
        <v>0</v>
      </c>
    </row>
    <row r="1210" spans="1:34" ht="15" customHeight="1" x14ac:dyDescent="0.25">
      <c r="A1210" s="429"/>
      <c r="B1210" s="106" t="s">
        <v>371</v>
      </c>
      <c r="C1210" s="141">
        <v>1</v>
      </c>
      <c r="D1210" s="137"/>
      <c r="E1210" s="88"/>
      <c r="F1210" s="102"/>
      <c r="G1210" s="87">
        <f t="shared" si="128"/>
        <v>0</v>
      </c>
    </row>
    <row r="1211" spans="1:34" ht="15" customHeight="1" x14ac:dyDescent="0.25">
      <c r="A1211" s="429"/>
      <c r="B1211" s="106" t="s">
        <v>351</v>
      </c>
      <c r="C1211" s="141">
        <v>1.5</v>
      </c>
      <c r="D1211" s="137"/>
      <c r="E1211" s="88"/>
      <c r="F1211" s="102"/>
      <c r="G1211" s="87">
        <f t="shared" si="128"/>
        <v>0</v>
      </c>
    </row>
    <row r="1212" spans="1:34" ht="15" customHeight="1" x14ac:dyDescent="0.25">
      <c r="A1212" s="429"/>
      <c r="B1212" s="106" t="s">
        <v>353</v>
      </c>
      <c r="C1212" s="141">
        <v>1</v>
      </c>
      <c r="D1212" s="137"/>
      <c r="E1212" s="88"/>
      <c r="F1212" s="102"/>
      <c r="G1212" s="87">
        <f>C1212*E1212</f>
        <v>0</v>
      </c>
    </row>
    <row r="1213" spans="1:34" ht="15" customHeight="1" x14ac:dyDescent="0.25">
      <c r="A1213" s="299"/>
      <c r="C1213" s="180" t="s">
        <v>42</v>
      </c>
      <c r="E1213" s="87">
        <f>SUM(E1207:E1212)</f>
        <v>0</v>
      </c>
      <c r="F1213" s="206"/>
      <c r="G1213" s="87">
        <f>SUM(G1207:G1212)</f>
        <v>0</v>
      </c>
    </row>
    <row r="1214" spans="1:34" ht="15" customHeight="1" x14ac:dyDescent="0.35">
      <c r="A1214" s="299"/>
    </row>
    <row r="1215" spans="1:34" ht="15" customHeight="1" x14ac:dyDescent="0.35">
      <c r="A1215" s="299"/>
    </row>
    <row r="1216" spans="1:34" ht="15" customHeight="1" x14ac:dyDescent="0.25">
      <c r="A1216" s="428" t="s">
        <v>527</v>
      </c>
      <c r="B1216" s="411" t="s">
        <v>12</v>
      </c>
      <c r="C1216" s="199"/>
      <c r="D1216" s="178"/>
      <c r="E1216" s="239"/>
      <c r="F1216" s="178"/>
      <c r="G1216" s="179"/>
    </row>
    <row r="1217" spans="1:7" ht="15" customHeight="1" x14ac:dyDescent="0.35">
      <c r="A1217" s="429"/>
      <c r="B1217" s="83"/>
      <c r="C1217" s="84"/>
      <c r="D1217" s="83"/>
      <c r="E1217" s="83"/>
      <c r="F1217" s="83"/>
      <c r="G1217" s="84"/>
    </row>
    <row r="1218" spans="1:7" ht="15" customHeight="1" x14ac:dyDescent="0.25">
      <c r="A1218" s="430"/>
      <c r="B1218" s="695" t="s">
        <v>345</v>
      </c>
      <c r="C1218" s="692" t="s">
        <v>346</v>
      </c>
      <c r="D1218" s="110"/>
      <c r="E1218" s="692" t="s">
        <v>2</v>
      </c>
      <c r="F1218" s="111"/>
      <c r="G1218" s="692" t="s">
        <v>48</v>
      </c>
    </row>
    <row r="1219" spans="1:7" ht="15" customHeight="1" x14ac:dyDescent="0.25">
      <c r="A1219" s="430"/>
      <c r="B1219" s="696"/>
      <c r="C1219" s="693"/>
      <c r="D1219" s="110"/>
      <c r="E1219" s="693"/>
      <c r="F1219" s="111"/>
      <c r="G1219" s="693"/>
    </row>
    <row r="1220" spans="1:7" ht="15" customHeight="1" x14ac:dyDescent="0.25">
      <c r="A1220" s="430"/>
      <c r="B1220" s="115" t="s">
        <v>545</v>
      </c>
      <c r="C1220" s="116" t="s">
        <v>546</v>
      </c>
      <c r="D1220" s="110"/>
      <c r="E1220" s="116" t="s">
        <v>547</v>
      </c>
      <c r="F1220" s="111"/>
      <c r="G1220" s="116" t="s">
        <v>548</v>
      </c>
    </row>
    <row r="1221" spans="1:7" ht="15" customHeight="1" x14ac:dyDescent="0.25">
      <c r="A1221" s="429"/>
      <c r="B1221" s="106" t="s">
        <v>368</v>
      </c>
      <c r="C1221" s="138">
        <v>0.2</v>
      </c>
      <c r="D1221" s="137"/>
      <c r="E1221" s="88"/>
      <c r="F1221" s="102"/>
      <c r="G1221" s="87">
        <f>C1221*E1221</f>
        <v>0</v>
      </c>
    </row>
    <row r="1222" spans="1:7" ht="15" customHeight="1" x14ac:dyDescent="0.25">
      <c r="A1222" s="429"/>
      <c r="B1222" s="106" t="s">
        <v>372</v>
      </c>
      <c r="C1222" s="138">
        <v>0.5</v>
      </c>
      <c r="D1222" s="137"/>
      <c r="E1222" s="86"/>
      <c r="F1222" s="102"/>
      <c r="G1222" s="87">
        <f>C1222*E1222</f>
        <v>0</v>
      </c>
    </row>
    <row r="1223" spans="1:7" ht="15" customHeight="1" x14ac:dyDescent="0.25">
      <c r="A1223" s="429"/>
      <c r="B1223" s="106" t="s">
        <v>371</v>
      </c>
      <c r="C1223" s="141">
        <v>1</v>
      </c>
      <c r="D1223" s="137"/>
      <c r="E1223" s="88"/>
      <c r="F1223" s="102"/>
      <c r="G1223" s="87">
        <f>C1223*E1223</f>
        <v>0</v>
      </c>
    </row>
    <row r="1224" spans="1:7" ht="15" customHeight="1" x14ac:dyDescent="0.25">
      <c r="A1224" s="429"/>
      <c r="B1224" s="106" t="s">
        <v>351</v>
      </c>
      <c r="C1224" s="141">
        <v>1.5</v>
      </c>
      <c r="D1224" s="137"/>
      <c r="E1224" s="88"/>
      <c r="F1224" s="102"/>
      <c r="G1224" s="87">
        <f>C1224*E1224</f>
        <v>0</v>
      </c>
    </row>
    <row r="1225" spans="1:7" ht="15" customHeight="1" x14ac:dyDescent="0.25">
      <c r="A1225" s="429"/>
      <c r="B1225" s="106" t="s">
        <v>353</v>
      </c>
      <c r="C1225" s="141">
        <v>0.5</v>
      </c>
      <c r="D1225" s="137"/>
      <c r="E1225" s="88"/>
      <c r="F1225" s="102"/>
      <c r="G1225" s="87">
        <f>C1225*E1225</f>
        <v>0</v>
      </c>
    </row>
    <row r="1226" spans="1:7" ht="15" customHeight="1" x14ac:dyDescent="0.25">
      <c r="A1226" s="299"/>
      <c r="C1226" s="180" t="s">
        <v>42</v>
      </c>
      <c r="E1226" s="87">
        <f>SUM(E1221:E1225)</f>
        <v>0</v>
      </c>
      <c r="F1226" s="206"/>
      <c r="G1226" s="87">
        <f>SUM(G1221:G1225)</f>
        <v>0</v>
      </c>
    </row>
    <row r="1227" spans="1:7" ht="15" customHeight="1" x14ac:dyDescent="0.35">
      <c r="A1227" s="299"/>
    </row>
    <row r="1228" spans="1:7" ht="15" customHeight="1" x14ac:dyDescent="0.35">
      <c r="A1228" s="299"/>
    </row>
    <row r="1229" spans="1:7" ht="13" x14ac:dyDescent="0.35">
      <c r="A1229" s="428" t="s">
        <v>531</v>
      </c>
      <c r="B1229" s="422" t="s">
        <v>14</v>
      </c>
      <c r="C1229" s="210"/>
      <c r="D1229" s="210"/>
      <c r="E1229" s="210"/>
      <c r="F1229" s="210"/>
      <c r="G1229" s="210"/>
    </row>
    <row r="1230" spans="1:7" ht="15" customHeight="1" x14ac:dyDescent="0.35">
      <c r="A1230" s="429"/>
      <c r="B1230" s="83"/>
      <c r="C1230" s="84"/>
      <c r="D1230" s="83"/>
      <c r="E1230" s="83"/>
      <c r="F1230" s="83"/>
      <c r="G1230" s="84"/>
    </row>
    <row r="1231" spans="1:7" ht="15" customHeight="1" x14ac:dyDescent="0.25">
      <c r="A1231" s="430"/>
      <c r="B1231" s="695" t="s">
        <v>345</v>
      </c>
      <c r="C1231" s="692" t="s">
        <v>346</v>
      </c>
      <c r="D1231" s="110"/>
      <c r="E1231" s="692" t="s">
        <v>2</v>
      </c>
      <c r="F1231" s="111"/>
      <c r="G1231" s="692" t="s">
        <v>48</v>
      </c>
    </row>
    <row r="1232" spans="1:7" ht="15" customHeight="1" x14ac:dyDescent="0.25">
      <c r="A1232" s="430"/>
      <c r="B1232" s="696"/>
      <c r="C1232" s="693"/>
      <c r="D1232" s="110"/>
      <c r="E1232" s="693"/>
      <c r="F1232" s="111"/>
      <c r="G1232" s="693"/>
    </row>
    <row r="1233" spans="1:7" ht="15" customHeight="1" x14ac:dyDescent="0.25">
      <c r="A1233" s="430"/>
      <c r="B1233" s="115" t="s">
        <v>545</v>
      </c>
      <c r="C1233" s="116" t="s">
        <v>546</v>
      </c>
      <c r="D1233" s="110"/>
      <c r="E1233" s="116" t="s">
        <v>547</v>
      </c>
      <c r="F1233" s="111"/>
      <c r="G1233" s="116" t="s">
        <v>548</v>
      </c>
    </row>
    <row r="1234" spans="1:7" ht="15" customHeight="1" x14ac:dyDescent="0.25">
      <c r="A1234" s="429"/>
      <c r="B1234" s="143" t="s">
        <v>354</v>
      </c>
      <c r="C1234" s="119">
        <v>0</v>
      </c>
      <c r="D1234" s="137"/>
      <c r="E1234" s="88"/>
      <c r="F1234" s="102"/>
      <c r="G1234" s="87">
        <f t="shared" ref="G1234:G1240" si="129">C1234*E1234</f>
        <v>0</v>
      </c>
    </row>
    <row r="1235" spans="1:7" ht="15" customHeight="1" x14ac:dyDescent="0.25">
      <c r="A1235" s="429"/>
      <c r="B1235" s="106" t="s">
        <v>368</v>
      </c>
      <c r="C1235" s="119">
        <v>0.2</v>
      </c>
      <c r="D1235" s="137"/>
      <c r="E1235" s="88"/>
      <c r="F1235" s="102"/>
      <c r="G1235" s="87">
        <f t="shared" si="129"/>
        <v>0</v>
      </c>
    </row>
    <row r="1236" spans="1:7" ht="15" customHeight="1" x14ac:dyDescent="0.25">
      <c r="A1236" s="429"/>
      <c r="B1236" s="454" t="s">
        <v>369</v>
      </c>
      <c r="C1236" s="455">
        <v>0.3</v>
      </c>
      <c r="D1236" s="137"/>
      <c r="E1236" s="88"/>
      <c r="F1236" s="102"/>
      <c r="G1236" s="87">
        <f t="shared" si="129"/>
        <v>0</v>
      </c>
    </row>
    <row r="1237" spans="1:7" ht="15" customHeight="1" x14ac:dyDescent="0.25">
      <c r="A1237" s="429"/>
      <c r="B1237" s="153" t="s">
        <v>370</v>
      </c>
      <c r="C1237" s="138">
        <v>0.5</v>
      </c>
      <c r="D1237" s="137"/>
      <c r="E1237" s="86"/>
      <c r="F1237" s="102"/>
      <c r="G1237" s="87">
        <f t="shared" si="129"/>
        <v>0</v>
      </c>
    </row>
    <row r="1238" spans="1:7" ht="15" customHeight="1" x14ac:dyDescent="0.25">
      <c r="A1238" s="429"/>
      <c r="B1238" s="153" t="s">
        <v>371</v>
      </c>
      <c r="C1238" s="141">
        <v>1</v>
      </c>
      <c r="D1238" s="137"/>
      <c r="E1238" s="88"/>
      <c r="F1238" s="102"/>
      <c r="G1238" s="87">
        <f t="shared" si="129"/>
        <v>0</v>
      </c>
    </row>
    <row r="1239" spans="1:7" ht="15" customHeight="1" x14ac:dyDescent="0.25">
      <c r="A1239" s="429"/>
      <c r="B1239" s="106" t="s">
        <v>351</v>
      </c>
      <c r="C1239" s="141">
        <v>1.5</v>
      </c>
      <c r="D1239" s="137"/>
      <c r="E1239" s="88"/>
      <c r="F1239" s="102"/>
      <c r="G1239" s="87">
        <f t="shared" si="129"/>
        <v>0</v>
      </c>
    </row>
    <row r="1240" spans="1:7" ht="15" customHeight="1" x14ac:dyDescent="0.25">
      <c r="A1240" s="429"/>
      <c r="B1240" s="106" t="s">
        <v>352</v>
      </c>
      <c r="C1240" s="141">
        <v>0.5</v>
      </c>
      <c r="D1240" s="137"/>
      <c r="E1240" s="88"/>
      <c r="F1240" s="102"/>
      <c r="G1240" s="87">
        <f t="shared" si="129"/>
        <v>0</v>
      </c>
    </row>
    <row r="1241" spans="1:7" ht="15" customHeight="1" x14ac:dyDescent="0.25">
      <c r="A1241" s="299"/>
      <c r="C1241" s="180" t="s">
        <v>42</v>
      </c>
      <c r="E1241" s="87">
        <f>SUM(E1234:E1240)</f>
        <v>0</v>
      </c>
      <c r="F1241" s="206"/>
      <c r="G1241" s="87">
        <f>SUM(G1234:G1240)</f>
        <v>0</v>
      </c>
    </row>
    <row r="1242" spans="1:7" ht="15" customHeight="1" x14ac:dyDescent="0.35">
      <c r="A1242" s="299"/>
    </row>
    <row r="1243" spans="1:7" ht="15" customHeight="1" x14ac:dyDescent="0.35">
      <c r="A1243" s="299"/>
    </row>
    <row r="1244" spans="1:7" ht="15" customHeight="1" x14ac:dyDescent="0.25">
      <c r="A1244" s="428" t="s">
        <v>568</v>
      </c>
      <c r="B1244" s="411" t="s">
        <v>380</v>
      </c>
      <c r="C1244" s="199"/>
      <c r="D1244" s="178"/>
      <c r="E1244" s="239"/>
      <c r="F1244" s="178"/>
      <c r="G1244" s="179"/>
    </row>
    <row r="1245" spans="1:7" ht="15" customHeight="1" x14ac:dyDescent="0.35">
      <c r="A1245" s="429"/>
      <c r="B1245" s="83"/>
      <c r="C1245" s="84"/>
      <c r="D1245" s="83"/>
      <c r="E1245" s="83"/>
      <c r="F1245" s="83"/>
      <c r="G1245" s="84"/>
    </row>
    <row r="1246" spans="1:7" ht="15" customHeight="1" x14ac:dyDescent="0.25">
      <c r="A1246" s="430"/>
      <c r="B1246" s="695" t="s">
        <v>345</v>
      </c>
      <c r="C1246" s="692" t="s">
        <v>346</v>
      </c>
      <c r="D1246" s="110"/>
      <c r="E1246" s="692" t="s">
        <v>2</v>
      </c>
      <c r="F1246" s="111"/>
      <c r="G1246" s="692" t="s">
        <v>48</v>
      </c>
    </row>
    <row r="1247" spans="1:7" ht="15" customHeight="1" x14ac:dyDescent="0.25">
      <c r="A1247" s="430"/>
      <c r="B1247" s="696"/>
      <c r="C1247" s="693"/>
      <c r="D1247" s="110"/>
      <c r="E1247" s="693"/>
      <c r="F1247" s="111"/>
      <c r="G1247" s="693"/>
    </row>
    <row r="1248" spans="1:7" ht="15" customHeight="1" x14ac:dyDescent="0.25">
      <c r="A1248" s="430"/>
      <c r="B1248" s="115" t="s">
        <v>545</v>
      </c>
      <c r="C1248" s="116" t="s">
        <v>546</v>
      </c>
      <c r="D1248" s="110"/>
      <c r="E1248" s="116" t="s">
        <v>547</v>
      </c>
      <c r="F1248" s="111"/>
      <c r="G1248" s="116" t="s">
        <v>548</v>
      </c>
    </row>
    <row r="1249" spans="1:7" ht="15" customHeight="1" x14ac:dyDescent="0.25">
      <c r="A1249" s="430"/>
      <c r="B1249" s="469" t="s">
        <v>459</v>
      </c>
      <c r="C1249" s="315"/>
      <c r="D1249" s="137"/>
      <c r="E1249" s="315"/>
      <c r="F1249" s="102"/>
      <c r="G1249" s="316"/>
    </row>
    <row r="1250" spans="1:7" ht="15" customHeight="1" x14ac:dyDescent="0.25">
      <c r="A1250" s="430"/>
      <c r="B1250" s="471" t="s">
        <v>373</v>
      </c>
      <c r="C1250" s="141">
        <v>0.2</v>
      </c>
      <c r="D1250" s="110"/>
      <c r="E1250" s="88"/>
      <c r="F1250" s="111"/>
      <c r="G1250" s="87">
        <f t="shared" ref="G1250:G1252" si="130">C1250*E1250</f>
        <v>0</v>
      </c>
    </row>
    <row r="1251" spans="1:7" ht="15" customHeight="1" x14ac:dyDescent="0.25">
      <c r="A1251" s="430"/>
      <c r="B1251" s="471" t="s">
        <v>371</v>
      </c>
      <c r="C1251" s="141">
        <v>0.5</v>
      </c>
      <c r="D1251" s="110"/>
      <c r="E1251" s="88"/>
      <c r="F1251" s="111"/>
      <c r="G1251" s="87">
        <f t="shared" si="130"/>
        <v>0</v>
      </c>
    </row>
    <row r="1252" spans="1:7" ht="15" customHeight="1" x14ac:dyDescent="0.25">
      <c r="A1252" s="430"/>
      <c r="B1252" s="471" t="s">
        <v>351</v>
      </c>
      <c r="C1252" s="141">
        <v>1.5</v>
      </c>
      <c r="D1252" s="110"/>
      <c r="E1252" s="88"/>
      <c r="F1252" s="111"/>
      <c r="G1252" s="87">
        <f t="shared" si="130"/>
        <v>0</v>
      </c>
    </row>
    <row r="1253" spans="1:7" ht="15" customHeight="1" x14ac:dyDescent="0.25">
      <c r="A1253" s="430"/>
      <c r="B1253" s="469" t="s">
        <v>352</v>
      </c>
      <c r="C1253" s="315"/>
      <c r="D1253" s="137"/>
      <c r="E1253" s="315"/>
      <c r="F1253" s="102"/>
      <c r="G1253" s="316"/>
    </row>
    <row r="1254" spans="1:7" ht="15" customHeight="1" x14ac:dyDescent="0.25">
      <c r="A1254" s="430"/>
      <c r="B1254" s="472" t="s">
        <v>460</v>
      </c>
      <c r="C1254" s="459">
        <v>0.2</v>
      </c>
      <c r="D1254" s="110"/>
      <c r="E1254" s="88"/>
      <c r="F1254" s="111"/>
      <c r="G1254" s="87">
        <f>C1254*E1254</f>
        <v>0</v>
      </c>
    </row>
    <row r="1255" spans="1:7" ht="15" customHeight="1" x14ac:dyDescent="0.25">
      <c r="A1255" s="429"/>
      <c r="B1255" s="472" t="s">
        <v>461</v>
      </c>
      <c r="C1255" s="459">
        <v>0.5</v>
      </c>
      <c r="D1255" s="137"/>
      <c r="E1255" s="88"/>
      <c r="F1255" s="102"/>
      <c r="G1255" s="87">
        <f>C1255*E1255</f>
        <v>0</v>
      </c>
    </row>
    <row r="1256" spans="1:7" ht="15" customHeight="1" x14ac:dyDescent="0.25">
      <c r="A1256" s="429"/>
      <c r="B1256" s="472" t="s">
        <v>462</v>
      </c>
      <c r="C1256" s="459">
        <v>1.5</v>
      </c>
      <c r="D1256" s="137"/>
      <c r="E1256" s="88"/>
      <c r="F1256" s="102"/>
      <c r="G1256" s="87">
        <f>C1256*E1256</f>
        <v>0</v>
      </c>
    </row>
    <row r="1257" spans="1:7" ht="15" customHeight="1" x14ac:dyDescent="0.25">
      <c r="A1257" s="299"/>
      <c r="C1257" s="180" t="s">
        <v>42</v>
      </c>
      <c r="E1257" s="87">
        <f>SUM(E1255:E1256)</f>
        <v>0</v>
      </c>
      <c r="F1257" s="206"/>
      <c r="G1257" s="87">
        <f>SUM(G1250:G1252,G1254:G1256)</f>
        <v>0</v>
      </c>
    </row>
    <row r="1258" spans="1:7" ht="15" customHeight="1" x14ac:dyDescent="0.35">
      <c r="A1258" s="299"/>
    </row>
    <row r="1259" spans="1:7" ht="15" customHeight="1" x14ac:dyDescent="0.35">
      <c r="A1259" s="299"/>
    </row>
    <row r="1260" spans="1:7" ht="15" customHeight="1" x14ac:dyDescent="0.25">
      <c r="A1260" s="428" t="s">
        <v>569</v>
      </c>
      <c r="B1260" s="411" t="s">
        <v>381</v>
      </c>
      <c r="C1260" s="199"/>
      <c r="D1260" s="178"/>
      <c r="E1260" s="239"/>
      <c r="F1260" s="178"/>
      <c r="G1260" s="179"/>
    </row>
    <row r="1261" spans="1:7" ht="15" customHeight="1" x14ac:dyDescent="0.35">
      <c r="A1261" s="429"/>
      <c r="B1261" s="83"/>
      <c r="C1261" s="84"/>
      <c r="D1261" s="83"/>
      <c r="E1261" s="83"/>
      <c r="F1261" s="83"/>
      <c r="G1261" s="84"/>
    </row>
    <row r="1262" spans="1:7" ht="15" customHeight="1" x14ac:dyDescent="0.25">
      <c r="A1262" s="430"/>
      <c r="B1262" s="695" t="s">
        <v>345</v>
      </c>
      <c r="C1262" s="692" t="s">
        <v>346</v>
      </c>
      <c r="D1262" s="110"/>
      <c r="E1262" s="692" t="s">
        <v>2</v>
      </c>
      <c r="F1262" s="111"/>
      <c r="G1262" s="692" t="s">
        <v>48</v>
      </c>
    </row>
    <row r="1263" spans="1:7" ht="15" customHeight="1" x14ac:dyDescent="0.25">
      <c r="A1263" s="430"/>
      <c r="B1263" s="696"/>
      <c r="C1263" s="693"/>
      <c r="D1263" s="110"/>
      <c r="E1263" s="693"/>
      <c r="F1263" s="111"/>
      <c r="G1263" s="693"/>
    </row>
    <row r="1264" spans="1:7" ht="15" customHeight="1" x14ac:dyDescent="0.25">
      <c r="A1264" s="430"/>
      <c r="B1264" s="115" t="s">
        <v>545</v>
      </c>
      <c r="C1264" s="116" t="s">
        <v>546</v>
      </c>
      <c r="D1264" s="110"/>
      <c r="E1264" s="116" t="s">
        <v>547</v>
      </c>
      <c r="F1264" s="111"/>
      <c r="G1264" s="116" t="s">
        <v>548</v>
      </c>
    </row>
    <row r="1265" spans="1:7" ht="15" customHeight="1" x14ac:dyDescent="0.25">
      <c r="A1265" s="430"/>
      <c r="B1265" s="469" t="s">
        <v>459</v>
      </c>
      <c r="C1265" s="315"/>
      <c r="D1265" s="137"/>
      <c r="E1265" s="315"/>
      <c r="F1265" s="102"/>
      <c r="G1265" s="316"/>
    </row>
    <row r="1266" spans="1:7" ht="15" customHeight="1" x14ac:dyDescent="0.25">
      <c r="A1266" s="430"/>
      <c r="B1266" s="471" t="s">
        <v>368</v>
      </c>
      <c r="C1266" s="119">
        <v>0.2</v>
      </c>
      <c r="D1266" s="110"/>
      <c r="E1266" s="88"/>
      <c r="F1266" s="111"/>
      <c r="G1266" s="87">
        <f t="shared" ref="G1266:G1269" si="131">C1266*E1266</f>
        <v>0</v>
      </c>
    </row>
    <row r="1267" spans="1:7" ht="15" customHeight="1" x14ac:dyDescent="0.25">
      <c r="A1267" s="430"/>
      <c r="B1267" s="471" t="s">
        <v>441</v>
      </c>
      <c r="C1267" s="119">
        <v>0.3</v>
      </c>
      <c r="D1267" s="110"/>
      <c r="E1267" s="88"/>
      <c r="F1267" s="111"/>
      <c r="G1267" s="87">
        <f t="shared" si="131"/>
        <v>0</v>
      </c>
    </row>
    <row r="1268" spans="1:7" ht="15" customHeight="1" x14ac:dyDescent="0.25">
      <c r="A1268" s="430"/>
      <c r="B1268" s="471" t="s">
        <v>370</v>
      </c>
      <c r="C1268" s="138">
        <v>0.5</v>
      </c>
      <c r="D1268" s="110"/>
      <c r="E1268" s="88"/>
      <c r="F1268" s="111"/>
      <c r="G1268" s="87">
        <f t="shared" si="131"/>
        <v>0</v>
      </c>
    </row>
    <row r="1269" spans="1:7" ht="15" customHeight="1" x14ac:dyDescent="0.25">
      <c r="A1269" s="430"/>
      <c r="B1269" s="471" t="s">
        <v>371</v>
      </c>
      <c r="C1269" s="141">
        <v>1</v>
      </c>
      <c r="D1269" s="110"/>
      <c r="E1269" s="88"/>
      <c r="F1269" s="111"/>
      <c r="G1269" s="87">
        <f t="shared" si="131"/>
        <v>0</v>
      </c>
    </row>
    <row r="1270" spans="1:7" ht="15" customHeight="1" x14ac:dyDescent="0.25">
      <c r="A1270" s="429"/>
      <c r="B1270" s="471" t="s">
        <v>351</v>
      </c>
      <c r="C1270" s="141">
        <v>1.5</v>
      </c>
      <c r="D1270" s="137"/>
      <c r="E1270" s="88"/>
      <c r="F1270" s="102"/>
      <c r="G1270" s="87">
        <f>C1270*E1270</f>
        <v>0</v>
      </c>
    </row>
    <row r="1271" spans="1:7" ht="15" customHeight="1" x14ac:dyDescent="0.25">
      <c r="A1271" s="429"/>
      <c r="B1271" s="469" t="s">
        <v>352</v>
      </c>
      <c r="C1271" s="315"/>
      <c r="D1271" s="137"/>
      <c r="E1271" s="315"/>
      <c r="F1271" s="102"/>
      <c r="G1271" s="316"/>
    </row>
    <row r="1272" spans="1:7" ht="15" customHeight="1" x14ac:dyDescent="0.25">
      <c r="A1272" s="429"/>
      <c r="B1272" s="472" t="s">
        <v>429</v>
      </c>
      <c r="C1272" s="462">
        <v>0.4</v>
      </c>
      <c r="D1272" s="137"/>
      <c r="E1272" s="86"/>
      <c r="F1272" s="102"/>
      <c r="G1272" s="87">
        <f>C1272*E1272</f>
        <v>0</v>
      </c>
    </row>
    <row r="1273" spans="1:7" ht="15" customHeight="1" x14ac:dyDescent="0.25">
      <c r="A1273" s="429"/>
      <c r="B1273" s="472" t="s">
        <v>430</v>
      </c>
      <c r="C1273" s="462">
        <v>0.75</v>
      </c>
      <c r="D1273" s="137"/>
      <c r="E1273" s="88"/>
      <c r="F1273" s="102"/>
      <c r="G1273" s="87">
        <f>C1273*E1273</f>
        <v>0</v>
      </c>
    </row>
    <row r="1274" spans="1:7" ht="15" customHeight="1" x14ac:dyDescent="0.25">
      <c r="A1274" s="429"/>
      <c r="B1274" s="472" t="s">
        <v>431</v>
      </c>
      <c r="C1274" s="462">
        <v>1.5</v>
      </c>
      <c r="D1274" s="137"/>
      <c r="E1274" s="88"/>
      <c r="F1274" s="102"/>
      <c r="G1274" s="87">
        <f>C1274*E1274</f>
        <v>0</v>
      </c>
    </row>
    <row r="1275" spans="1:7" ht="15" customHeight="1" x14ac:dyDescent="0.25">
      <c r="A1275" s="299"/>
      <c r="C1275" s="180" t="s">
        <v>42</v>
      </c>
      <c r="E1275" s="87">
        <f>SUM(E1270:E1274)</f>
        <v>0</v>
      </c>
      <c r="F1275" s="206"/>
      <c r="G1275" s="87">
        <f>SUM(G1266:G1270,G1272:G1274)</f>
        <v>0</v>
      </c>
    </row>
    <row r="1276" spans="1:7" ht="15" customHeight="1" x14ac:dyDescent="0.25">
      <c r="A1276" s="299"/>
      <c r="C1276" s="180"/>
      <c r="E1276" s="90"/>
      <c r="F1276" s="206"/>
      <c r="G1276" s="90"/>
    </row>
    <row r="1277" spans="1:7" ht="15" customHeight="1" x14ac:dyDescent="0.25">
      <c r="A1277" s="299"/>
      <c r="C1277" s="180"/>
      <c r="E1277" s="90"/>
      <c r="F1277" s="206"/>
      <c r="G1277" s="90"/>
    </row>
    <row r="1278" spans="1:7" ht="15" customHeight="1" x14ac:dyDescent="0.25">
      <c r="A1278" s="428" t="s">
        <v>570</v>
      </c>
      <c r="B1278" s="411" t="s">
        <v>497</v>
      </c>
      <c r="C1278" s="199"/>
      <c r="D1278" s="178"/>
      <c r="E1278" s="239"/>
      <c r="F1278" s="178"/>
      <c r="G1278" s="179"/>
    </row>
    <row r="1279" spans="1:7" ht="15" customHeight="1" x14ac:dyDescent="0.35">
      <c r="A1279" s="429"/>
      <c r="B1279" s="83"/>
      <c r="C1279" s="84"/>
      <c r="D1279" s="83"/>
      <c r="E1279" s="83"/>
      <c r="F1279" s="83"/>
      <c r="G1279" s="84"/>
    </row>
    <row r="1280" spans="1:7" ht="15" customHeight="1" x14ac:dyDescent="0.25">
      <c r="A1280" s="430"/>
      <c r="B1280" s="695" t="s">
        <v>345</v>
      </c>
      <c r="C1280" s="692" t="s">
        <v>346</v>
      </c>
      <c r="D1280" s="110"/>
      <c r="E1280" s="692" t="s">
        <v>2</v>
      </c>
      <c r="F1280" s="111"/>
      <c r="G1280" s="692" t="s">
        <v>48</v>
      </c>
    </row>
    <row r="1281" spans="1:7" ht="15" customHeight="1" x14ac:dyDescent="0.25">
      <c r="A1281" s="430"/>
      <c r="B1281" s="696"/>
      <c r="C1281" s="693"/>
      <c r="D1281" s="110"/>
      <c r="E1281" s="693"/>
      <c r="F1281" s="111"/>
      <c r="G1281" s="693"/>
    </row>
    <row r="1282" spans="1:7" ht="15" customHeight="1" x14ac:dyDescent="0.25">
      <c r="A1282" s="430"/>
      <c r="B1282" s="115" t="s">
        <v>545</v>
      </c>
      <c r="C1282" s="116" t="s">
        <v>546</v>
      </c>
      <c r="D1282" s="110"/>
      <c r="E1282" s="116" t="s">
        <v>547</v>
      </c>
      <c r="F1282" s="111"/>
      <c r="G1282" s="116" t="s">
        <v>548</v>
      </c>
    </row>
    <row r="1283" spans="1:7" ht="15" customHeight="1" x14ac:dyDescent="0.25">
      <c r="A1283" s="430"/>
      <c r="B1283" s="469" t="s">
        <v>459</v>
      </c>
      <c r="C1283" s="315"/>
      <c r="D1283" s="137"/>
      <c r="E1283" s="315"/>
      <c r="F1283" s="102"/>
      <c r="G1283" s="316"/>
    </row>
    <row r="1284" spans="1:7" ht="15" customHeight="1" x14ac:dyDescent="0.25">
      <c r="A1284" s="430"/>
      <c r="B1284" s="471" t="s">
        <v>373</v>
      </c>
      <c r="C1284" s="141">
        <v>0.2</v>
      </c>
      <c r="D1284" s="110"/>
      <c r="E1284" s="88"/>
      <c r="F1284" s="111"/>
      <c r="G1284" s="87">
        <f t="shared" ref="G1284:G1286" si="132">C1284*E1284</f>
        <v>0</v>
      </c>
    </row>
    <row r="1285" spans="1:7" ht="15" customHeight="1" x14ac:dyDescent="0.25">
      <c r="A1285" s="430"/>
      <c r="B1285" s="471" t="s">
        <v>371</v>
      </c>
      <c r="C1285" s="141">
        <v>0.5</v>
      </c>
      <c r="D1285" s="110"/>
      <c r="E1285" s="88"/>
      <c r="F1285" s="111"/>
      <c r="G1285" s="87">
        <f t="shared" si="132"/>
        <v>0</v>
      </c>
    </row>
    <row r="1286" spans="1:7" ht="15" customHeight="1" x14ac:dyDescent="0.25">
      <c r="A1286" s="430"/>
      <c r="B1286" s="471" t="s">
        <v>351</v>
      </c>
      <c r="C1286" s="141">
        <v>1.5</v>
      </c>
      <c r="D1286" s="110"/>
      <c r="E1286" s="88"/>
      <c r="F1286" s="111"/>
      <c r="G1286" s="87">
        <f t="shared" si="132"/>
        <v>0</v>
      </c>
    </row>
    <row r="1287" spans="1:7" ht="15" customHeight="1" x14ac:dyDescent="0.25">
      <c r="A1287" s="430"/>
      <c r="B1287" s="469" t="s">
        <v>352</v>
      </c>
      <c r="C1287" s="315"/>
      <c r="D1287" s="137"/>
      <c r="E1287" s="315"/>
      <c r="F1287" s="102"/>
      <c r="G1287" s="316"/>
    </row>
    <row r="1288" spans="1:7" ht="15" customHeight="1" x14ac:dyDescent="0.25">
      <c r="A1288" s="430"/>
      <c r="B1288" s="472" t="s">
        <v>460</v>
      </c>
      <c r="C1288" s="459">
        <v>0.2</v>
      </c>
      <c r="D1288" s="110"/>
      <c r="E1288" s="88"/>
      <c r="F1288" s="111"/>
      <c r="G1288" s="87">
        <f>C1288*E1288</f>
        <v>0</v>
      </c>
    </row>
    <row r="1289" spans="1:7" ht="15" customHeight="1" x14ac:dyDescent="0.25">
      <c r="A1289" s="429"/>
      <c r="B1289" s="472" t="s">
        <v>461</v>
      </c>
      <c r="C1289" s="459">
        <v>0.5</v>
      </c>
      <c r="D1289" s="137"/>
      <c r="E1289" s="88"/>
      <c r="F1289" s="102"/>
      <c r="G1289" s="87">
        <f>C1289*E1289</f>
        <v>0</v>
      </c>
    </row>
    <row r="1290" spans="1:7" ht="15" customHeight="1" x14ac:dyDescent="0.25">
      <c r="A1290" s="429"/>
      <c r="B1290" s="472" t="s">
        <v>462</v>
      </c>
      <c r="C1290" s="459">
        <v>1.5</v>
      </c>
      <c r="D1290" s="137"/>
      <c r="E1290" s="88"/>
      <c r="F1290" s="102"/>
      <c r="G1290" s="87">
        <f>C1290*E1290</f>
        <v>0</v>
      </c>
    </row>
    <row r="1291" spans="1:7" ht="15" customHeight="1" x14ac:dyDescent="0.25">
      <c r="A1291" s="299"/>
      <c r="C1291" s="180" t="s">
        <v>42</v>
      </c>
      <c r="E1291" s="87">
        <f>SUM(E1289:E1290)</f>
        <v>0</v>
      </c>
      <c r="F1291" s="206"/>
      <c r="G1291" s="87">
        <f>SUM(G1284:G1286,G1288:G1290)</f>
        <v>0</v>
      </c>
    </row>
    <row r="1292" spans="1:7" ht="15" customHeight="1" x14ac:dyDescent="0.35">
      <c r="A1292" s="299"/>
    </row>
    <row r="1293" spans="1:7" ht="15" customHeight="1" x14ac:dyDescent="0.35">
      <c r="A1293" s="299"/>
    </row>
    <row r="1294" spans="1:7" ht="15" customHeight="1" x14ac:dyDescent="0.25">
      <c r="A1294" s="428" t="s">
        <v>571</v>
      </c>
      <c r="B1294" s="411" t="s">
        <v>496</v>
      </c>
      <c r="C1294" s="199"/>
      <c r="D1294" s="178"/>
      <c r="E1294" s="239"/>
      <c r="F1294" s="178"/>
      <c r="G1294" s="179"/>
    </row>
    <row r="1295" spans="1:7" ht="15" customHeight="1" x14ac:dyDescent="0.35">
      <c r="A1295" s="429"/>
      <c r="B1295" s="83"/>
      <c r="C1295" s="84"/>
      <c r="D1295" s="83"/>
      <c r="E1295" s="83"/>
      <c r="F1295" s="83"/>
      <c r="G1295" s="84"/>
    </row>
    <row r="1296" spans="1:7" ht="15" customHeight="1" x14ac:dyDescent="0.25">
      <c r="A1296" s="430"/>
      <c r="B1296" s="695" t="s">
        <v>345</v>
      </c>
      <c r="C1296" s="692" t="s">
        <v>346</v>
      </c>
      <c r="D1296" s="110"/>
      <c r="E1296" s="692" t="s">
        <v>2</v>
      </c>
      <c r="F1296" s="111"/>
      <c r="G1296" s="692" t="s">
        <v>48</v>
      </c>
    </row>
    <row r="1297" spans="1:7" ht="15" customHeight="1" x14ac:dyDescent="0.25">
      <c r="A1297" s="430"/>
      <c r="B1297" s="696"/>
      <c r="C1297" s="693"/>
      <c r="D1297" s="110"/>
      <c r="E1297" s="693"/>
      <c r="F1297" s="111"/>
      <c r="G1297" s="693"/>
    </row>
    <row r="1298" spans="1:7" ht="15" customHeight="1" x14ac:dyDescent="0.25">
      <c r="A1298" s="430"/>
      <c r="B1298" s="115" t="s">
        <v>545</v>
      </c>
      <c r="C1298" s="116" t="s">
        <v>546</v>
      </c>
      <c r="D1298" s="110"/>
      <c r="E1298" s="116" t="s">
        <v>547</v>
      </c>
      <c r="F1298" s="111"/>
      <c r="G1298" s="116" t="s">
        <v>548</v>
      </c>
    </row>
    <row r="1299" spans="1:7" ht="15" customHeight="1" x14ac:dyDescent="0.25">
      <c r="A1299" s="430"/>
      <c r="B1299" s="469" t="s">
        <v>459</v>
      </c>
      <c r="C1299" s="315"/>
      <c r="D1299" s="137"/>
      <c r="E1299" s="315"/>
      <c r="F1299" s="102"/>
      <c r="G1299" s="316"/>
    </row>
    <row r="1300" spans="1:7" ht="15" customHeight="1" x14ac:dyDescent="0.25">
      <c r="A1300" s="430"/>
      <c r="B1300" s="471" t="s">
        <v>368</v>
      </c>
      <c r="C1300" s="119">
        <v>0.2</v>
      </c>
      <c r="D1300" s="110"/>
      <c r="E1300" s="88"/>
      <c r="F1300" s="111"/>
      <c r="G1300" s="87">
        <f t="shared" ref="G1300:G1303" si="133">C1300*E1300</f>
        <v>0</v>
      </c>
    </row>
    <row r="1301" spans="1:7" ht="15" customHeight="1" x14ac:dyDescent="0.25">
      <c r="A1301" s="430"/>
      <c r="B1301" s="471" t="s">
        <v>441</v>
      </c>
      <c r="C1301" s="119">
        <v>0.3</v>
      </c>
      <c r="D1301" s="110"/>
      <c r="E1301" s="88"/>
      <c r="F1301" s="111"/>
      <c r="G1301" s="87">
        <f t="shared" si="133"/>
        <v>0</v>
      </c>
    </row>
    <row r="1302" spans="1:7" ht="15" customHeight="1" x14ac:dyDescent="0.25">
      <c r="A1302" s="430"/>
      <c r="B1302" s="471" t="s">
        <v>370</v>
      </c>
      <c r="C1302" s="138">
        <v>0.5</v>
      </c>
      <c r="D1302" s="110"/>
      <c r="E1302" s="88"/>
      <c r="F1302" s="111"/>
      <c r="G1302" s="87">
        <f t="shared" si="133"/>
        <v>0</v>
      </c>
    </row>
    <row r="1303" spans="1:7" ht="15" customHeight="1" x14ac:dyDescent="0.25">
      <c r="A1303" s="430"/>
      <c r="B1303" s="471" t="s">
        <v>371</v>
      </c>
      <c r="C1303" s="141">
        <v>1</v>
      </c>
      <c r="D1303" s="110"/>
      <c r="E1303" s="88"/>
      <c r="F1303" s="111"/>
      <c r="G1303" s="87">
        <f t="shared" si="133"/>
        <v>0</v>
      </c>
    </row>
    <row r="1304" spans="1:7" ht="15" customHeight="1" x14ac:dyDescent="0.25">
      <c r="A1304" s="429"/>
      <c r="B1304" s="471" t="s">
        <v>351</v>
      </c>
      <c r="C1304" s="141">
        <v>1.5</v>
      </c>
      <c r="D1304" s="137"/>
      <c r="E1304" s="88"/>
      <c r="F1304" s="102"/>
      <c r="G1304" s="87">
        <f>C1304*E1304</f>
        <v>0</v>
      </c>
    </row>
    <row r="1305" spans="1:7" ht="15" customHeight="1" x14ac:dyDescent="0.25">
      <c r="A1305" s="429"/>
      <c r="B1305" s="469" t="s">
        <v>352</v>
      </c>
      <c r="C1305" s="315"/>
      <c r="D1305" s="137"/>
      <c r="E1305" s="315"/>
      <c r="F1305" s="102"/>
      <c r="G1305" s="316"/>
    </row>
    <row r="1306" spans="1:7" ht="15" customHeight="1" x14ac:dyDescent="0.25">
      <c r="A1306" s="429"/>
      <c r="B1306" s="472" t="s">
        <v>429</v>
      </c>
      <c r="C1306" s="462">
        <v>0.4</v>
      </c>
      <c r="D1306" s="137"/>
      <c r="E1306" s="86"/>
      <c r="F1306" s="102"/>
      <c r="G1306" s="87">
        <f>C1306*E1306</f>
        <v>0</v>
      </c>
    </row>
    <row r="1307" spans="1:7" ht="15" customHeight="1" x14ac:dyDescent="0.25">
      <c r="A1307" s="429"/>
      <c r="B1307" s="472" t="s">
        <v>430</v>
      </c>
      <c r="C1307" s="462">
        <v>0.75</v>
      </c>
      <c r="D1307" s="137"/>
      <c r="E1307" s="88"/>
      <c r="F1307" s="102"/>
      <c r="G1307" s="87">
        <f>C1307*E1307</f>
        <v>0</v>
      </c>
    </row>
    <row r="1308" spans="1:7" ht="15" customHeight="1" x14ac:dyDescent="0.25">
      <c r="A1308" s="429"/>
      <c r="B1308" s="472" t="s">
        <v>431</v>
      </c>
      <c r="C1308" s="459">
        <v>1.5</v>
      </c>
      <c r="D1308" s="137"/>
      <c r="E1308" s="88"/>
      <c r="F1308" s="102"/>
      <c r="G1308" s="87">
        <f>C1308*E1308</f>
        <v>0</v>
      </c>
    </row>
    <row r="1309" spans="1:7" ht="15" customHeight="1" x14ac:dyDescent="0.25">
      <c r="A1309" s="299"/>
      <c r="C1309" s="180" t="s">
        <v>42</v>
      </c>
      <c r="E1309" s="87">
        <f>SUM(E1304:E1308)</f>
        <v>0</v>
      </c>
      <c r="F1309" s="206"/>
      <c r="G1309" s="87">
        <f>SUM(G1300:G1304,G1306:G1308)</f>
        <v>0</v>
      </c>
    </row>
    <row r="1310" spans="1:7" ht="15" customHeight="1" x14ac:dyDescent="0.25">
      <c r="A1310" s="299"/>
      <c r="C1310" s="180"/>
      <c r="E1310" s="90"/>
      <c r="F1310" s="206"/>
      <c r="G1310" s="90"/>
    </row>
    <row r="1311" spans="1:7" ht="15" customHeight="1" x14ac:dyDescent="0.25">
      <c r="A1311" s="299"/>
      <c r="C1311" s="180"/>
      <c r="E1311" s="90"/>
      <c r="F1311" s="206"/>
      <c r="G1311" s="90"/>
    </row>
    <row r="1312" spans="1:7" ht="13" x14ac:dyDescent="0.3">
      <c r="A1312" s="490" t="s">
        <v>572</v>
      </c>
      <c r="B1312" s="421" t="s">
        <v>26</v>
      </c>
      <c r="C1312" s="152"/>
      <c r="D1312" s="152"/>
      <c r="E1312" s="152"/>
      <c r="F1312" s="152"/>
      <c r="G1312" s="152"/>
    </row>
    <row r="1313" spans="1:7" ht="15" customHeight="1" x14ac:dyDescent="0.35">
      <c r="A1313" s="429"/>
      <c r="B1313" s="83"/>
      <c r="C1313" s="84"/>
      <c r="D1313" s="83"/>
      <c r="E1313" s="83"/>
      <c r="F1313" s="83"/>
      <c r="G1313" s="84"/>
    </row>
    <row r="1314" spans="1:7" ht="15" customHeight="1" x14ac:dyDescent="0.25">
      <c r="A1314" s="430"/>
      <c r="B1314" s="695" t="s">
        <v>345</v>
      </c>
      <c r="C1314" s="692" t="s">
        <v>346</v>
      </c>
      <c r="D1314" s="110"/>
      <c r="E1314" s="692" t="s">
        <v>2</v>
      </c>
      <c r="F1314" s="111"/>
      <c r="G1314" s="692" t="s">
        <v>48</v>
      </c>
    </row>
    <row r="1315" spans="1:7" ht="15" customHeight="1" x14ac:dyDescent="0.25">
      <c r="A1315" s="430"/>
      <c r="B1315" s="696"/>
      <c r="C1315" s="693"/>
      <c r="D1315" s="110"/>
      <c r="E1315" s="693"/>
      <c r="F1315" s="111"/>
      <c r="G1315" s="693"/>
    </row>
    <row r="1316" spans="1:7" ht="15" customHeight="1" x14ac:dyDescent="0.25">
      <c r="A1316" s="430"/>
      <c r="B1316" s="115" t="s">
        <v>545</v>
      </c>
      <c r="C1316" s="116" t="s">
        <v>546</v>
      </c>
      <c r="D1316" s="110"/>
      <c r="E1316" s="116" t="s">
        <v>547</v>
      </c>
      <c r="F1316" s="111"/>
      <c r="G1316" s="116" t="s">
        <v>548</v>
      </c>
    </row>
    <row r="1317" spans="1:7" ht="15" customHeight="1" x14ac:dyDescent="0.25">
      <c r="A1317" s="430"/>
      <c r="B1317" s="460" t="s">
        <v>442</v>
      </c>
      <c r="C1317" s="315"/>
      <c r="D1317" s="137"/>
      <c r="E1317" s="315"/>
      <c r="F1317" s="102"/>
      <c r="G1317" s="316"/>
    </row>
    <row r="1318" spans="1:7" ht="15" customHeight="1" x14ac:dyDescent="0.25">
      <c r="A1318" s="430"/>
      <c r="B1318" s="461" t="s">
        <v>443</v>
      </c>
      <c r="C1318" s="166">
        <v>0.45</v>
      </c>
      <c r="D1318" s="110"/>
      <c r="E1318" s="88"/>
      <c r="F1318" s="111"/>
      <c r="G1318" s="87">
        <f>C1318*E1318</f>
        <v>0</v>
      </c>
    </row>
    <row r="1319" spans="1:7" ht="15" customHeight="1" x14ac:dyDescent="0.25">
      <c r="A1319" s="430"/>
      <c r="B1319" s="454" t="s">
        <v>444</v>
      </c>
      <c r="C1319" s="166">
        <v>0.75</v>
      </c>
      <c r="D1319" s="110"/>
      <c r="E1319" s="88"/>
      <c r="F1319" s="111"/>
      <c r="G1319" s="87">
        <f>C1319*E1319</f>
        <v>0</v>
      </c>
    </row>
    <row r="1320" spans="1:7" ht="15" customHeight="1" x14ac:dyDescent="0.25">
      <c r="A1320" s="430"/>
      <c r="B1320" s="460" t="s">
        <v>445</v>
      </c>
      <c r="C1320" s="315"/>
      <c r="D1320" s="137"/>
      <c r="E1320" s="315"/>
      <c r="F1320" s="102"/>
      <c r="G1320" s="316"/>
    </row>
    <row r="1321" spans="1:7" ht="15" customHeight="1" x14ac:dyDescent="0.25">
      <c r="A1321" s="430"/>
      <c r="B1321" s="461" t="s">
        <v>446</v>
      </c>
      <c r="C1321" s="166">
        <v>0.85</v>
      </c>
      <c r="D1321" s="110"/>
      <c r="E1321" s="88"/>
      <c r="F1321" s="111"/>
      <c r="G1321" s="87">
        <f>C1321*E1321</f>
        <v>0</v>
      </c>
    </row>
    <row r="1322" spans="1:7" ht="15" customHeight="1" x14ac:dyDescent="0.25">
      <c r="A1322" s="430"/>
      <c r="B1322" s="454" t="s">
        <v>447</v>
      </c>
      <c r="C1322" s="166">
        <v>1</v>
      </c>
      <c r="D1322" s="110"/>
      <c r="E1322" s="88"/>
      <c r="F1322" s="111"/>
      <c r="G1322" s="87">
        <f>C1322*E1322</f>
        <v>0</v>
      </c>
    </row>
    <row r="1323" spans="1:7" ht="15" customHeight="1" x14ac:dyDescent="0.25">
      <c r="A1323" s="430"/>
      <c r="B1323" s="582" t="s">
        <v>519</v>
      </c>
      <c r="C1323" s="315"/>
      <c r="D1323" s="137"/>
      <c r="E1323" s="315"/>
      <c r="F1323" s="102"/>
      <c r="G1323" s="316"/>
    </row>
    <row r="1324" spans="1:7" ht="15" customHeight="1" x14ac:dyDescent="0.25">
      <c r="A1324" s="430"/>
      <c r="B1324" s="461" t="s">
        <v>443</v>
      </c>
      <c r="C1324" s="583">
        <f>45%*1.5</f>
        <v>0.67500000000000004</v>
      </c>
      <c r="D1324" s="110"/>
      <c r="E1324" s="88"/>
      <c r="F1324" s="111"/>
      <c r="G1324" s="87">
        <f>C1324*E1324</f>
        <v>0</v>
      </c>
    </row>
    <row r="1325" spans="1:7" ht="15" customHeight="1" x14ac:dyDescent="0.25">
      <c r="A1325" s="430"/>
      <c r="B1325" s="454" t="s">
        <v>444</v>
      </c>
      <c r="C1325" s="583">
        <f>75%*1.5</f>
        <v>1.125</v>
      </c>
      <c r="D1325" s="110"/>
      <c r="E1325" s="88"/>
      <c r="F1325" s="111"/>
      <c r="G1325" s="87">
        <f>C1325*E1325</f>
        <v>0</v>
      </c>
    </row>
    <row r="1326" spans="1:7" ht="15" customHeight="1" x14ac:dyDescent="0.25">
      <c r="A1326" s="430"/>
      <c r="B1326" s="582" t="s">
        <v>520</v>
      </c>
      <c r="C1326" s="315"/>
      <c r="D1326" s="137"/>
      <c r="E1326" s="315"/>
      <c r="F1326" s="102"/>
      <c r="G1326" s="316"/>
    </row>
    <row r="1327" spans="1:7" ht="15" customHeight="1" x14ac:dyDescent="0.25">
      <c r="A1327" s="429"/>
      <c r="B1327" s="454" t="s">
        <v>447</v>
      </c>
      <c r="C1327" s="584">
        <f>100%*1.5</f>
        <v>1.5</v>
      </c>
      <c r="D1327" s="137"/>
      <c r="E1327" s="88"/>
      <c r="F1327" s="102"/>
      <c r="G1327" s="87">
        <f>C1327*E1327</f>
        <v>0</v>
      </c>
    </row>
    <row r="1328" spans="1:7" ht="15" customHeight="1" x14ac:dyDescent="0.25">
      <c r="A1328" s="299"/>
      <c r="C1328" s="180" t="s">
        <v>42</v>
      </c>
      <c r="E1328" s="87">
        <f>SUM(E1327)</f>
        <v>0</v>
      </c>
      <c r="F1328" s="206"/>
      <c r="G1328" s="87">
        <f>SUM(G1318:G1319,G1321:G1322,G1324:G1325,G1327)</f>
        <v>0</v>
      </c>
    </row>
    <row r="1329" spans="1:7" ht="15" customHeight="1" x14ac:dyDescent="0.35">
      <c r="A1329" s="299"/>
    </row>
    <row r="1330" spans="1:7" ht="15" customHeight="1" x14ac:dyDescent="0.35">
      <c r="A1330" s="299"/>
    </row>
    <row r="1331" spans="1:7" ht="15" customHeight="1" x14ac:dyDescent="0.25">
      <c r="A1331" s="491" t="s">
        <v>573</v>
      </c>
      <c r="B1331" s="411" t="s">
        <v>28</v>
      </c>
      <c r="C1331" s="199"/>
      <c r="D1331" s="178"/>
      <c r="E1331" s="239"/>
      <c r="F1331" s="178"/>
      <c r="G1331" s="179"/>
    </row>
    <row r="1332" spans="1:7" ht="15" customHeight="1" x14ac:dyDescent="0.35">
      <c r="A1332" s="429"/>
      <c r="B1332" s="83"/>
      <c r="C1332" s="84"/>
      <c r="D1332" s="83"/>
      <c r="E1332" s="83"/>
      <c r="F1332" s="83"/>
      <c r="G1332" s="84"/>
    </row>
    <row r="1333" spans="1:7" ht="15" customHeight="1" x14ac:dyDescent="0.25">
      <c r="A1333" s="430"/>
      <c r="B1333" s="695" t="s">
        <v>345</v>
      </c>
      <c r="C1333" s="692" t="s">
        <v>346</v>
      </c>
      <c r="D1333" s="110"/>
      <c r="E1333" s="692" t="s">
        <v>2</v>
      </c>
      <c r="F1333" s="111"/>
      <c r="G1333" s="692" t="s">
        <v>48</v>
      </c>
    </row>
    <row r="1334" spans="1:7" ht="15" customHeight="1" x14ac:dyDescent="0.25">
      <c r="A1334" s="430"/>
      <c r="B1334" s="696"/>
      <c r="C1334" s="693"/>
      <c r="D1334" s="110"/>
      <c r="E1334" s="693"/>
      <c r="F1334" s="111"/>
      <c r="G1334" s="693"/>
    </row>
    <row r="1335" spans="1:7" ht="15" customHeight="1" x14ac:dyDescent="0.25">
      <c r="A1335" s="430"/>
      <c r="B1335" s="115" t="s">
        <v>545</v>
      </c>
      <c r="C1335" s="116" t="s">
        <v>546</v>
      </c>
      <c r="D1335" s="110"/>
      <c r="E1335" s="116" t="s">
        <v>547</v>
      </c>
      <c r="F1335" s="111"/>
      <c r="G1335" s="116" t="s">
        <v>548</v>
      </c>
    </row>
    <row r="1336" spans="1:7" ht="15" customHeight="1" x14ac:dyDescent="0.25">
      <c r="A1336" s="430"/>
      <c r="B1336" s="469" t="s">
        <v>459</v>
      </c>
      <c r="C1336" s="315"/>
      <c r="D1336" s="137"/>
      <c r="E1336" s="315"/>
      <c r="F1336" s="102"/>
      <c r="G1336" s="316"/>
    </row>
    <row r="1337" spans="1:7" ht="15" customHeight="1" x14ac:dyDescent="0.25">
      <c r="A1337" s="430"/>
      <c r="B1337" s="471" t="s">
        <v>368</v>
      </c>
      <c r="C1337" s="119">
        <v>0.2</v>
      </c>
      <c r="D1337" s="110"/>
      <c r="E1337" s="88"/>
      <c r="F1337" s="111"/>
      <c r="G1337" s="87">
        <f t="shared" ref="G1337:G1340" si="134">C1337*E1337</f>
        <v>0</v>
      </c>
    </row>
    <row r="1338" spans="1:7" ht="15" customHeight="1" x14ac:dyDescent="0.25">
      <c r="A1338" s="430"/>
      <c r="B1338" s="471" t="s">
        <v>369</v>
      </c>
      <c r="C1338" s="138">
        <v>0.5</v>
      </c>
      <c r="D1338" s="110"/>
      <c r="E1338" s="88"/>
      <c r="F1338" s="111"/>
      <c r="G1338" s="87">
        <f t="shared" si="134"/>
        <v>0</v>
      </c>
    </row>
    <row r="1339" spans="1:7" ht="15" customHeight="1" x14ac:dyDescent="0.25">
      <c r="A1339" s="430"/>
      <c r="B1339" s="471" t="s">
        <v>374</v>
      </c>
      <c r="C1339" s="141">
        <v>1</v>
      </c>
      <c r="D1339" s="110"/>
      <c r="E1339" s="88"/>
      <c r="F1339" s="111"/>
      <c r="G1339" s="87">
        <f t="shared" si="134"/>
        <v>0</v>
      </c>
    </row>
    <row r="1340" spans="1:7" ht="15" customHeight="1" x14ac:dyDescent="0.25">
      <c r="A1340" s="430"/>
      <c r="B1340" s="471" t="s">
        <v>359</v>
      </c>
      <c r="C1340" s="141">
        <v>1.5</v>
      </c>
      <c r="D1340" s="110"/>
      <c r="E1340" s="88"/>
      <c r="F1340" s="111"/>
      <c r="G1340" s="87">
        <f t="shared" si="134"/>
        <v>0</v>
      </c>
    </row>
    <row r="1341" spans="1:7" ht="15" customHeight="1" x14ac:dyDescent="0.25">
      <c r="A1341" s="429"/>
      <c r="B1341" s="473" t="s">
        <v>463</v>
      </c>
      <c r="C1341" s="315"/>
      <c r="D1341" s="137"/>
      <c r="E1341" s="315"/>
      <c r="F1341" s="102"/>
      <c r="G1341" s="316"/>
    </row>
    <row r="1342" spans="1:7" ht="15" customHeight="1" x14ac:dyDescent="0.25">
      <c r="A1342" s="429"/>
      <c r="B1342" s="472" t="s">
        <v>470</v>
      </c>
      <c r="C1342" s="459">
        <v>0.85</v>
      </c>
      <c r="D1342" s="137"/>
      <c r="E1342" s="88"/>
      <c r="F1342" s="102"/>
      <c r="G1342" s="87">
        <f>C1342*E1342</f>
        <v>0</v>
      </c>
    </row>
    <row r="1343" spans="1:7" ht="15" customHeight="1" x14ac:dyDescent="0.25">
      <c r="A1343" s="429"/>
      <c r="B1343" s="472" t="s">
        <v>469</v>
      </c>
      <c r="C1343" s="459">
        <v>1</v>
      </c>
      <c r="D1343" s="137"/>
      <c r="E1343" s="86"/>
      <c r="F1343" s="102"/>
      <c r="G1343" s="87">
        <f>C1343*E1343</f>
        <v>0</v>
      </c>
    </row>
    <row r="1344" spans="1:7" ht="15" customHeight="1" x14ac:dyDescent="0.25">
      <c r="C1344" s="180" t="s">
        <v>42</v>
      </c>
      <c r="E1344" s="87">
        <f>SUM(E1341:E1343)</f>
        <v>0</v>
      </c>
      <c r="F1344" s="206"/>
      <c r="G1344" s="87">
        <f>SUM(G1337:G1340,G1342:G1343)</f>
        <v>0</v>
      </c>
    </row>
  </sheetData>
  <mergeCells count="432">
    <mergeCell ref="E1118:F1118"/>
    <mergeCell ref="E1119:F1119"/>
    <mergeCell ref="E1120:F1120"/>
    <mergeCell ref="B1122:B1123"/>
    <mergeCell ref="C1122:C1123"/>
    <mergeCell ref="E1122:E1123"/>
    <mergeCell ref="G1122:G1123"/>
    <mergeCell ref="G1204:G1205"/>
    <mergeCell ref="J1122:J1123"/>
    <mergeCell ref="K1122:K1123"/>
    <mergeCell ref="V629:V630"/>
    <mergeCell ref="W629:W630"/>
    <mergeCell ref="I664:L664"/>
    <mergeCell ref="B665:B666"/>
    <mergeCell ref="C665:C666"/>
    <mergeCell ref="E665:E666"/>
    <mergeCell ref="G665:G666"/>
    <mergeCell ref="I665:T665"/>
    <mergeCell ref="V665:V666"/>
    <mergeCell ref="W665:W666"/>
    <mergeCell ref="K1025:K1026"/>
    <mergeCell ref="E1042:F1042"/>
    <mergeCell ref="E1043:F1043"/>
    <mergeCell ref="E1044:F1044"/>
    <mergeCell ref="E1045:F1045"/>
    <mergeCell ref="E1022:F1022"/>
    <mergeCell ref="E1023:F1023"/>
    <mergeCell ref="B1025:B1026"/>
    <mergeCell ref="C1025:C1026"/>
    <mergeCell ref="E1025:E1026"/>
    <mergeCell ref="G1025:G1026"/>
    <mergeCell ref="J1025:J1026"/>
    <mergeCell ref="K1004:K1005"/>
    <mergeCell ref="V317:V318"/>
    <mergeCell ref="W317:W318"/>
    <mergeCell ref="V191:V192"/>
    <mergeCell ref="W191:W192"/>
    <mergeCell ref="I165:L165"/>
    <mergeCell ref="B213:I213"/>
    <mergeCell ref="I217:L217"/>
    <mergeCell ref="C218:C219"/>
    <mergeCell ref="E218:E219"/>
    <mergeCell ref="G218:G219"/>
    <mergeCell ref="I218:T218"/>
    <mergeCell ref="I190:L190"/>
    <mergeCell ref="B191:B192"/>
    <mergeCell ref="C191:C192"/>
    <mergeCell ref="E191:E192"/>
    <mergeCell ref="G191:G192"/>
    <mergeCell ref="I191:T191"/>
    <mergeCell ref="B166:B167"/>
    <mergeCell ref="C166:C167"/>
    <mergeCell ref="E166:E167"/>
    <mergeCell ref="G166:G167"/>
    <mergeCell ref="I166:T166"/>
    <mergeCell ref="V166:V167"/>
    <mergeCell ref="W166:W167"/>
    <mergeCell ref="V140:V141"/>
    <mergeCell ref="W140:W141"/>
    <mergeCell ref="B554:B555"/>
    <mergeCell ref="C554:C555"/>
    <mergeCell ref="C590:C591"/>
    <mergeCell ref="B841:B842"/>
    <mergeCell ref="C841:C842"/>
    <mergeCell ref="Y1191:AG1191"/>
    <mergeCell ref="B1314:B1315"/>
    <mergeCell ref="C1314:C1315"/>
    <mergeCell ref="E1314:E1315"/>
    <mergeCell ref="G1314:G1315"/>
    <mergeCell ref="Y1200:AG1200"/>
    <mergeCell ref="B1218:B1219"/>
    <mergeCell ref="C1218:C1219"/>
    <mergeCell ref="E1218:E1219"/>
    <mergeCell ref="G1218:G1219"/>
    <mergeCell ref="B1231:B1232"/>
    <mergeCell ref="C1231:C1232"/>
    <mergeCell ref="E1231:E1232"/>
    <mergeCell ref="G1231:G1232"/>
    <mergeCell ref="B1204:B1205"/>
    <mergeCell ref="C1204:C1205"/>
    <mergeCell ref="E1204:E1205"/>
    <mergeCell ref="Y1198:AG1198"/>
    <mergeCell ref="B1333:B1334"/>
    <mergeCell ref="C1333:C1334"/>
    <mergeCell ref="E1333:E1334"/>
    <mergeCell ref="G1333:G1334"/>
    <mergeCell ref="B1246:B1247"/>
    <mergeCell ref="C1246:C1247"/>
    <mergeCell ref="E1246:E1247"/>
    <mergeCell ref="G1246:G1247"/>
    <mergeCell ref="B1262:B1263"/>
    <mergeCell ref="C1262:C1263"/>
    <mergeCell ref="E1262:E1263"/>
    <mergeCell ref="G1262:G1263"/>
    <mergeCell ref="B1280:B1281"/>
    <mergeCell ref="C1280:C1281"/>
    <mergeCell ref="E1280:E1281"/>
    <mergeCell ref="G1280:G1281"/>
    <mergeCell ref="B1296:B1297"/>
    <mergeCell ref="C1296:C1297"/>
    <mergeCell ref="E1296:E1297"/>
    <mergeCell ref="G1296:G1297"/>
    <mergeCell ref="Y955:AC958"/>
    <mergeCell ref="B1140:I1140"/>
    <mergeCell ref="Y1187:AG1189"/>
    <mergeCell ref="A1191:H1191"/>
    <mergeCell ref="B1195:B1196"/>
    <mergeCell ref="C1195:C1196"/>
    <mergeCell ref="E1195:E1196"/>
    <mergeCell ref="G1195:G1196"/>
    <mergeCell ref="I1195:T1195"/>
    <mergeCell ref="V1195:V1196"/>
    <mergeCell ref="W1195:W1196"/>
    <mergeCell ref="E1148:E1149"/>
    <mergeCell ref="G1148:G1149"/>
    <mergeCell ref="J1148:J1149"/>
    <mergeCell ref="K1072:K1073"/>
    <mergeCell ref="E1142:F1142"/>
    <mergeCell ref="E1143:F1143"/>
    <mergeCell ref="E1144:F1144"/>
    <mergeCell ref="B1190:W1190"/>
    <mergeCell ref="B1175:B1176"/>
    <mergeCell ref="C1175:C1176"/>
    <mergeCell ref="E1175:E1176"/>
    <mergeCell ref="G1175:G1176"/>
    <mergeCell ref="J1175:J1176"/>
    <mergeCell ref="Y264:AB264"/>
    <mergeCell ref="Y526:AB532"/>
    <mergeCell ref="Y745:AB745"/>
    <mergeCell ref="A4:W4"/>
    <mergeCell ref="Y11:AB11"/>
    <mergeCell ref="Y71:AB77"/>
    <mergeCell ref="A9:H9"/>
    <mergeCell ref="K1175:K1176"/>
    <mergeCell ref="E1145:F1145"/>
    <mergeCell ref="E1146:F1146"/>
    <mergeCell ref="E1070:F1070"/>
    <mergeCell ref="B1072:B1073"/>
    <mergeCell ref="C1072:C1073"/>
    <mergeCell ref="E1072:E1073"/>
    <mergeCell ref="G1072:G1073"/>
    <mergeCell ref="J1072:J1073"/>
    <mergeCell ref="K1048:K1049"/>
    <mergeCell ref="E1066:F1066"/>
    <mergeCell ref="E1067:F1067"/>
    <mergeCell ref="E1068:F1068"/>
    <mergeCell ref="E1069:F1069"/>
    <mergeCell ref="E1046:F1046"/>
    <mergeCell ref="B1048:B1049"/>
    <mergeCell ref="E1173:F1173"/>
    <mergeCell ref="K1148:K1149"/>
    <mergeCell ref="E1169:F1169"/>
    <mergeCell ref="E1170:F1170"/>
    <mergeCell ref="E1171:F1171"/>
    <mergeCell ref="E1172:F1172"/>
    <mergeCell ref="B1148:B1149"/>
    <mergeCell ref="C1148:C1149"/>
    <mergeCell ref="C1048:C1049"/>
    <mergeCell ref="E1048:E1049"/>
    <mergeCell ref="G1048:G1049"/>
    <mergeCell ref="J1048:J1049"/>
    <mergeCell ref="E1092:F1092"/>
    <mergeCell ref="E1093:F1093"/>
    <mergeCell ref="E1094:F1094"/>
    <mergeCell ref="E1095:F1095"/>
    <mergeCell ref="E1096:F1096"/>
    <mergeCell ref="B1098:B1099"/>
    <mergeCell ref="C1098:C1099"/>
    <mergeCell ref="E1098:E1099"/>
    <mergeCell ref="G1098:G1099"/>
    <mergeCell ref="J1098:J1099"/>
    <mergeCell ref="K1098:K1099"/>
    <mergeCell ref="E1116:F1116"/>
    <mergeCell ref="E1117:F1117"/>
    <mergeCell ref="E1019:F1019"/>
    <mergeCell ref="E1020:F1020"/>
    <mergeCell ref="E1021:F1021"/>
    <mergeCell ref="B1017:Q1017"/>
    <mergeCell ref="E1001:F1001"/>
    <mergeCell ref="E1002:F1002"/>
    <mergeCell ref="B1004:B1005"/>
    <mergeCell ref="C1004:C1005"/>
    <mergeCell ref="E1004:E1005"/>
    <mergeCell ref="G1004:G1005"/>
    <mergeCell ref="J1004:J1005"/>
    <mergeCell ref="E999:F999"/>
    <mergeCell ref="E1000:F1000"/>
    <mergeCell ref="E977:F977"/>
    <mergeCell ref="E978:F978"/>
    <mergeCell ref="E979:F979"/>
    <mergeCell ref="B981:B982"/>
    <mergeCell ref="C981:C982"/>
    <mergeCell ref="E981:E982"/>
    <mergeCell ref="G981:G982"/>
    <mergeCell ref="B964:B965"/>
    <mergeCell ref="C964:C965"/>
    <mergeCell ref="E964:E965"/>
    <mergeCell ref="G964:G965"/>
    <mergeCell ref="J964:J965"/>
    <mergeCell ref="AC964:AC965"/>
    <mergeCell ref="J981:J982"/>
    <mergeCell ref="K981:K982"/>
    <mergeCell ref="E998:F998"/>
    <mergeCell ref="I962:L962"/>
    <mergeCell ref="K964:K965"/>
    <mergeCell ref="I959:L959"/>
    <mergeCell ref="I960:L960"/>
    <mergeCell ref="I961:L961"/>
    <mergeCell ref="AD964:AD965"/>
    <mergeCell ref="I973:L973"/>
    <mergeCell ref="E975:F975"/>
    <mergeCell ref="E976:F976"/>
    <mergeCell ref="AB961:AC961"/>
    <mergeCell ref="AB960:AC960"/>
    <mergeCell ref="AB959:AC959"/>
    <mergeCell ref="AB962:AC962"/>
    <mergeCell ref="V941:V942"/>
    <mergeCell ref="W941:W942"/>
    <mergeCell ref="B954:W954"/>
    <mergeCell ref="I955:L955"/>
    <mergeCell ref="I958:L958"/>
    <mergeCell ref="I940:L940"/>
    <mergeCell ref="B941:B942"/>
    <mergeCell ref="C941:C942"/>
    <mergeCell ref="E941:E942"/>
    <mergeCell ref="G941:G942"/>
    <mergeCell ref="I941:T941"/>
    <mergeCell ref="V866:V867"/>
    <mergeCell ref="W866:W867"/>
    <mergeCell ref="I900:L900"/>
    <mergeCell ref="B901:B902"/>
    <mergeCell ref="C901:C902"/>
    <mergeCell ref="E901:E902"/>
    <mergeCell ref="G901:G902"/>
    <mergeCell ref="I901:T901"/>
    <mergeCell ref="V901:V902"/>
    <mergeCell ref="W901:W902"/>
    <mergeCell ref="I865:L865"/>
    <mergeCell ref="B866:B867"/>
    <mergeCell ref="C866:C867"/>
    <mergeCell ref="E866:E867"/>
    <mergeCell ref="G866:G867"/>
    <mergeCell ref="I866:T866"/>
    <mergeCell ref="I840:L840"/>
    <mergeCell ref="E841:E842"/>
    <mergeCell ref="G841:G842"/>
    <mergeCell ref="I841:T841"/>
    <mergeCell ref="V841:V842"/>
    <mergeCell ref="W841:W842"/>
    <mergeCell ref="V699:V700"/>
    <mergeCell ref="W699:W700"/>
    <mergeCell ref="I762:L762"/>
    <mergeCell ref="B763:B764"/>
    <mergeCell ref="C763:C764"/>
    <mergeCell ref="E763:E764"/>
    <mergeCell ref="G763:G764"/>
    <mergeCell ref="I763:T763"/>
    <mergeCell ref="V763:V764"/>
    <mergeCell ref="W763:W764"/>
    <mergeCell ref="I811:L811"/>
    <mergeCell ref="B812:B813"/>
    <mergeCell ref="C812:C813"/>
    <mergeCell ref="E812:E813"/>
    <mergeCell ref="G812:G813"/>
    <mergeCell ref="I812:T812"/>
    <mergeCell ref="V812:V813"/>
    <mergeCell ref="W812:W813"/>
    <mergeCell ref="I698:L698"/>
    <mergeCell ref="B699:B700"/>
    <mergeCell ref="C699:C700"/>
    <mergeCell ref="E699:E700"/>
    <mergeCell ref="G699:G700"/>
    <mergeCell ref="I699:T699"/>
    <mergeCell ref="I589:L589"/>
    <mergeCell ref="E590:E591"/>
    <mergeCell ref="G590:G591"/>
    <mergeCell ref="I590:T590"/>
    <mergeCell ref="B590:B591"/>
    <mergeCell ref="I628:L628"/>
    <mergeCell ref="B629:B630"/>
    <mergeCell ref="C629:C630"/>
    <mergeCell ref="E629:E630"/>
    <mergeCell ref="G629:G630"/>
    <mergeCell ref="I629:T629"/>
    <mergeCell ref="V590:V591"/>
    <mergeCell ref="W590:W591"/>
    <mergeCell ref="V523:V524"/>
    <mergeCell ref="W523:W524"/>
    <mergeCell ref="I553:L553"/>
    <mergeCell ref="E554:E555"/>
    <mergeCell ref="G554:G555"/>
    <mergeCell ref="I554:T554"/>
    <mergeCell ref="V554:V555"/>
    <mergeCell ref="W554:W555"/>
    <mergeCell ref="I522:L522"/>
    <mergeCell ref="B523:B524"/>
    <mergeCell ref="C523:C524"/>
    <mergeCell ref="E523:E524"/>
    <mergeCell ref="G523:G524"/>
    <mergeCell ref="I523:T523"/>
    <mergeCell ref="V464:V465"/>
    <mergeCell ref="W464:W465"/>
    <mergeCell ref="I493:L493"/>
    <mergeCell ref="B494:B495"/>
    <mergeCell ref="C494:C495"/>
    <mergeCell ref="E494:E495"/>
    <mergeCell ref="G494:G495"/>
    <mergeCell ref="I494:T494"/>
    <mergeCell ref="V494:V495"/>
    <mergeCell ref="W494:W495"/>
    <mergeCell ref="I448:L448"/>
    <mergeCell ref="I463:L463"/>
    <mergeCell ref="B464:B465"/>
    <mergeCell ref="C464:C465"/>
    <mergeCell ref="E464:E465"/>
    <mergeCell ref="G464:G465"/>
    <mergeCell ref="I464:T464"/>
    <mergeCell ref="B422:W422"/>
    <mergeCell ref="I438:L438"/>
    <mergeCell ref="B439:B440"/>
    <mergeCell ref="C439:C440"/>
    <mergeCell ref="E439:E440"/>
    <mergeCell ref="G439:G440"/>
    <mergeCell ref="I439:T439"/>
    <mergeCell ref="V439:V440"/>
    <mergeCell ref="W439:W440"/>
    <mergeCell ref="V377:V378"/>
    <mergeCell ref="W377:W378"/>
    <mergeCell ref="I408:L408"/>
    <mergeCell ref="B409:B410"/>
    <mergeCell ref="C409:C410"/>
    <mergeCell ref="E409:E410"/>
    <mergeCell ref="G409:G410"/>
    <mergeCell ref="I409:T409"/>
    <mergeCell ref="V409:V410"/>
    <mergeCell ref="W409:W410"/>
    <mergeCell ref="B377:B378"/>
    <mergeCell ref="C377:C378"/>
    <mergeCell ref="E377:E378"/>
    <mergeCell ref="G377:G378"/>
    <mergeCell ref="I377:T377"/>
    <mergeCell ref="I352:L352"/>
    <mergeCell ref="E353:E354"/>
    <mergeCell ref="G353:G354"/>
    <mergeCell ref="I353:T353"/>
    <mergeCell ref="C353:C354"/>
    <mergeCell ref="B353:B354"/>
    <mergeCell ref="B218:B219"/>
    <mergeCell ref="B275:B276"/>
    <mergeCell ref="C275:C276"/>
    <mergeCell ref="B339:B340"/>
    <mergeCell ref="C339:C340"/>
    <mergeCell ref="I316:L316"/>
    <mergeCell ref="B317:B318"/>
    <mergeCell ref="B372:L372"/>
    <mergeCell ref="I376:L376"/>
    <mergeCell ref="C317:C318"/>
    <mergeCell ref="E317:E318"/>
    <mergeCell ref="G317:G318"/>
    <mergeCell ref="I317:T317"/>
    <mergeCell ref="C113:C114"/>
    <mergeCell ref="I139:L139"/>
    <mergeCell ref="B140:B141"/>
    <mergeCell ref="C140:C141"/>
    <mergeCell ref="E140:E141"/>
    <mergeCell ref="G140:G141"/>
    <mergeCell ref="I140:T140"/>
    <mergeCell ref="V353:V354"/>
    <mergeCell ref="W353:W354"/>
    <mergeCell ref="I338:L338"/>
    <mergeCell ref="E339:E340"/>
    <mergeCell ref="G339:G340"/>
    <mergeCell ref="I339:T339"/>
    <mergeCell ref="V339:V340"/>
    <mergeCell ref="W339:W340"/>
    <mergeCell ref="V218:V219"/>
    <mergeCell ref="W218:W219"/>
    <mergeCell ref="B270:I270"/>
    <mergeCell ref="I274:L274"/>
    <mergeCell ref="E275:E276"/>
    <mergeCell ref="G275:G276"/>
    <mergeCell ref="I275:T275"/>
    <mergeCell ref="V275:V276"/>
    <mergeCell ref="W275:W276"/>
    <mergeCell ref="B63:W63"/>
    <mergeCell ref="I67:L67"/>
    <mergeCell ref="B68:B69"/>
    <mergeCell ref="C68:C69"/>
    <mergeCell ref="E68:E69"/>
    <mergeCell ref="G68:G69"/>
    <mergeCell ref="I68:T68"/>
    <mergeCell ref="V68:V69"/>
    <mergeCell ref="V113:V114"/>
    <mergeCell ref="W113:W114"/>
    <mergeCell ref="W68:W69"/>
    <mergeCell ref="I87:L87"/>
    <mergeCell ref="B88:B89"/>
    <mergeCell ref="C88:C89"/>
    <mergeCell ref="E88:E89"/>
    <mergeCell ref="G88:G89"/>
    <mergeCell ref="I88:T88"/>
    <mergeCell ref="V88:V89"/>
    <mergeCell ref="W88:W89"/>
    <mergeCell ref="I112:L112"/>
    <mergeCell ref="E113:E114"/>
    <mergeCell ref="G113:G114"/>
    <mergeCell ref="I113:T113"/>
    <mergeCell ref="B113:B114"/>
    <mergeCell ref="I49:L49"/>
    <mergeCell ref="B50:B51"/>
    <mergeCell ref="C50:C51"/>
    <mergeCell ref="E50:E51"/>
    <mergeCell ref="G50:G51"/>
    <mergeCell ref="I50:T50"/>
    <mergeCell ref="V31:V32"/>
    <mergeCell ref="W31:W32"/>
    <mergeCell ref="V50:V51"/>
    <mergeCell ref="W50:W51"/>
    <mergeCell ref="V17:V18"/>
    <mergeCell ref="W17:W18"/>
    <mergeCell ref="I30:L30"/>
    <mergeCell ref="B31:B32"/>
    <mergeCell ref="C31:C32"/>
    <mergeCell ref="E31:E32"/>
    <mergeCell ref="G31:G32"/>
    <mergeCell ref="I31:T31"/>
    <mergeCell ref="I16:L16"/>
    <mergeCell ref="B17:B18"/>
    <mergeCell ref="C17:C18"/>
    <mergeCell ref="E17:E18"/>
    <mergeCell ref="G17:G18"/>
    <mergeCell ref="I17:T17"/>
  </mergeCells>
  <pageMargins left="0.98425196850393704" right="0.98425196850393704" top="0.98425196850393704" bottom="0.19685039370078741" header="0.31496062992125984" footer="0.31496062992125984"/>
  <pageSetup paperSize="9" scale="45" fitToHeight="17" orientation="portrait" r:id="rId1"/>
  <headerFooter scaleWithDoc="0">
    <oddHeader>&amp;C&amp;"Bookman Old Style,Regular"&amp;12- &amp;P -</oddHeader>
  </headerFooter>
  <rowBreaks count="7" manualBreakCount="7">
    <brk id="212" max="14" man="1"/>
    <brk id="437" max="14" man="1"/>
    <brk id="522" max="14" man="1"/>
    <brk id="750" max="14" man="1"/>
    <brk id="900" max="14" man="1"/>
    <brk id="1016" max="14" man="1"/>
    <brk id="1201" max="14" man="1"/>
  </rowBreaks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topLeftCell="A5" zoomScale="60" zoomScaleNormal="60" workbookViewId="0">
      <selection activeCell="R15" sqref="R15"/>
    </sheetView>
  </sheetViews>
  <sheetFormatPr defaultColWidth="9.08984375" defaultRowHeight="13" x14ac:dyDescent="0.3"/>
  <cols>
    <col min="1" max="1" width="3.90625" style="3" customWidth="1"/>
    <col min="2" max="2" width="4" style="3" customWidth="1"/>
    <col min="3" max="3" width="2.54296875" style="3" bestFit="1" customWidth="1"/>
    <col min="4" max="4" width="3.36328125" style="3" customWidth="1"/>
    <col min="5" max="5" width="70.36328125" style="3" customWidth="1"/>
    <col min="6" max="8" width="12.08984375" style="6" customWidth="1"/>
    <col min="9" max="9" width="9.08984375" style="3"/>
    <col min="10" max="18" width="9.08984375" style="222"/>
    <col min="19" max="16384" width="9.08984375" style="3"/>
  </cols>
  <sheetData>
    <row r="1" spans="1:8" ht="17.5" hidden="1" x14ac:dyDescent="0.3">
      <c r="B1" s="22" t="s">
        <v>383</v>
      </c>
    </row>
    <row r="2" spans="1:8" hidden="1" x14ac:dyDescent="0.3"/>
    <row r="3" spans="1:8" ht="15.5" hidden="1" x14ac:dyDescent="0.35">
      <c r="B3" s="766" t="s">
        <v>344</v>
      </c>
      <c r="C3" s="766"/>
      <c r="D3" s="766"/>
      <c r="E3" s="766"/>
      <c r="F3" s="766"/>
      <c r="G3" s="766"/>
      <c r="H3" s="766"/>
    </row>
    <row r="4" spans="1:8" ht="6.75" hidden="1" customHeight="1" x14ac:dyDescent="0.3">
      <c r="B4" s="222"/>
      <c r="C4" s="222"/>
      <c r="D4" s="222"/>
      <c r="E4" s="222"/>
      <c r="F4" s="223"/>
      <c r="G4" s="223"/>
      <c r="H4" s="223"/>
    </row>
    <row r="5" spans="1:8" ht="18.75" customHeight="1" x14ac:dyDescent="0.35">
      <c r="A5" s="775" t="s">
        <v>622</v>
      </c>
      <c r="B5" s="775"/>
      <c r="C5" s="775"/>
      <c r="D5" s="775"/>
      <c r="E5" s="775"/>
      <c r="F5" s="775"/>
      <c r="G5" s="775"/>
      <c r="H5" s="775"/>
    </row>
    <row r="6" spans="1:8" ht="12" customHeight="1" x14ac:dyDescent="0.3"/>
    <row r="7" spans="1:8" x14ac:dyDescent="0.3">
      <c r="A7" s="431" t="s">
        <v>524</v>
      </c>
      <c r="C7" s="431"/>
      <c r="D7" s="431"/>
      <c r="E7" s="431"/>
      <c r="F7" s="431"/>
      <c r="G7" s="431"/>
      <c r="H7" s="431"/>
    </row>
    <row r="8" spans="1:8" ht="9.75" customHeight="1" x14ac:dyDescent="0.3"/>
    <row r="9" spans="1:8" x14ac:dyDescent="0.3">
      <c r="B9" s="742" t="s">
        <v>525</v>
      </c>
      <c r="C9" s="742"/>
      <c r="D9" s="742"/>
      <c r="E9" s="742"/>
      <c r="F9" s="742"/>
      <c r="G9" s="742"/>
      <c r="H9" s="742"/>
    </row>
    <row r="10" spans="1:8" ht="38.25" customHeight="1" x14ac:dyDescent="0.3">
      <c r="B10" s="271" t="s">
        <v>0</v>
      </c>
      <c r="C10" s="767" t="s">
        <v>1</v>
      </c>
      <c r="D10" s="767"/>
      <c r="E10" s="767"/>
      <c r="F10" s="1" t="s">
        <v>2</v>
      </c>
      <c r="G10" s="1" t="s">
        <v>3</v>
      </c>
      <c r="H10" s="1" t="s">
        <v>4</v>
      </c>
    </row>
    <row r="11" spans="1:8" x14ac:dyDescent="0.3">
      <c r="B11" s="529" t="s">
        <v>539</v>
      </c>
      <c r="C11" s="777" t="s">
        <v>540</v>
      </c>
      <c r="D11" s="778"/>
      <c r="E11" s="779"/>
      <c r="F11" s="254" t="s">
        <v>541</v>
      </c>
      <c r="G11" s="254" t="s">
        <v>542</v>
      </c>
      <c r="H11" s="254" t="s">
        <v>544</v>
      </c>
    </row>
    <row r="12" spans="1:8" x14ac:dyDescent="0.3">
      <c r="B12" s="2" t="s">
        <v>5</v>
      </c>
      <c r="C12" s="768" t="s">
        <v>6</v>
      </c>
      <c r="D12" s="757"/>
      <c r="E12" s="758"/>
      <c r="F12" s="19">
        <f>SUM(F13:F14)</f>
        <v>0</v>
      </c>
      <c r="G12" s="20">
        <f>SUM(G13:G14)</f>
        <v>0</v>
      </c>
      <c r="H12" s="20">
        <f>SUM(H13:H14)</f>
        <v>0</v>
      </c>
    </row>
    <row r="13" spans="1:8" x14ac:dyDescent="0.3">
      <c r="B13" s="2"/>
      <c r="C13" s="272" t="s">
        <v>7</v>
      </c>
      <c r="D13" s="757" t="s">
        <v>8</v>
      </c>
      <c r="E13" s="758"/>
      <c r="F13" s="251">
        <f>'Individu Form 2B ATMR Kredit '!E20</f>
        <v>0</v>
      </c>
      <c r="G13" s="251">
        <f>'Individu Form 2B ATMR Kredit '!E22</f>
        <v>0</v>
      </c>
      <c r="H13" s="251">
        <f>'Individu Form 2B ATMR Kredit '!E23</f>
        <v>0</v>
      </c>
    </row>
    <row r="14" spans="1:8" x14ac:dyDescent="0.3">
      <c r="B14" s="2"/>
      <c r="C14" s="272" t="s">
        <v>9</v>
      </c>
      <c r="D14" s="757" t="s">
        <v>10</v>
      </c>
      <c r="E14" s="758"/>
      <c r="F14" s="251">
        <f>'Individu Form 2B ATMR Kredit '!C29</f>
        <v>0</v>
      </c>
      <c r="G14" s="251">
        <f>'Individu Form 2B ATMR Kredit '!E41</f>
        <v>0</v>
      </c>
      <c r="H14" s="251">
        <f>'Individu Form 2B ATMR Kredit '!E42</f>
        <v>0</v>
      </c>
    </row>
    <row r="15" spans="1:8" x14ac:dyDescent="0.3">
      <c r="B15" s="2" t="s">
        <v>11</v>
      </c>
      <c r="C15" s="769" t="s">
        <v>12</v>
      </c>
      <c r="D15" s="770"/>
      <c r="E15" s="771"/>
      <c r="F15" s="251">
        <f>'Individu Form 2B ATMR Kredit '!C48</f>
        <v>0</v>
      </c>
      <c r="G15" s="251">
        <f>'Individu Form 2B ATMR Kredit '!E59</f>
        <v>0</v>
      </c>
      <c r="H15" s="251">
        <f>'Individu Form 2B ATMR Kredit '!E60</f>
        <v>0</v>
      </c>
    </row>
    <row r="16" spans="1:8" x14ac:dyDescent="0.3">
      <c r="B16" s="2" t="s">
        <v>13</v>
      </c>
      <c r="C16" s="772" t="s">
        <v>14</v>
      </c>
      <c r="D16" s="773"/>
      <c r="E16" s="774"/>
      <c r="F16" s="251">
        <f>'Individu Form 2B ATMR Kredit '!C66</f>
        <v>0</v>
      </c>
      <c r="G16" s="251">
        <f>'Individu Form 2B ATMR Kredit '!E79</f>
        <v>0</v>
      </c>
      <c r="H16" s="251">
        <f>'Individu Form 2B ATMR Kredit '!E80</f>
        <v>0</v>
      </c>
    </row>
    <row r="17" spans="1:18" x14ac:dyDescent="0.3">
      <c r="A17" s="250"/>
      <c r="B17" s="2" t="s">
        <v>15</v>
      </c>
      <c r="C17" s="768" t="s">
        <v>16</v>
      </c>
      <c r="D17" s="757"/>
      <c r="E17" s="758"/>
      <c r="F17" s="20">
        <f>SUM(F18:F19)</f>
        <v>0</v>
      </c>
      <c r="G17" s="20">
        <f>SUM(G18:G19)</f>
        <v>0</v>
      </c>
      <c r="H17" s="20">
        <f>SUM(H18:H19)</f>
        <v>0</v>
      </c>
    </row>
    <row r="18" spans="1:18" x14ac:dyDescent="0.3">
      <c r="A18" s="250"/>
      <c r="B18" s="2"/>
      <c r="C18" s="272" t="s">
        <v>7</v>
      </c>
      <c r="D18" s="757" t="s">
        <v>17</v>
      </c>
      <c r="E18" s="758"/>
      <c r="F18" s="251">
        <f>'Individu Form 2B ATMR Kredit '!C86</f>
        <v>0</v>
      </c>
      <c r="G18" s="251">
        <f>'Individu Form 2B ATMR Kredit '!E104</f>
        <v>0</v>
      </c>
      <c r="H18" s="251">
        <f>'Individu Form 2B ATMR Kredit '!E105</f>
        <v>0</v>
      </c>
    </row>
    <row r="19" spans="1:18" x14ac:dyDescent="0.3">
      <c r="A19" s="250"/>
      <c r="B19" s="2"/>
      <c r="C19" s="272" t="s">
        <v>9</v>
      </c>
      <c r="D19" s="757" t="s">
        <v>18</v>
      </c>
      <c r="E19" s="758"/>
      <c r="F19" s="251">
        <f>'Individu Form 2B ATMR Kredit '!C111</f>
        <v>0</v>
      </c>
      <c r="G19" s="251">
        <f>'Individu Form 2B ATMR Kredit '!E131</f>
        <v>0</v>
      </c>
      <c r="H19" s="251">
        <f>'Individu Form 2B ATMR Kredit '!E132</f>
        <v>0</v>
      </c>
    </row>
    <row r="20" spans="1:18" s="502" customFormat="1" x14ac:dyDescent="0.3">
      <c r="A20" s="496"/>
      <c r="B20" s="497" t="s">
        <v>19</v>
      </c>
      <c r="C20" s="498" t="s">
        <v>422</v>
      </c>
      <c r="D20" s="499"/>
      <c r="E20" s="500"/>
      <c r="F20" s="251">
        <f>'Individu Form 2B ATMR Kredit '!C138</f>
        <v>0</v>
      </c>
      <c r="G20" s="251">
        <f>'Individu Form 2B ATMR Kredit '!E157</f>
        <v>0</v>
      </c>
      <c r="H20" s="251">
        <f>'Individu Form 2B ATMR Kredit '!E158</f>
        <v>0</v>
      </c>
      <c r="J20" s="607"/>
      <c r="K20" s="607"/>
      <c r="L20" s="607"/>
      <c r="M20" s="607"/>
      <c r="N20" s="607"/>
      <c r="O20" s="607"/>
      <c r="P20" s="607"/>
      <c r="Q20" s="607"/>
      <c r="R20" s="607"/>
    </row>
    <row r="21" spans="1:18" s="502" customFormat="1" x14ac:dyDescent="0.3">
      <c r="A21" s="496"/>
      <c r="B21" s="497" t="s">
        <v>21</v>
      </c>
      <c r="C21" s="724" t="s">
        <v>498</v>
      </c>
      <c r="D21" s="725"/>
      <c r="E21" s="726"/>
      <c r="F21" s="20">
        <f>SUM(F22:F23)</f>
        <v>0</v>
      </c>
      <c r="G21" s="20">
        <f>SUM(G22:G23)</f>
        <v>0</v>
      </c>
      <c r="H21" s="20">
        <f>SUM(H22:H23)</f>
        <v>0</v>
      </c>
      <c r="J21" s="607"/>
      <c r="K21" s="607"/>
      <c r="L21" s="607"/>
      <c r="M21" s="607"/>
      <c r="N21" s="607"/>
      <c r="O21" s="607"/>
      <c r="P21" s="607"/>
      <c r="Q21" s="607"/>
      <c r="R21" s="607"/>
    </row>
    <row r="22" spans="1:18" s="502" customFormat="1" x14ac:dyDescent="0.3">
      <c r="A22" s="496"/>
      <c r="B22" s="503"/>
      <c r="C22" s="498" t="s">
        <v>7</v>
      </c>
      <c r="D22" s="725" t="s">
        <v>17</v>
      </c>
      <c r="E22" s="726"/>
      <c r="F22" s="251">
        <f>'Individu Form 2B ATMR Kredit '!C164</f>
        <v>0</v>
      </c>
      <c r="G22" s="251">
        <f>'Individu Form 2B ATMR Kredit '!E182</f>
        <v>0</v>
      </c>
      <c r="H22" s="251">
        <f>'Individu Form 2B ATMR Kredit '!E183</f>
        <v>0</v>
      </c>
      <c r="J22" s="607"/>
      <c r="K22" s="607"/>
      <c r="L22" s="607"/>
      <c r="M22" s="607"/>
      <c r="N22" s="607"/>
      <c r="O22" s="607"/>
      <c r="P22" s="607"/>
      <c r="Q22" s="607"/>
      <c r="R22" s="607"/>
    </row>
    <row r="23" spans="1:18" s="502" customFormat="1" x14ac:dyDescent="0.3">
      <c r="A23" s="496"/>
      <c r="B23" s="503"/>
      <c r="C23" s="498" t="s">
        <v>9</v>
      </c>
      <c r="D23" s="725" t="s">
        <v>18</v>
      </c>
      <c r="E23" s="726"/>
      <c r="F23" s="251">
        <f>'Individu Form 2B ATMR Kredit '!C189</f>
        <v>0</v>
      </c>
      <c r="G23" s="251">
        <f>'Individu Form 2B ATMR Kredit '!E209</f>
        <v>0</v>
      </c>
      <c r="H23" s="251">
        <f>'Individu Form 2B ATMR Kredit '!E210</f>
        <v>0</v>
      </c>
      <c r="J23" s="607"/>
      <c r="K23" s="607"/>
      <c r="L23" s="607"/>
      <c r="M23" s="607"/>
      <c r="N23" s="607"/>
      <c r="O23" s="607"/>
      <c r="P23" s="607"/>
      <c r="Q23" s="607"/>
      <c r="R23" s="607"/>
    </row>
    <row r="24" spans="1:18" s="502" customFormat="1" x14ac:dyDescent="0.3">
      <c r="A24" s="496"/>
      <c r="B24" s="497" t="s">
        <v>23</v>
      </c>
      <c r="C24" s="723" t="s">
        <v>423</v>
      </c>
      <c r="D24" s="721"/>
      <c r="E24" s="722"/>
      <c r="F24" s="20">
        <f>SUM(F25:F26)</f>
        <v>0</v>
      </c>
      <c r="G24" s="7"/>
      <c r="H24" s="20">
        <f>SUM(H25:H26)</f>
        <v>0</v>
      </c>
      <c r="J24" s="607"/>
      <c r="K24" s="607"/>
      <c r="L24" s="607"/>
      <c r="M24" s="607"/>
      <c r="N24" s="607"/>
      <c r="O24" s="607"/>
      <c r="P24" s="607"/>
      <c r="Q24" s="607"/>
      <c r="R24" s="607"/>
    </row>
    <row r="25" spans="1:18" s="502" customFormat="1" ht="13.25" customHeight="1" x14ac:dyDescent="0.3">
      <c r="A25" s="496"/>
      <c r="B25" s="497"/>
      <c r="C25" s="494" t="s">
        <v>7</v>
      </c>
      <c r="D25" s="721" t="s">
        <v>424</v>
      </c>
      <c r="E25" s="722"/>
      <c r="F25" s="251">
        <f>'Individu Form 2A ATMR Kredit'!H82</f>
        <v>0</v>
      </c>
      <c r="G25" s="7"/>
      <c r="H25" s="501">
        <f>F25*150%</f>
        <v>0</v>
      </c>
      <c r="J25" s="607"/>
      <c r="K25" s="607"/>
      <c r="L25" s="607"/>
      <c r="M25" s="607"/>
      <c r="N25" s="607"/>
      <c r="O25" s="607"/>
      <c r="P25" s="607"/>
      <c r="Q25" s="607"/>
      <c r="R25" s="607"/>
    </row>
    <row r="26" spans="1:18" s="502" customFormat="1" ht="15.65" customHeight="1" x14ac:dyDescent="0.3">
      <c r="A26" s="496"/>
      <c r="B26" s="497"/>
      <c r="C26" s="495" t="s">
        <v>9</v>
      </c>
      <c r="D26" s="721" t="s">
        <v>425</v>
      </c>
      <c r="E26" s="722"/>
      <c r="F26" s="251">
        <f>'Individu Form 2A ATMR Kredit'!H83</f>
        <v>0</v>
      </c>
      <c r="G26" s="7"/>
      <c r="H26" s="501">
        <f>F26*250%</f>
        <v>0</v>
      </c>
      <c r="J26" s="607"/>
      <c r="K26" s="607"/>
      <c r="L26" s="607"/>
      <c r="M26" s="607"/>
      <c r="N26" s="607"/>
      <c r="O26" s="607"/>
      <c r="P26" s="607"/>
      <c r="Q26" s="607"/>
      <c r="R26" s="607"/>
    </row>
    <row r="27" spans="1:18" s="502" customFormat="1" x14ac:dyDescent="0.3">
      <c r="A27" s="496"/>
      <c r="B27" s="497"/>
      <c r="C27" s="495" t="s">
        <v>382</v>
      </c>
      <c r="D27" s="721" t="s">
        <v>426</v>
      </c>
      <c r="E27" s="722"/>
      <c r="F27" s="251">
        <f>'Individu Form 2A ATMR Kredit'!H84</f>
        <v>0</v>
      </c>
      <c r="G27" s="7"/>
      <c r="H27" s="501">
        <f>F27*150%</f>
        <v>0</v>
      </c>
      <c r="J27" s="607"/>
      <c r="K27" s="607"/>
      <c r="L27" s="607"/>
      <c r="M27" s="607"/>
      <c r="N27" s="607"/>
      <c r="O27" s="607"/>
      <c r="P27" s="607"/>
      <c r="Q27" s="607"/>
      <c r="R27" s="607"/>
    </row>
    <row r="28" spans="1:18" s="502" customFormat="1" ht="14.4" customHeight="1" x14ac:dyDescent="0.3">
      <c r="A28" s="496"/>
      <c r="B28" s="497"/>
      <c r="C28" s="494" t="s">
        <v>37</v>
      </c>
      <c r="D28" s="721" t="s">
        <v>523</v>
      </c>
      <c r="E28" s="722"/>
      <c r="F28" s="251">
        <f>'Individu Form 2A ATMR Kredit'!H85</f>
        <v>0</v>
      </c>
      <c r="G28" s="7"/>
      <c r="H28" s="501">
        <f>F28*100%</f>
        <v>0</v>
      </c>
      <c r="J28" s="607"/>
      <c r="K28" s="607"/>
      <c r="L28" s="607"/>
      <c r="M28" s="607"/>
      <c r="N28" s="607"/>
      <c r="O28" s="607"/>
      <c r="P28" s="607"/>
      <c r="Q28" s="607"/>
      <c r="R28" s="607"/>
    </row>
    <row r="29" spans="1:18" s="502" customFormat="1" x14ac:dyDescent="0.3">
      <c r="A29" s="496"/>
      <c r="B29" s="497" t="s">
        <v>25</v>
      </c>
      <c r="C29" s="724" t="s">
        <v>20</v>
      </c>
      <c r="D29" s="725"/>
      <c r="E29" s="726"/>
      <c r="F29" s="501">
        <f>'Individu Form 2B ATMR Kredit '!C216</f>
        <v>0</v>
      </c>
      <c r="G29" s="501">
        <f>'Individu Form 2B ATMR Kredit '!E265</f>
        <v>0</v>
      </c>
      <c r="H29" s="501">
        <f>'Individu Form 2B ATMR Kredit '!E266</f>
        <v>0</v>
      </c>
      <c r="J29" s="607"/>
      <c r="K29" s="607"/>
      <c r="L29" s="607"/>
      <c r="M29" s="607"/>
      <c r="N29" s="607"/>
      <c r="O29" s="607"/>
      <c r="P29" s="607"/>
      <c r="Q29" s="607"/>
      <c r="R29" s="607"/>
    </row>
    <row r="30" spans="1:18" s="502" customFormat="1" x14ac:dyDescent="0.3">
      <c r="A30" s="496"/>
      <c r="B30" s="497" t="s">
        <v>27</v>
      </c>
      <c r="C30" s="724" t="s">
        <v>22</v>
      </c>
      <c r="D30" s="725"/>
      <c r="E30" s="726"/>
      <c r="F30" s="501">
        <f>'Individu Form 2B ATMR Kredit '!C273</f>
        <v>0</v>
      </c>
      <c r="G30" s="501">
        <f>'Individu Form 2B ATMR Kredit '!E308</f>
        <v>0</v>
      </c>
      <c r="H30" s="501">
        <f>'Individu Form 2B ATMR Kredit '!E309</f>
        <v>0</v>
      </c>
      <c r="J30" s="607"/>
      <c r="K30" s="607"/>
      <c r="L30" s="607"/>
      <c r="M30" s="607"/>
      <c r="N30" s="607"/>
      <c r="O30" s="607"/>
      <c r="P30" s="607"/>
      <c r="Q30" s="607"/>
      <c r="R30" s="607"/>
    </row>
    <row r="31" spans="1:18" s="502" customFormat="1" x14ac:dyDescent="0.3">
      <c r="A31" s="496"/>
      <c r="B31" s="497" t="s">
        <v>29</v>
      </c>
      <c r="C31" s="498" t="s">
        <v>499</v>
      </c>
      <c r="D31" s="499"/>
      <c r="E31" s="500"/>
      <c r="F31" s="501">
        <f>'Individu Form 2B ATMR Kredit '!C315</f>
        <v>0</v>
      </c>
      <c r="G31" s="501">
        <f>'Individu Form 2B ATMR Kredit '!E330</f>
        <v>0</v>
      </c>
      <c r="H31" s="501">
        <f>'Individu Form 2B ATMR Kredit '!E331</f>
        <v>0</v>
      </c>
      <c r="J31" s="607"/>
      <c r="K31" s="607"/>
      <c r="L31" s="607"/>
      <c r="M31" s="607"/>
      <c r="N31" s="607"/>
      <c r="O31" s="607"/>
      <c r="P31" s="607"/>
      <c r="Q31" s="607"/>
      <c r="R31" s="607"/>
    </row>
    <row r="32" spans="1:18" x14ac:dyDescent="0.3">
      <c r="A32" s="250"/>
      <c r="B32" s="493" t="s">
        <v>31</v>
      </c>
      <c r="C32" s="768" t="s">
        <v>24</v>
      </c>
      <c r="D32" s="757"/>
      <c r="E32" s="758"/>
      <c r="F32" s="251">
        <f>'Individu Form 2B ATMR Kredit '!C337</f>
        <v>0</v>
      </c>
      <c r="G32" s="251">
        <f>'Individu Form 2B ATMR Kredit '!E344</f>
        <v>0</v>
      </c>
      <c r="H32" s="251">
        <f>'Individu Form 2B ATMR Kredit '!E345</f>
        <v>0</v>
      </c>
    </row>
    <row r="33" spans="1:18" x14ac:dyDescent="0.3">
      <c r="A33" s="250"/>
      <c r="B33" s="493" t="s">
        <v>500</v>
      </c>
      <c r="C33" s="772" t="s">
        <v>26</v>
      </c>
      <c r="D33" s="773"/>
      <c r="E33" s="774"/>
      <c r="F33" s="251">
        <f>'Individu Form 2B ATMR Kredit '!C351</f>
        <v>0</v>
      </c>
      <c r="G33" s="251">
        <f>'Individu Form 2B ATMR Kredit '!E368</f>
        <v>0</v>
      </c>
      <c r="H33" s="251">
        <f>'Individu Form 2B ATMR Kredit '!E369</f>
        <v>0</v>
      </c>
    </row>
    <row r="34" spans="1:18" x14ac:dyDescent="0.3">
      <c r="B34" s="493" t="s">
        <v>501</v>
      </c>
      <c r="C34" s="768" t="s">
        <v>28</v>
      </c>
      <c r="D34" s="757"/>
      <c r="E34" s="758"/>
      <c r="F34" s="251">
        <f>'Individu Form 2B ATMR Kredit '!C375</f>
        <v>0</v>
      </c>
      <c r="G34" s="251">
        <f>'Individu Form 2B ATMR Kredit '!E400</f>
        <v>0</v>
      </c>
      <c r="H34" s="251">
        <f>'Individu Form 2B ATMR Kredit '!E401</f>
        <v>0</v>
      </c>
    </row>
    <row r="35" spans="1:18" x14ac:dyDescent="0.3">
      <c r="B35" s="493" t="s">
        <v>502</v>
      </c>
      <c r="C35" s="768" t="s">
        <v>30</v>
      </c>
      <c r="D35" s="757"/>
      <c r="E35" s="758"/>
      <c r="F35" s="20">
        <f>SUM(F36:F37)</f>
        <v>0</v>
      </c>
      <c r="G35" s="20">
        <f>SUM(G36:G37)</f>
        <v>0</v>
      </c>
      <c r="H35" s="20">
        <f>SUM(H36:H37)</f>
        <v>0</v>
      </c>
    </row>
    <row r="36" spans="1:18" s="502" customFormat="1" x14ac:dyDescent="0.3">
      <c r="B36" s="503"/>
      <c r="C36" s="498" t="s">
        <v>7</v>
      </c>
      <c r="D36" s="731" t="s">
        <v>471</v>
      </c>
      <c r="E36" s="732"/>
      <c r="F36" s="501">
        <f>'Individu Form 2B ATMR Kredit '!E412</f>
        <v>0</v>
      </c>
      <c r="G36" s="501">
        <f>'Individu Form 2B ATMR Kredit '!V412</f>
        <v>0</v>
      </c>
      <c r="H36" s="501">
        <f>'Individu Form 2B ATMR Kredit '!W412</f>
        <v>0</v>
      </c>
      <c r="J36" s="607"/>
      <c r="K36" s="607"/>
      <c r="L36" s="607"/>
      <c r="M36" s="607"/>
      <c r="N36" s="607"/>
      <c r="O36" s="607"/>
      <c r="P36" s="607"/>
      <c r="Q36" s="607"/>
      <c r="R36" s="607"/>
    </row>
    <row r="37" spans="1:18" s="502" customFormat="1" x14ac:dyDescent="0.3">
      <c r="B37" s="503"/>
      <c r="C37" s="498" t="s">
        <v>9</v>
      </c>
      <c r="D37" s="733" t="s">
        <v>472</v>
      </c>
      <c r="E37" s="732"/>
      <c r="F37" s="501">
        <f>SUM('Individu Form 2B ATMR Kredit '!E414:E416)</f>
        <v>0</v>
      </c>
      <c r="G37" s="501">
        <f>SUM('Individu Form 2B ATMR Kredit '!V414:V416)</f>
        <v>0</v>
      </c>
      <c r="H37" s="501">
        <f>SUM('Individu Form 2B ATMR Kredit '!W414:W416)</f>
        <v>0</v>
      </c>
      <c r="J37" s="607"/>
      <c r="K37" s="607"/>
      <c r="L37" s="607"/>
      <c r="M37" s="607"/>
      <c r="N37" s="607"/>
      <c r="O37" s="607"/>
      <c r="P37" s="607"/>
      <c r="Q37" s="607"/>
      <c r="R37" s="607"/>
    </row>
    <row r="38" spans="1:18" x14ac:dyDescent="0.3">
      <c r="B38" s="493" t="s">
        <v>503</v>
      </c>
      <c r="C38" s="768" t="s">
        <v>32</v>
      </c>
      <c r="D38" s="757"/>
      <c r="E38" s="758"/>
      <c r="F38" s="252">
        <f>SUM(F39:F44)</f>
        <v>0</v>
      </c>
      <c r="G38" s="7"/>
      <c r="H38" s="253">
        <f>SUM(H39:H44)</f>
        <v>0</v>
      </c>
    </row>
    <row r="39" spans="1:18" x14ac:dyDescent="0.3">
      <c r="B39" s="2"/>
      <c r="C39" s="272" t="s">
        <v>7</v>
      </c>
      <c r="D39" s="780" t="s">
        <v>398</v>
      </c>
      <c r="E39" s="781"/>
      <c r="F39" s="251">
        <f>'Individu Form 2A ATMR Kredit'!F120</f>
        <v>0</v>
      </c>
      <c r="G39" s="7"/>
      <c r="H39" s="530">
        <f>0%*F39</f>
        <v>0</v>
      </c>
    </row>
    <row r="40" spans="1:18" x14ac:dyDescent="0.3">
      <c r="B40" s="2"/>
      <c r="C40" s="506" t="s">
        <v>9</v>
      </c>
      <c r="D40" s="719" t="s">
        <v>507</v>
      </c>
      <c r="E40" s="720"/>
      <c r="F40" s="251">
        <f>'Individu Form 2A ATMR Kredit'!F121</f>
        <v>0</v>
      </c>
      <c r="G40" s="7"/>
      <c r="H40" s="530">
        <f>20%*F40</f>
        <v>0</v>
      </c>
    </row>
    <row r="41" spans="1:18" x14ac:dyDescent="0.3">
      <c r="B41" s="303"/>
      <c r="C41" s="304" t="s">
        <v>36</v>
      </c>
      <c r="D41" s="782" t="s">
        <v>394</v>
      </c>
      <c r="E41" s="783"/>
      <c r="F41" s="251">
        <f>'Individu Form 2A ATMR Kredit'!H122</f>
        <v>0</v>
      </c>
      <c r="G41" s="7"/>
      <c r="H41" s="530">
        <f t="shared" ref="H41" si="0">0%*F41</f>
        <v>0</v>
      </c>
    </row>
    <row r="42" spans="1:18" x14ac:dyDescent="0.3">
      <c r="B42" s="303"/>
      <c r="C42" s="304" t="s">
        <v>37</v>
      </c>
      <c r="D42" s="782" t="s">
        <v>38</v>
      </c>
      <c r="E42" s="783"/>
      <c r="F42" s="251">
        <f>'Individu Form 2A ATMR Kredit'!H123</f>
        <v>0</v>
      </c>
      <c r="G42" s="7"/>
      <c r="H42" s="251">
        <f>150%*F42</f>
        <v>0</v>
      </c>
    </row>
    <row r="43" spans="1:18" x14ac:dyDescent="0.3">
      <c r="B43" s="2"/>
      <c r="C43" s="272" t="s">
        <v>39</v>
      </c>
      <c r="D43" s="757" t="s">
        <v>393</v>
      </c>
      <c r="E43" s="758"/>
      <c r="F43" s="251">
        <f>'Individu Form 2A ATMR Kredit'!H124</f>
        <v>0</v>
      </c>
      <c r="G43" s="7"/>
      <c r="H43" s="251">
        <f>100%*F43</f>
        <v>0</v>
      </c>
    </row>
    <row r="44" spans="1:18" x14ac:dyDescent="0.3">
      <c r="B44" s="2"/>
      <c r="C44" s="272" t="s">
        <v>40</v>
      </c>
      <c r="D44" s="757" t="s">
        <v>41</v>
      </c>
      <c r="E44" s="758"/>
      <c r="F44" s="251">
        <f>'Individu Form 2A ATMR Kredit'!H125</f>
        <v>0</v>
      </c>
      <c r="G44" s="7"/>
      <c r="H44" s="251">
        <f>100%*F44</f>
        <v>0</v>
      </c>
    </row>
    <row r="45" spans="1:18" x14ac:dyDescent="0.3">
      <c r="B45" s="734" t="s">
        <v>42</v>
      </c>
      <c r="C45" s="734"/>
      <c r="D45" s="734"/>
      <c r="E45" s="734"/>
      <c r="F45" s="252">
        <f>SUM(F12,F15:F17,F20:F21,F24,F29:F35,F38)</f>
        <v>0</v>
      </c>
      <c r="G45" s="252">
        <f>SUM(G12,G15:G17,G20:G21,G24,G29:G35,G38)</f>
        <v>0</v>
      </c>
      <c r="H45" s="252">
        <f>SUM(H12,H15:H17,H20:H21,H24,H29:H35,H38)</f>
        <v>0</v>
      </c>
    </row>
    <row r="48" spans="1:18" x14ac:dyDescent="0.3">
      <c r="B48" s="742" t="s">
        <v>534</v>
      </c>
      <c r="C48" s="742"/>
      <c r="D48" s="742"/>
      <c r="E48" s="742"/>
      <c r="F48" s="742"/>
      <c r="G48" s="742"/>
      <c r="H48" s="742"/>
    </row>
    <row r="49" spans="1:18" ht="39" x14ac:dyDescent="0.3">
      <c r="B49" s="4" t="s">
        <v>0</v>
      </c>
      <c r="C49" s="727" t="s">
        <v>1</v>
      </c>
      <c r="D49" s="727"/>
      <c r="E49" s="727"/>
      <c r="F49" s="1" t="s">
        <v>2</v>
      </c>
      <c r="G49" s="1" t="s">
        <v>3</v>
      </c>
      <c r="H49" s="1" t="s">
        <v>4</v>
      </c>
    </row>
    <row r="50" spans="1:18" x14ac:dyDescent="0.3">
      <c r="B50" s="529" t="s">
        <v>539</v>
      </c>
      <c r="C50" s="777" t="s">
        <v>540</v>
      </c>
      <c r="D50" s="778"/>
      <c r="E50" s="779"/>
      <c r="F50" s="254" t="s">
        <v>541</v>
      </c>
      <c r="G50" s="254" t="s">
        <v>542</v>
      </c>
      <c r="H50" s="254" t="s">
        <v>544</v>
      </c>
    </row>
    <row r="51" spans="1:18" ht="15" customHeight="1" x14ac:dyDescent="0.3">
      <c r="B51" s="2" t="s">
        <v>5</v>
      </c>
      <c r="C51" s="272" t="s">
        <v>6</v>
      </c>
      <c r="D51" s="269"/>
      <c r="E51" s="270"/>
      <c r="F51" s="252">
        <f>SUM(F52:F53)</f>
        <v>0</v>
      </c>
      <c r="G51" s="252">
        <f>SUM(G52:G53)</f>
        <v>0</v>
      </c>
      <c r="H51" s="252">
        <f>SUM(H52:H53)</f>
        <v>0</v>
      </c>
    </row>
    <row r="52" spans="1:18" x14ac:dyDescent="0.3">
      <c r="B52" s="2"/>
      <c r="C52" s="272" t="s">
        <v>7</v>
      </c>
      <c r="D52" s="729" t="s">
        <v>8</v>
      </c>
      <c r="E52" s="730"/>
      <c r="F52" s="251">
        <f>'Individu Form 2B ATMR Kredit '!G437</f>
        <v>0</v>
      </c>
      <c r="G52" s="251">
        <f>'Individu Form 2B ATMR Kredit '!E444</f>
        <v>0</v>
      </c>
      <c r="H52" s="251">
        <f>'Individu Form 2B ATMR Kredit '!E445</f>
        <v>0</v>
      </c>
    </row>
    <row r="53" spans="1:18" x14ac:dyDescent="0.3">
      <c r="B53" s="2"/>
      <c r="C53" s="272" t="s">
        <v>9</v>
      </c>
      <c r="D53" s="729" t="s">
        <v>10</v>
      </c>
      <c r="E53" s="730"/>
      <c r="F53" s="251">
        <f>'Individu Form 2B ATMR Kredit '!G462</f>
        <v>0</v>
      </c>
      <c r="G53" s="251">
        <f>'Individu Form 2B ATMR Kredit '!E474</f>
        <v>0</v>
      </c>
      <c r="H53" s="251">
        <f>'Individu Form 2B ATMR Kredit '!E475</f>
        <v>0</v>
      </c>
    </row>
    <row r="54" spans="1:18" x14ac:dyDescent="0.3">
      <c r="B54" s="2" t="s">
        <v>11</v>
      </c>
      <c r="C54" s="759" t="s">
        <v>12</v>
      </c>
      <c r="D54" s="760"/>
      <c r="E54" s="761"/>
      <c r="F54" s="251">
        <f>'Individu Form 2B ATMR Kredit '!G492</f>
        <v>0</v>
      </c>
      <c r="G54" s="251">
        <f>'Individu Form 2B ATMR Kredit '!E503</f>
        <v>0</v>
      </c>
      <c r="H54" s="251">
        <f>'Individu Form 2B ATMR Kredit '!E504</f>
        <v>0</v>
      </c>
    </row>
    <row r="55" spans="1:18" x14ac:dyDescent="0.3">
      <c r="A55" s="250"/>
      <c r="B55" s="2" t="s">
        <v>13</v>
      </c>
      <c r="C55" s="736" t="s">
        <v>43</v>
      </c>
      <c r="D55" s="737"/>
      <c r="E55" s="738"/>
      <c r="F55" s="251">
        <f>'Individu Form 2B ATMR Kredit '!G521</f>
        <v>0</v>
      </c>
      <c r="G55" s="251">
        <f>'Individu Form 2B ATMR Kredit '!E534</f>
        <v>0</v>
      </c>
      <c r="H55" s="251">
        <f>'Individu Form 2B ATMR Kredit '!E535</f>
        <v>0</v>
      </c>
    </row>
    <row r="56" spans="1:18" x14ac:dyDescent="0.3">
      <c r="A56" s="250"/>
      <c r="B56" s="2" t="s">
        <v>15</v>
      </c>
      <c r="C56" s="728" t="s">
        <v>44</v>
      </c>
      <c r="D56" s="729"/>
      <c r="E56" s="730"/>
      <c r="F56" s="252">
        <f>SUM(F57:F58)</f>
        <v>0</v>
      </c>
      <c r="G56" s="252">
        <f>SUM(G57:G58)</f>
        <v>0</v>
      </c>
      <c r="H56" s="252">
        <f>SUM(H57:H58)</f>
        <v>0</v>
      </c>
    </row>
    <row r="57" spans="1:18" x14ac:dyDescent="0.3">
      <c r="A57" s="250"/>
      <c r="B57" s="2"/>
      <c r="C57" s="272" t="s">
        <v>7</v>
      </c>
      <c r="D57" s="729" t="s">
        <v>17</v>
      </c>
      <c r="E57" s="730"/>
      <c r="F57" s="251">
        <f>'Individu Form 2B ATMR Kredit '!G552</f>
        <v>0</v>
      </c>
      <c r="G57" s="251">
        <f>'Individu Form 2B ATMR Kredit '!E570</f>
        <v>0</v>
      </c>
      <c r="H57" s="251">
        <f>'Individu Form 2B ATMR Kredit '!E571</f>
        <v>0</v>
      </c>
    </row>
    <row r="58" spans="1:18" x14ac:dyDescent="0.3">
      <c r="A58" s="250"/>
      <c r="B58" s="2"/>
      <c r="C58" s="272" t="s">
        <v>9</v>
      </c>
      <c r="D58" s="729" t="s">
        <v>18</v>
      </c>
      <c r="E58" s="730"/>
      <c r="F58" s="251">
        <f>'Individu Form 2B ATMR Kredit '!G588</f>
        <v>0</v>
      </c>
      <c r="G58" s="251">
        <f>'Individu Form 2B ATMR Kredit '!E608</f>
        <v>0</v>
      </c>
      <c r="H58" s="251">
        <f>'Individu Form 2B ATMR Kredit '!E609</f>
        <v>0</v>
      </c>
    </row>
    <row r="59" spans="1:18" s="502" customFormat="1" x14ac:dyDescent="0.3">
      <c r="A59" s="496"/>
      <c r="B59" s="497" t="s">
        <v>19</v>
      </c>
      <c r="C59" s="724" t="s">
        <v>498</v>
      </c>
      <c r="D59" s="725"/>
      <c r="E59" s="726"/>
      <c r="F59" s="252">
        <f>SUM(F60:F61)</f>
        <v>0</v>
      </c>
      <c r="G59" s="252">
        <f>SUM(G60:G61)</f>
        <v>0</v>
      </c>
      <c r="H59" s="252">
        <f>SUM(H60:H61)</f>
        <v>0</v>
      </c>
      <c r="J59" s="607"/>
      <c r="K59" s="607"/>
      <c r="L59" s="607"/>
      <c r="M59" s="607"/>
      <c r="N59" s="607"/>
      <c r="O59" s="607"/>
      <c r="P59" s="607"/>
      <c r="Q59" s="607"/>
      <c r="R59" s="607"/>
    </row>
    <row r="60" spans="1:18" s="502" customFormat="1" x14ac:dyDescent="0.3">
      <c r="A60" s="496"/>
      <c r="B60" s="503"/>
      <c r="C60" s="498" t="s">
        <v>7</v>
      </c>
      <c r="D60" s="725" t="s">
        <v>17</v>
      </c>
      <c r="E60" s="726"/>
      <c r="F60" s="251">
        <f>'Individu Form 2B ATMR Kredit '!G627</f>
        <v>0</v>
      </c>
      <c r="G60" s="251">
        <f>'Individu Form 2B ATMR Kredit '!E645</f>
        <v>0</v>
      </c>
      <c r="H60" s="251">
        <f>'Individu Form 2B ATMR Kredit '!E646</f>
        <v>0</v>
      </c>
      <c r="J60" s="607"/>
      <c r="K60" s="607"/>
      <c r="L60" s="607"/>
      <c r="M60" s="607"/>
      <c r="N60" s="607"/>
      <c r="O60" s="607"/>
      <c r="P60" s="607"/>
      <c r="Q60" s="607"/>
      <c r="R60" s="607"/>
    </row>
    <row r="61" spans="1:18" s="502" customFormat="1" x14ac:dyDescent="0.3">
      <c r="A61" s="496"/>
      <c r="B61" s="503"/>
      <c r="C61" s="498" t="s">
        <v>9</v>
      </c>
      <c r="D61" s="725" t="s">
        <v>18</v>
      </c>
      <c r="E61" s="726"/>
      <c r="F61" s="251">
        <f>'Individu Form 2B ATMR Kredit '!G663</f>
        <v>0</v>
      </c>
      <c r="G61" s="251">
        <f>'Individu Form 2B ATMR Kredit '!E683</f>
        <v>0</v>
      </c>
      <c r="H61" s="251">
        <f>'Individu Form 2B ATMR Kredit '!E684</f>
        <v>0</v>
      </c>
      <c r="J61" s="607"/>
      <c r="K61" s="607"/>
      <c r="L61" s="607"/>
      <c r="M61" s="607"/>
      <c r="N61" s="607"/>
      <c r="O61" s="607"/>
      <c r="P61" s="607"/>
      <c r="Q61" s="607"/>
      <c r="R61" s="607"/>
    </row>
    <row r="62" spans="1:18" s="502" customFormat="1" x14ac:dyDescent="0.3">
      <c r="A62" s="496"/>
      <c r="B62" s="497" t="s">
        <v>25</v>
      </c>
      <c r="C62" s="765" t="s">
        <v>20</v>
      </c>
      <c r="D62" s="733"/>
      <c r="E62" s="732"/>
      <c r="F62" s="501">
        <f>'Individu Form 2B ATMR Kredit '!G697</f>
        <v>0</v>
      </c>
      <c r="G62" s="501">
        <f>'Individu Form 2B ATMR Kredit '!E746</f>
        <v>0</v>
      </c>
      <c r="H62" s="501">
        <f>'Individu Form 2B ATMR Kredit '!E747</f>
        <v>0</v>
      </c>
      <c r="J62" s="607"/>
      <c r="K62" s="607"/>
      <c r="L62" s="607"/>
      <c r="M62" s="607"/>
      <c r="N62" s="607"/>
      <c r="O62" s="607"/>
      <c r="P62" s="607"/>
      <c r="Q62" s="607"/>
      <c r="R62" s="607"/>
    </row>
    <row r="63" spans="1:18" s="502" customFormat="1" x14ac:dyDescent="0.3">
      <c r="A63" s="496"/>
      <c r="B63" s="497" t="s">
        <v>27</v>
      </c>
      <c r="C63" s="765" t="s">
        <v>22</v>
      </c>
      <c r="D63" s="733"/>
      <c r="E63" s="732"/>
      <c r="F63" s="501">
        <f>'Individu Form 2B ATMR Kredit '!G761</f>
        <v>0</v>
      </c>
      <c r="G63" s="501">
        <f>'Individu Form 2B ATMR Kredit '!E796</f>
        <v>0</v>
      </c>
      <c r="H63" s="501">
        <f>'Individu Form 2B ATMR Kredit '!E797</f>
        <v>0</v>
      </c>
      <c r="J63" s="607"/>
      <c r="K63" s="607"/>
      <c r="L63" s="607"/>
      <c r="M63" s="607"/>
      <c r="N63" s="607"/>
      <c r="O63" s="607"/>
      <c r="P63" s="607"/>
      <c r="Q63" s="607"/>
      <c r="R63" s="607"/>
    </row>
    <row r="64" spans="1:18" s="502" customFormat="1" x14ac:dyDescent="0.3">
      <c r="A64" s="496"/>
      <c r="B64" s="497" t="s">
        <v>29</v>
      </c>
      <c r="C64" s="498" t="s">
        <v>499</v>
      </c>
      <c r="D64" s="499"/>
      <c r="E64" s="504"/>
      <c r="F64" s="501">
        <f>'Individu Form 2B ATMR Kredit '!G810</f>
        <v>0</v>
      </c>
      <c r="G64" s="501">
        <f>'Individu Form 2B ATMR Kredit '!E825</f>
        <v>0</v>
      </c>
      <c r="H64" s="501">
        <f>'Individu Form 2B ATMR Kredit '!E826</f>
        <v>0</v>
      </c>
      <c r="J64" s="607"/>
      <c r="K64" s="607"/>
      <c r="L64" s="607"/>
      <c r="M64" s="607"/>
      <c r="N64" s="607"/>
      <c r="O64" s="607"/>
      <c r="P64" s="607"/>
      <c r="Q64" s="607"/>
      <c r="R64" s="607"/>
    </row>
    <row r="65" spans="1:18" x14ac:dyDescent="0.3">
      <c r="A65" s="250"/>
      <c r="B65" s="493" t="s">
        <v>31</v>
      </c>
      <c r="C65" s="728" t="s">
        <v>24</v>
      </c>
      <c r="D65" s="729"/>
      <c r="E65" s="730"/>
      <c r="F65" s="251">
        <f>'Individu Form 2B ATMR Kredit '!G839</f>
        <v>0</v>
      </c>
      <c r="G65" s="251">
        <f>'Individu Form 2B ATMR Kredit '!E846</f>
        <v>0</v>
      </c>
      <c r="H65" s="251">
        <f>'Individu Form 2B ATMR Kredit '!E847</f>
        <v>0</v>
      </c>
    </row>
    <row r="66" spans="1:18" x14ac:dyDescent="0.3">
      <c r="B66" s="493" t="s">
        <v>500</v>
      </c>
      <c r="C66" s="762" t="s">
        <v>26</v>
      </c>
      <c r="D66" s="763"/>
      <c r="E66" s="764"/>
      <c r="F66" s="251">
        <f>'Individu Form 2B ATMR Kredit '!G864</f>
        <v>0</v>
      </c>
      <c r="G66" s="251">
        <f>'Individu Form 2B ATMR Kredit '!E881</f>
        <v>0</v>
      </c>
      <c r="H66" s="251">
        <f>'Individu Form 2B ATMR Kredit '!E882</f>
        <v>0</v>
      </c>
    </row>
    <row r="67" spans="1:18" x14ac:dyDescent="0.3">
      <c r="B67" s="493" t="s">
        <v>501</v>
      </c>
      <c r="C67" s="728" t="s">
        <v>28</v>
      </c>
      <c r="D67" s="729"/>
      <c r="E67" s="730"/>
      <c r="F67" s="251">
        <f>'Individu Form 2B ATMR Kredit '!G899</f>
        <v>0</v>
      </c>
      <c r="G67" s="251">
        <f>'Individu Form 2B ATMR Kredit '!E924</f>
        <v>0</v>
      </c>
      <c r="H67" s="251">
        <f>'Individu Form 2B ATMR Kredit '!E925</f>
        <v>0</v>
      </c>
    </row>
    <row r="68" spans="1:18" x14ac:dyDescent="0.3">
      <c r="B68" s="493" t="s">
        <v>502</v>
      </c>
      <c r="C68" s="728" t="s">
        <v>30</v>
      </c>
      <c r="D68" s="729"/>
      <c r="E68" s="730"/>
      <c r="F68" s="252">
        <f>SUM(F69:F70)</f>
        <v>0</v>
      </c>
      <c r="G68" s="252">
        <f>SUM(G69:G70)</f>
        <v>0</v>
      </c>
      <c r="H68" s="252">
        <f>SUM(H69:H70)</f>
        <v>0</v>
      </c>
    </row>
    <row r="69" spans="1:18" s="502" customFormat="1" x14ac:dyDescent="0.3">
      <c r="B69" s="503"/>
      <c r="C69" s="498" t="s">
        <v>7</v>
      </c>
      <c r="D69" s="731" t="s">
        <v>471</v>
      </c>
      <c r="E69" s="732"/>
      <c r="F69" s="501">
        <f>'Individu Form 2B ATMR Kredit '!E944</f>
        <v>0</v>
      </c>
      <c r="G69" s="501">
        <f>'Individu Form 2B ATMR Kredit '!V944</f>
        <v>0</v>
      </c>
      <c r="H69" s="501">
        <f>'Individu Form 2B ATMR Kredit '!W944</f>
        <v>0</v>
      </c>
      <c r="J69" s="607"/>
      <c r="K69" s="607"/>
      <c r="L69" s="607"/>
      <c r="M69" s="607"/>
      <c r="N69" s="607"/>
      <c r="O69" s="607"/>
      <c r="P69" s="607"/>
      <c r="Q69" s="607"/>
      <c r="R69" s="607"/>
    </row>
    <row r="70" spans="1:18" s="502" customFormat="1" x14ac:dyDescent="0.3">
      <c r="B70" s="503"/>
      <c r="C70" s="498" t="s">
        <v>9</v>
      </c>
      <c r="D70" s="733" t="s">
        <v>472</v>
      </c>
      <c r="E70" s="732"/>
      <c r="F70" s="501">
        <f>SUM('Individu Form 2B ATMR Kredit '!E946:E948)</f>
        <v>0</v>
      </c>
      <c r="G70" s="501">
        <f>SUM('Individu Form 2B ATMR Kredit '!V946:V948)</f>
        <v>0</v>
      </c>
      <c r="H70" s="501">
        <f>SUM('Individu Form 2B ATMR Kredit '!W946:W948)</f>
        <v>0</v>
      </c>
      <c r="J70" s="607"/>
      <c r="K70" s="607"/>
      <c r="L70" s="607"/>
      <c r="M70" s="607"/>
      <c r="N70" s="607"/>
      <c r="O70" s="607"/>
      <c r="P70" s="607"/>
      <c r="Q70" s="607"/>
      <c r="R70" s="607"/>
    </row>
    <row r="71" spans="1:18" x14ac:dyDescent="0.3">
      <c r="B71" s="734" t="s">
        <v>42</v>
      </c>
      <c r="C71" s="734"/>
      <c r="D71" s="734"/>
      <c r="E71" s="734"/>
      <c r="F71" s="252">
        <f>SUM(F51,F54:F56,F59,F62:F68)</f>
        <v>0</v>
      </c>
      <c r="G71" s="252">
        <f>SUM(G51,G54:G56,G59,G62:G68)</f>
        <v>0</v>
      </c>
      <c r="H71" s="252">
        <f>SUM(H51,H54:H56,H59,H62:H68)</f>
        <v>0</v>
      </c>
    </row>
    <row r="74" spans="1:18" x14ac:dyDescent="0.3">
      <c r="B74" s="735" t="s">
        <v>535</v>
      </c>
      <c r="C74" s="735"/>
      <c r="D74" s="735"/>
      <c r="E74" s="735"/>
      <c r="F74" s="735"/>
      <c r="G74" s="735"/>
      <c r="H74" s="735"/>
    </row>
    <row r="75" spans="1:18" ht="39" x14ac:dyDescent="0.3">
      <c r="B75" s="268" t="s">
        <v>0</v>
      </c>
      <c r="C75" s="727" t="s">
        <v>1</v>
      </c>
      <c r="D75" s="727"/>
      <c r="E75" s="727"/>
      <c r="F75" s="1" t="s">
        <v>2</v>
      </c>
      <c r="G75" s="1" t="s">
        <v>3</v>
      </c>
      <c r="H75" s="1" t="s">
        <v>4</v>
      </c>
    </row>
    <row r="76" spans="1:18" x14ac:dyDescent="0.3">
      <c r="B76" s="529" t="s">
        <v>539</v>
      </c>
      <c r="C76" s="777" t="s">
        <v>540</v>
      </c>
      <c r="D76" s="778"/>
      <c r="E76" s="779"/>
      <c r="F76" s="254" t="s">
        <v>541</v>
      </c>
      <c r="G76" s="254" t="s">
        <v>542</v>
      </c>
      <c r="H76" s="254" t="s">
        <v>544</v>
      </c>
    </row>
    <row r="77" spans="1:18" x14ac:dyDescent="0.3">
      <c r="B77" s="5" t="s">
        <v>5</v>
      </c>
      <c r="C77" s="272" t="s">
        <v>6</v>
      </c>
      <c r="D77" s="269"/>
      <c r="E77" s="9"/>
      <c r="F77" s="20">
        <f>SUM(F78:F79)</f>
        <v>0</v>
      </c>
      <c r="G77" s="20">
        <f t="shared" ref="G77:H77" si="1">SUM(G78:G79)</f>
        <v>0</v>
      </c>
      <c r="H77" s="20">
        <f t="shared" si="1"/>
        <v>0</v>
      </c>
    </row>
    <row r="78" spans="1:18" x14ac:dyDescent="0.3">
      <c r="B78" s="5"/>
      <c r="C78" s="272" t="s">
        <v>7</v>
      </c>
      <c r="D78" s="729" t="s">
        <v>8</v>
      </c>
      <c r="E78" s="730"/>
      <c r="F78" s="251">
        <f>'Individu Form 2B ATMR Kredit '!G962</f>
        <v>0</v>
      </c>
      <c r="G78" s="251">
        <f>'Individu Form 2B ATMR Kredit '!E969</f>
        <v>0</v>
      </c>
      <c r="H78" s="251">
        <f>'Individu Form 2B ATMR Kredit '!E970</f>
        <v>0</v>
      </c>
    </row>
    <row r="79" spans="1:18" x14ac:dyDescent="0.3">
      <c r="A79" s="250"/>
      <c r="B79" s="5"/>
      <c r="C79" s="272" t="s">
        <v>9</v>
      </c>
      <c r="D79" s="729" t="s">
        <v>10</v>
      </c>
      <c r="E79" s="730"/>
      <c r="F79" s="251">
        <f>'Individu Form 2B ATMR Kredit '!C979</f>
        <v>0</v>
      </c>
      <c r="G79" s="251">
        <f>'Individu Form 2B ATMR Kredit '!E991</f>
        <v>0</v>
      </c>
      <c r="H79" s="251">
        <f>'Individu Form 2B ATMR Kredit '!E992</f>
        <v>0</v>
      </c>
    </row>
    <row r="80" spans="1:18" x14ac:dyDescent="0.3">
      <c r="A80" s="250"/>
      <c r="B80" s="5" t="s">
        <v>11</v>
      </c>
      <c r="C80" s="739" t="s">
        <v>12</v>
      </c>
      <c r="D80" s="740"/>
      <c r="E80" s="741"/>
      <c r="F80" s="251">
        <f>'Individu Form 2B ATMR Kredit '!C1002</f>
        <v>0</v>
      </c>
      <c r="G80" s="251">
        <f>'Individu Form 2B ATMR Kredit '!E1013</f>
        <v>0</v>
      </c>
      <c r="H80" s="251">
        <f>'Individu Form 2B ATMR Kredit '!E1014</f>
        <v>0</v>
      </c>
    </row>
    <row r="81" spans="1:17" x14ac:dyDescent="0.3">
      <c r="A81" s="250"/>
      <c r="B81" s="5" t="s">
        <v>13</v>
      </c>
      <c r="C81" s="736" t="s">
        <v>14</v>
      </c>
      <c r="D81" s="737"/>
      <c r="E81" s="738"/>
      <c r="F81" s="251">
        <f>'Individu Form 2B ATMR Kredit '!C1023</f>
        <v>0</v>
      </c>
      <c r="G81" s="251">
        <f>'Individu Form 2B ATMR Kredit '!E1036</f>
        <v>0</v>
      </c>
      <c r="H81" s="251">
        <f>'Individu Form 2B ATMR Kredit '!E1037</f>
        <v>0</v>
      </c>
    </row>
    <row r="82" spans="1:17" x14ac:dyDescent="0.3">
      <c r="A82" s="250"/>
      <c r="B82" s="5" t="s">
        <v>15</v>
      </c>
      <c r="C82" s="728" t="s">
        <v>333</v>
      </c>
      <c r="D82" s="729"/>
      <c r="E82" s="730"/>
      <c r="F82" s="20">
        <f>SUM(F83:F84)</f>
        <v>0</v>
      </c>
      <c r="G82" s="20">
        <f t="shared" ref="G82:H82" si="2">SUM(G83:G84)</f>
        <v>0</v>
      </c>
      <c r="H82" s="20">
        <f t="shared" si="2"/>
        <v>0</v>
      </c>
    </row>
    <row r="83" spans="1:17" x14ac:dyDescent="0.3">
      <c r="A83" s="250"/>
      <c r="B83" s="5"/>
      <c r="C83" s="272" t="s">
        <v>7</v>
      </c>
      <c r="D83" s="729" t="s">
        <v>17</v>
      </c>
      <c r="E83" s="730"/>
      <c r="F83" s="251">
        <f>'Individu Form 2B ATMR Kredit '!C1046</f>
        <v>0</v>
      </c>
      <c r="G83" s="251">
        <f>'Individu Form 2B ATMR Kredit '!E1060</f>
        <v>0</v>
      </c>
      <c r="H83" s="251">
        <f>'Individu Form 2B ATMR Kredit '!E1061</f>
        <v>0</v>
      </c>
    </row>
    <row r="84" spans="1:17" x14ac:dyDescent="0.3">
      <c r="B84" s="5"/>
      <c r="C84" s="272" t="s">
        <v>9</v>
      </c>
      <c r="D84" s="729" t="s">
        <v>18</v>
      </c>
      <c r="E84" s="730"/>
      <c r="F84" s="251">
        <f>'Individu Form 2B ATMR Kredit '!C1070</f>
        <v>0</v>
      </c>
      <c r="G84" s="251">
        <f>'Individu Form 2B ATMR Kredit '!E1086</f>
        <v>0</v>
      </c>
      <c r="H84" s="251">
        <f>'Individu Form 2B ATMR Kredit '!E1087</f>
        <v>0</v>
      </c>
    </row>
    <row r="85" spans="1:17" x14ac:dyDescent="0.3">
      <c r="B85" s="492" t="s">
        <v>19</v>
      </c>
      <c r="C85" s="729" t="s">
        <v>495</v>
      </c>
      <c r="D85" s="729"/>
      <c r="E85" s="729"/>
      <c r="F85" s="20">
        <f>SUM(F86:F87)</f>
        <v>0</v>
      </c>
      <c r="G85" s="20">
        <f t="shared" ref="G85:H85" si="3">SUM(G86:G87)</f>
        <v>0</v>
      </c>
      <c r="H85" s="20">
        <f t="shared" si="3"/>
        <v>0</v>
      </c>
    </row>
    <row r="86" spans="1:17" x14ac:dyDescent="0.3">
      <c r="B86" s="5"/>
      <c r="C86" s="489" t="s">
        <v>7</v>
      </c>
      <c r="D86" s="729" t="s">
        <v>17</v>
      </c>
      <c r="E86" s="729"/>
      <c r="F86" s="251">
        <f>'Individu Form 2B ATMR Kredit '!C1096</f>
        <v>0</v>
      </c>
      <c r="G86" s="251">
        <f>'Individu Form 2B ATMR Kredit '!E1110</f>
        <v>0</v>
      </c>
      <c r="H86" s="251">
        <f>'Individu Form 2B ATMR Kredit '!E1111</f>
        <v>0</v>
      </c>
    </row>
    <row r="87" spans="1:17" x14ac:dyDescent="0.3">
      <c r="B87" s="5"/>
      <c r="C87" s="489" t="s">
        <v>9</v>
      </c>
      <c r="D87" s="729" t="s">
        <v>18</v>
      </c>
      <c r="E87" s="729"/>
      <c r="F87" s="251">
        <f>'Individu Form 2B ATMR Kredit '!C1120</f>
        <v>0</v>
      </c>
      <c r="G87" s="251">
        <f>'Individu Form 2B ATMR Kredit '!E1136</f>
        <v>0</v>
      </c>
      <c r="H87" s="251">
        <f>'Individu Form 2B ATMR Kredit '!E1137</f>
        <v>0</v>
      </c>
    </row>
    <row r="88" spans="1:17" ht="13.25" customHeight="1" x14ac:dyDescent="0.3">
      <c r="B88" s="492" t="s">
        <v>21</v>
      </c>
      <c r="C88" s="729" t="s">
        <v>26</v>
      </c>
      <c r="D88" s="729"/>
      <c r="E88" s="729"/>
      <c r="F88" s="251">
        <f>'Individu Form 2B ATMR Kredit '!C1146</f>
        <v>0</v>
      </c>
      <c r="G88" s="251">
        <f>'Individu Form 2B ATMR Kredit '!E1163</f>
        <v>0</v>
      </c>
      <c r="H88" s="251">
        <f>'Individu Form 2B ATMR Kredit '!E1164</f>
        <v>0</v>
      </c>
    </row>
    <row r="89" spans="1:17" x14ac:dyDescent="0.3">
      <c r="B89" s="492" t="s">
        <v>23</v>
      </c>
      <c r="C89" s="729" t="s">
        <v>28</v>
      </c>
      <c r="D89" s="729"/>
      <c r="E89" s="729"/>
      <c r="F89" s="251">
        <f>'Individu Form 2B ATMR Kredit '!C1173</f>
        <v>0</v>
      </c>
      <c r="G89" s="251">
        <f>'Individu Form 2B ATMR Kredit '!E1187</f>
        <v>0</v>
      </c>
      <c r="H89" s="251">
        <f>'Individu Form 2B ATMR Kredit '!E1188</f>
        <v>0</v>
      </c>
      <c r="J89" s="776"/>
      <c r="K89" s="776"/>
      <c r="L89" s="776"/>
      <c r="M89" s="776"/>
      <c r="N89" s="776"/>
      <c r="O89" s="776"/>
      <c r="P89" s="776"/>
      <c r="Q89" s="776"/>
    </row>
    <row r="90" spans="1:17" x14ac:dyDescent="0.3">
      <c r="B90" s="734" t="s">
        <v>42</v>
      </c>
      <c r="C90" s="734"/>
      <c r="D90" s="734"/>
      <c r="E90" s="734"/>
      <c r="F90" s="252">
        <f>SUM(F77,F80:F82,F85,F88:F89)</f>
        <v>0</v>
      </c>
      <c r="G90" s="252">
        <f t="shared" ref="G90:H90" si="4">SUM(G77,G80:G82,G85,G88:G89)</f>
        <v>0</v>
      </c>
      <c r="H90" s="252">
        <f t="shared" si="4"/>
        <v>0</v>
      </c>
      <c r="J90" s="776"/>
      <c r="K90" s="776"/>
      <c r="L90" s="776"/>
      <c r="M90" s="776"/>
      <c r="N90" s="776"/>
      <c r="O90" s="776"/>
      <c r="P90" s="776"/>
      <c r="Q90" s="776"/>
    </row>
    <row r="91" spans="1:17" x14ac:dyDescent="0.3">
      <c r="B91" s="273"/>
      <c r="C91" s="273"/>
      <c r="D91" s="273"/>
      <c r="E91" s="273"/>
      <c r="F91" s="305"/>
      <c r="G91" s="305"/>
      <c r="H91" s="306"/>
      <c r="J91" s="776"/>
      <c r="K91" s="776"/>
      <c r="L91" s="776"/>
      <c r="M91" s="776"/>
      <c r="N91" s="776"/>
      <c r="O91" s="776"/>
      <c r="P91" s="776"/>
      <c r="Q91" s="776"/>
    </row>
    <row r="92" spans="1:17" x14ac:dyDescent="0.3">
      <c r="J92" s="776"/>
      <c r="K92" s="776"/>
      <c r="L92" s="776"/>
      <c r="M92" s="776"/>
      <c r="N92" s="776"/>
      <c r="O92" s="776"/>
      <c r="P92" s="776"/>
      <c r="Q92" s="776"/>
    </row>
    <row r="93" spans="1:17" x14ac:dyDescent="0.3">
      <c r="B93" s="742" t="s">
        <v>536</v>
      </c>
      <c r="C93" s="742"/>
      <c r="D93" s="742"/>
      <c r="E93" s="742"/>
      <c r="F93" s="742"/>
      <c r="G93" s="742"/>
      <c r="H93" s="742"/>
    </row>
    <row r="94" spans="1:17" ht="39" x14ac:dyDescent="0.3">
      <c r="B94" s="4" t="s">
        <v>0</v>
      </c>
      <c r="C94" s="727" t="s">
        <v>45</v>
      </c>
      <c r="D94" s="727"/>
      <c r="E94" s="727"/>
      <c r="F94" s="271" t="s">
        <v>46</v>
      </c>
      <c r="G94" s="271" t="s">
        <v>47</v>
      </c>
      <c r="H94" s="271" t="s">
        <v>48</v>
      </c>
    </row>
    <row r="95" spans="1:17" x14ac:dyDescent="0.3">
      <c r="B95" s="529" t="s">
        <v>539</v>
      </c>
      <c r="C95" s="777" t="s">
        <v>540</v>
      </c>
      <c r="D95" s="778"/>
      <c r="E95" s="779"/>
      <c r="F95" s="254" t="s">
        <v>541</v>
      </c>
      <c r="G95" s="254" t="s">
        <v>542</v>
      </c>
      <c r="H95" s="254" t="s">
        <v>544</v>
      </c>
    </row>
    <row r="96" spans="1:17" x14ac:dyDescent="0.3">
      <c r="B96" s="2" t="s">
        <v>5</v>
      </c>
      <c r="C96" s="747" t="s">
        <v>49</v>
      </c>
      <c r="D96" s="748"/>
      <c r="E96" s="749"/>
      <c r="F96" s="20">
        <f>SUM(F97:F100)</f>
        <v>0</v>
      </c>
      <c r="G96" s="8"/>
      <c r="H96" s="20">
        <f>SUM(H97:H100)</f>
        <v>0</v>
      </c>
    </row>
    <row r="97" spans="2:18" x14ac:dyDescent="0.3">
      <c r="B97" s="2"/>
      <c r="C97" s="272" t="s">
        <v>7</v>
      </c>
      <c r="D97" s="729" t="s">
        <v>416</v>
      </c>
      <c r="E97" s="730"/>
      <c r="F97" s="249">
        <f>'Individu Form 2A ATMR Kredit'!H222</f>
        <v>0</v>
      </c>
      <c r="G97" s="7"/>
      <c r="H97" s="282">
        <f>8%*F97*12.5</f>
        <v>0</v>
      </c>
    </row>
    <row r="98" spans="2:18" x14ac:dyDescent="0.3">
      <c r="B98" s="2"/>
      <c r="C98" s="272" t="s">
        <v>9</v>
      </c>
      <c r="D98" s="729" t="s">
        <v>417</v>
      </c>
      <c r="E98" s="730"/>
      <c r="F98" s="249">
        <f>'Individu Form 2A ATMR Kredit'!H223</f>
        <v>0</v>
      </c>
      <c r="G98" s="7"/>
      <c r="H98" s="282">
        <f>50%*F98*12.5</f>
        <v>0</v>
      </c>
    </row>
    <row r="99" spans="2:18" x14ac:dyDescent="0.3">
      <c r="B99" s="2"/>
      <c r="C99" s="272" t="s">
        <v>36</v>
      </c>
      <c r="D99" s="729" t="s">
        <v>418</v>
      </c>
      <c r="E99" s="730"/>
      <c r="F99" s="249">
        <f>'Individu Form 2A ATMR Kredit'!H224</f>
        <v>0</v>
      </c>
      <c r="G99" s="7"/>
      <c r="H99" s="282">
        <f>75%*F99*12.5</f>
        <v>0</v>
      </c>
    </row>
    <row r="100" spans="2:18" x14ac:dyDescent="0.3">
      <c r="B100" s="2"/>
      <c r="C100" s="272" t="s">
        <v>37</v>
      </c>
      <c r="D100" s="729" t="s">
        <v>419</v>
      </c>
      <c r="E100" s="730"/>
      <c r="F100" s="249">
        <f>'Individu Form 2A ATMR Kredit'!H225</f>
        <v>0</v>
      </c>
      <c r="G100" s="7"/>
      <c r="H100" s="282">
        <f>100%*F100*12.5</f>
        <v>0</v>
      </c>
    </row>
    <row r="101" spans="2:18" x14ac:dyDescent="0.3">
      <c r="B101" s="2" t="s">
        <v>11</v>
      </c>
      <c r="C101" s="747" t="s">
        <v>50</v>
      </c>
      <c r="D101" s="748"/>
      <c r="E101" s="749"/>
      <c r="F101" s="249">
        <f>'Individu Form 2A ATMR Kredit'!H226</f>
        <v>0</v>
      </c>
      <c r="G101" s="249">
        <f>F101</f>
        <v>0</v>
      </c>
      <c r="H101" s="7"/>
    </row>
    <row r="102" spans="2:18" x14ac:dyDescent="0.3">
      <c r="B102" s="734" t="s">
        <v>42</v>
      </c>
      <c r="C102" s="734"/>
      <c r="D102" s="734"/>
      <c r="E102" s="734"/>
      <c r="F102" s="20">
        <f>F96+F101</f>
        <v>0</v>
      </c>
      <c r="G102" s="20">
        <f>G101</f>
        <v>0</v>
      </c>
      <c r="H102" s="20">
        <f>H96</f>
        <v>0</v>
      </c>
    </row>
    <row r="103" spans="2:18" ht="15.75" customHeight="1" x14ac:dyDescent="0.3"/>
    <row r="104" spans="2:18" ht="15.75" customHeight="1" x14ac:dyDescent="0.3"/>
    <row r="105" spans="2:18" ht="15.75" customHeight="1" x14ac:dyDescent="0.3">
      <c r="B105" s="746" t="s">
        <v>537</v>
      </c>
      <c r="C105" s="746"/>
      <c r="D105" s="746"/>
      <c r="E105" s="746"/>
      <c r="F105" s="746"/>
      <c r="G105" s="746"/>
      <c r="H105" s="746"/>
      <c r="I105" s="222"/>
      <c r="J105" s="776"/>
      <c r="K105" s="776"/>
      <c r="L105" s="776"/>
      <c r="M105" s="776"/>
      <c r="N105" s="776"/>
      <c r="O105" s="776"/>
      <c r="P105" s="776"/>
      <c r="Q105" s="776"/>
    </row>
    <row r="106" spans="2:18" ht="38.25" customHeight="1" x14ac:dyDescent="0.3">
      <c r="B106" s="4" t="s">
        <v>0</v>
      </c>
      <c r="C106" s="727" t="s">
        <v>45</v>
      </c>
      <c r="D106" s="727"/>
      <c r="E106" s="727"/>
      <c r="F106" s="727"/>
      <c r="G106" s="1" t="s">
        <v>47</v>
      </c>
      <c r="H106" s="271" t="s">
        <v>48</v>
      </c>
      <c r="I106" s="80"/>
      <c r="J106" s="776"/>
      <c r="K106" s="776"/>
      <c r="L106" s="776"/>
      <c r="M106" s="776"/>
      <c r="N106" s="776"/>
      <c r="O106" s="776"/>
      <c r="P106" s="776"/>
      <c r="Q106" s="776"/>
    </row>
    <row r="107" spans="2:18" ht="15" customHeight="1" x14ac:dyDescent="0.3">
      <c r="B107" s="529" t="s">
        <v>539</v>
      </c>
      <c r="C107" s="756" t="s">
        <v>540</v>
      </c>
      <c r="D107" s="756"/>
      <c r="E107" s="756"/>
      <c r="F107" s="756"/>
      <c r="G107" s="254" t="s">
        <v>541</v>
      </c>
      <c r="H107" s="254" t="s">
        <v>542</v>
      </c>
      <c r="I107" s="80"/>
      <c r="J107" s="776"/>
      <c r="K107" s="776"/>
      <c r="L107" s="776"/>
      <c r="M107" s="776"/>
      <c r="N107" s="776"/>
      <c r="O107" s="776"/>
      <c r="P107" s="776"/>
      <c r="Q107" s="776"/>
    </row>
    <row r="108" spans="2:18" x14ac:dyDescent="0.3">
      <c r="B108" s="432" t="s">
        <v>5</v>
      </c>
      <c r="C108" s="750" t="s">
        <v>135</v>
      </c>
      <c r="D108" s="750"/>
      <c r="E108" s="750"/>
      <c r="F108" s="750"/>
      <c r="G108" s="7"/>
      <c r="H108" s="21"/>
      <c r="I108" s="80"/>
      <c r="J108" s="776"/>
      <c r="K108" s="776"/>
      <c r="L108" s="776"/>
      <c r="M108" s="776"/>
      <c r="N108" s="776"/>
      <c r="O108" s="776"/>
      <c r="P108" s="776"/>
      <c r="Q108" s="776"/>
    </row>
    <row r="109" spans="2:18" x14ac:dyDescent="0.3">
      <c r="B109" s="432" t="s">
        <v>11</v>
      </c>
      <c r="C109" s="750" t="s">
        <v>136</v>
      </c>
      <c r="D109" s="750"/>
      <c r="E109" s="750"/>
      <c r="F109" s="750"/>
      <c r="G109" s="7"/>
      <c r="H109" s="21"/>
      <c r="I109" s="222"/>
    </row>
    <row r="110" spans="2:18" x14ac:dyDescent="0.3">
      <c r="B110" s="432" t="s">
        <v>13</v>
      </c>
      <c r="C110" s="750" t="s">
        <v>134</v>
      </c>
      <c r="D110" s="750"/>
      <c r="E110" s="750"/>
      <c r="F110" s="750"/>
      <c r="G110" s="21"/>
      <c r="H110" s="7"/>
    </row>
    <row r="111" spans="2:18" x14ac:dyDescent="0.3">
      <c r="B111" s="744" t="s">
        <v>42</v>
      </c>
      <c r="C111" s="745"/>
      <c r="D111" s="745"/>
      <c r="E111" s="745"/>
      <c r="F111" s="751"/>
      <c r="G111" s="20">
        <f>G110</f>
        <v>0</v>
      </c>
      <c r="H111" s="20">
        <f>SUM(H108:H109)</f>
        <v>0</v>
      </c>
    </row>
    <row r="112" spans="2:18" s="532" customFormat="1" x14ac:dyDescent="0.3">
      <c r="B112" s="533"/>
      <c r="C112" s="533"/>
      <c r="D112" s="533"/>
      <c r="E112" s="533"/>
      <c r="F112" s="533"/>
      <c r="G112" s="534"/>
      <c r="H112" s="534"/>
      <c r="J112" s="222"/>
      <c r="K112" s="222"/>
      <c r="L112" s="222"/>
      <c r="M112" s="222"/>
      <c r="N112" s="222"/>
      <c r="O112" s="222"/>
      <c r="P112" s="222"/>
      <c r="Q112" s="222"/>
      <c r="R112" s="222"/>
    </row>
    <row r="113" spans="1:18" s="532" customFormat="1" x14ac:dyDescent="0.3">
      <c r="B113" s="533"/>
      <c r="C113" s="533"/>
      <c r="D113" s="533"/>
      <c r="E113" s="533"/>
      <c r="F113" s="533"/>
      <c r="G113" s="534"/>
      <c r="H113" s="534"/>
      <c r="J113" s="222"/>
      <c r="K113" s="222"/>
      <c r="L113" s="222"/>
      <c r="M113" s="222"/>
      <c r="N113" s="222"/>
      <c r="O113" s="222"/>
      <c r="P113" s="222"/>
      <c r="Q113" s="222"/>
      <c r="R113" s="222"/>
    </row>
    <row r="114" spans="1:18" ht="14" x14ac:dyDescent="0.3">
      <c r="A114" s="431" t="s">
        <v>532</v>
      </c>
      <c r="C114" s="431"/>
      <c r="D114" s="431"/>
      <c r="E114" s="431"/>
      <c r="F114" s="3"/>
      <c r="G114" s="531"/>
      <c r="H114" s="531"/>
      <c r="J114" s="714"/>
      <c r="K114" s="714"/>
      <c r="L114" s="714"/>
      <c r="M114" s="714"/>
      <c r="N114" s="714"/>
      <c r="O114" s="714"/>
      <c r="P114" s="714"/>
      <c r="Q114" s="714"/>
      <c r="R114" s="714"/>
    </row>
    <row r="116" spans="1:18" ht="26" x14ac:dyDescent="0.3">
      <c r="B116" s="301" t="s">
        <v>0</v>
      </c>
      <c r="C116" s="752" t="s">
        <v>1</v>
      </c>
      <c r="D116" s="752"/>
      <c r="E116" s="752"/>
      <c r="F116" s="753"/>
      <c r="G116" s="1" t="s">
        <v>2</v>
      </c>
      <c r="H116" s="1" t="s">
        <v>48</v>
      </c>
    </row>
    <row r="117" spans="1:18" ht="15" customHeight="1" x14ac:dyDescent="0.3">
      <c r="B117" s="529" t="s">
        <v>539</v>
      </c>
      <c r="C117" s="754" t="s">
        <v>540</v>
      </c>
      <c r="D117" s="754"/>
      <c r="E117" s="754"/>
      <c r="F117" s="755"/>
      <c r="G117" s="254" t="s">
        <v>541</v>
      </c>
      <c r="H117" s="254" t="s">
        <v>542</v>
      </c>
    </row>
    <row r="118" spans="1:18" x14ac:dyDescent="0.3">
      <c r="B118" s="5" t="s">
        <v>5</v>
      </c>
      <c r="C118" s="302" t="s">
        <v>6</v>
      </c>
      <c r="D118" s="302"/>
      <c r="E118" s="433"/>
      <c r="F118" s="9"/>
      <c r="G118" s="283">
        <f>SUM(G119:G120)</f>
        <v>0</v>
      </c>
      <c r="H118" s="283">
        <f>SUM(H119:H120)</f>
        <v>0</v>
      </c>
    </row>
    <row r="119" spans="1:18" x14ac:dyDescent="0.3">
      <c r="B119" s="5"/>
      <c r="C119" s="302" t="s">
        <v>7</v>
      </c>
      <c r="D119" s="729" t="s">
        <v>8</v>
      </c>
      <c r="E119" s="729"/>
      <c r="F119" s="9"/>
      <c r="G119" s="284">
        <f>'Individu Form 2B ATMR Kredit '!E1199</f>
        <v>0</v>
      </c>
      <c r="H119" s="284">
        <f>'Individu Form 2B ATMR Kredit '!G1199</f>
        <v>0</v>
      </c>
    </row>
    <row r="120" spans="1:18" x14ac:dyDescent="0.3">
      <c r="B120" s="5"/>
      <c r="C120" s="302" t="s">
        <v>9</v>
      </c>
      <c r="D120" s="729" t="s">
        <v>10</v>
      </c>
      <c r="E120" s="729"/>
      <c r="F120" s="9"/>
      <c r="G120" s="284">
        <f>'Individu Form 2B ATMR Kredit '!E1213</f>
        <v>0</v>
      </c>
      <c r="H120" s="284">
        <f>'Individu Form 2B ATMR Kredit '!G1213</f>
        <v>0</v>
      </c>
    </row>
    <row r="121" spans="1:18" x14ac:dyDescent="0.3">
      <c r="B121" s="5" t="s">
        <v>11</v>
      </c>
      <c r="C121" s="302" t="s">
        <v>12</v>
      </c>
      <c r="D121" s="300"/>
      <c r="E121" s="300"/>
      <c r="F121" s="9"/>
      <c r="G121" s="284">
        <f>'Individu Form 2B ATMR Kredit '!E1226</f>
        <v>0</v>
      </c>
      <c r="H121" s="284">
        <f>'Individu Form 2B ATMR Kredit '!G1226</f>
        <v>0</v>
      </c>
    </row>
    <row r="122" spans="1:18" ht="15" customHeight="1" x14ac:dyDescent="0.3">
      <c r="B122" s="5" t="s">
        <v>13</v>
      </c>
      <c r="C122" s="736" t="s">
        <v>43</v>
      </c>
      <c r="D122" s="737"/>
      <c r="E122" s="737"/>
      <c r="F122" s="738"/>
      <c r="G122" s="284">
        <f>'Individu Form 2B ATMR Kredit '!E1241</f>
        <v>0</v>
      </c>
      <c r="H122" s="284">
        <f>'Individu Form 2B ATMR Kredit '!G1241</f>
        <v>0</v>
      </c>
      <c r="I122" s="222"/>
    </row>
    <row r="123" spans="1:18" x14ac:dyDescent="0.3">
      <c r="B123" s="5" t="s">
        <v>15</v>
      </c>
      <c r="C123" s="729" t="s">
        <v>44</v>
      </c>
      <c r="D123" s="729"/>
      <c r="E123" s="729"/>
      <c r="F123" s="9"/>
      <c r="G123" s="283">
        <f>SUM(G124:G125)</f>
        <v>0</v>
      </c>
      <c r="H123" s="283">
        <f>SUM(H124:H125)</f>
        <v>0</v>
      </c>
      <c r="I123" s="222"/>
    </row>
    <row r="124" spans="1:18" x14ac:dyDescent="0.3">
      <c r="B124" s="5"/>
      <c r="C124" s="302" t="s">
        <v>7</v>
      </c>
      <c r="D124" s="729" t="s">
        <v>17</v>
      </c>
      <c r="E124" s="729"/>
      <c r="F124" s="9"/>
      <c r="G124" s="284">
        <f>'Individu Form 2B ATMR Kredit '!E1257</f>
        <v>0</v>
      </c>
      <c r="H124" s="284">
        <f>'Individu Form 2B ATMR Kredit '!G1257</f>
        <v>0</v>
      </c>
      <c r="I124" s="222"/>
    </row>
    <row r="125" spans="1:18" x14ac:dyDescent="0.3">
      <c r="B125" s="5"/>
      <c r="C125" s="302" t="s">
        <v>9</v>
      </c>
      <c r="D125" s="729" t="s">
        <v>18</v>
      </c>
      <c r="E125" s="729"/>
      <c r="F125" s="9"/>
      <c r="G125" s="284">
        <f>'Individu Form 2B ATMR Kredit '!E1275</f>
        <v>0</v>
      </c>
      <c r="H125" s="284">
        <f>'Individu Form 2B ATMR Kredit '!G1275</f>
        <v>0</v>
      </c>
      <c r="I125" s="222"/>
    </row>
    <row r="126" spans="1:18" x14ac:dyDescent="0.3">
      <c r="B126" s="492" t="s">
        <v>19</v>
      </c>
      <c r="C126" s="729" t="s">
        <v>495</v>
      </c>
      <c r="D126" s="729"/>
      <c r="E126" s="729"/>
      <c r="F126" s="9"/>
      <c r="G126" s="283">
        <f>SUM(G127:G128)</f>
        <v>0</v>
      </c>
      <c r="H126" s="283">
        <f>SUM(H127:H128)</f>
        <v>0</v>
      </c>
      <c r="I126" s="222"/>
    </row>
    <row r="127" spans="1:18" x14ac:dyDescent="0.3">
      <c r="B127" s="5"/>
      <c r="C127" s="489" t="s">
        <v>7</v>
      </c>
      <c r="D127" s="729" t="s">
        <v>17</v>
      </c>
      <c r="E127" s="729"/>
      <c r="F127" s="9"/>
      <c r="G127" s="284">
        <f>'Individu Form 2B ATMR Kredit '!E1291</f>
        <v>0</v>
      </c>
      <c r="H127" s="284">
        <f>'Individu Form 2B ATMR Kredit '!G1291</f>
        <v>0</v>
      </c>
      <c r="I127" s="222"/>
    </row>
    <row r="128" spans="1:18" x14ac:dyDescent="0.3">
      <c r="B128" s="5"/>
      <c r="C128" s="489" t="s">
        <v>9</v>
      </c>
      <c r="D128" s="729" t="s">
        <v>18</v>
      </c>
      <c r="E128" s="729"/>
      <c r="F128" s="9"/>
      <c r="G128" s="284">
        <f>'Individu Form 2B ATMR Kredit '!E1309</f>
        <v>0</v>
      </c>
      <c r="H128" s="284">
        <f>'Individu Form 2B ATMR Kredit '!G1309</f>
        <v>0</v>
      </c>
      <c r="I128" s="222"/>
    </row>
    <row r="129" spans="1:9" x14ac:dyDescent="0.3">
      <c r="B129" s="492" t="s">
        <v>21</v>
      </c>
      <c r="C129" s="729" t="s">
        <v>26</v>
      </c>
      <c r="D129" s="729"/>
      <c r="E129" s="729"/>
      <c r="F129" s="9"/>
      <c r="G129" s="284">
        <f>'Individu Form 2B ATMR Kredit '!E1328</f>
        <v>0</v>
      </c>
      <c r="H129" s="284">
        <f>'Individu Form 2B ATMR Kredit '!G1328</f>
        <v>0</v>
      </c>
      <c r="I129" s="222"/>
    </row>
    <row r="130" spans="1:9" x14ac:dyDescent="0.3">
      <c r="B130" s="492" t="s">
        <v>23</v>
      </c>
      <c r="C130" s="729" t="s">
        <v>28</v>
      </c>
      <c r="D130" s="729"/>
      <c r="E130" s="729"/>
      <c r="F130" s="9"/>
      <c r="G130" s="284">
        <f>'Individu Form 2B ATMR Kredit '!E1344</f>
        <v>0</v>
      </c>
      <c r="H130" s="284">
        <f>'Individu Form 2B ATMR Kredit '!G1344</f>
        <v>0</v>
      </c>
      <c r="I130" s="222"/>
    </row>
    <row r="131" spans="1:9" x14ac:dyDescent="0.3">
      <c r="B131" s="744" t="s">
        <v>42</v>
      </c>
      <c r="C131" s="745"/>
      <c r="D131" s="745"/>
      <c r="E131" s="745"/>
      <c r="F131" s="9"/>
      <c r="G131" s="285">
        <f>SUM(G118,G121:G123,G129:G130)</f>
        <v>0</v>
      </c>
      <c r="H131" s="285">
        <f>SUM(H118,H121:H123,H129:H130)</f>
        <v>0</v>
      </c>
    </row>
    <row r="132" spans="1:9" x14ac:dyDescent="0.3">
      <c r="F132" s="3"/>
    </row>
    <row r="133" spans="1:9" x14ac:dyDescent="0.3">
      <c r="F133" s="3"/>
    </row>
    <row r="134" spans="1:9" x14ac:dyDescent="0.3">
      <c r="A134" s="431" t="s">
        <v>538</v>
      </c>
      <c r="C134" s="431"/>
      <c r="D134" s="431"/>
      <c r="E134" s="431"/>
      <c r="F134" s="3"/>
      <c r="G134" s="431"/>
      <c r="H134" s="431"/>
    </row>
    <row r="136" spans="1:9" ht="15" customHeight="1" x14ac:dyDescent="0.3">
      <c r="B136" s="743" t="s">
        <v>51</v>
      </c>
      <c r="C136" s="743"/>
      <c r="D136" s="743"/>
      <c r="E136" s="743"/>
      <c r="F136" s="743"/>
      <c r="G136" s="286" t="s">
        <v>52</v>
      </c>
      <c r="H136" s="253">
        <f>SUM(H45,H71,H90,H102,H111,H131)</f>
        <v>0</v>
      </c>
    </row>
    <row r="137" spans="1:9" ht="48" customHeight="1" x14ac:dyDescent="0.3">
      <c r="B137" s="743" t="s">
        <v>57</v>
      </c>
      <c r="C137" s="743"/>
      <c r="D137" s="743"/>
      <c r="E137" s="743"/>
      <c r="F137" s="743"/>
      <c r="G137" s="286" t="s">
        <v>53</v>
      </c>
      <c r="H137" s="287"/>
    </row>
    <row r="138" spans="1:9" ht="15" customHeight="1" x14ac:dyDescent="0.3">
      <c r="B138" s="743" t="s">
        <v>58</v>
      </c>
      <c r="C138" s="743"/>
      <c r="D138" s="743"/>
      <c r="E138" s="743"/>
      <c r="F138" s="743"/>
      <c r="G138" s="286" t="s">
        <v>54</v>
      </c>
      <c r="H138" s="20">
        <f>H136-H137</f>
        <v>0</v>
      </c>
    </row>
    <row r="139" spans="1:9" ht="15" customHeight="1" x14ac:dyDescent="0.3">
      <c r="B139" s="743" t="s">
        <v>55</v>
      </c>
      <c r="C139" s="743"/>
      <c r="D139" s="743"/>
      <c r="E139" s="743"/>
      <c r="F139" s="743"/>
      <c r="G139" s="286" t="s">
        <v>56</v>
      </c>
      <c r="H139" s="20">
        <f>G102+G111</f>
        <v>0</v>
      </c>
    </row>
    <row r="140" spans="1:9" ht="15" customHeight="1" x14ac:dyDescent="0.3"/>
    <row r="141" spans="1:9" ht="39.75" customHeight="1" x14ac:dyDescent="0.3"/>
    <row r="142" spans="1:9" ht="15" customHeight="1" x14ac:dyDescent="0.3"/>
    <row r="143" spans="1:9" ht="15" customHeight="1" x14ac:dyDescent="0.3"/>
  </sheetData>
  <mergeCells count="113">
    <mergeCell ref="J114:R114"/>
    <mergeCell ref="J89:Q92"/>
    <mergeCell ref="C11:E11"/>
    <mergeCell ref="C50:E50"/>
    <mergeCell ref="C76:E76"/>
    <mergeCell ref="C95:E95"/>
    <mergeCell ref="C30:E30"/>
    <mergeCell ref="C32:E32"/>
    <mergeCell ref="C33:E33"/>
    <mergeCell ref="C34:E34"/>
    <mergeCell ref="C35:E35"/>
    <mergeCell ref="D36:E36"/>
    <mergeCell ref="D37:E37"/>
    <mergeCell ref="C38:E38"/>
    <mergeCell ref="D39:E39"/>
    <mergeCell ref="D44:E44"/>
    <mergeCell ref="B45:E45"/>
    <mergeCell ref="B48:H48"/>
    <mergeCell ref="C49:E49"/>
    <mergeCell ref="D52:E52"/>
    <mergeCell ref="J105:Q108"/>
    <mergeCell ref="D41:E41"/>
    <mergeCell ref="C29:E29"/>
    <mergeCell ref="D42:E42"/>
    <mergeCell ref="B3:H3"/>
    <mergeCell ref="D19:E19"/>
    <mergeCell ref="B9:H9"/>
    <mergeCell ref="C10:E10"/>
    <mergeCell ref="C12:E12"/>
    <mergeCell ref="D13:E13"/>
    <mergeCell ref="D14:E14"/>
    <mergeCell ref="C15:E15"/>
    <mergeCell ref="C16:E16"/>
    <mergeCell ref="C17:E17"/>
    <mergeCell ref="D18:E18"/>
    <mergeCell ref="A5:H5"/>
    <mergeCell ref="D43:E43"/>
    <mergeCell ref="D53:E53"/>
    <mergeCell ref="C55:E55"/>
    <mergeCell ref="C56:E56"/>
    <mergeCell ref="C54:E54"/>
    <mergeCell ref="C67:E67"/>
    <mergeCell ref="C66:E66"/>
    <mergeCell ref="C62:E62"/>
    <mergeCell ref="C63:E63"/>
    <mergeCell ref="C65:E65"/>
    <mergeCell ref="D58:E58"/>
    <mergeCell ref="D57:E57"/>
    <mergeCell ref="C122:F122"/>
    <mergeCell ref="B105:H105"/>
    <mergeCell ref="C96:E96"/>
    <mergeCell ref="D97:E97"/>
    <mergeCell ref="D98:E98"/>
    <mergeCell ref="D99:E99"/>
    <mergeCell ref="D100:E100"/>
    <mergeCell ref="D119:E119"/>
    <mergeCell ref="D120:E120"/>
    <mergeCell ref="C110:F110"/>
    <mergeCell ref="B111:F111"/>
    <mergeCell ref="C116:F116"/>
    <mergeCell ref="C117:F117"/>
    <mergeCell ref="C101:E101"/>
    <mergeCell ref="B102:E102"/>
    <mergeCell ref="C106:F106"/>
    <mergeCell ref="C107:F107"/>
    <mergeCell ref="C108:F108"/>
    <mergeCell ref="C109:F109"/>
    <mergeCell ref="B136:F136"/>
    <mergeCell ref="B137:F137"/>
    <mergeCell ref="B138:F138"/>
    <mergeCell ref="B139:F139"/>
    <mergeCell ref="C123:E123"/>
    <mergeCell ref="D124:E124"/>
    <mergeCell ref="C130:E130"/>
    <mergeCell ref="D125:E125"/>
    <mergeCell ref="C129:E129"/>
    <mergeCell ref="B131:E131"/>
    <mergeCell ref="C126:E126"/>
    <mergeCell ref="D127:E127"/>
    <mergeCell ref="D128:E128"/>
    <mergeCell ref="C94:E94"/>
    <mergeCell ref="D78:E78"/>
    <mergeCell ref="D79:E79"/>
    <mergeCell ref="C81:E81"/>
    <mergeCell ref="C82:E82"/>
    <mergeCell ref="D83:E83"/>
    <mergeCell ref="D84:E84"/>
    <mergeCell ref="C80:E80"/>
    <mergeCell ref="C89:E89"/>
    <mergeCell ref="C88:E88"/>
    <mergeCell ref="B90:E90"/>
    <mergeCell ref="B93:H93"/>
    <mergeCell ref="D87:E87"/>
    <mergeCell ref="C75:E75"/>
    <mergeCell ref="C68:E68"/>
    <mergeCell ref="D69:E69"/>
    <mergeCell ref="D70:E70"/>
    <mergeCell ref="B71:E71"/>
    <mergeCell ref="B74:H74"/>
    <mergeCell ref="C85:E85"/>
    <mergeCell ref="D86:E86"/>
    <mergeCell ref="C59:E59"/>
    <mergeCell ref="D60:E60"/>
    <mergeCell ref="D61:E61"/>
    <mergeCell ref="D40:E40"/>
    <mergeCell ref="D26:E26"/>
    <mergeCell ref="D27:E27"/>
    <mergeCell ref="D28:E28"/>
    <mergeCell ref="C24:E24"/>
    <mergeCell ref="D25:E25"/>
    <mergeCell ref="C21:E21"/>
    <mergeCell ref="D22:E22"/>
    <mergeCell ref="D23:E23"/>
  </mergeCells>
  <dataValidations count="1">
    <dataValidation type="decimal" operator="greaterThanOrEqual" allowBlank="1" showInputMessage="1" showErrorMessage="1" promptTitle="Data Input" prompt="Enter value greater than or equal to zero" sqref="H39:H4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7" orientation="portrait" r:id="rId1"/>
  <headerFooter>
    <oddHeader>&amp;C&amp;"Bookman Old Style,Regular"- &amp;P -</oddHeader>
  </headerFooter>
  <rowBreaks count="2" manualBreakCount="2">
    <brk id="47" max="7" man="1"/>
    <brk id="92" max="7" man="1"/>
  </rowBreaks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49"/>
  <sheetViews>
    <sheetView workbookViewId="0">
      <selection sqref="A1:F1"/>
    </sheetView>
  </sheetViews>
  <sheetFormatPr defaultRowHeight="14.5" x14ac:dyDescent="0.35"/>
  <cols>
    <col min="2" max="2" width="173" bestFit="1" customWidth="1"/>
    <col min="3" max="3" width="19.6328125" bestFit="1" customWidth="1"/>
    <col min="6" max="6" width="85.54296875" bestFit="1" customWidth="1"/>
  </cols>
  <sheetData>
    <row r="1" spans="1:6" ht="17.5" x14ac:dyDescent="0.35">
      <c r="A1" s="784" t="s">
        <v>195</v>
      </c>
      <c r="B1" s="784"/>
      <c r="C1" s="784"/>
      <c r="D1" s="784"/>
      <c r="E1" s="784"/>
      <c r="F1" s="784"/>
    </row>
    <row r="2" spans="1:6" ht="17.5" x14ac:dyDescent="0.35">
      <c r="A2" s="22"/>
      <c r="B2" s="3"/>
      <c r="C2" s="3"/>
      <c r="D2" s="3"/>
      <c r="E2" s="6"/>
      <c r="F2" s="6"/>
    </row>
    <row r="3" spans="1:6" ht="17.5" x14ac:dyDescent="0.35">
      <c r="A3" s="785" t="s">
        <v>324</v>
      </c>
      <c r="B3" s="785"/>
      <c r="C3" s="785"/>
      <c r="D3" s="785"/>
      <c r="E3" s="785"/>
      <c r="F3" s="785"/>
    </row>
    <row r="4" spans="1:6" x14ac:dyDescent="0.35">
      <c r="A4" s="10"/>
      <c r="B4" s="10"/>
      <c r="C4" s="10"/>
      <c r="D4" s="10"/>
      <c r="E4" s="16"/>
      <c r="F4" s="10"/>
    </row>
    <row r="5" spans="1:6" x14ac:dyDescent="0.35">
      <c r="A5" s="10"/>
      <c r="B5" s="10"/>
      <c r="C5" s="10"/>
      <c r="D5" s="10"/>
      <c r="E5" s="16"/>
      <c r="F5" s="10"/>
    </row>
    <row r="6" spans="1:6" ht="65.25" customHeight="1" x14ac:dyDescent="0.35">
      <c r="A6" s="786" t="s">
        <v>59</v>
      </c>
      <c r="B6" s="786"/>
      <c r="C6" s="23" t="s">
        <v>178</v>
      </c>
      <c r="D6" s="787" t="s">
        <v>60</v>
      </c>
      <c r="E6" s="788"/>
      <c r="F6" s="789"/>
    </row>
    <row r="7" spans="1:6" ht="15" customHeight="1" x14ac:dyDescent="0.35">
      <c r="A7" s="24">
        <v>1</v>
      </c>
      <c r="B7" s="25" t="s">
        <v>97</v>
      </c>
      <c r="C7" s="56" t="s">
        <v>196</v>
      </c>
      <c r="D7" s="27"/>
      <c r="E7" s="28"/>
      <c r="F7" s="29"/>
    </row>
    <row r="8" spans="1:6" ht="15" customHeight="1" x14ac:dyDescent="0.35">
      <c r="A8" s="30"/>
      <c r="B8" s="25" t="s">
        <v>113</v>
      </c>
      <c r="C8" s="56" t="s">
        <v>197</v>
      </c>
      <c r="D8" s="29"/>
      <c r="E8" s="28"/>
      <c r="F8" s="29"/>
    </row>
    <row r="9" spans="1:6" ht="15" customHeight="1" x14ac:dyDescent="0.35">
      <c r="A9" s="30"/>
      <c r="B9" s="31" t="s">
        <v>94</v>
      </c>
      <c r="C9" s="56" t="s">
        <v>198</v>
      </c>
      <c r="D9" s="29"/>
      <c r="E9" s="32"/>
      <c r="F9" s="29"/>
    </row>
    <row r="10" spans="1:6" ht="15" customHeight="1" x14ac:dyDescent="0.35">
      <c r="A10" s="30"/>
      <c r="B10" s="33" t="s">
        <v>144</v>
      </c>
      <c r="C10" s="57" t="s">
        <v>199</v>
      </c>
      <c r="D10" s="29"/>
      <c r="E10" s="32"/>
      <c r="F10" s="29"/>
    </row>
    <row r="11" spans="1:6" ht="15" customHeight="1" x14ac:dyDescent="0.35">
      <c r="A11" s="30"/>
      <c r="B11" s="33" t="s">
        <v>145</v>
      </c>
      <c r="C11" s="57" t="s">
        <v>200</v>
      </c>
      <c r="D11" s="29"/>
      <c r="E11" s="32"/>
      <c r="F11" s="29"/>
    </row>
    <row r="12" spans="1:6" ht="15" customHeight="1" x14ac:dyDescent="0.35">
      <c r="A12" s="30"/>
      <c r="B12" s="31" t="s">
        <v>95</v>
      </c>
      <c r="C12" s="56" t="s">
        <v>201</v>
      </c>
      <c r="D12" s="29"/>
      <c r="E12" s="28"/>
      <c r="F12" s="29"/>
    </row>
    <row r="13" spans="1:6" ht="15" customHeight="1" x14ac:dyDescent="0.35">
      <c r="A13" s="30"/>
      <c r="B13" s="33" t="s">
        <v>96</v>
      </c>
      <c r="C13" s="56" t="s">
        <v>202</v>
      </c>
      <c r="D13" s="29"/>
      <c r="E13" s="28"/>
      <c r="F13" s="29"/>
    </row>
    <row r="14" spans="1:6" ht="15" customHeight="1" x14ac:dyDescent="0.35">
      <c r="A14" s="30"/>
      <c r="B14" s="35" t="s">
        <v>98</v>
      </c>
      <c r="C14" s="56" t="s">
        <v>203</v>
      </c>
      <c r="D14" s="29"/>
      <c r="E14" s="28"/>
      <c r="F14" s="29"/>
    </row>
    <row r="15" spans="1:6" ht="15" customHeight="1" x14ac:dyDescent="0.35">
      <c r="A15" s="30"/>
      <c r="B15" s="36" t="s">
        <v>99</v>
      </c>
      <c r="C15" s="57" t="s">
        <v>204</v>
      </c>
      <c r="D15" s="29"/>
      <c r="E15" s="32"/>
      <c r="F15" s="29"/>
    </row>
    <row r="16" spans="1:6" ht="15" customHeight="1" x14ac:dyDescent="0.35">
      <c r="A16" s="30"/>
      <c r="B16" s="37" t="s">
        <v>100</v>
      </c>
      <c r="C16" s="57" t="s">
        <v>205</v>
      </c>
      <c r="D16" s="29"/>
      <c r="E16" s="32"/>
      <c r="F16" s="29"/>
    </row>
    <row r="17" spans="1:6" ht="15" customHeight="1" x14ac:dyDescent="0.35">
      <c r="A17" s="30"/>
      <c r="B17" s="36" t="s">
        <v>101</v>
      </c>
      <c r="C17" s="57" t="s">
        <v>206</v>
      </c>
      <c r="D17" s="29"/>
      <c r="E17" s="32"/>
      <c r="F17" s="29"/>
    </row>
    <row r="18" spans="1:6" ht="15" customHeight="1" x14ac:dyDescent="0.35">
      <c r="A18" s="30"/>
      <c r="B18" s="35" t="s">
        <v>115</v>
      </c>
      <c r="C18" s="56" t="s">
        <v>207</v>
      </c>
      <c r="D18" s="29"/>
      <c r="E18" s="28"/>
      <c r="F18" s="29"/>
    </row>
    <row r="19" spans="1:6" ht="15" customHeight="1" x14ac:dyDescent="0.35">
      <c r="A19" s="30"/>
      <c r="B19" s="36" t="s">
        <v>169</v>
      </c>
      <c r="C19" s="57" t="s">
        <v>208</v>
      </c>
      <c r="D19" s="29"/>
      <c r="E19" s="32"/>
      <c r="F19" s="29"/>
    </row>
    <row r="20" spans="1:6" ht="15" customHeight="1" x14ac:dyDescent="0.35">
      <c r="A20" s="30"/>
      <c r="B20" s="37" t="s">
        <v>102</v>
      </c>
      <c r="C20" s="57" t="s">
        <v>209</v>
      </c>
      <c r="D20" s="29"/>
      <c r="E20" s="32"/>
      <c r="F20" s="29"/>
    </row>
    <row r="21" spans="1:6" ht="15" customHeight="1" x14ac:dyDescent="0.35">
      <c r="A21" s="30"/>
      <c r="B21" s="36" t="s">
        <v>103</v>
      </c>
      <c r="C21" s="56" t="s">
        <v>210</v>
      </c>
      <c r="D21" s="29"/>
      <c r="E21" s="32"/>
      <c r="F21" s="29"/>
    </row>
    <row r="22" spans="1:6" ht="15" customHeight="1" x14ac:dyDescent="0.35">
      <c r="A22" s="30"/>
      <c r="B22" s="38" t="s">
        <v>153</v>
      </c>
      <c r="C22" s="57" t="s">
        <v>211</v>
      </c>
      <c r="D22" s="29"/>
      <c r="E22" s="32"/>
      <c r="F22" s="29" t="s">
        <v>183</v>
      </c>
    </row>
    <row r="23" spans="1:6" ht="15" customHeight="1" x14ac:dyDescent="0.35">
      <c r="A23" s="30"/>
      <c r="B23" s="38" t="s">
        <v>137</v>
      </c>
      <c r="C23" s="57" t="s">
        <v>212</v>
      </c>
      <c r="D23" s="29"/>
      <c r="E23" s="32"/>
      <c r="F23" s="29" t="s">
        <v>185</v>
      </c>
    </row>
    <row r="24" spans="1:6" ht="15" customHeight="1" x14ac:dyDescent="0.35">
      <c r="A24" s="30"/>
      <c r="B24" s="38" t="s">
        <v>190</v>
      </c>
      <c r="C24" s="57" t="s">
        <v>213</v>
      </c>
      <c r="D24" s="29"/>
      <c r="E24" s="32"/>
      <c r="F24" s="29" t="s">
        <v>186</v>
      </c>
    </row>
    <row r="25" spans="1:6" ht="15" customHeight="1" x14ac:dyDescent="0.35">
      <c r="A25" s="30"/>
      <c r="B25" s="37" t="s">
        <v>104</v>
      </c>
      <c r="C25" s="56" t="s">
        <v>214</v>
      </c>
      <c r="D25" s="29"/>
      <c r="E25" s="32"/>
      <c r="F25" s="29"/>
    </row>
    <row r="26" spans="1:6" ht="15" customHeight="1" x14ac:dyDescent="0.35">
      <c r="A26" s="30"/>
      <c r="B26" s="38" t="s">
        <v>154</v>
      </c>
      <c r="C26" s="57" t="s">
        <v>215</v>
      </c>
      <c r="D26" s="29"/>
      <c r="E26" s="32"/>
      <c r="F26" s="29" t="s">
        <v>180</v>
      </c>
    </row>
    <row r="27" spans="1:6" ht="15" customHeight="1" x14ac:dyDescent="0.35">
      <c r="A27" s="30"/>
      <c r="B27" s="38" t="s">
        <v>137</v>
      </c>
      <c r="C27" s="57" t="s">
        <v>216</v>
      </c>
      <c r="D27" s="29"/>
      <c r="E27" s="32"/>
      <c r="F27" s="29" t="s">
        <v>184</v>
      </c>
    </row>
    <row r="28" spans="1:6" ht="15" customHeight="1" x14ac:dyDescent="0.35">
      <c r="A28" s="30"/>
      <c r="B28" s="38" t="s">
        <v>190</v>
      </c>
      <c r="C28" s="57" t="s">
        <v>217</v>
      </c>
      <c r="D28" s="29"/>
      <c r="E28" s="32"/>
      <c r="F28" s="29" t="s">
        <v>187</v>
      </c>
    </row>
    <row r="29" spans="1:6" ht="15" customHeight="1" x14ac:dyDescent="0.35">
      <c r="A29" s="30"/>
      <c r="B29" s="36" t="s">
        <v>105</v>
      </c>
      <c r="C29" s="57" t="s">
        <v>218</v>
      </c>
      <c r="D29" s="29"/>
      <c r="E29" s="32"/>
      <c r="F29" s="29"/>
    </row>
    <row r="30" spans="1:6" ht="15" customHeight="1" x14ac:dyDescent="0.35">
      <c r="A30" s="30"/>
      <c r="B30" s="37" t="s">
        <v>106</v>
      </c>
      <c r="C30" s="57" t="s">
        <v>219</v>
      </c>
      <c r="D30" s="29"/>
      <c r="E30" s="32"/>
      <c r="F30" s="29"/>
    </row>
    <row r="31" spans="1:6" ht="15" customHeight="1" x14ac:dyDescent="0.35">
      <c r="A31" s="30"/>
      <c r="B31" s="33" t="s">
        <v>107</v>
      </c>
      <c r="C31" s="56" t="s">
        <v>220</v>
      </c>
      <c r="D31" s="29"/>
      <c r="E31" s="28"/>
      <c r="F31" s="29"/>
    </row>
    <row r="32" spans="1:6" ht="15" customHeight="1" x14ac:dyDescent="0.35">
      <c r="A32" s="30"/>
      <c r="B32" s="35" t="s">
        <v>98</v>
      </c>
      <c r="C32" s="56" t="s">
        <v>221</v>
      </c>
      <c r="D32" s="29"/>
      <c r="E32" s="28"/>
      <c r="F32" s="29"/>
    </row>
    <row r="33" spans="1:6" ht="15" customHeight="1" x14ac:dyDescent="0.35">
      <c r="A33" s="30"/>
      <c r="B33" s="37" t="s">
        <v>108</v>
      </c>
      <c r="C33" s="57" t="s">
        <v>222</v>
      </c>
      <c r="D33" s="29"/>
      <c r="E33" s="32"/>
      <c r="F33" s="29"/>
    </row>
    <row r="34" spans="1:6" ht="15" customHeight="1" x14ac:dyDescent="0.35">
      <c r="A34" s="30"/>
      <c r="B34" s="37" t="s">
        <v>109</v>
      </c>
      <c r="C34" s="57" t="s">
        <v>223</v>
      </c>
      <c r="D34" s="29"/>
      <c r="E34" s="32"/>
      <c r="F34" s="29"/>
    </row>
    <row r="35" spans="1:6" ht="15" customHeight="1" x14ac:dyDescent="0.35">
      <c r="A35" s="30"/>
      <c r="B35" s="35" t="s">
        <v>115</v>
      </c>
      <c r="C35" s="56" t="s">
        <v>224</v>
      </c>
      <c r="D35" s="29"/>
      <c r="E35" s="28"/>
      <c r="F35" s="29"/>
    </row>
    <row r="36" spans="1:6" ht="15" customHeight="1" x14ac:dyDescent="0.35">
      <c r="A36" s="30"/>
      <c r="B36" s="37" t="s">
        <v>170</v>
      </c>
      <c r="C36" s="57" t="s">
        <v>225</v>
      </c>
      <c r="D36" s="29"/>
      <c r="E36" s="32"/>
      <c r="F36" s="29"/>
    </row>
    <row r="37" spans="1:6" ht="15" customHeight="1" x14ac:dyDescent="0.35">
      <c r="A37" s="30"/>
      <c r="B37" s="39" t="s">
        <v>110</v>
      </c>
      <c r="C37" s="56" t="s">
        <v>226</v>
      </c>
      <c r="D37" s="29"/>
      <c r="E37" s="32"/>
      <c r="F37" s="29"/>
    </row>
    <row r="38" spans="1:6" ht="15" customHeight="1" x14ac:dyDescent="0.35">
      <c r="A38" s="30"/>
      <c r="B38" s="40" t="s">
        <v>181</v>
      </c>
      <c r="C38" s="57" t="s">
        <v>227</v>
      </c>
      <c r="D38" s="29"/>
      <c r="E38" s="32"/>
      <c r="F38" s="29" t="s">
        <v>192</v>
      </c>
    </row>
    <row r="39" spans="1:6" ht="15" customHeight="1" x14ac:dyDescent="0.35">
      <c r="A39" s="30"/>
      <c r="B39" s="40" t="s">
        <v>137</v>
      </c>
      <c r="C39" s="57" t="s">
        <v>228</v>
      </c>
      <c r="D39" s="29"/>
      <c r="E39" s="32"/>
      <c r="F39" s="29" t="s">
        <v>184</v>
      </c>
    </row>
    <row r="40" spans="1:6" ht="15" customHeight="1" x14ac:dyDescent="0.35">
      <c r="A40" s="30"/>
      <c r="B40" s="40" t="s">
        <v>190</v>
      </c>
      <c r="C40" s="57" t="s">
        <v>229</v>
      </c>
      <c r="D40" s="29"/>
      <c r="E40" s="32"/>
      <c r="F40" s="29" t="s">
        <v>189</v>
      </c>
    </row>
    <row r="41" spans="1:6" ht="15" customHeight="1" x14ac:dyDescent="0.35">
      <c r="A41" s="30"/>
      <c r="B41" s="39" t="s">
        <v>111</v>
      </c>
      <c r="C41" s="56" t="s">
        <v>230</v>
      </c>
      <c r="D41" s="29"/>
      <c r="E41" s="32"/>
      <c r="F41" s="29"/>
    </row>
    <row r="42" spans="1:6" ht="15" customHeight="1" x14ac:dyDescent="0.35">
      <c r="A42" s="30"/>
      <c r="B42" s="40" t="s">
        <v>182</v>
      </c>
      <c r="C42" s="57" t="s">
        <v>231</v>
      </c>
      <c r="D42" s="29"/>
      <c r="E42" s="32"/>
      <c r="F42" s="29" t="s">
        <v>193</v>
      </c>
    </row>
    <row r="43" spans="1:6" ht="15" customHeight="1" x14ac:dyDescent="0.35">
      <c r="A43" s="30"/>
      <c r="B43" s="40" t="s">
        <v>137</v>
      </c>
      <c r="C43" s="57" t="s">
        <v>232</v>
      </c>
      <c r="D43" s="29"/>
      <c r="E43" s="32"/>
      <c r="F43" s="29" t="s">
        <v>185</v>
      </c>
    </row>
    <row r="44" spans="1:6" ht="15" customHeight="1" x14ac:dyDescent="0.35">
      <c r="A44" s="30"/>
      <c r="B44" s="40" t="s">
        <v>191</v>
      </c>
      <c r="C44" s="57" t="s">
        <v>233</v>
      </c>
      <c r="D44" s="29"/>
      <c r="E44" s="32"/>
      <c r="F44" s="29" t="s">
        <v>187</v>
      </c>
    </row>
    <row r="45" spans="1:6" ht="15" customHeight="1" x14ac:dyDescent="0.35">
      <c r="A45" s="30"/>
      <c r="B45" s="39" t="s">
        <v>112</v>
      </c>
      <c r="C45" s="57" t="s">
        <v>234</v>
      </c>
      <c r="D45" s="29"/>
      <c r="E45" s="32"/>
      <c r="F45" s="29"/>
    </row>
    <row r="46" spans="1:6" ht="15" customHeight="1" x14ac:dyDescent="0.35">
      <c r="A46" s="30"/>
      <c r="B46" s="37" t="s">
        <v>126</v>
      </c>
      <c r="C46" s="57" t="s">
        <v>235</v>
      </c>
      <c r="D46" s="29"/>
      <c r="E46" s="32"/>
      <c r="F46" s="29"/>
    </row>
    <row r="47" spans="1:6" ht="15" customHeight="1" x14ac:dyDescent="0.35">
      <c r="A47" s="30"/>
      <c r="B47" s="37" t="s">
        <v>127</v>
      </c>
      <c r="C47" s="57" t="s">
        <v>236</v>
      </c>
      <c r="D47" s="29"/>
      <c r="E47" s="32"/>
      <c r="F47" s="29"/>
    </row>
    <row r="48" spans="1:6" ht="15" customHeight="1" x14ac:dyDescent="0.35">
      <c r="A48" s="30"/>
      <c r="B48" s="37" t="s">
        <v>128</v>
      </c>
      <c r="C48" s="57" t="s">
        <v>237</v>
      </c>
      <c r="D48" s="29"/>
      <c r="E48" s="32"/>
      <c r="F48" s="29"/>
    </row>
    <row r="49" spans="1:6" ht="15" customHeight="1" x14ac:dyDescent="0.35">
      <c r="A49" s="30"/>
      <c r="B49" s="31" t="s">
        <v>132</v>
      </c>
      <c r="C49" s="56" t="s">
        <v>238</v>
      </c>
      <c r="D49" s="29"/>
      <c r="E49" s="28"/>
      <c r="F49" s="29"/>
    </row>
    <row r="50" spans="1:6" ht="15" customHeight="1" x14ac:dyDescent="0.35">
      <c r="A50" s="30"/>
      <c r="B50" s="41" t="s">
        <v>194</v>
      </c>
      <c r="C50" s="57" t="s">
        <v>239</v>
      </c>
      <c r="D50" s="29"/>
      <c r="E50" s="32"/>
      <c r="F50" s="29"/>
    </row>
    <row r="51" spans="1:6" ht="15" customHeight="1" x14ac:dyDescent="0.35">
      <c r="A51" s="30"/>
      <c r="B51" s="33" t="s">
        <v>139</v>
      </c>
      <c r="C51" s="56" t="s">
        <v>240</v>
      </c>
      <c r="D51" s="29"/>
      <c r="E51" s="28"/>
      <c r="F51" s="29"/>
    </row>
    <row r="52" spans="1:6" ht="15" customHeight="1" x14ac:dyDescent="0.35">
      <c r="A52" s="30"/>
      <c r="B52" s="35" t="s">
        <v>140</v>
      </c>
      <c r="C52" s="57" t="s">
        <v>241</v>
      </c>
      <c r="D52" s="29"/>
      <c r="E52" s="32"/>
      <c r="F52" s="29"/>
    </row>
    <row r="53" spans="1:6" ht="15" customHeight="1" x14ac:dyDescent="0.35">
      <c r="A53" s="30"/>
      <c r="B53" s="35" t="s">
        <v>141</v>
      </c>
      <c r="C53" s="57" t="s">
        <v>242</v>
      </c>
      <c r="D53" s="29"/>
      <c r="E53" s="32"/>
      <c r="F53" s="29"/>
    </row>
    <row r="54" spans="1:6" ht="15" customHeight="1" x14ac:dyDescent="0.35">
      <c r="A54" s="30"/>
      <c r="B54" s="35" t="s">
        <v>142</v>
      </c>
      <c r="C54" s="57" t="s">
        <v>243</v>
      </c>
      <c r="D54" s="29"/>
      <c r="E54" s="32"/>
      <c r="F54" s="29"/>
    </row>
    <row r="55" spans="1:6" ht="15" customHeight="1" x14ac:dyDescent="0.35">
      <c r="A55" s="30"/>
      <c r="B55" s="35" t="s">
        <v>143</v>
      </c>
      <c r="C55" s="57" t="s">
        <v>244</v>
      </c>
      <c r="D55" s="29"/>
      <c r="E55" s="32"/>
      <c r="F55" s="29"/>
    </row>
    <row r="56" spans="1:6" ht="15" customHeight="1" x14ac:dyDescent="0.35">
      <c r="A56" s="30"/>
      <c r="B56" s="33" t="s">
        <v>147</v>
      </c>
      <c r="C56" s="57" t="s">
        <v>245</v>
      </c>
      <c r="D56" s="29"/>
      <c r="E56" s="32"/>
      <c r="F56" s="29"/>
    </row>
    <row r="57" spans="1:6" ht="15" customHeight="1" x14ac:dyDescent="0.35">
      <c r="A57" s="30"/>
      <c r="B57" s="33" t="s">
        <v>155</v>
      </c>
      <c r="C57" s="57" t="s">
        <v>246</v>
      </c>
      <c r="D57" s="29"/>
      <c r="E57" s="32"/>
      <c r="F57" s="29"/>
    </row>
    <row r="58" spans="1:6" ht="15" customHeight="1" x14ac:dyDescent="0.35">
      <c r="A58" s="30"/>
      <c r="B58" s="33" t="s">
        <v>146</v>
      </c>
      <c r="C58" s="56" t="s">
        <v>247</v>
      </c>
      <c r="D58" s="29"/>
      <c r="E58" s="28"/>
      <c r="F58" s="29" t="s">
        <v>148</v>
      </c>
    </row>
    <row r="59" spans="1:6" ht="15" customHeight="1" x14ac:dyDescent="0.35">
      <c r="A59" s="30"/>
      <c r="B59" s="33" t="s">
        <v>156</v>
      </c>
      <c r="C59" s="56" t="s">
        <v>248</v>
      </c>
      <c r="D59" s="29"/>
      <c r="E59" s="28"/>
      <c r="F59" s="29"/>
    </row>
    <row r="60" spans="1:6" ht="15" customHeight="1" x14ac:dyDescent="0.35">
      <c r="A60" s="30"/>
      <c r="B60" s="42" t="s">
        <v>131</v>
      </c>
      <c r="C60" s="57" t="s">
        <v>249</v>
      </c>
      <c r="D60" s="29"/>
      <c r="E60" s="32"/>
      <c r="F60" s="29" t="s">
        <v>179</v>
      </c>
    </row>
    <row r="61" spans="1:6" ht="15" customHeight="1" x14ac:dyDescent="0.35">
      <c r="A61" s="30"/>
      <c r="B61" s="42" t="s">
        <v>116</v>
      </c>
      <c r="C61" s="57" t="s">
        <v>250</v>
      </c>
      <c r="D61" s="29"/>
      <c r="E61" s="32"/>
      <c r="F61" s="29" t="s">
        <v>179</v>
      </c>
    </row>
    <row r="62" spans="1:6" ht="15" customHeight="1" x14ac:dyDescent="0.35">
      <c r="A62" s="24"/>
      <c r="B62" s="43" t="s">
        <v>120</v>
      </c>
      <c r="C62" s="56" t="s">
        <v>251</v>
      </c>
      <c r="D62" s="29"/>
      <c r="E62" s="28"/>
      <c r="F62" s="29"/>
    </row>
    <row r="63" spans="1:6" ht="15" customHeight="1" x14ac:dyDescent="0.35">
      <c r="A63" s="24"/>
      <c r="B63" s="31" t="s">
        <v>117</v>
      </c>
      <c r="C63" s="56" t="s">
        <v>252</v>
      </c>
      <c r="D63" s="29"/>
      <c r="E63" s="28"/>
      <c r="F63" s="29"/>
    </row>
    <row r="64" spans="1:6" ht="15" customHeight="1" x14ac:dyDescent="0.35">
      <c r="A64" s="24"/>
      <c r="B64" s="33" t="s">
        <v>149</v>
      </c>
      <c r="C64" s="57" t="s">
        <v>253</v>
      </c>
      <c r="D64" s="29"/>
      <c r="E64" s="32"/>
      <c r="F64" s="29"/>
    </row>
    <row r="65" spans="1:6" ht="15" customHeight="1" x14ac:dyDescent="0.35">
      <c r="A65" s="24"/>
      <c r="B65" s="33" t="s">
        <v>150</v>
      </c>
      <c r="C65" s="57" t="s">
        <v>254</v>
      </c>
      <c r="D65" s="29"/>
      <c r="E65" s="32"/>
      <c r="F65" s="29"/>
    </row>
    <row r="66" spans="1:6" ht="15" customHeight="1" x14ac:dyDescent="0.35">
      <c r="A66" s="24"/>
      <c r="B66" s="33" t="s">
        <v>151</v>
      </c>
      <c r="C66" s="57" t="s">
        <v>255</v>
      </c>
      <c r="D66" s="29"/>
      <c r="E66" s="32"/>
      <c r="F66" s="29"/>
    </row>
    <row r="67" spans="1:6" ht="15" customHeight="1" x14ac:dyDescent="0.35">
      <c r="A67" s="24"/>
      <c r="B67" s="31" t="s">
        <v>164</v>
      </c>
      <c r="C67" s="57" t="s">
        <v>256</v>
      </c>
      <c r="D67" s="29"/>
      <c r="E67" s="32"/>
      <c r="F67" s="29"/>
    </row>
    <row r="68" spans="1:6" ht="15" customHeight="1" x14ac:dyDescent="0.35">
      <c r="A68" s="24"/>
      <c r="B68" s="31" t="s">
        <v>165</v>
      </c>
      <c r="C68" s="57" t="s">
        <v>257</v>
      </c>
      <c r="D68" s="29"/>
      <c r="E68" s="32"/>
      <c r="F68" s="29"/>
    </row>
    <row r="69" spans="1:6" ht="15" customHeight="1" x14ac:dyDescent="0.35">
      <c r="A69" s="24"/>
      <c r="B69" s="31" t="s">
        <v>157</v>
      </c>
      <c r="C69" s="56" t="s">
        <v>258</v>
      </c>
      <c r="D69" s="29"/>
      <c r="E69" s="28"/>
      <c r="F69" s="29"/>
    </row>
    <row r="70" spans="1:6" ht="15" customHeight="1" x14ac:dyDescent="0.35">
      <c r="A70" s="24"/>
      <c r="B70" s="44" t="s">
        <v>119</v>
      </c>
      <c r="C70" s="57" t="s">
        <v>259</v>
      </c>
      <c r="D70" s="29"/>
      <c r="E70" s="32"/>
      <c r="F70" s="29"/>
    </row>
    <row r="71" spans="1:6" ht="15" customHeight="1" x14ac:dyDescent="0.35">
      <c r="A71" s="24"/>
      <c r="B71" s="44" t="s">
        <v>118</v>
      </c>
      <c r="C71" s="57" t="s">
        <v>260</v>
      </c>
      <c r="D71" s="29"/>
      <c r="E71" s="32"/>
      <c r="F71" s="29"/>
    </row>
    <row r="72" spans="1:6" ht="15" customHeight="1" x14ac:dyDescent="0.35">
      <c r="A72" s="24">
        <v>2</v>
      </c>
      <c r="B72" s="45" t="s">
        <v>121</v>
      </c>
      <c r="C72" s="56" t="s">
        <v>261</v>
      </c>
      <c r="D72" s="29"/>
      <c r="E72" s="28"/>
      <c r="F72" s="29"/>
    </row>
    <row r="73" spans="1:6" ht="15" customHeight="1" x14ac:dyDescent="0.35">
      <c r="A73" s="24"/>
      <c r="B73" s="43" t="s">
        <v>122</v>
      </c>
      <c r="C73" s="56" t="s">
        <v>262</v>
      </c>
      <c r="D73" s="29"/>
      <c r="E73" s="28"/>
      <c r="F73" s="29"/>
    </row>
    <row r="74" spans="1:6" ht="15" customHeight="1" x14ac:dyDescent="0.35">
      <c r="A74" s="24"/>
      <c r="B74" s="31" t="s">
        <v>158</v>
      </c>
      <c r="C74" s="57" t="s">
        <v>263</v>
      </c>
      <c r="D74" s="29"/>
      <c r="E74" s="32"/>
      <c r="F74" s="29"/>
    </row>
    <row r="75" spans="1:6" ht="15" customHeight="1" x14ac:dyDescent="0.35">
      <c r="A75" s="24"/>
      <c r="B75" s="46" t="s">
        <v>159</v>
      </c>
      <c r="C75" s="57" t="s">
        <v>264</v>
      </c>
      <c r="D75" s="29"/>
      <c r="E75" s="32"/>
      <c r="F75" s="29"/>
    </row>
    <row r="76" spans="1:6" ht="15" customHeight="1" x14ac:dyDescent="0.35">
      <c r="A76" s="24"/>
      <c r="B76" s="31" t="s">
        <v>160</v>
      </c>
      <c r="C76" s="57" t="s">
        <v>265</v>
      </c>
      <c r="D76" s="29"/>
      <c r="E76" s="32"/>
      <c r="F76" s="29"/>
    </row>
    <row r="77" spans="1:6" ht="15" customHeight="1" x14ac:dyDescent="0.35">
      <c r="A77" s="24"/>
      <c r="B77" s="31" t="s">
        <v>175</v>
      </c>
      <c r="C77" s="57" t="s">
        <v>266</v>
      </c>
      <c r="D77" s="29"/>
      <c r="E77" s="32"/>
      <c r="F77" s="29"/>
    </row>
    <row r="78" spans="1:6" ht="15" customHeight="1" x14ac:dyDescent="0.35">
      <c r="A78" s="24"/>
      <c r="B78" s="31" t="s">
        <v>161</v>
      </c>
      <c r="C78" s="57" t="s">
        <v>267</v>
      </c>
      <c r="D78" s="29"/>
      <c r="E78" s="32"/>
      <c r="F78" s="29"/>
    </row>
    <row r="79" spans="1:6" ht="15" customHeight="1" x14ac:dyDescent="0.35">
      <c r="A79" s="24"/>
      <c r="B79" s="43" t="s">
        <v>162</v>
      </c>
      <c r="C79" s="57" t="s">
        <v>268</v>
      </c>
      <c r="D79" s="29"/>
      <c r="E79" s="32"/>
      <c r="F79" s="29"/>
    </row>
    <row r="80" spans="1:6" ht="15" customHeight="1" x14ac:dyDescent="0.35">
      <c r="A80" s="24"/>
      <c r="B80" s="43" t="s">
        <v>163</v>
      </c>
      <c r="C80" s="57" t="s">
        <v>269</v>
      </c>
      <c r="D80" s="29"/>
      <c r="E80" s="32"/>
      <c r="F80" s="29"/>
    </row>
    <row r="81" spans="1:6" ht="15" customHeight="1" x14ac:dyDescent="0.35">
      <c r="A81" s="24"/>
      <c r="B81" s="43" t="s">
        <v>166</v>
      </c>
      <c r="C81" s="57" t="s">
        <v>270</v>
      </c>
      <c r="D81" s="29"/>
      <c r="E81" s="32"/>
      <c r="F81" s="29"/>
    </row>
    <row r="82" spans="1:6" ht="15" customHeight="1" x14ac:dyDescent="0.35">
      <c r="A82" s="24"/>
      <c r="B82" s="43" t="s">
        <v>167</v>
      </c>
      <c r="C82" s="56" t="s">
        <v>271</v>
      </c>
      <c r="D82" s="29"/>
      <c r="E82" s="28"/>
      <c r="F82" s="29"/>
    </row>
    <row r="83" spans="1:6" ht="15" customHeight="1" x14ac:dyDescent="0.35">
      <c r="A83" s="24"/>
      <c r="B83" s="46" t="s">
        <v>123</v>
      </c>
      <c r="C83" s="57" t="s">
        <v>272</v>
      </c>
      <c r="D83" s="29"/>
      <c r="E83" s="32"/>
      <c r="F83" s="29"/>
    </row>
    <row r="84" spans="1:6" ht="15" customHeight="1" x14ac:dyDescent="0.35">
      <c r="A84" s="24"/>
      <c r="B84" s="46" t="s">
        <v>124</v>
      </c>
      <c r="C84" s="57" t="s">
        <v>273</v>
      </c>
      <c r="D84" s="29"/>
      <c r="E84" s="32"/>
      <c r="F84" s="29"/>
    </row>
    <row r="85" spans="1:6" ht="15" customHeight="1" x14ac:dyDescent="0.35">
      <c r="A85" s="24"/>
      <c r="B85" s="46" t="s">
        <v>125</v>
      </c>
      <c r="C85" s="57" t="s">
        <v>274</v>
      </c>
      <c r="D85" s="29"/>
      <c r="E85" s="32"/>
      <c r="F85" s="29"/>
    </row>
    <row r="86" spans="1:6" ht="15" customHeight="1" x14ac:dyDescent="0.35">
      <c r="A86" s="47">
        <v>3</v>
      </c>
      <c r="B86" s="48" t="s">
        <v>174</v>
      </c>
      <c r="C86" s="56" t="s">
        <v>275</v>
      </c>
      <c r="D86" s="29"/>
      <c r="E86" s="32"/>
      <c r="F86" s="49" t="s">
        <v>152</v>
      </c>
    </row>
    <row r="87" spans="1:6" ht="15" customHeight="1" x14ac:dyDescent="0.35">
      <c r="A87" s="24">
        <v>4</v>
      </c>
      <c r="B87" s="25" t="s">
        <v>61</v>
      </c>
      <c r="C87" s="56" t="s">
        <v>276</v>
      </c>
      <c r="D87" s="29"/>
      <c r="E87" s="28"/>
      <c r="F87" s="29"/>
    </row>
    <row r="88" spans="1:6" ht="15" customHeight="1" x14ac:dyDescent="0.35">
      <c r="A88" s="24">
        <v>5</v>
      </c>
      <c r="B88" s="45" t="s">
        <v>62</v>
      </c>
      <c r="C88" s="56" t="s">
        <v>277</v>
      </c>
      <c r="D88" s="29"/>
      <c r="E88" s="28"/>
      <c r="F88" s="29"/>
    </row>
    <row r="89" spans="1:6" ht="15" customHeight="1" x14ac:dyDescent="0.35">
      <c r="A89" s="24"/>
      <c r="B89" s="45" t="s">
        <v>63</v>
      </c>
      <c r="C89" s="58" t="s">
        <v>278</v>
      </c>
      <c r="D89" s="29"/>
      <c r="E89" s="28"/>
      <c r="F89" s="29" t="s">
        <v>129</v>
      </c>
    </row>
    <row r="90" spans="1:6" ht="15" customHeight="1" x14ac:dyDescent="0.35">
      <c r="A90" s="24"/>
      <c r="B90" s="45" t="s">
        <v>88</v>
      </c>
      <c r="C90" s="58" t="s">
        <v>279</v>
      </c>
      <c r="D90" s="29"/>
      <c r="E90" s="28"/>
      <c r="F90" s="29" t="s">
        <v>130</v>
      </c>
    </row>
    <row r="91" spans="1:6" ht="15" customHeight="1" x14ac:dyDescent="0.35">
      <c r="A91" s="47"/>
      <c r="B91" s="50" t="s">
        <v>64</v>
      </c>
      <c r="C91" s="57" t="s">
        <v>280</v>
      </c>
      <c r="D91" s="28"/>
      <c r="E91" s="32"/>
      <c r="F91" s="29"/>
    </row>
    <row r="92" spans="1:6" ht="15" customHeight="1" x14ac:dyDescent="0.35">
      <c r="A92" s="24">
        <v>6</v>
      </c>
      <c r="B92" s="45" t="s">
        <v>65</v>
      </c>
      <c r="C92" s="56" t="s">
        <v>281</v>
      </c>
      <c r="D92" s="28"/>
      <c r="E92" s="28" t="s">
        <v>171</v>
      </c>
      <c r="F92" s="52"/>
    </row>
    <row r="93" spans="1:6" ht="15" customHeight="1" x14ac:dyDescent="0.35">
      <c r="A93" s="24"/>
      <c r="B93" s="45" t="s">
        <v>66</v>
      </c>
      <c r="C93" s="56" t="s">
        <v>282</v>
      </c>
      <c r="D93" s="28"/>
      <c r="E93" s="28" t="s">
        <v>171</v>
      </c>
      <c r="F93" s="52"/>
    </row>
    <row r="94" spans="1:6" ht="15" customHeight="1" x14ac:dyDescent="0.35">
      <c r="A94" s="24"/>
      <c r="B94" s="53" t="s">
        <v>67</v>
      </c>
      <c r="C94" s="56" t="s">
        <v>283</v>
      </c>
      <c r="D94" s="28"/>
      <c r="E94" s="28" t="s">
        <v>171</v>
      </c>
      <c r="F94" s="54"/>
    </row>
    <row r="95" spans="1:6" ht="15" customHeight="1" x14ac:dyDescent="0.35">
      <c r="A95" s="24"/>
      <c r="B95" s="53" t="s">
        <v>68</v>
      </c>
      <c r="C95" s="56" t="s">
        <v>284</v>
      </c>
      <c r="D95" s="28"/>
      <c r="E95" s="28" t="s">
        <v>171</v>
      </c>
      <c r="F95" s="29"/>
    </row>
    <row r="96" spans="1:6" ht="15" customHeight="1" x14ac:dyDescent="0.35">
      <c r="A96" s="24"/>
      <c r="B96" s="45" t="s">
        <v>69</v>
      </c>
      <c r="C96" s="59" t="s">
        <v>285</v>
      </c>
      <c r="D96" s="28"/>
      <c r="E96" s="28" t="s">
        <v>171</v>
      </c>
      <c r="F96" s="49"/>
    </row>
    <row r="97" spans="1:6" ht="15" customHeight="1" x14ac:dyDescent="0.35">
      <c r="A97" s="24">
        <v>7</v>
      </c>
      <c r="B97" s="45" t="s">
        <v>70</v>
      </c>
      <c r="C97" s="59" t="s">
        <v>286</v>
      </c>
      <c r="D97" s="28"/>
      <c r="E97" s="28" t="s">
        <v>171</v>
      </c>
      <c r="F97" s="49"/>
    </row>
    <row r="98" spans="1:6" ht="15" customHeight="1" x14ac:dyDescent="0.35">
      <c r="A98" s="24">
        <v>8</v>
      </c>
      <c r="B98" s="45" t="s">
        <v>71</v>
      </c>
      <c r="C98" s="59" t="s">
        <v>287</v>
      </c>
      <c r="D98" s="28"/>
      <c r="E98" s="28" t="s">
        <v>171</v>
      </c>
      <c r="F98" s="49"/>
    </row>
    <row r="99" spans="1:6" ht="15" customHeight="1" x14ac:dyDescent="0.35">
      <c r="A99" s="24">
        <v>9</v>
      </c>
      <c r="B99" s="45" t="s">
        <v>72</v>
      </c>
      <c r="C99" s="57" t="s">
        <v>288</v>
      </c>
      <c r="D99" s="28"/>
      <c r="E99" s="28"/>
      <c r="F99" s="29"/>
    </row>
    <row r="100" spans="1:6" ht="15" customHeight="1" x14ac:dyDescent="0.35">
      <c r="A100" s="24">
        <v>10</v>
      </c>
      <c r="B100" s="45" t="s">
        <v>73</v>
      </c>
      <c r="C100" s="56" t="s">
        <v>289</v>
      </c>
      <c r="D100" s="28" t="s">
        <v>33</v>
      </c>
      <c r="E100" s="28" t="s">
        <v>171</v>
      </c>
      <c r="F100" s="29"/>
    </row>
    <row r="101" spans="1:6" ht="15" customHeight="1" x14ac:dyDescent="0.35">
      <c r="A101" s="24"/>
      <c r="B101" s="45" t="s">
        <v>74</v>
      </c>
      <c r="C101" s="59" t="s">
        <v>290</v>
      </c>
      <c r="D101" s="28"/>
      <c r="E101" s="28" t="s">
        <v>171</v>
      </c>
      <c r="F101" s="49"/>
    </row>
    <row r="102" spans="1:6" ht="15" customHeight="1" x14ac:dyDescent="0.35">
      <c r="A102" s="24"/>
      <c r="B102" s="45" t="s">
        <v>75</v>
      </c>
      <c r="C102" s="56" t="s">
        <v>291</v>
      </c>
      <c r="D102" s="28"/>
      <c r="E102" s="28" t="s">
        <v>171</v>
      </c>
      <c r="F102" s="29"/>
    </row>
    <row r="103" spans="1:6" ht="15" customHeight="1" x14ac:dyDescent="0.35">
      <c r="A103" s="24"/>
      <c r="B103" s="45" t="s">
        <v>76</v>
      </c>
      <c r="C103" s="59" t="s">
        <v>292</v>
      </c>
      <c r="D103" s="28" t="s">
        <v>34</v>
      </c>
      <c r="E103" s="28" t="s">
        <v>171</v>
      </c>
      <c r="F103" s="49"/>
    </row>
    <row r="104" spans="1:6" ht="15" customHeight="1" x14ac:dyDescent="0.35">
      <c r="A104" s="24"/>
      <c r="B104" s="45" t="s">
        <v>77</v>
      </c>
      <c r="C104" s="56" t="s">
        <v>293</v>
      </c>
      <c r="D104" s="28"/>
      <c r="E104" s="28" t="s">
        <v>171</v>
      </c>
      <c r="F104" s="49"/>
    </row>
    <row r="105" spans="1:6" ht="15" customHeight="1" x14ac:dyDescent="0.35">
      <c r="A105" s="24"/>
      <c r="B105" s="45" t="s">
        <v>78</v>
      </c>
      <c r="C105" s="59" t="s">
        <v>294</v>
      </c>
      <c r="D105" s="28" t="s">
        <v>35</v>
      </c>
      <c r="E105" s="28" t="s">
        <v>171</v>
      </c>
      <c r="F105" s="49"/>
    </row>
    <row r="106" spans="1:6" ht="15" customHeight="1" x14ac:dyDescent="0.35">
      <c r="A106" s="24">
        <v>11</v>
      </c>
      <c r="B106" s="45" t="s">
        <v>79</v>
      </c>
      <c r="C106" s="59" t="s">
        <v>295</v>
      </c>
      <c r="D106" s="28"/>
      <c r="E106" s="28" t="s">
        <v>171</v>
      </c>
      <c r="F106" s="49"/>
    </row>
    <row r="107" spans="1:6" ht="15" customHeight="1" x14ac:dyDescent="0.35">
      <c r="A107" s="24">
        <v>12</v>
      </c>
      <c r="B107" s="25" t="s">
        <v>80</v>
      </c>
      <c r="C107" s="56" t="s">
        <v>296</v>
      </c>
      <c r="D107" s="28" t="s">
        <v>81</v>
      </c>
      <c r="E107" s="28" t="s">
        <v>171</v>
      </c>
      <c r="F107" s="29"/>
    </row>
    <row r="108" spans="1:6" ht="15" customHeight="1" x14ac:dyDescent="0.35">
      <c r="A108" s="24">
        <v>13</v>
      </c>
      <c r="B108" s="25" t="s">
        <v>89</v>
      </c>
      <c r="C108" s="56" t="s">
        <v>297</v>
      </c>
      <c r="D108" s="28"/>
      <c r="E108" s="28" t="s">
        <v>171</v>
      </c>
      <c r="F108" s="29"/>
    </row>
    <row r="109" spans="1:6" ht="15" customHeight="1" x14ac:dyDescent="0.35">
      <c r="A109" s="24"/>
      <c r="B109" s="25" t="s">
        <v>90</v>
      </c>
      <c r="C109" s="57" t="s">
        <v>298</v>
      </c>
      <c r="D109" s="28"/>
      <c r="E109" s="28"/>
      <c r="F109" s="29"/>
    </row>
    <row r="110" spans="1:6" ht="15" customHeight="1" x14ac:dyDescent="0.35">
      <c r="A110" s="24"/>
      <c r="B110" s="25" t="s">
        <v>91</v>
      </c>
      <c r="C110" s="57" t="s">
        <v>299</v>
      </c>
      <c r="D110" s="28"/>
      <c r="E110" s="28"/>
      <c r="F110" s="29"/>
    </row>
    <row r="111" spans="1:6" ht="15" customHeight="1" x14ac:dyDescent="0.35">
      <c r="A111" s="24"/>
      <c r="B111" s="25" t="s">
        <v>92</v>
      </c>
      <c r="C111" s="57" t="s">
        <v>300</v>
      </c>
      <c r="D111" s="28"/>
      <c r="E111" s="28"/>
      <c r="F111" s="29"/>
    </row>
    <row r="112" spans="1:6" ht="15" customHeight="1" x14ac:dyDescent="0.35">
      <c r="A112" s="24">
        <v>14</v>
      </c>
      <c r="B112" s="25" t="s">
        <v>82</v>
      </c>
      <c r="C112" s="56" t="s">
        <v>301</v>
      </c>
      <c r="D112" s="28"/>
      <c r="E112" s="28" t="s">
        <v>171</v>
      </c>
      <c r="F112" s="29"/>
    </row>
    <row r="113" spans="1:6" x14ac:dyDescent="0.35">
      <c r="A113" s="10"/>
      <c r="B113" s="11"/>
      <c r="C113" s="10"/>
      <c r="D113" s="10"/>
      <c r="E113" s="17"/>
      <c r="F113" s="10"/>
    </row>
    <row r="114" spans="1:6" x14ac:dyDescent="0.35">
      <c r="A114" s="10"/>
      <c r="B114" s="11"/>
      <c r="C114" s="10"/>
      <c r="D114" s="10"/>
      <c r="E114" s="17"/>
      <c r="F114" s="10"/>
    </row>
    <row r="115" spans="1:6" x14ac:dyDescent="0.35">
      <c r="A115" s="10"/>
      <c r="B115" s="11" t="s">
        <v>87</v>
      </c>
      <c r="C115" s="10"/>
      <c r="D115" s="10"/>
      <c r="E115" s="17"/>
      <c r="F115" s="10"/>
    </row>
    <row r="116" spans="1:6" x14ac:dyDescent="0.35">
      <c r="A116" s="10"/>
      <c r="B116" s="11" t="s">
        <v>177</v>
      </c>
      <c r="C116" s="10"/>
      <c r="D116" s="10"/>
      <c r="E116" s="17"/>
      <c r="F116" s="10"/>
    </row>
    <row r="117" spans="1:6" x14ac:dyDescent="0.35">
      <c r="A117" s="10"/>
      <c r="B117" s="13" t="s">
        <v>83</v>
      </c>
      <c r="C117" s="14"/>
      <c r="D117" s="14"/>
      <c r="E117" s="18"/>
      <c r="F117" s="10"/>
    </row>
    <row r="118" spans="1:6" x14ac:dyDescent="0.35">
      <c r="A118" s="10"/>
      <c r="B118" s="10"/>
      <c r="C118" s="10"/>
      <c r="D118" s="10"/>
      <c r="E118" s="10"/>
      <c r="F118" s="10"/>
    </row>
    <row r="119" spans="1:6" x14ac:dyDescent="0.35">
      <c r="A119" s="10"/>
      <c r="B119" s="15" t="s">
        <v>84</v>
      </c>
      <c r="C119" s="14"/>
      <c r="D119" s="14"/>
      <c r="E119" s="18"/>
      <c r="F119" s="10"/>
    </row>
    <row r="120" spans="1:6" x14ac:dyDescent="0.35">
      <c r="A120" s="10"/>
      <c r="B120" s="15" t="s">
        <v>85</v>
      </c>
      <c r="C120" s="14"/>
      <c r="D120" s="14"/>
      <c r="E120" s="18"/>
      <c r="F120" s="10"/>
    </row>
    <row r="121" spans="1:6" x14ac:dyDescent="0.35">
      <c r="A121" s="10"/>
      <c r="B121" s="15" t="s">
        <v>86</v>
      </c>
      <c r="C121" s="14"/>
      <c r="D121" s="14"/>
      <c r="E121" s="18"/>
      <c r="F121" s="10"/>
    </row>
    <row r="126" spans="1:6" ht="17.5" x14ac:dyDescent="0.35">
      <c r="A126" s="784" t="s">
        <v>195</v>
      </c>
      <c r="B126" s="784"/>
      <c r="C126" s="784"/>
      <c r="D126" s="784"/>
      <c r="E126" s="784"/>
      <c r="F126" s="784"/>
    </row>
    <row r="127" spans="1:6" ht="17.5" x14ac:dyDescent="0.35">
      <c r="A127" s="22"/>
      <c r="B127" s="3"/>
      <c r="C127" s="3"/>
      <c r="D127" s="3"/>
      <c r="E127" s="6"/>
      <c r="F127" s="6"/>
    </row>
    <row r="128" spans="1:6" ht="18" customHeight="1" x14ac:dyDescent="0.35">
      <c r="A128" s="785" t="s">
        <v>93</v>
      </c>
      <c r="B128" s="785"/>
      <c r="C128" s="785"/>
      <c r="D128" s="785"/>
      <c r="E128" s="785"/>
      <c r="F128" s="785"/>
    </row>
    <row r="129" spans="1:6" x14ac:dyDescent="0.35">
      <c r="A129" s="10"/>
      <c r="B129" s="10"/>
      <c r="C129" s="10"/>
      <c r="D129" s="10"/>
      <c r="E129" s="10"/>
      <c r="F129" s="10"/>
    </row>
    <row r="130" spans="1:6" x14ac:dyDescent="0.35">
      <c r="A130" s="10"/>
      <c r="B130" s="10"/>
      <c r="C130" s="10"/>
      <c r="D130" s="10"/>
      <c r="E130" s="10"/>
      <c r="F130" s="10"/>
    </row>
    <row r="131" spans="1:6" ht="29" x14ac:dyDescent="0.35">
      <c r="A131" s="786" t="s">
        <v>59</v>
      </c>
      <c r="B131" s="786"/>
      <c r="C131" s="23" t="s">
        <v>176</v>
      </c>
      <c r="D131" s="790" t="s">
        <v>60</v>
      </c>
      <c r="E131" s="790"/>
      <c r="F131" s="790"/>
    </row>
    <row r="132" spans="1:6" x14ac:dyDescent="0.35">
      <c r="A132" s="24">
        <v>1</v>
      </c>
      <c r="B132" s="25" t="s">
        <v>97</v>
      </c>
      <c r="C132" s="26" t="s">
        <v>196</v>
      </c>
      <c r="D132" s="27"/>
      <c r="E132" s="54"/>
      <c r="F132" s="29"/>
    </row>
    <row r="133" spans="1:6" x14ac:dyDescent="0.35">
      <c r="A133" s="30"/>
      <c r="B133" s="25" t="s">
        <v>113</v>
      </c>
      <c r="C133" s="26" t="s">
        <v>197</v>
      </c>
      <c r="D133" s="29"/>
      <c r="E133" s="54"/>
      <c r="F133" s="29"/>
    </row>
    <row r="134" spans="1:6" x14ac:dyDescent="0.35">
      <c r="A134" s="30"/>
      <c r="B134" s="31" t="s">
        <v>94</v>
      </c>
      <c r="C134" s="26" t="s">
        <v>198</v>
      </c>
      <c r="D134" s="29"/>
      <c r="E134" s="60"/>
      <c r="F134" s="29"/>
    </row>
    <row r="135" spans="1:6" x14ac:dyDescent="0.35">
      <c r="A135" s="30"/>
      <c r="B135" s="33" t="s">
        <v>144</v>
      </c>
      <c r="C135" s="34" t="s">
        <v>199</v>
      </c>
      <c r="D135" s="29"/>
      <c r="E135" s="60"/>
      <c r="F135" s="29"/>
    </row>
    <row r="136" spans="1:6" x14ac:dyDescent="0.35">
      <c r="A136" s="30"/>
      <c r="B136" s="33" t="s">
        <v>145</v>
      </c>
      <c r="C136" s="34" t="s">
        <v>200</v>
      </c>
      <c r="D136" s="29"/>
      <c r="E136" s="60"/>
      <c r="F136" s="29"/>
    </row>
    <row r="137" spans="1:6" x14ac:dyDescent="0.35">
      <c r="A137" s="30"/>
      <c r="B137" s="31" t="s">
        <v>95</v>
      </c>
      <c r="C137" s="26" t="s">
        <v>201</v>
      </c>
      <c r="D137" s="29"/>
      <c r="E137" s="54"/>
      <c r="F137" s="29"/>
    </row>
    <row r="138" spans="1:6" x14ac:dyDescent="0.35">
      <c r="A138" s="30"/>
      <c r="B138" s="33" t="s">
        <v>96</v>
      </c>
      <c r="C138" s="26" t="s">
        <v>202</v>
      </c>
      <c r="D138" s="29"/>
      <c r="E138" s="54"/>
      <c r="F138" s="29"/>
    </row>
    <row r="139" spans="1:6" x14ac:dyDescent="0.35">
      <c r="A139" s="30"/>
      <c r="B139" s="35" t="s">
        <v>98</v>
      </c>
      <c r="C139" s="26" t="s">
        <v>203</v>
      </c>
      <c r="D139" s="29"/>
      <c r="E139" s="54"/>
      <c r="F139" s="29"/>
    </row>
    <row r="140" spans="1:6" x14ac:dyDescent="0.35">
      <c r="A140" s="30"/>
      <c r="B140" s="36" t="s">
        <v>99</v>
      </c>
      <c r="C140" s="34" t="s">
        <v>204</v>
      </c>
      <c r="D140" s="29"/>
      <c r="E140" s="60"/>
      <c r="F140" s="29"/>
    </row>
    <row r="141" spans="1:6" x14ac:dyDescent="0.35">
      <c r="A141" s="30"/>
      <c r="B141" s="37" t="s">
        <v>100</v>
      </c>
      <c r="C141" s="34" t="s">
        <v>205</v>
      </c>
      <c r="D141" s="29"/>
      <c r="E141" s="60"/>
      <c r="F141" s="29"/>
    </row>
    <row r="142" spans="1:6" x14ac:dyDescent="0.35">
      <c r="A142" s="30"/>
      <c r="B142" s="36" t="s">
        <v>101</v>
      </c>
      <c r="C142" s="34" t="s">
        <v>206</v>
      </c>
      <c r="D142" s="29"/>
      <c r="E142" s="60"/>
      <c r="F142" s="29"/>
    </row>
    <row r="143" spans="1:6" x14ac:dyDescent="0.35">
      <c r="A143" s="30"/>
      <c r="B143" s="35" t="s">
        <v>115</v>
      </c>
      <c r="C143" s="26" t="s">
        <v>207</v>
      </c>
      <c r="D143" s="29"/>
      <c r="E143" s="54"/>
      <c r="F143" s="29"/>
    </row>
    <row r="144" spans="1:6" x14ac:dyDescent="0.35">
      <c r="A144" s="30"/>
      <c r="B144" s="36" t="s">
        <v>169</v>
      </c>
      <c r="C144" s="34" t="s">
        <v>208</v>
      </c>
      <c r="D144" s="29"/>
      <c r="E144" s="60"/>
      <c r="F144" s="29"/>
    </row>
    <row r="145" spans="1:6" x14ac:dyDescent="0.35">
      <c r="A145" s="30"/>
      <c r="B145" s="37" t="s">
        <v>102</v>
      </c>
      <c r="C145" s="34" t="s">
        <v>209</v>
      </c>
      <c r="D145" s="29"/>
      <c r="E145" s="60"/>
      <c r="F145" s="29"/>
    </row>
    <row r="146" spans="1:6" x14ac:dyDescent="0.35">
      <c r="A146" s="30"/>
      <c r="B146" s="36" t="s">
        <v>103</v>
      </c>
      <c r="C146" s="26" t="s">
        <v>210</v>
      </c>
      <c r="D146" s="29"/>
      <c r="E146" s="60"/>
      <c r="F146" s="29"/>
    </row>
    <row r="147" spans="1:6" x14ac:dyDescent="0.35">
      <c r="A147" s="30"/>
      <c r="B147" s="38" t="s">
        <v>153</v>
      </c>
      <c r="C147" s="34" t="s">
        <v>211</v>
      </c>
      <c r="D147" s="29"/>
      <c r="E147" s="60"/>
      <c r="F147" s="29" t="s">
        <v>183</v>
      </c>
    </row>
    <row r="148" spans="1:6" x14ac:dyDescent="0.35">
      <c r="A148" s="30"/>
      <c r="B148" s="38" t="s">
        <v>137</v>
      </c>
      <c r="C148" s="34" t="s">
        <v>212</v>
      </c>
      <c r="D148" s="29"/>
      <c r="E148" s="60"/>
      <c r="F148" s="29" t="s">
        <v>185</v>
      </c>
    </row>
    <row r="149" spans="1:6" x14ac:dyDescent="0.35">
      <c r="A149" s="30"/>
      <c r="B149" s="38" t="s">
        <v>138</v>
      </c>
      <c r="C149" s="34" t="s">
        <v>213</v>
      </c>
      <c r="D149" s="29"/>
      <c r="E149" s="60"/>
      <c r="F149" s="29" t="s">
        <v>186</v>
      </c>
    </row>
    <row r="150" spans="1:6" x14ac:dyDescent="0.35">
      <c r="A150" s="30"/>
      <c r="B150" s="37" t="s">
        <v>104</v>
      </c>
      <c r="C150" s="26" t="s">
        <v>214</v>
      </c>
      <c r="D150" s="29"/>
      <c r="E150" s="60"/>
      <c r="F150" s="29"/>
    </row>
    <row r="151" spans="1:6" x14ac:dyDescent="0.35">
      <c r="A151" s="30"/>
      <c r="B151" s="38" t="s">
        <v>154</v>
      </c>
      <c r="C151" s="34" t="s">
        <v>215</v>
      </c>
      <c r="D151" s="29"/>
      <c r="E151" s="60"/>
      <c r="F151" s="29" t="s">
        <v>180</v>
      </c>
    </row>
    <row r="152" spans="1:6" x14ac:dyDescent="0.35">
      <c r="A152" s="30"/>
      <c r="B152" s="38" t="s">
        <v>137</v>
      </c>
      <c r="C152" s="34" t="s">
        <v>216</v>
      </c>
      <c r="D152" s="29"/>
      <c r="E152" s="60"/>
      <c r="F152" s="29" t="s">
        <v>184</v>
      </c>
    </row>
    <row r="153" spans="1:6" x14ac:dyDescent="0.35">
      <c r="A153" s="30"/>
      <c r="B153" s="38" t="s">
        <v>138</v>
      </c>
      <c r="C153" s="34" t="s">
        <v>217</v>
      </c>
      <c r="D153" s="29"/>
      <c r="E153" s="60"/>
      <c r="F153" s="29" t="s">
        <v>187</v>
      </c>
    </row>
    <row r="154" spans="1:6" x14ac:dyDescent="0.35">
      <c r="A154" s="30"/>
      <c r="B154" s="36" t="s">
        <v>105</v>
      </c>
      <c r="C154" s="34" t="s">
        <v>218</v>
      </c>
      <c r="D154" s="29"/>
      <c r="E154" s="60"/>
      <c r="F154" s="29"/>
    </row>
    <row r="155" spans="1:6" x14ac:dyDescent="0.35">
      <c r="A155" s="30"/>
      <c r="B155" s="37" t="s">
        <v>106</v>
      </c>
      <c r="C155" s="34" t="s">
        <v>219</v>
      </c>
      <c r="D155" s="29"/>
      <c r="E155" s="60"/>
      <c r="F155" s="29"/>
    </row>
    <row r="156" spans="1:6" x14ac:dyDescent="0.35">
      <c r="A156" s="30"/>
      <c r="B156" s="33" t="s">
        <v>107</v>
      </c>
      <c r="C156" s="26" t="s">
        <v>220</v>
      </c>
      <c r="D156" s="29"/>
      <c r="E156" s="54"/>
      <c r="F156" s="29"/>
    </row>
    <row r="157" spans="1:6" x14ac:dyDescent="0.35">
      <c r="A157" s="30"/>
      <c r="B157" s="35" t="s">
        <v>98</v>
      </c>
      <c r="C157" s="26" t="s">
        <v>221</v>
      </c>
      <c r="D157" s="29"/>
      <c r="E157" s="54"/>
      <c r="F157" s="29"/>
    </row>
    <row r="158" spans="1:6" x14ac:dyDescent="0.35">
      <c r="A158" s="30"/>
      <c r="B158" s="37" t="s">
        <v>108</v>
      </c>
      <c r="C158" s="34" t="s">
        <v>222</v>
      </c>
      <c r="D158" s="29"/>
      <c r="E158" s="60"/>
      <c r="F158" s="29"/>
    </row>
    <row r="159" spans="1:6" x14ac:dyDescent="0.35">
      <c r="A159" s="30"/>
      <c r="B159" s="61" t="s">
        <v>109</v>
      </c>
      <c r="C159" s="34" t="s">
        <v>223</v>
      </c>
      <c r="D159" s="29"/>
      <c r="E159" s="60"/>
      <c r="F159" s="29"/>
    </row>
    <row r="160" spans="1:6" x14ac:dyDescent="0.35">
      <c r="A160" s="30"/>
      <c r="B160" s="62" t="s">
        <v>302</v>
      </c>
      <c r="C160" s="26" t="s">
        <v>224</v>
      </c>
      <c r="D160" s="29"/>
      <c r="E160" s="54"/>
      <c r="F160" s="29"/>
    </row>
    <row r="161" spans="1:6" x14ac:dyDescent="0.35">
      <c r="A161" s="30"/>
      <c r="B161" s="61" t="s">
        <v>170</v>
      </c>
      <c r="C161" s="34" t="s">
        <v>225</v>
      </c>
      <c r="D161" s="29"/>
      <c r="E161" s="60"/>
      <c r="F161" s="29"/>
    </row>
    <row r="162" spans="1:6" x14ac:dyDescent="0.35">
      <c r="A162" s="30"/>
      <c r="B162" s="61" t="s">
        <v>110</v>
      </c>
      <c r="C162" s="26" t="s">
        <v>226</v>
      </c>
      <c r="D162" s="29"/>
      <c r="E162" s="32"/>
      <c r="F162" s="29"/>
    </row>
    <row r="163" spans="1:6" x14ac:dyDescent="0.35">
      <c r="A163" s="30"/>
      <c r="B163" s="63" t="s">
        <v>181</v>
      </c>
      <c r="C163" s="34" t="s">
        <v>227</v>
      </c>
      <c r="D163" s="29"/>
      <c r="E163" s="32"/>
      <c r="F163" s="29" t="s">
        <v>192</v>
      </c>
    </row>
    <row r="164" spans="1:6" x14ac:dyDescent="0.35">
      <c r="A164" s="30"/>
      <c r="B164" s="63" t="s">
        <v>137</v>
      </c>
      <c r="C164" s="34" t="s">
        <v>228</v>
      </c>
      <c r="D164" s="29"/>
      <c r="E164" s="32"/>
      <c r="F164" s="29" t="s">
        <v>184</v>
      </c>
    </row>
    <row r="165" spans="1:6" x14ac:dyDescent="0.35">
      <c r="A165" s="30"/>
      <c r="B165" s="63" t="s">
        <v>190</v>
      </c>
      <c r="C165" s="34" t="s">
        <v>229</v>
      </c>
      <c r="D165" s="29"/>
      <c r="E165" s="32"/>
      <c r="F165" s="29" t="s">
        <v>189</v>
      </c>
    </row>
    <row r="166" spans="1:6" x14ac:dyDescent="0.35">
      <c r="A166" s="30"/>
      <c r="B166" s="61" t="s">
        <v>111</v>
      </c>
      <c r="C166" s="26" t="s">
        <v>230</v>
      </c>
      <c r="D166" s="29"/>
      <c r="E166" s="32"/>
      <c r="F166" s="29"/>
    </row>
    <row r="167" spans="1:6" x14ac:dyDescent="0.35">
      <c r="A167" s="30"/>
      <c r="B167" s="63" t="s">
        <v>182</v>
      </c>
      <c r="C167" s="34" t="s">
        <v>231</v>
      </c>
      <c r="D167" s="29"/>
      <c r="E167" s="32"/>
      <c r="F167" s="29" t="s">
        <v>193</v>
      </c>
    </row>
    <row r="168" spans="1:6" x14ac:dyDescent="0.35">
      <c r="A168" s="30"/>
      <c r="B168" s="63" t="s">
        <v>137</v>
      </c>
      <c r="C168" s="34" t="s">
        <v>232</v>
      </c>
      <c r="D168" s="29"/>
      <c r="E168" s="32"/>
      <c r="F168" s="29" t="s">
        <v>185</v>
      </c>
    </row>
    <row r="169" spans="1:6" x14ac:dyDescent="0.35">
      <c r="A169" s="30"/>
      <c r="B169" s="63" t="s">
        <v>190</v>
      </c>
      <c r="C169" s="34" t="s">
        <v>233</v>
      </c>
      <c r="D169" s="29"/>
      <c r="E169" s="32"/>
      <c r="F169" s="29" t="s">
        <v>188</v>
      </c>
    </row>
    <row r="170" spans="1:6" x14ac:dyDescent="0.35">
      <c r="A170" s="30"/>
      <c r="B170" s="61" t="s">
        <v>112</v>
      </c>
      <c r="C170" s="34" t="s">
        <v>234</v>
      </c>
      <c r="D170" s="29"/>
      <c r="E170" s="60"/>
      <c r="F170" s="29"/>
    </row>
    <row r="171" spans="1:6" x14ac:dyDescent="0.35">
      <c r="A171" s="30"/>
      <c r="B171" s="61" t="s">
        <v>126</v>
      </c>
      <c r="C171" s="34" t="s">
        <v>235</v>
      </c>
      <c r="D171" s="29"/>
      <c r="E171" s="60"/>
      <c r="F171" s="29"/>
    </row>
    <row r="172" spans="1:6" x14ac:dyDescent="0.35">
      <c r="A172" s="30"/>
      <c r="B172" s="61" t="s">
        <v>127</v>
      </c>
      <c r="C172" s="34" t="s">
        <v>236</v>
      </c>
      <c r="D172" s="29"/>
      <c r="E172" s="60"/>
      <c r="F172" s="29"/>
    </row>
    <row r="173" spans="1:6" x14ac:dyDescent="0.35">
      <c r="A173" s="30"/>
      <c r="B173" s="61" t="s">
        <v>128</v>
      </c>
      <c r="C173" s="34" t="s">
        <v>237</v>
      </c>
      <c r="D173" s="29"/>
      <c r="E173" s="60"/>
      <c r="F173" s="29"/>
    </row>
    <row r="174" spans="1:6" x14ac:dyDescent="0.35">
      <c r="A174" s="30"/>
      <c r="B174" s="64" t="s">
        <v>114</v>
      </c>
      <c r="C174" s="34" t="s">
        <v>238</v>
      </c>
      <c r="D174" s="29"/>
      <c r="E174" s="60"/>
      <c r="F174" s="65" t="s">
        <v>133</v>
      </c>
    </row>
    <row r="175" spans="1:6" x14ac:dyDescent="0.35">
      <c r="A175" s="30"/>
      <c r="B175" s="64" t="s">
        <v>172</v>
      </c>
      <c r="C175" s="26" t="s">
        <v>239</v>
      </c>
      <c r="D175" s="29"/>
      <c r="E175" s="54"/>
      <c r="F175" s="29"/>
    </row>
    <row r="176" spans="1:6" x14ac:dyDescent="0.35">
      <c r="A176" s="30"/>
      <c r="B176" s="66" t="s">
        <v>194</v>
      </c>
      <c r="C176" s="34" t="s">
        <v>240</v>
      </c>
      <c r="D176" s="29"/>
      <c r="E176" s="60"/>
      <c r="F176" s="29"/>
    </row>
    <row r="177" spans="1:6" x14ac:dyDescent="0.35">
      <c r="A177" s="30"/>
      <c r="B177" s="66" t="s">
        <v>139</v>
      </c>
      <c r="C177" s="26" t="s">
        <v>241</v>
      </c>
      <c r="D177" s="29"/>
      <c r="E177" s="54"/>
      <c r="F177" s="29"/>
    </row>
    <row r="178" spans="1:6" x14ac:dyDescent="0.35">
      <c r="A178" s="30"/>
      <c r="B178" s="62" t="s">
        <v>303</v>
      </c>
      <c r="C178" s="34" t="s">
        <v>242</v>
      </c>
      <c r="D178" s="29"/>
      <c r="E178" s="60"/>
      <c r="F178" s="29"/>
    </row>
    <row r="179" spans="1:6" x14ac:dyDescent="0.35">
      <c r="A179" s="30"/>
      <c r="B179" s="62" t="s">
        <v>141</v>
      </c>
      <c r="C179" s="34" t="s">
        <v>243</v>
      </c>
      <c r="D179" s="29"/>
      <c r="E179" s="60"/>
      <c r="F179" s="29"/>
    </row>
    <row r="180" spans="1:6" x14ac:dyDescent="0.35">
      <c r="A180" s="30"/>
      <c r="B180" s="62" t="s">
        <v>142</v>
      </c>
      <c r="C180" s="34" t="s">
        <v>244</v>
      </c>
      <c r="D180" s="29"/>
      <c r="E180" s="60"/>
      <c r="F180" s="29"/>
    </row>
    <row r="181" spans="1:6" x14ac:dyDescent="0.35">
      <c r="A181" s="30"/>
      <c r="B181" s="62" t="s">
        <v>143</v>
      </c>
      <c r="C181" s="34" t="s">
        <v>245</v>
      </c>
      <c r="D181" s="29"/>
      <c r="E181" s="60"/>
      <c r="F181" s="29"/>
    </row>
    <row r="182" spans="1:6" x14ac:dyDescent="0.35">
      <c r="A182" s="30"/>
      <c r="B182" s="66" t="s">
        <v>147</v>
      </c>
      <c r="C182" s="34" t="s">
        <v>246</v>
      </c>
      <c r="D182" s="29"/>
      <c r="E182" s="60"/>
      <c r="F182" s="29"/>
    </row>
    <row r="183" spans="1:6" x14ac:dyDescent="0.35">
      <c r="A183" s="30"/>
      <c r="B183" s="66" t="s">
        <v>155</v>
      </c>
      <c r="C183" s="34" t="s">
        <v>247</v>
      </c>
      <c r="D183" s="29"/>
      <c r="E183" s="60"/>
      <c r="F183" s="29"/>
    </row>
    <row r="184" spans="1:6" x14ac:dyDescent="0.35">
      <c r="A184" s="30"/>
      <c r="B184" s="66" t="s">
        <v>146</v>
      </c>
      <c r="C184" s="26" t="s">
        <v>248</v>
      </c>
      <c r="D184" s="29"/>
      <c r="E184" s="54"/>
      <c r="F184" s="29" t="s">
        <v>168</v>
      </c>
    </row>
    <row r="185" spans="1:6" x14ac:dyDescent="0.35">
      <c r="A185" s="30"/>
      <c r="B185" s="66" t="s">
        <v>156</v>
      </c>
      <c r="C185" s="26" t="s">
        <v>249</v>
      </c>
      <c r="D185" s="29"/>
      <c r="E185" s="54"/>
      <c r="F185" s="29"/>
    </row>
    <row r="186" spans="1:6" x14ac:dyDescent="0.35">
      <c r="A186" s="30"/>
      <c r="B186" s="67" t="s">
        <v>304</v>
      </c>
      <c r="C186" s="34" t="s">
        <v>250</v>
      </c>
      <c r="D186" s="29"/>
      <c r="E186" s="60"/>
      <c r="F186" s="29"/>
    </row>
    <row r="187" spans="1:6" x14ac:dyDescent="0.35">
      <c r="A187" s="30"/>
      <c r="B187" s="67" t="s">
        <v>116</v>
      </c>
      <c r="C187" s="34" t="s">
        <v>251</v>
      </c>
      <c r="D187" s="29"/>
      <c r="E187" s="60"/>
      <c r="F187" s="29"/>
    </row>
    <row r="188" spans="1:6" x14ac:dyDescent="0.35">
      <c r="A188" s="24"/>
      <c r="B188" s="68" t="s">
        <v>120</v>
      </c>
      <c r="C188" s="26" t="s">
        <v>252</v>
      </c>
      <c r="D188" s="29"/>
      <c r="E188" s="54"/>
      <c r="F188" s="29"/>
    </row>
    <row r="189" spans="1:6" x14ac:dyDescent="0.35">
      <c r="A189" s="24"/>
      <c r="B189" s="64" t="s">
        <v>117</v>
      </c>
      <c r="C189" s="26" t="s">
        <v>253</v>
      </c>
      <c r="D189" s="29"/>
      <c r="E189" s="54"/>
      <c r="F189" s="29"/>
    </row>
    <row r="190" spans="1:6" x14ac:dyDescent="0.35">
      <c r="A190" s="24"/>
      <c r="B190" s="66" t="s">
        <v>149</v>
      </c>
      <c r="C190" s="34" t="s">
        <v>254</v>
      </c>
      <c r="D190" s="29"/>
      <c r="E190" s="60"/>
      <c r="F190" s="29"/>
    </row>
    <row r="191" spans="1:6" x14ac:dyDescent="0.35">
      <c r="A191" s="24"/>
      <c r="B191" s="66" t="s">
        <v>150</v>
      </c>
      <c r="C191" s="34" t="s">
        <v>255</v>
      </c>
      <c r="D191" s="29"/>
      <c r="E191" s="60"/>
      <c r="F191" s="29"/>
    </row>
    <row r="192" spans="1:6" x14ac:dyDescent="0.35">
      <c r="A192" s="24"/>
      <c r="B192" s="66" t="s">
        <v>151</v>
      </c>
      <c r="C192" s="34" t="s">
        <v>256</v>
      </c>
      <c r="D192" s="29"/>
      <c r="E192" s="60"/>
      <c r="F192" s="29"/>
    </row>
    <row r="193" spans="1:6" x14ac:dyDescent="0.35">
      <c r="A193" s="24"/>
      <c r="B193" s="69" t="s">
        <v>305</v>
      </c>
      <c r="C193" s="34" t="s">
        <v>257</v>
      </c>
      <c r="D193" s="29"/>
      <c r="E193" s="60"/>
      <c r="F193" s="65" t="s">
        <v>133</v>
      </c>
    </row>
    <row r="194" spans="1:6" x14ac:dyDescent="0.35">
      <c r="A194" s="24"/>
      <c r="B194" s="64" t="s">
        <v>164</v>
      </c>
      <c r="C194" s="34" t="s">
        <v>258</v>
      </c>
      <c r="D194" s="29"/>
      <c r="E194" s="60"/>
      <c r="F194" s="29"/>
    </row>
    <row r="195" spans="1:6" x14ac:dyDescent="0.35">
      <c r="A195" s="24"/>
      <c r="B195" s="64" t="s">
        <v>165</v>
      </c>
      <c r="C195" s="34" t="s">
        <v>259</v>
      </c>
      <c r="D195" s="29"/>
      <c r="E195" s="60"/>
      <c r="F195" s="29"/>
    </row>
    <row r="196" spans="1:6" x14ac:dyDescent="0.35">
      <c r="A196" s="24"/>
      <c r="B196" s="64" t="s">
        <v>157</v>
      </c>
      <c r="C196" s="26" t="s">
        <v>260</v>
      </c>
      <c r="D196" s="29"/>
      <c r="E196" s="54"/>
      <c r="F196" s="29"/>
    </row>
    <row r="197" spans="1:6" x14ac:dyDescent="0.35">
      <c r="A197" s="24"/>
      <c r="B197" s="69" t="s">
        <v>306</v>
      </c>
      <c r="C197" s="34" t="s">
        <v>261</v>
      </c>
      <c r="D197" s="29"/>
      <c r="E197" s="60"/>
      <c r="F197" s="29"/>
    </row>
    <row r="198" spans="1:6" x14ac:dyDescent="0.35">
      <c r="A198" s="24"/>
      <c r="B198" s="69" t="s">
        <v>118</v>
      </c>
      <c r="C198" s="34" t="s">
        <v>262</v>
      </c>
      <c r="D198" s="29"/>
      <c r="E198" s="60"/>
      <c r="F198" s="29"/>
    </row>
    <row r="199" spans="1:6" x14ac:dyDescent="0.35">
      <c r="A199" s="24">
        <v>2</v>
      </c>
      <c r="B199" s="70" t="s">
        <v>121</v>
      </c>
      <c r="C199" s="26" t="s">
        <v>263</v>
      </c>
      <c r="D199" s="29"/>
      <c r="E199" s="54"/>
      <c r="F199" s="29"/>
    </row>
    <row r="200" spans="1:6" x14ac:dyDescent="0.35">
      <c r="A200" s="24"/>
      <c r="B200" s="68" t="s">
        <v>122</v>
      </c>
      <c r="C200" s="26" t="s">
        <v>264</v>
      </c>
      <c r="D200" s="29"/>
      <c r="E200" s="54"/>
      <c r="F200" s="29"/>
    </row>
    <row r="201" spans="1:6" x14ac:dyDescent="0.35">
      <c r="A201" s="24"/>
      <c r="B201" s="64" t="s">
        <v>158</v>
      </c>
      <c r="C201" s="34" t="s">
        <v>265</v>
      </c>
      <c r="D201" s="29"/>
      <c r="E201" s="60"/>
      <c r="F201" s="29"/>
    </row>
    <row r="202" spans="1:6" x14ac:dyDescent="0.35">
      <c r="A202" s="24"/>
      <c r="B202" s="64" t="s">
        <v>159</v>
      </c>
      <c r="C202" s="34" t="s">
        <v>266</v>
      </c>
      <c r="D202" s="29"/>
      <c r="E202" s="60"/>
      <c r="F202" s="29"/>
    </row>
    <row r="203" spans="1:6" x14ac:dyDescent="0.35">
      <c r="A203" s="24"/>
      <c r="B203" s="64" t="s">
        <v>160</v>
      </c>
      <c r="C203" s="34" t="s">
        <v>267</v>
      </c>
      <c r="D203" s="29"/>
      <c r="E203" s="60"/>
      <c r="F203" s="29"/>
    </row>
    <row r="204" spans="1:6" x14ac:dyDescent="0.35">
      <c r="A204" s="24"/>
      <c r="B204" s="64" t="s">
        <v>307</v>
      </c>
      <c r="C204" s="34" t="s">
        <v>268</v>
      </c>
      <c r="D204" s="29"/>
      <c r="E204" s="60"/>
      <c r="F204" s="29"/>
    </row>
    <row r="205" spans="1:6" x14ac:dyDescent="0.35">
      <c r="A205" s="24"/>
      <c r="B205" s="64" t="s">
        <v>308</v>
      </c>
      <c r="C205" s="34" t="s">
        <v>269</v>
      </c>
      <c r="D205" s="29"/>
      <c r="E205" s="60"/>
      <c r="F205" s="65" t="s">
        <v>133</v>
      </c>
    </row>
    <row r="206" spans="1:6" x14ac:dyDescent="0.35">
      <c r="A206" s="24"/>
      <c r="B206" s="64" t="s">
        <v>173</v>
      </c>
      <c r="C206" s="34" t="s">
        <v>270</v>
      </c>
      <c r="D206" s="29"/>
      <c r="E206" s="60"/>
      <c r="F206" s="29"/>
    </row>
    <row r="207" spans="1:6" x14ac:dyDescent="0.35">
      <c r="A207" s="24"/>
      <c r="B207" s="68" t="s">
        <v>162</v>
      </c>
      <c r="C207" s="34" t="s">
        <v>271</v>
      </c>
      <c r="D207" s="29"/>
      <c r="E207" s="60"/>
      <c r="F207" s="29"/>
    </row>
    <row r="208" spans="1:6" x14ac:dyDescent="0.35">
      <c r="A208" s="24"/>
      <c r="B208" s="68" t="s">
        <v>163</v>
      </c>
      <c r="C208" s="34" t="s">
        <v>272</v>
      </c>
      <c r="D208" s="29"/>
      <c r="E208" s="60"/>
      <c r="F208" s="29"/>
    </row>
    <row r="209" spans="1:6" x14ac:dyDescent="0.35">
      <c r="A209" s="24"/>
      <c r="B209" s="68" t="s">
        <v>166</v>
      </c>
      <c r="C209" s="34" t="s">
        <v>273</v>
      </c>
      <c r="D209" s="29"/>
      <c r="E209" s="60"/>
      <c r="F209" s="29"/>
    </row>
    <row r="210" spans="1:6" x14ac:dyDescent="0.35">
      <c r="A210" s="24"/>
      <c r="B210" s="68" t="s">
        <v>167</v>
      </c>
      <c r="C210" s="26" t="s">
        <v>274</v>
      </c>
      <c r="D210" s="29"/>
      <c r="E210" s="54"/>
      <c r="F210" s="29"/>
    </row>
    <row r="211" spans="1:6" x14ac:dyDescent="0.35">
      <c r="A211" s="24"/>
      <c r="B211" s="71" t="s">
        <v>309</v>
      </c>
      <c r="C211" s="34" t="s">
        <v>275</v>
      </c>
      <c r="D211" s="29"/>
      <c r="E211" s="60"/>
      <c r="F211" s="29"/>
    </row>
    <row r="212" spans="1:6" x14ac:dyDescent="0.35">
      <c r="A212" s="24"/>
      <c r="B212" s="71" t="s">
        <v>124</v>
      </c>
      <c r="C212" s="34" t="s">
        <v>276</v>
      </c>
      <c r="D212" s="29"/>
      <c r="E212" s="60"/>
      <c r="F212" s="29"/>
    </row>
    <row r="213" spans="1:6" x14ac:dyDescent="0.35">
      <c r="A213" s="47"/>
      <c r="B213" s="71" t="s">
        <v>125</v>
      </c>
      <c r="C213" s="34" t="s">
        <v>277</v>
      </c>
      <c r="D213" s="29"/>
      <c r="E213" s="60"/>
      <c r="F213" s="29"/>
    </row>
    <row r="214" spans="1:6" ht="29" x14ac:dyDescent="0.35">
      <c r="A214" s="47">
        <v>3</v>
      </c>
      <c r="B214" s="72" t="s">
        <v>310</v>
      </c>
      <c r="C214" s="26" t="s">
        <v>278</v>
      </c>
      <c r="D214" s="29"/>
      <c r="E214" s="54"/>
      <c r="F214" s="49" t="s">
        <v>152</v>
      </c>
    </row>
    <row r="215" spans="1:6" x14ac:dyDescent="0.35">
      <c r="A215" s="47">
        <v>4</v>
      </c>
      <c r="B215" s="73" t="s">
        <v>61</v>
      </c>
      <c r="C215" s="26" t="s">
        <v>279</v>
      </c>
      <c r="D215" s="29"/>
      <c r="E215" s="54"/>
      <c r="F215" s="29"/>
    </row>
    <row r="216" spans="1:6" x14ac:dyDescent="0.35">
      <c r="A216" s="47">
        <v>5</v>
      </c>
      <c r="B216" s="70" t="s">
        <v>62</v>
      </c>
      <c r="C216" s="26" t="s">
        <v>280</v>
      </c>
      <c r="D216" s="29"/>
      <c r="E216" s="54"/>
      <c r="F216" s="29"/>
    </row>
    <row r="217" spans="1:6" x14ac:dyDescent="0.35">
      <c r="A217" s="24"/>
      <c r="B217" s="70" t="s">
        <v>63</v>
      </c>
      <c r="C217" s="26" t="s">
        <v>281</v>
      </c>
      <c r="D217" s="29"/>
      <c r="E217" s="54"/>
      <c r="F217" s="29" t="s">
        <v>129</v>
      </c>
    </row>
    <row r="218" spans="1:6" x14ac:dyDescent="0.35">
      <c r="A218" s="24"/>
      <c r="B218" s="70" t="s">
        <v>88</v>
      </c>
      <c r="C218" s="26" t="s">
        <v>282</v>
      </c>
      <c r="D218" s="29"/>
      <c r="E218" s="54"/>
      <c r="F218" s="29" t="s">
        <v>130</v>
      </c>
    </row>
    <row r="219" spans="1:6" x14ac:dyDescent="0.35">
      <c r="A219" s="47"/>
      <c r="B219" s="73" t="s">
        <v>64</v>
      </c>
      <c r="C219" s="51" t="s">
        <v>283</v>
      </c>
      <c r="D219" s="28"/>
      <c r="E219" s="60"/>
      <c r="F219" s="29"/>
    </row>
    <row r="220" spans="1:6" x14ac:dyDescent="0.35">
      <c r="A220" s="24">
        <v>6</v>
      </c>
      <c r="B220" s="70" t="s">
        <v>65</v>
      </c>
      <c r="C220" s="26" t="s">
        <v>284</v>
      </c>
      <c r="D220" s="28"/>
      <c r="E220" s="28" t="s">
        <v>171</v>
      </c>
      <c r="F220" s="52"/>
    </row>
    <row r="221" spans="1:6" x14ac:dyDescent="0.35">
      <c r="A221" s="24"/>
      <c r="B221" s="70" t="s">
        <v>66</v>
      </c>
      <c r="C221" s="26" t="s">
        <v>285</v>
      </c>
      <c r="D221" s="28"/>
      <c r="E221" s="28" t="s">
        <v>171</v>
      </c>
      <c r="F221" s="52"/>
    </row>
    <row r="222" spans="1:6" x14ac:dyDescent="0.35">
      <c r="A222" s="24"/>
      <c r="B222" s="74" t="s">
        <v>67</v>
      </c>
      <c r="C222" s="26" t="s">
        <v>286</v>
      </c>
      <c r="D222" s="28"/>
      <c r="E222" s="28" t="s">
        <v>171</v>
      </c>
      <c r="F222" s="54"/>
    </row>
    <row r="223" spans="1:6" x14ac:dyDescent="0.35">
      <c r="A223" s="24"/>
      <c r="B223" s="74" t="s">
        <v>68</v>
      </c>
      <c r="C223" s="26" t="s">
        <v>287</v>
      </c>
      <c r="D223" s="28"/>
      <c r="E223" s="28" t="s">
        <v>171</v>
      </c>
      <c r="F223" s="29"/>
    </row>
    <row r="224" spans="1:6" x14ac:dyDescent="0.35">
      <c r="A224" s="24"/>
      <c r="B224" s="70" t="s">
        <v>69</v>
      </c>
      <c r="C224" s="55" t="s">
        <v>288</v>
      </c>
      <c r="D224" s="28"/>
      <c r="E224" s="28" t="s">
        <v>171</v>
      </c>
      <c r="F224" s="49"/>
    </row>
    <row r="225" spans="1:6" x14ac:dyDescent="0.35">
      <c r="A225" s="24">
        <v>7</v>
      </c>
      <c r="B225" s="70" t="s">
        <v>70</v>
      </c>
      <c r="C225" s="26" t="s">
        <v>289</v>
      </c>
      <c r="D225" s="28"/>
      <c r="E225" s="28" t="s">
        <v>171</v>
      </c>
      <c r="F225" s="49"/>
    </row>
    <row r="226" spans="1:6" x14ac:dyDescent="0.35">
      <c r="A226" s="24">
        <v>8</v>
      </c>
      <c r="B226" s="70" t="s">
        <v>71</v>
      </c>
      <c r="C226" s="26" t="s">
        <v>290</v>
      </c>
      <c r="D226" s="28"/>
      <c r="E226" s="28" t="s">
        <v>171</v>
      </c>
      <c r="F226" s="49"/>
    </row>
    <row r="227" spans="1:6" x14ac:dyDescent="0.35">
      <c r="A227" s="24">
        <v>9</v>
      </c>
      <c r="B227" s="70" t="s">
        <v>72</v>
      </c>
      <c r="C227" s="51" t="s">
        <v>291</v>
      </c>
      <c r="D227" s="28"/>
      <c r="E227" s="28"/>
      <c r="F227" s="29"/>
    </row>
    <row r="228" spans="1:6" x14ac:dyDescent="0.35">
      <c r="A228" s="24">
        <v>10</v>
      </c>
      <c r="B228" s="70" t="s">
        <v>73</v>
      </c>
      <c r="C228" s="26" t="s">
        <v>292</v>
      </c>
      <c r="D228" s="28" t="s">
        <v>33</v>
      </c>
      <c r="E228" s="28" t="s">
        <v>171</v>
      </c>
      <c r="F228" s="29"/>
    </row>
    <row r="229" spans="1:6" x14ac:dyDescent="0.35">
      <c r="A229" s="24"/>
      <c r="B229" s="70" t="s">
        <v>74</v>
      </c>
      <c r="C229" s="26" t="s">
        <v>293</v>
      </c>
      <c r="D229" s="28"/>
      <c r="E229" s="28" t="s">
        <v>171</v>
      </c>
      <c r="F229" s="49"/>
    </row>
    <row r="230" spans="1:6" x14ac:dyDescent="0.35">
      <c r="A230" s="24"/>
      <c r="B230" s="70" t="s">
        <v>75</v>
      </c>
      <c r="C230" s="26" t="s">
        <v>294</v>
      </c>
      <c r="D230" s="28"/>
      <c r="E230" s="28" t="s">
        <v>171</v>
      </c>
      <c r="F230" s="29"/>
    </row>
    <row r="231" spans="1:6" x14ac:dyDescent="0.35">
      <c r="A231" s="24"/>
      <c r="B231" s="70" t="s">
        <v>76</v>
      </c>
      <c r="C231" s="26" t="s">
        <v>295</v>
      </c>
      <c r="D231" s="28" t="s">
        <v>34</v>
      </c>
      <c r="E231" s="28" t="s">
        <v>171</v>
      </c>
      <c r="F231" s="49"/>
    </row>
    <row r="232" spans="1:6" x14ac:dyDescent="0.35">
      <c r="A232" s="24"/>
      <c r="B232" s="70" t="s">
        <v>77</v>
      </c>
      <c r="C232" s="26" t="s">
        <v>296</v>
      </c>
      <c r="D232" s="28"/>
      <c r="E232" s="28" t="s">
        <v>171</v>
      </c>
      <c r="F232" s="49"/>
    </row>
    <row r="233" spans="1:6" x14ac:dyDescent="0.35">
      <c r="A233" s="24"/>
      <c r="B233" s="70" t="s">
        <v>78</v>
      </c>
      <c r="C233" s="55" t="s">
        <v>297</v>
      </c>
      <c r="D233" s="28" t="s">
        <v>35</v>
      </c>
      <c r="E233" s="28" t="s">
        <v>171</v>
      </c>
      <c r="F233" s="49"/>
    </row>
    <row r="234" spans="1:6" x14ac:dyDescent="0.35">
      <c r="A234" s="24">
        <v>11</v>
      </c>
      <c r="B234" s="70" t="s">
        <v>79</v>
      </c>
      <c r="C234" s="55" t="s">
        <v>298</v>
      </c>
      <c r="D234" s="28"/>
      <c r="E234" s="28" t="s">
        <v>171</v>
      </c>
      <c r="F234" s="49"/>
    </row>
    <row r="235" spans="1:6" x14ac:dyDescent="0.35">
      <c r="A235" s="24">
        <v>12</v>
      </c>
      <c r="B235" s="73" t="s">
        <v>80</v>
      </c>
      <c r="C235" s="26" t="s">
        <v>299</v>
      </c>
      <c r="D235" s="28" t="s">
        <v>81</v>
      </c>
      <c r="E235" s="28" t="s">
        <v>171</v>
      </c>
      <c r="F235" s="29"/>
    </row>
    <row r="236" spans="1:6" x14ac:dyDescent="0.35">
      <c r="A236" s="24">
        <v>13</v>
      </c>
      <c r="B236" s="73" t="s">
        <v>311</v>
      </c>
      <c r="C236" s="26" t="s">
        <v>300</v>
      </c>
      <c r="D236" s="28"/>
      <c r="E236" s="28" t="s">
        <v>171</v>
      </c>
      <c r="F236" s="29"/>
    </row>
    <row r="237" spans="1:6" x14ac:dyDescent="0.35">
      <c r="A237" s="24"/>
      <c r="B237" s="73" t="s">
        <v>312</v>
      </c>
      <c r="C237" s="34" t="s">
        <v>301</v>
      </c>
      <c r="D237" s="28"/>
      <c r="E237" s="28"/>
      <c r="F237" s="29"/>
    </row>
    <row r="238" spans="1:6" x14ac:dyDescent="0.35">
      <c r="A238" s="24"/>
      <c r="B238" s="73" t="s">
        <v>313</v>
      </c>
      <c r="C238" s="34" t="s">
        <v>314</v>
      </c>
      <c r="D238" s="28"/>
      <c r="E238" s="28"/>
      <c r="F238" s="29"/>
    </row>
    <row r="239" spans="1:6" x14ac:dyDescent="0.35">
      <c r="A239" s="24"/>
      <c r="B239" s="25" t="s">
        <v>92</v>
      </c>
      <c r="C239" s="34" t="s">
        <v>315</v>
      </c>
      <c r="D239" s="28"/>
      <c r="E239" s="28"/>
      <c r="F239" s="29"/>
    </row>
    <row r="240" spans="1:6" x14ac:dyDescent="0.35">
      <c r="A240" s="24">
        <v>14</v>
      </c>
      <c r="B240" s="25" t="s">
        <v>82</v>
      </c>
      <c r="C240" s="26" t="s">
        <v>316</v>
      </c>
      <c r="D240" s="28"/>
      <c r="E240" s="28" t="s">
        <v>171</v>
      </c>
      <c r="F240" s="29"/>
    </row>
    <row r="241" spans="1:6" x14ac:dyDescent="0.35">
      <c r="A241" s="10"/>
      <c r="B241" s="11"/>
      <c r="C241" s="10"/>
      <c r="D241" s="10"/>
      <c r="E241" s="12"/>
      <c r="F241" s="10"/>
    </row>
    <row r="242" spans="1:6" x14ac:dyDescent="0.35">
      <c r="A242" s="10"/>
      <c r="B242" s="11"/>
      <c r="C242" s="10"/>
      <c r="D242" s="10"/>
      <c r="E242" s="12"/>
      <c r="F242" s="10"/>
    </row>
    <row r="243" spans="1:6" x14ac:dyDescent="0.35">
      <c r="A243" s="10"/>
      <c r="B243" s="11" t="s">
        <v>87</v>
      </c>
      <c r="C243" s="10"/>
      <c r="D243" s="10"/>
      <c r="E243" s="12"/>
      <c r="F243" s="10"/>
    </row>
    <row r="244" spans="1:6" x14ac:dyDescent="0.35">
      <c r="A244" s="10"/>
      <c r="B244" s="11"/>
      <c r="C244" s="10"/>
      <c r="D244" s="10"/>
      <c r="E244" s="12"/>
      <c r="F244" s="10"/>
    </row>
    <row r="245" spans="1:6" x14ac:dyDescent="0.35">
      <c r="A245" s="10"/>
      <c r="B245" s="13" t="s">
        <v>83</v>
      </c>
      <c r="C245" s="14"/>
      <c r="D245" s="14"/>
      <c r="E245" s="14"/>
      <c r="F245" s="10"/>
    </row>
    <row r="246" spans="1:6" x14ac:dyDescent="0.35">
      <c r="A246" s="10"/>
      <c r="B246" s="10"/>
      <c r="C246" s="10"/>
      <c r="D246" s="10"/>
      <c r="E246" s="10"/>
      <c r="F246" s="10"/>
    </row>
    <row r="247" spans="1:6" x14ac:dyDescent="0.35">
      <c r="A247" s="10"/>
      <c r="B247" s="15" t="s">
        <v>84</v>
      </c>
      <c r="C247" s="14"/>
      <c r="D247" s="14"/>
      <c r="E247" s="14"/>
      <c r="F247" s="10"/>
    </row>
    <row r="248" spans="1:6" x14ac:dyDescent="0.35">
      <c r="A248" s="10"/>
      <c r="B248" s="15" t="s">
        <v>85</v>
      </c>
      <c r="C248" s="14"/>
      <c r="D248" s="14"/>
      <c r="E248" s="14"/>
      <c r="F248" s="10"/>
    </row>
    <row r="249" spans="1:6" x14ac:dyDescent="0.35">
      <c r="A249" s="10"/>
      <c r="B249" s="15" t="s">
        <v>86</v>
      </c>
      <c r="C249" s="14"/>
      <c r="D249" s="14"/>
      <c r="E249" s="14"/>
      <c r="F249" s="10"/>
    </row>
  </sheetData>
  <mergeCells count="8">
    <mergeCell ref="A1:F1"/>
    <mergeCell ref="A3:F3"/>
    <mergeCell ref="A6:B6"/>
    <mergeCell ref="D6:F6"/>
    <mergeCell ref="A131:B131"/>
    <mergeCell ref="D131:F131"/>
    <mergeCell ref="A126:F126"/>
    <mergeCell ref="A128:F128"/>
  </mergeCells>
  <pageMargins left="0.7" right="0.7" top="0.75" bottom="0.75" header="0.3" footer="0.3"/>
  <pageSetup paperSize="9" scale="42" orientation="landscape" r:id="rId1"/>
  <rowBreaks count="1" manualBreakCount="1">
    <brk id="125" max="16383" man="1"/>
  </rowBreaks>
  <customProperties>
    <customPr name="EpmWorksheetKeyString_GUID" r:id="rId2"/>
  </customPropertie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568EA12C02744B90C2548B18D7B906" ma:contentTypeVersion="1" ma:contentTypeDescription="Create a new document." ma:contentTypeScope="" ma:versionID="5a8ae1dd0b03313da0b82f0a34e5400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EE206F9-0090-4BCE-97B4-35FEC5BA2BE5}"/>
</file>

<file path=customXml/itemProps2.xml><?xml version="1.0" encoding="utf-8"?>
<ds:datastoreItem xmlns:ds="http://schemas.openxmlformats.org/officeDocument/2006/customXml" ds:itemID="{CE5A13DC-89E1-4D7D-B612-FBFDD6A2045F}"/>
</file>

<file path=customXml/itemProps3.xml><?xml version="1.0" encoding="utf-8"?>
<ds:datastoreItem xmlns:ds="http://schemas.openxmlformats.org/officeDocument/2006/customXml" ds:itemID="{78400678-B88C-4726-9B44-2DED89A6AB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NAMA LAMPIRAN</vt:lpstr>
      <vt:lpstr>Individu Form 2A ATMR Kredit</vt:lpstr>
      <vt:lpstr>Individu Form 2B ATMR Kredit </vt:lpstr>
      <vt:lpstr>Individu Form 2C ATMR Kredit</vt:lpstr>
      <vt:lpstr>print kpmm</vt:lpstr>
      <vt:lpstr>'Individu Form 2A ATMR Kredit'!Print_Area</vt:lpstr>
      <vt:lpstr>'Individu Form 2B ATMR Kredit '!Print_Area</vt:lpstr>
      <vt:lpstr>'Individu Form 2C ATMR Kredit'!Print_Area</vt:lpstr>
      <vt:lpstr>'NAMA LAMPIRAN'!Print_Area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Widya Octavia Dian Ayu P.</dc:creator>
  <cp:lastModifiedBy>Linati Haida Alimi (PCS 4)</cp:lastModifiedBy>
  <cp:lastPrinted>2018-07-16T01:52:29Z</cp:lastPrinted>
  <dcterms:created xsi:type="dcterms:W3CDTF">2018-02-12T01:49:54Z</dcterms:created>
  <dcterms:modified xsi:type="dcterms:W3CDTF">2021-06-21T04:47:31Z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0x0101000E568EA12C02744B90C2548B18D7B906</vt:lpwstr>
  </property>
</Properties>
</file>