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8" i="13"/>
  <c r="N5" i="13"/>
  <c r="N7" i="13"/>
  <c r="N8" i="13"/>
  <c r="M5" i="13"/>
  <c r="M7" i="13"/>
  <c r="M8" i="13"/>
  <c r="L5" i="13"/>
  <c r="L7" i="13"/>
  <c r="L8" i="13"/>
  <c r="O4" i="13"/>
  <c r="N4" i="13"/>
  <c r="M4" i="13"/>
  <c r="L4" i="13"/>
  <c r="O3" i="13"/>
  <c r="N3" i="13"/>
  <c r="M3" i="13"/>
  <c r="L3" i="13"/>
  <c r="K12" i="13"/>
  <c r="K11" i="13"/>
  <c r="K5" i="13"/>
  <c r="K7" i="13"/>
  <c r="K8" i="13"/>
  <c r="K4" i="13"/>
  <c r="K3" i="13"/>
  <c r="I12" i="13"/>
  <c r="G26" i="22"/>
  <c r="F6" i="21"/>
  <c r="G12" i="13" s="1"/>
  <c r="F5" i="21"/>
  <c r="G11" i="13" s="1"/>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9" i="13"/>
  <c r="G8" i="13"/>
  <c r="G7" i="13"/>
  <c r="G5" i="13"/>
  <c r="G4" i="13"/>
  <c r="G3" i="13"/>
  <c r="F12" i="13"/>
  <c r="F11" i="13"/>
  <c r="F9" i="13"/>
  <c r="F8" i="13"/>
  <c r="F7" i="13"/>
  <c r="F5" i="13"/>
  <c r="F4" i="13"/>
  <c r="F3" i="13"/>
  <c r="E3" i="13"/>
  <c r="E4" i="13"/>
  <c r="E5" i="13"/>
  <c r="E7" i="13"/>
  <c r="E8" i="13"/>
  <c r="E9" i="13"/>
  <c r="E12" i="13"/>
  <c r="O9" i="13" l="1"/>
  <c r="K9" i="13"/>
  <c r="N9" i="13"/>
  <c r="L9" i="13"/>
  <c r="M9" i="13"/>
</calcChain>
</file>

<file path=xl/sharedStrings.xml><?xml version="1.0" encoding="utf-8"?>
<sst xmlns="http://schemas.openxmlformats.org/spreadsheetml/2006/main" count="1024" uniqueCount="441">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</sst>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D8" sqref="D8"/>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E13" s="5"/>
      <c r="F13" s="5"/>
      <c r="G13" s="5"/>
      <c r="H13" s="5"/>
      <c r="I13" s="5"/>
      <c r="J13" s="5"/>
    </row>
    <row r="19" spans="3:10" ht="27.6">
      <c r="C19" s="10"/>
      <c r="I19" s="135">
        <v>2017</v>
      </c>
      <c r="J19" s="135"/>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R20" sqref="R20"/>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38" t="s">
        <v>122</v>
      </c>
      <c r="B2" s="139"/>
      <c r="C2" s="139"/>
      <c r="D2" s="139"/>
      <c r="E2" s="139"/>
      <c r="F2" s="139"/>
      <c r="G2" s="139"/>
      <c r="H2" s="139"/>
      <c r="I2" s="139"/>
      <c r="J2" s="139"/>
      <c r="K2" s="139"/>
      <c r="L2" s="139"/>
      <c r="M2" s="139"/>
      <c r="N2" s="139"/>
      <c r="O2" s="139"/>
    </row>
    <row r="3" spans="1:15" ht="22.8" thickBot="1">
      <c r="A3" s="144" t="s">
        <v>169</v>
      </c>
      <c r="B3" s="145"/>
      <c r="C3" s="145"/>
      <c r="D3" s="145"/>
      <c r="E3" s="145"/>
      <c r="F3" s="145"/>
      <c r="G3" s="145"/>
      <c r="H3" s="145"/>
      <c r="I3" s="145"/>
      <c r="J3" s="145"/>
      <c r="K3" s="145"/>
      <c r="L3" s="145"/>
      <c r="M3" s="145"/>
      <c r="N3" s="145"/>
      <c r="O3" s="145"/>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v>19218532</v>
      </c>
      <c r="L5" s="36">
        <v>18567032</v>
      </c>
      <c r="M5" s="36">
        <v>20503132</v>
      </c>
      <c r="N5" s="36">
        <v>22719232</v>
      </c>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v>11584673.473960001</v>
      </c>
      <c r="L6" s="36">
        <v>12511587.668419998</v>
      </c>
      <c r="M6" s="36">
        <v>10719145.486850001</v>
      </c>
      <c r="N6" s="36">
        <v>12537950.996920001</v>
      </c>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v>29876705.966869999</v>
      </c>
      <c r="L7" s="36">
        <v>29538735.780410003</v>
      </c>
      <c r="M7" s="36">
        <v>30276590.097779997</v>
      </c>
      <c r="N7" s="36">
        <v>33273267.702799994</v>
      </c>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v>28880503.165560003</v>
      </c>
      <c r="L8" s="36">
        <v>28077287.824370001</v>
      </c>
      <c r="M8" s="36">
        <v>27633915.623029999</v>
      </c>
      <c r="N8" s="36">
        <v>24455942.937519997</v>
      </c>
      <c r="O8" s="113" t="s">
        <v>34</v>
      </c>
    </row>
    <row r="9" spans="1:15">
      <c r="A9" s="23">
        <v>5</v>
      </c>
      <c r="B9" s="41" t="s">
        <v>162</v>
      </c>
      <c r="C9" s="67">
        <v>0</v>
      </c>
      <c r="D9" s="91">
        <v>0</v>
      </c>
      <c r="E9" s="91">
        <v>0</v>
      </c>
      <c r="F9" s="91">
        <v>0</v>
      </c>
      <c r="G9" s="91">
        <v>0</v>
      </c>
      <c r="H9" s="91">
        <v>0</v>
      </c>
      <c r="I9" s="91">
        <v>0</v>
      </c>
      <c r="J9" s="36">
        <v>0</v>
      </c>
      <c r="K9" s="36">
        <v>0</v>
      </c>
      <c r="L9" s="36">
        <v>0</v>
      </c>
      <c r="M9" s="36">
        <v>0</v>
      </c>
      <c r="N9" s="36">
        <v>0</v>
      </c>
      <c r="O9" s="113" t="s">
        <v>37</v>
      </c>
    </row>
    <row r="10" spans="1:15">
      <c r="A10" s="23">
        <v>6</v>
      </c>
      <c r="B10" s="41" t="s">
        <v>163</v>
      </c>
      <c r="C10" s="67">
        <v>0</v>
      </c>
      <c r="D10" s="91">
        <v>0</v>
      </c>
      <c r="E10" s="91">
        <v>0</v>
      </c>
      <c r="F10" s="91">
        <v>0</v>
      </c>
      <c r="G10" s="91">
        <v>0</v>
      </c>
      <c r="H10" s="91">
        <v>0</v>
      </c>
      <c r="I10" s="91">
        <v>0</v>
      </c>
      <c r="J10" s="36">
        <v>0</v>
      </c>
      <c r="K10" s="36">
        <v>0</v>
      </c>
      <c r="L10" s="36">
        <v>0</v>
      </c>
      <c r="M10" s="36">
        <v>0</v>
      </c>
      <c r="N10" s="36">
        <v>0</v>
      </c>
      <c r="O10" s="113" t="s">
        <v>39</v>
      </c>
    </row>
    <row r="11" spans="1:15">
      <c r="A11" s="23">
        <v>7</v>
      </c>
      <c r="B11" s="41" t="s">
        <v>40</v>
      </c>
      <c r="C11" s="67">
        <v>0</v>
      </c>
      <c r="D11" s="91">
        <v>0</v>
      </c>
      <c r="E11" s="91">
        <v>0</v>
      </c>
      <c r="F11" s="91">
        <v>0</v>
      </c>
      <c r="G11" s="91">
        <v>0</v>
      </c>
      <c r="H11" s="91">
        <v>0</v>
      </c>
      <c r="I11" s="91">
        <v>0</v>
      </c>
      <c r="J11" s="36">
        <v>0</v>
      </c>
      <c r="K11" s="36">
        <v>0</v>
      </c>
      <c r="L11" s="36">
        <v>0</v>
      </c>
      <c r="M11" s="36">
        <v>0</v>
      </c>
      <c r="N11" s="36">
        <v>0</v>
      </c>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v>12037150.470699999</v>
      </c>
      <c r="L12" s="36">
        <v>12153688.93316</v>
      </c>
      <c r="M12" s="36">
        <v>13144304.699169999</v>
      </c>
      <c r="N12" s="36">
        <v>14309154.611250002</v>
      </c>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v>1771193.32932</v>
      </c>
      <c r="L13" s="36">
        <v>1735229.45936</v>
      </c>
      <c r="M13" s="36">
        <v>1746788.8289300001</v>
      </c>
      <c r="N13" s="36">
        <v>1705228.3281</v>
      </c>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v>192413.17</v>
      </c>
      <c r="L14" s="36">
        <v>193120.57</v>
      </c>
      <c r="M14" s="36">
        <v>193723.17</v>
      </c>
      <c r="N14" s="36">
        <v>192242.87</v>
      </c>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v>1996202.2485800001</v>
      </c>
      <c r="L15" s="36">
        <v>2093055.9743600001</v>
      </c>
      <c r="M15" s="36">
        <v>2113931.5111100003</v>
      </c>
      <c r="N15" s="36">
        <v>2134956.8306799997</v>
      </c>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v>573821.38</v>
      </c>
      <c r="L16" s="36">
        <v>573267.21</v>
      </c>
      <c r="M16" s="36">
        <v>572397.64</v>
      </c>
      <c r="N16" s="36">
        <v>568980.02</v>
      </c>
      <c r="O16" s="113" t="s">
        <v>49</v>
      </c>
    </row>
    <row r="17" spans="1:15">
      <c r="A17" s="23">
        <v>13</v>
      </c>
      <c r="B17" s="41" t="s">
        <v>167</v>
      </c>
      <c r="C17" s="67">
        <v>0</v>
      </c>
      <c r="D17" s="91">
        <v>0</v>
      </c>
      <c r="E17" s="91">
        <v>0</v>
      </c>
      <c r="F17" s="91">
        <v>0</v>
      </c>
      <c r="G17" s="91">
        <v>0</v>
      </c>
      <c r="H17" s="91">
        <v>0</v>
      </c>
      <c r="I17" s="91">
        <v>0</v>
      </c>
      <c r="J17" s="36">
        <v>0</v>
      </c>
      <c r="K17" s="36">
        <v>0</v>
      </c>
      <c r="L17" s="36">
        <v>0</v>
      </c>
      <c r="M17" s="36">
        <v>0</v>
      </c>
      <c r="N17" s="36">
        <v>0</v>
      </c>
      <c r="O17" s="113" t="s">
        <v>51</v>
      </c>
    </row>
    <row r="18" spans="1:15">
      <c r="A18" s="23">
        <v>14</v>
      </c>
      <c r="B18" s="41" t="s">
        <v>127</v>
      </c>
      <c r="C18" s="67">
        <v>0</v>
      </c>
      <c r="D18" s="91">
        <v>0</v>
      </c>
      <c r="E18" s="91">
        <v>0</v>
      </c>
      <c r="F18" s="91">
        <v>0</v>
      </c>
      <c r="G18" s="91">
        <v>0</v>
      </c>
      <c r="H18" s="91">
        <v>0</v>
      </c>
      <c r="I18" s="91">
        <v>0</v>
      </c>
      <c r="J18" s="36">
        <v>0</v>
      </c>
      <c r="K18" s="36">
        <v>0</v>
      </c>
      <c r="L18" s="36">
        <v>0</v>
      </c>
      <c r="M18" s="36">
        <v>0</v>
      </c>
      <c r="N18" s="36">
        <v>0</v>
      </c>
      <c r="O18" s="113" t="s">
        <v>53</v>
      </c>
    </row>
    <row r="19" spans="1:15">
      <c r="A19" s="23">
        <v>15</v>
      </c>
      <c r="B19" s="41" t="s">
        <v>168</v>
      </c>
      <c r="C19" s="67">
        <v>0</v>
      </c>
      <c r="D19" s="91">
        <v>0</v>
      </c>
      <c r="E19" s="91">
        <v>0</v>
      </c>
      <c r="F19" s="91">
        <v>0</v>
      </c>
      <c r="G19" s="91">
        <v>0</v>
      </c>
      <c r="H19" s="91">
        <v>0</v>
      </c>
      <c r="I19" s="91">
        <v>0</v>
      </c>
      <c r="J19" s="36">
        <v>0</v>
      </c>
      <c r="K19" s="36">
        <v>0</v>
      </c>
      <c r="L19" s="36">
        <v>0</v>
      </c>
      <c r="M19" s="36">
        <v>0</v>
      </c>
      <c r="N19" s="36">
        <v>0</v>
      </c>
      <c r="O19" s="113" t="s">
        <v>55</v>
      </c>
    </row>
    <row r="20" spans="1:15">
      <c r="A20" s="23">
        <v>16</v>
      </c>
      <c r="B20" s="41" t="s">
        <v>129</v>
      </c>
      <c r="C20" s="67">
        <v>0</v>
      </c>
      <c r="D20" s="91">
        <v>0</v>
      </c>
      <c r="E20" s="91">
        <v>0</v>
      </c>
      <c r="F20" s="91">
        <v>0</v>
      </c>
      <c r="G20" s="91">
        <v>0</v>
      </c>
      <c r="H20" s="91">
        <v>0</v>
      </c>
      <c r="I20" s="91">
        <v>0</v>
      </c>
      <c r="J20" s="36">
        <v>0</v>
      </c>
      <c r="K20" s="36">
        <v>0</v>
      </c>
      <c r="L20" s="36">
        <v>0</v>
      </c>
      <c r="M20" s="36">
        <v>0</v>
      </c>
      <c r="N20" s="36">
        <v>0</v>
      </c>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v>106131195.20502</v>
      </c>
      <c r="L21" s="74">
        <v>105443005.4201</v>
      </c>
      <c r="M21" s="74">
        <v>106903929.05687</v>
      </c>
      <c r="N21" s="74">
        <v>111896956.29730999</v>
      </c>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v>20016192.180890001</v>
      </c>
      <c r="L22" s="74">
        <v>20444954.340690002</v>
      </c>
      <c r="M22" s="74">
        <v>20960374.83134</v>
      </c>
      <c r="N22" s="74">
        <v>20505218.814139996</v>
      </c>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v>126147387.38592</v>
      </c>
      <c r="L23" s="74">
        <v>125887959.76077002</v>
      </c>
      <c r="M23" s="74">
        <v>127864303.88823999</v>
      </c>
      <c r="N23" s="74">
        <v>132402175.11146</v>
      </c>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v>101784676.96214999</v>
      </c>
      <c r="L24" s="74">
        <v>102287194.61651</v>
      </c>
      <c r="M24" s="74">
        <v>103802900.23388</v>
      </c>
      <c r="N24" s="74">
        <v>105494261.20497</v>
      </c>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v>24362710.423769999</v>
      </c>
      <c r="L25" s="74">
        <v>23600765.144280002</v>
      </c>
      <c r="M25" s="74">
        <v>24061403.654350001</v>
      </c>
      <c r="N25" s="74">
        <v>26907913.906480003</v>
      </c>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G5" activePane="bottomRight" state="frozen"/>
      <selection activeCell="G11" sqref="G11"/>
      <selection pane="topRight" activeCell="G11" sqref="G11"/>
      <selection pane="bottomLeft" activeCell="G11" sqref="G11"/>
      <selection pane="bottomRight"/>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7" t="s">
        <v>421</v>
      </c>
    </row>
    <row r="2" spans="1:15" ht="22.8" thickBot="1">
      <c r="A2" s="138" t="s">
        <v>202</v>
      </c>
      <c r="B2" s="139"/>
      <c r="C2" s="139"/>
      <c r="D2" s="139"/>
      <c r="E2" s="139"/>
      <c r="F2" s="139"/>
      <c r="G2" s="139"/>
      <c r="H2" s="139"/>
      <c r="I2" s="139"/>
      <c r="J2" s="139"/>
      <c r="K2" s="139"/>
      <c r="L2" s="139"/>
      <c r="M2" s="139"/>
      <c r="N2" s="139"/>
      <c r="O2" s="139"/>
    </row>
    <row r="3" spans="1:15" ht="22.8" thickBot="1">
      <c r="A3" s="144" t="s">
        <v>368</v>
      </c>
      <c r="B3" s="145"/>
      <c r="C3" s="145"/>
      <c r="D3" s="145"/>
      <c r="E3" s="145"/>
      <c r="F3" s="145"/>
      <c r="G3" s="145"/>
      <c r="H3" s="145"/>
      <c r="I3" s="145"/>
      <c r="J3" s="145"/>
      <c r="K3" s="145"/>
      <c r="L3" s="145"/>
      <c r="M3" s="145"/>
      <c r="N3" s="145"/>
      <c r="O3" s="145"/>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v>131845983.59400299</v>
      </c>
      <c r="L5" s="82">
        <v>150564999.38616002</v>
      </c>
      <c r="M5" s="82">
        <v>166882570.11609003</v>
      </c>
      <c r="N5" s="82">
        <v>183845055.90518987</v>
      </c>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v>3642901.5276259994</v>
      </c>
      <c r="L6" s="82">
        <v>3916285.4330000011</v>
      </c>
      <c r="M6" s="82">
        <v>4327252.57027</v>
      </c>
      <c r="N6" s="82">
        <v>4804977.7278900016</v>
      </c>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v>-1137209.53095</v>
      </c>
      <c r="L7" s="82">
        <v>-987523.11819000007</v>
      </c>
      <c r="M7" s="82">
        <v>-783325.58448999969</v>
      </c>
      <c r="N7" s="82">
        <v>-606912.04179000028</v>
      </c>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v>127065872.535087</v>
      </c>
      <c r="L8" s="83">
        <v>145661190.83476004</v>
      </c>
      <c r="M8" s="83">
        <v>161771991.96111998</v>
      </c>
      <c r="N8" s="83">
        <v>178433166.13535994</v>
      </c>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v>30732468.608513039</v>
      </c>
      <c r="L9" s="82">
        <v>32588872.997589998</v>
      </c>
      <c r="M9" s="82">
        <v>33366291.385799997</v>
      </c>
      <c r="N9" s="82">
        <v>47758422.390699998</v>
      </c>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v>804858.51204000006</v>
      </c>
      <c r="L10" s="82">
        <v>951631.74780999997</v>
      </c>
      <c r="M10" s="82">
        <v>1050239.5310699998</v>
      </c>
      <c r="N10" s="82">
        <v>1155184.1959699998</v>
      </c>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v>3605516.916581999</v>
      </c>
      <c r="L11" s="82">
        <v>3596593.0305500003</v>
      </c>
      <c r="M11" s="82">
        <v>4322525.6053299988</v>
      </c>
      <c r="N11" s="82">
        <v>4714364.8346899999</v>
      </c>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v>162208716.57261217</v>
      </c>
      <c r="L12" s="83">
        <v>182798288.61111</v>
      </c>
      <c r="M12" s="83">
        <v>200511048.48368007</v>
      </c>
      <c r="N12" s="83">
        <v>232061137.55706</v>
      </c>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v>49622934.244210012</v>
      </c>
      <c r="L13" s="82">
        <v>56926760.535740003</v>
      </c>
      <c r="M13" s="82">
        <v>63152461.272730008</v>
      </c>
      <c r="N13" s="82">
        <v>69389346.416700006</v>
      </c>
      <c r="O13" s="118" t="s">
        <v>270</v>
      </c>
    </row>
    <row r="14" spans="1:15" ht="15" customHeight="1">
      <c r="A14" s="29">
        <v>10</v>
      </c>
      <c r="B14" s="104" t="s">
        <v>398</v>
      </c>
      <c r="C14" s="97"/>
      <c r="D14" s="97"/>
      <c r="E14" s="97"/>
      <c r="F14" s="97"/>
      <c r="G14" s="97"/>
      <c r="H14" s="97"/>
      <c r="I14" s="97"/>
      <c r="J14" s="82">
        <v>26080967.294544995</v>
      </c>
      <c r="K14" s="82">
        <v>31361388.658009999</v>
      </c>
      <c r="L14" s="82">
        <v>36192186.950050004</v>
      </c>
      <c r="M14" s="82">
        <v>41219699.275359996</v>
      </c>
      <c r="N14" s="82">
        <v>46376290.57354001</v>
      </c>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v>2324989.4603599999</v>
      </c>
      <c r="L15" s="82">
        <v>2641090.6996999993</v>
      </c>
      <c r="M15" s="82">
        <v>3038334.5396100008</v>
      </c>
      <c r="N15" s="82">
        <v>3318703.1919800001</v>
      </c>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v>20834883.639530964</v>
      </c>
      <c r="L16" s="82">
        <v>21623104.346360002</v>
      </c>
      <c r="M16" s="82">
        <v>22973226.009150006</v>
      </c>
      <c r="N16" s="82">
        <v>29691592.660359994</v>
      </c>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v>198977.86498999986</v>
      </c>
      <c r="L17" s="82">
        <v>204093.61873999992</v>
      </c>
      <c r="M17" s="82">
        <v>223595.20512999996</v>
      </c>
      <c r="N17" s="82">
        <v>494939.77610000013</v>
      </c>
      <c r="O17" s="118" t="s">
        <v>424</v>
      </c>
    </row>
    <row r="18" spans="1:15" ht="28.8">
      <c r="A18" s="128">
        <v>14</v>
      </c>
      <c r="B18" s="92" t="s">
        <v>403</v>
      </c>
      <c r="C18" s="97"/>
      <c r="D18" s="97"/>
      <c r="E18" s="97"/>
      <c r="F18" s="97"/>
      <c r="G18" s="97"/>
      <c r="H18" s="97"/>
      <c r="I18" s="97"/>
      <c r="J18" s="82">
        <v>14615.895479999999</v>
      </c>
      <c r="K18" s="82">
        <v>7015.0165399999996</v>
      </c>
      <c r="L18" s="82">
        <v>7654.3592899999994</v>
      </c>
      <c r="M18" s="82">
        <v>8031.9324899999992</v>
      </c>
      <c r="N18" s="82">
        <v>8021.7946800000009</v>
      </c>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v>99700209.962960944</v>
      </c>
      <c r="L19" s="83">
        <v>112312709.11060001</v>
      </c>
      <c r="M19" s="83">
        <v>124538679.15533999</v>
      </c>
      <c r="N19" s="83">
        <v>142641488.02947</v>
      </c>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v>5784642.9887889996</v>
      </c>
      <c r="L20" s="82">
        <v>6447421.3081200002</v>
      </c>
      <c r="M20" s="82">
        <v>7274499.2729800018</v>
      </c>
      <c r="N20" s="82">
        <v>8048438.3333299998</v>
      </c>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v>2579191.0745600006</v>
      </c>
      <c r="L21" s="82">
        <v>2891874.7166700005</v>
      </c>
      <c r="M21" s="82">
        <v>3198087.1762800002</v>
      </c>
      <c r="N21" s="82">
        <v>3492417.35574</v>
      </c>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v>2189601.5773600005</v>
      </c>
      <c r="L22" s="82">
        <v>2463395.0655200002</v>
      </c>
      <c r="M22" s="82">
        <v>2716003.6879299995</v>
      </c>
      <c r="N22" s="82">
        <v>3003956.5922600008</v>
      </c>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v>3436229.9205900007</v>
      </c>
      <c r="L23" s="82">
        <v>3867584.2677199994</v>
      </c>
      <c r="M23" s="82">
        <v>4164179.5206499994</v>
      </c>
      <c r="N23" s="82">
        <v>4551393.6861199997</v>
      </c>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v>13989665.561728997</v>
      </c>
      <c r="L24" s="83">
        <v>15670275.358419998</v>
      </c>
      <c r="M24" s="83">
        <v>17352769.658239998</v>
      </c>
      <c r="N24" s="83">
        <v>19096205.967809997</v>
      </c>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v>113689875.52479994</v>
      </c>
      <c r="L25" s="83">
        <v>127982984.46915001</v>
      </c>
      <c r="M25" s="83">
        <v>141891448.81368002</v>
      </c>
      <c r="N25" s="83">
        <v>161737693.99745998</v>
      </c>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v>1653349.2385200001</v>
      </c>
      <c r="L26" s="82">
        <v>1862199.00489</v>
      </c>
      <c r="M26" s="82">
        <v>2112717.9345799992</v>
      </c>
      <c r="N26" s="82">
        <v>2381192.9857900003</v>
      </c>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v>5035742.1006900007</v>
      </c>
      <c r="L27" s="82">
        <v>5669241.3748600008</v>
      </c>
      <c r="M27" s="82">
        <v>6088195.7445399985</v>
      </c>
      <c r="N27" s="82">
        <v>6779752.741729998</v>
      </c>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v>195836.74752</v>
      </c>
      <c r="L28" s="82">
        <v>225035.98555999994</v>
      </c>
      <c r="M28" s="82">
        <v>251862.36657000004</v>
      </c>
      <c r="N28" s="82">
        <v>279352.10665999999</v>
      </c>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v>5652022.7277100002</v>
      </c>
      <c r="L29" s="82">
        <v>6030142.9623300005</v>
      </c>
      <c r="M29" s="82">
        <v>6786381.2396299997</v>
      </c>
      <c r="N29" s="82">
        <v>7521515.6958999988</v>
      </c>
      <c r="O29" s="118" t="s">
        <v>281</v>
      </c>
    </row>
    <row r="30" spans="1:15" ht="15" customHeight="1">
      <c r="A30" s="29">
        <v>26</v>
      </c>
      <c r="B30" s="104" t="s">
        <v>399</v>
      </c>
      <c r="C30" s="97"/>
      <c r="D30" s="97"/>
      <c r="E30" s="97"/>
      <c r="F30" s="97"/>
      <c r="G30" s="97"/>
      <c r="H30" s="97"/>
      <c r="I30" s="97"/>
      <c r="J30" s="82">
        <v>869656.20075999992</v>
      </c>
      <c r="K30" s="82">
        <v>695475.81560000009</v>
      </c>
      <c r="L30" s="82">
        <v>1251640.6801499999</v>
      </c>
      <c r="M30" s="82">
        <v>1299788.9959</v>
      </c>
      <c r="N30" s="82">
        <v>1429844.4684099997</v>
      </c>
      <c r="O30" s="118" t="s">
        <v>426</v>
      </c>
    </row>
    <row r="31" spans="1:15" ht="15" customHeight="1">
      <c r="A31" s="29">
        <v>27</v>
      </c>
      <c r="B31" s="104" t="s">
        <v>404</v>
      </c>
      <c r="C31" s="97"/>
      <c r="D31" s="97"/>
      <c r="E31" s="97"/>
      <c r="F31" s="97"/>
      <c r="G31" s="97"/>
      <c r="H31" s="97"/>
      <c r="I31" s="97"/>
      <c r="J31" s="82">
        <v>1981834.0374900002</v>
      </c>
      <c r="K31" s="82">
        <v>10302379.058160001</v>
      </c>
      <c r="L31" s="82">
        <v>12766106.658180002</v>
      </c>
      <c r="M31" s="82">
        <v>13013880.639480002</v>
      </c>
      <c r="N31" s="82">
        <v>13921729.517780002</v>
      </c>
      <c r="O31" s="118" t="s">
        <v>427</v>
      </c>
    </row>
    <row r="32" spans="1:15" ht="15" customHeight="1">
      <c r="A32" s="29">
        <v>28</v>
      </c>
      <c r="B32" s="104" t="s">
        <v>400</v>
      </c>
      <c r="C32" s="97"/>
      <c r="D32" s="97"/>
      <c r="E32" s="97"/>
      <c r="F32" s="97"/>
      <c r="G32" s="97"/>
      <c r="H32" s="97"/>
      <c r="I32" s="97"/>
      <c r="J32" s="82">
        <v>414728.01490717672</v>
      </c>
      <c r="K32" s="82">
        <v>439951.46214999986</v>
      </c>
      <c r="L32" s="82">
        <v>662018.48655000003</v>
      </c>
      <c r="M32" s="82">
        <v>678886.53418000031</v>
      </c>
      <c r="N32" s="82">
        <v>553481.16698999994</v>
      </c>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3">
        <v>23974757.150940012</v>
      </c>
      <c r="L34" s="83">
        <v>28466385.153199997</v>
      </c>
      <c r="M34" s="83">
        <v>30231713.455520004</v>
      </c>
      <c r="N34" s="83">
        <v>32866868.68395</v>
      </c>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v>137664632.67589</v>
      </c>
      <c r="L35" s="83">
        <v>156449369.62254</v>
      </c>
      <c r="M35" s="83">
        <v>172123162.26941997</v>
      </c>
      <c r="N35" s="83">
        <v>194604562.68162006</v>
      </c>
      <c r="O35" s="120" t="s">
        <v>267</v>
      </c>
    </row>
    <row r="36" spans="1:15" s="11" customFormat="1" ht="15" customHeight="1">
      <c r="A36" s="29">
        <v>32</v>
      </c>
      <c r="B36" s="104" t="s">
        <v>401</v>
      </c>
      <c r="C36" s="97"/>
      <c r="D36" s="97"/>
      <c r="E36" s="97"/>
      <c r="F36" s="97"/>
      <c r="G36" s="97"/>
      <c r="H36" s="97"/>
      <c r="I36" s="97"/>
      <c r="J36" s="82">
        <v>27453595.576781776</v>
      </c>
      <c r="K36" s="82">
        <v>21081650.208380003</v>
      </c>
      <c r="L36" s="82">
        <v>17578234.511609998</v>
      </c>
      <c r="M36" s="82">
        <v>16980546.577069998</v>
      </c>
      <c r="N36" s="82">
        <v>24375725.936500002</v>
      </c>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v>3462433.6883420735</v>
      </c>
      <c r="L37" s="82">
        <v>8770684.4769599978</v>
      </c>
      <c r="M37" s="82">
        <v>11407339.637040004</v>
      </c>
      <c r="N37" s="82">
        <v>13080848.938760001</v>
      </c>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v>1610735.21172</v>
      </c>
      <c r="L38" s="82">
        <v>1702510.00823</v>
      </c>
      <c r="M38" s="82">
        <v>1862392.94585</v>
      </c>
      <c r="N38" s="82">
        <v>1957700.2083000001</v>
      </c>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v>1851698.4766220737</v>
      </c>
      <c r="L39" s="82">
        <v>7068174.468729998</v>
      </c>
      <c r="M39" s="82">
        <v>9544946.6911300011</v>
      </c>
      <c r="N39" s="82">
        <v>11123148.730410004</v>
      </c>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v>5606489.5811600015</v>
      </c>
      <c r="L40" s="82">
        <v>4392523.0695199994</v>
      </c>
      <c r="M40" s="82">
        <v>4609798.8739899993</v>
      </c>
      <c r="N40" s="82">
        <v>3636011.9833400003</v>
      </c>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v>7458188.0577820744</v>
      </c>
      <c r="L41" s="83">
        <v>11460697.538250001</v>
      </c>
      <c r="M41" s="83">
        <v>14154745.565199999</v>
      </c>
      <c r="N41" s="83">
        <v>14759160.713760009</v>
      </c>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I5" activePane="bottomRight" state="frozen"/>
      <selection pane="topRight"/>
      <selection pane="bottomLeft"/>
      <selection pane="bottomRight"/>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38" t="s">
        <v>202</v>
      </c>
      <c r="B2" s="139"/>
      <c r="C2" s="139"/>
      <c r="D2" s="139"/>
      <c r="E2" s="139"/>
      <c r="F2" s="139"/>
      <c r="G2" s="139"/>
      <c r="H2" s="139"/>
      <c r="I2" s="139"/>
      <c r="J2" s="139"/>
      <c r="K2" s="139"/>
      <c r="L2" s="139"/>
      <c r="M2" s="139"/>
      <c r="N2" s="139"/>
      <c r="O2" s="139"/>
    </row>
    <row r="3" spans="1:15" ht="22.8" thickBot="1">
      <c r="A3" s="144" t="s">
        <v>372</v>
      </c>
      <c r="B3" s="145"/>
      <c r="C3" s="145"/>
      <c r="D3" s="145"/>
      <c r="E3" s="145"/>
      <c r="F3" s="145"/>
      <c r="G3" s="145"/>
      <c r="H3" s="145"/>
      <c r="I3" s="145"/>
      <c r="J3" s="145"/>
      <c r="K3" s="145"/>
      <c r="L3" s="145"/>
      <c r="M3" s="145"/>
      <c r="N3" s="145"/>
      <c r="O3" s="145"/>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82">
        <v>42919530.808300003</v>
      </c>
      <c r="L5" s="67">
        <v>47113741.049910009</v>
      </c>
      <c r="M5" s="82">
        <v>52039486.005670011</v>
      </c>
      <c r="N5" s="67">
        <v>59577693.414100021</v>
      </c>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82">
        <v>2643788.1722299992</v>
      </c>
      <c r="L6" s="67">
        <v>2929776.2504699989</v>
      </c>
      <c r="M6" s="82">
        <v>3648206.0907900003</v>
      </c>
      <c r="N6" s="67">
        <v>4043826.2057000007</v>
      </c>
      <c r="O6" s="122" t="s">
        <v>432</v>
      </c>
    </row>
    <row r="7" spans="1:15" ht="15" customHeight="1">
      <c r="A7" s="30">
        <v>3</v>
      </c>
      <c r="B7" s="107" t="s">
        <v>405</v>
      </c>
      <c r="C7" s="97"/>
      <c r="D7" s="97"/>
      <c r="E7" s="97"/>
      <c r="F7" s="97"/>
      <c r="G7" s="97"/>
      <c r="H7" s="97"/>
      <c r="I7" s="102"/>
      <c r="J7" s="70">
        <v>40064181.623064533</v>
      </c>
      <c r="K7" s="83">
        <v>45563318.980710007</v>
      </c>
      <c r="L7" s="70">
        <v>50043517.300560012</v>
      </c>
      <c r="M7" s="83">
        <v>55687692.096660011</v>
      </c>
      <c r="N7" s="70">
        <v>63621519.619949974</v>
      </c>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82">
        <v>6518531.1374900006</v>
      </c>
      <c r="L8" s="67">
        <v>7253353.3428799985</v>
      </c>
      <c r="M8" s="82">
        <v>7952406.5533500006</v>
      </c>
      <c r="N8" s="67">
        <v>8965425.6962600015</v>
      </c>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83">
        <v>39044787.842990004</v>
      </c>
      <c r="L9" s="70">
        <v>42790163.957439996</v>
      </c>
      <c r="M9" s="83">
        <v>47735285.543109998</v>
      </c>
      <c r="N9" s="70">
        <v>54656093.923500016</v>
      </c>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82">
        <v>20000141.557080004</v>
      </c>
      <c r="L10" s="67">
        <v>21582339.033070009</v>
      </c>
      <c r="M10" s="82">
        <v>24082432.053940009</v>
      </c>
      <c r="N10" s="67">
        <v>27876038.233299993</v>
      </c>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82">
        <v>3112715.0943099996</v>
      </c>
      <c r="L11" s="67">
        <v>3430198.0977399992</v>
      </c>
      <c r="M11" s="82">
        <v>3776975.7302000001</v>
      </c>
      <c r="N11" s="67">
        <v>4382197.5410800008</v>
      </c>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82">
        <v>16887426.46257</v>
      </c>
      <c r="L12" s="67">
        <v>18152140.935120001</v>
      </c>
      <c r="M12" s="82">
        <v>20305456.323500004</v>
      </c>
      <c r="N12" s="67">
        <v>23493840.692069996</v>
      </c>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82">
        <v>22157361.380220003</v>
      </c>
      <c r="L13" s="67">
        <v>24638023.022089992</v>
      </c>
      <c r="M13" s="82">
        <v>27429829.219379999</v>
      </c>
      <c r="N13" s="67">
        <v>31162253.231180009</v>
      </c>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82">
        <v>12641.65562000006</v>
      </c>
      <c r="L14" s="67">
        <v>-1058452.0840800004</v>
      </c>
      <c r="M14" s="82">
        <v>-1198744.7456699999</v>
      </c>
      <c r="N14" s="67">
        <v>-836347.22162000032</v>
      </c>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82">
        <v>-578041.6918899999</v>
      </c>
      <c r="L15" s="67">
        <v>437891.10323999979</v>
      </c>
      <c r="M15" s="82">
        <v>575626.56879000028</v>
      </c>
      <c r="N15" s="67">
        <v>-527663.83465999993</v>
      </c>
      <c r="O15" s="122" t="s">
        <v>309</v>
      </c>
    </row>
    <row r="16" spans="1:15" ht="15" customHeight="1">
      <c r="A16" s="29">
        <v>12</v>
      </c>
      <c r="B16" s="41" t="s">
        <v>406</v>
      </c>
      <c r="C16" s="97"/>
      <c r="D16" s="97"/>
      <c r="E16" s="97"/>
      <c r="F16" s="97"/>
      <c r="G16" s="97"/>
      <c r="H16" s="97"/>
      <c r="I16" s="102"/>
      <c r="J16" s="67">
        <v>-49972.063820000003</v>
      </c>
      <c r="K16" s="82">
        <v>-9513.0537900000018</v>
      </c>
      <c r="L16" s="67">
        <v>-8986.6384999999991</v>
      </c>
      <c r="M16" s="82">
        <v>-47711.853089999997</v>
      </c>
      <c r="N16" s="67">
        <v>-43253.421509999993</v>
      </c>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82">
        <v>-574913.09007999999</v>
      </c>
      <c r="L17" s="67">
        <v>-629547.61935000005</v>
      </c>
      <c r="M17" s="82">
        <v>-670830.02998999995</v>
      </c>
      <c r="N17" s="67">
        <v>-1407264.4778199994</v>
      </c>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83">
        <v>21582448.290060014</v>
      </c>
      <c r="L18" s="70">
        <v>24008475.402709994</v>
      </c>
      <c r="M18" s="83">
        <v>26758999.189350016</v>
      </c>
      <c r="N18" s="70">
        <v>29754988.753260002</v>
      </c>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82">
        <v>69142.804400000008</v>
      </c>
      <c r="L19" s="67">
        <v>75715.11609000001</v>
      </c>
      <c r="M19" s="82">
        <v>90194.425910000005</v>
      </c>
      <c r="N19" s="67">
        <v>101216.61348000001</v>
      </c>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83">
        <v>21651591.094500009</v>
      </c>
      <c r="L20" s="70">
        <v>24084190.518839996</v>
      </c>
      <c r="M20" s="83">
        <v>26849193.615310013</v>
      </c>
      <c r="N20" s="70">
        <v>29856205.366769996</v>
      </c>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82">
        <v>19548637.649370011</v>
      </c>
      <c r="L21" s="67">
        <v>22216616.17176</v>
      </c>
      <c r="M21" s="82">
        <v>24867680.382309992</v>
      </c>
      <c r="N21" s="67">
        <v>27389085.24916999</v>
      </c>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82">
        <v>7454069.4883600036</v>
      </c>
      <c r="L22" s="67">
        <v>8529027.398830004</v>
      </c>
      <c r="M22" s="82">
        <v>9636334.2324200012</v>
      </c>
      <c r="N22" s="67">
        <v>10594219.71277</v>
      </c>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82">
        <v>668533.68007</v>
      </c>
      <c r="L23" s="67">
        <v>624274.37323999975</v>
      </c>
      <c r="M23" s="82">
        <v>519358.67632999999</v>
      </c>
      <c r="N23" s="67">
        <v>349883.92364999984</v>
      </c>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82">
        <v>12763101.840890003</v>
      </c>
      <c r="L24" s="67">
        <v>14311863.145990001</v>
      </c>
      <c r="M24" s="82">
        <v>15750704.826049998</v>
      </c>
      <c r="N24" s="67">
        <v>17144749.459829994</v>
      </c>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82">
        <v>640230.84175999998</v>
      </c>
      <c r="L25" s="67">
        <v>702089.10667000001</v>
      </c>
      <c r="M25" s="82">
        <v>750355.28488999989</v>
      </c>
      <c r="N25" s="67">
        <v>946329.22243000043</v>
      </c>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83">
        <v>13403332.68272</v>
      </c>
      <c r="L26" s="70">
        <v>15013952.25279</v>
      </c>
      <c r="M26" s="83">
        <v>16501060.111069998</v>
      </c>
      <c r="N26" s="70">
        <v>18091078.682399996</v>
      </c>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83">
        <v>8248258.4115800001</v>
      </c>
      <c r="L27" s="70">
        <v>9070238.2658000048</v>
      </c>
      <c r="M27" s="83">
        <v>10348133.504009997</v>
      </c>
      <c r="N27" s="70">
        <v>11765126.684219997</v>
      </c>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82">
        <v>3084888.7225899994</v>
      </c>
      <c r="L28" s="67">
        <v>3339977.9002500004</v>
      </c>
      <c r="M28" s="82">
        <v>3963657.9012799999</v>
      </c>
      <c r="N28" s="67">
        <v>4400318.3361299988</v>
      </c>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82">
        <v>1195222.50972</v>
      </c>
      <c r="L29" s="67">
        <v>1352302.8104300001</v>
      </c>
      <c r="M29" s="82">
        <v>1519777.05018</v>
      </c>
      <c r="N29" s="67">
        <v>1765009.1568100001</v>
      </c>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82">
        <v>3638326.5580999996</v>
      </c>
      <c r="L30" s="67">
        <v>3972919.0968400002</v>
      </c>
      <c r="M30" s="82">
        <v>4389576.3495299984</v>
      </c>
      <c r="N30" s="67">
        <v>4808065.0306400005</v>
      </c>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82">
        <v>175779.51944</v>
      </c>
      <c r="L31" s="67">
        <v>191145.55995999998</v>
      </c>
      <c r="M31" s="82">
        <v>222937.26724999992</v>
      </c>
      <c r="N31" s="67">
        <v>240247.05756999995</v>
      </c>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82">
        <v>2763713.2515000007</v>
      </c>
      <c r="L32" s="67">
        <v>3084470.0960100009</v>
      </c>
      <c r="M32" s="82">
        <v>3403533.42405</v>
      </c>
      <c r="N32" s="67">
        <v>3890290.2157999999</v>
      </c>
      <c r="O32" s="122" t="s">
        <v>281</v>
      </c>
    </row>
    <row r="33" spans="1:15" ht="15" customHeight="1">
      <c r="A33" s="29">
        <v>29</v>
      </c>
      <c r="B33" s="96" t="s">
        <v>407</v>
      </c>
      <c r="C33" s="97"/>
      <c r="D33" s="97"/>
      <c r="E33" s="97"/>
      <c r="F33" s="97"/>
      <c r="G33" s="97"/>
      <c r="H33" s="97"/>
      <c r="I33" s="102"/>
      <c r="J33" s="67">
        <v>0</v>
      </c>
      <c r="K33" s="67">
        <v>0</v>
      </c>
      <c r="L33" s="67">
        <v>0</v>
      </c>
      <c r="M33" s="82">
        <v>0</v>
      </c>
      <c r="N33" s="67">
        <v>0</v>
      </c>
      <c r="O33" s="122" t="s">
        <v>437</v>
      </c>
    </row>
    <row r="34" spans="1:15" ht="15" customHeight="1">
      <c r="A34" s="29">
        <v>30</v>
      </c>
      <c r="B34" s="96" t="s">
        <v>408</v>
      </c>
      <c r="C34" s="97"/>
      <c r="D34" s="97"/>
      <c r="E34" s="97"/>
      <c r="F34" s="97"/>
      <c r="G34" s="97"/>
      <c r="H34" s="97"/>
      <c r="I34" s="102"/>
      <c r="J34" s="67">
        <v>0</v>
      </c>
      <c r="K34" s="67">
        <v>0</v>
      </c>
      <c r="L34" s="67">
        <v>0</v>
      </c>
      <c r="M34" s="82">
        <v>0</v>
      </c>
      <c r="N34" s="67">
        <v>0</v>
      </c>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83">
        <v>7773041.8394100005</v>
      </c>
      <c r="L35" s="70">
        <v>8600837.5638300013</v>
      </c>
      <c r="M35" s="83">
        <v>9535824.0916699991</v>
      </c>
      <c r="N35" s="70">
        <v>10703611.461359994</v>
      </c>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82">
        <v>3560105.294840001</v>
      </c>
      <c r="L36" s="67">
        <v>3809378.6022799998</v>
      </c>
      <c r="M36" s="82">
        <v>4775967.3137099994</v>
      </c>
      <c r="N36" s="67">
        <v>5461833.558939999</v>
      </c>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82">
        <v>-133314.46973000004</v>
      </c>
      <c r="L37" s="67">
        <v>-65861.784949999957</v>
      </c>
      <c r="M37" s="82">
        <v>-44086.199109999987</v>
      </c>
      <c r="N37" s="67">
        <v>-139053.96728000004</v>
      </c>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82">
        <v>3426790.8251500009</v>
      </c>
      <c r="L38" s="67">
        <v>3743516.8173799994</v>
      </c>
      <c r="M38" s="82">
        <v>4731881.1146000009</v>
      </c>
      <c r="N38" s="67">
        <v>5322779.5916299997</v>
      </c>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82">
        <v>390588.05978000001</v>
      </c>
      <c r="L39" s="67">
        <v>437792.07670999988</v>
      </c>
      <c r="M39" s="82">
        <v>570241.54431000003</v>
      </c>
      <c r="N39" s="67">
        <v>670913.48754</v>
      </c>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82">
        <v>3036202.7653099997</v>
      </c>
      <c r="L40" s="67">
        <v>3305724.7406099997</v>
      </c>
      <c r="M40" s="82">
        <v>4161639.5702400003</v>
      </c>
      <c r="N40" s="67">
        <v>4651866.1040099999</v>
      </c>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82">
        <v>629083.32252000005</v>
      </c>
      <c r="L41" s="67">
        <v>574465.15779000008</v>
      </c>
      <c r="M41" s="82">
        <v>472108.76142</v>
      </c>
      <c r="N41" s="67">
        <v>695954.33197999978</v>
      </c>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83">
        <v>3665286.0879199998</v>
      </c>
      <c r="L42" s="70">
        <v>3880189.8984299996</v>
      </c>
      <c r="M42" s="83">
        <v>4633748.3317</v>
      </c>
      <c r="N42" s="70">
        <v>5347820.4361100001</v>
      </c>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J5"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7" t="s">
        <v>421</v>
      </c>
    </row>
    <row r="2" spans="1:15" ht="22.8" thickBot="1">
      <c r="A2" s="138" t="s">
        <v>202</v>
      </c>
      <c r="B2" s="139"/>
      <c r="C2" s="139"/>
      <c r="D2" s="139"/>
      <c r="E2" s="139"/>
      <c r="F2" s="139"/>
      <c r="G2" s="139"/>
      <c r="H2" s="139"/>
      <c r="I2" s="139"/>
      <c r="J2" s="139"/>
      <c r="K2" s="139"/>
      <c r="L2" s="139"/>
      <c r="M2" s="139"/>
      <c r="N2" s="139"/>
      <c r="O2" s="139"/>
    </row>
    <row r="3" spans="1:15" ht="22.8" thickBot="1">
      <c r="A3" s="144" t="s">
        <v>370</v>
      </c>
      <c r="B3" s="145"/>
      <c r="C3" s="145"/>
      <c r="D3" s="145"/>
      <c r="E3" s="145"/>
      <c r="F3" s="145"/>
      <c r="G3" s="145"/>
      <c r="H3" s="145"/>
      <c r="I3" s="145"/>
      <c r="J3" s="145"/>
      <c r="K3" s="145"/>
      <c r="L3" s="145"/>
      <c r="M3" s="145"/>
      <c r="N3" s="145"/>
      <c r="O3" s="145"/>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v>0</v>
      </c>
      <c r="L5" s="67">
        <v>0</v>
      </c>
      <c r="M5" s="82">
        <v>0</v>
      </c>
      <c r="N5" s="67">
        <v>0</v>
      </c>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82">
        <v>10825586.076580001</v>
      </c>
      <c r="L6" s="67">
        <v>12054475.275079999</v>
      </c>
      <c r="M6" s="82">
        <v>13903593.965849999</v>
      </c>
      <c r="N6" s="67">
        <v>16028747.136610001</v>
      </c>
      <c r="O6" s="122" t="s">
        <v>432</v>
      </c>
    </row>
    <row r="7" spans="1:15" ht="15" customHeight="1">
      <c r="A7" s="29">
        <v>3</v>
      </c>
      <c r="B7" s="104" t="s">
        <v>405</v>
      </c>
      <c r="C7" s="97"/>
      <c r="D7" s="97"/>
      <c r="E7" s="97"/>
      <c r="F7" s="97"/>
      <c r="G7" s="97"/>
      <c r="H7" s="97"/>
      <c r="I7" s="102"/>
      <c r="J7" s="67">
        <v>9280654.0467099994</v>
      </c>
      <c r="K7" s="82">
        <v>10825586.076580001</v>
      </c>
      <c r="L7" s="67">
        <v>12054475.275079999</v>
      </c>
      <c r="M7" s="82">
        <v>13903593.965849999</v>
      </c>
      <c r="N7" s="67">
        <v>16028747.136610001</v>
      </c>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82">
        <v>2424780.1039100001</v>
      </c>
      <c r="L8" s="67">
        <v>2661363.10121</v>
      </c>
      <c r="M8" s="82">
        <v>2968209.1513499999</v>
      </c>
      <c r="N8" s="67">
        <v>3441345.1269300003</v>
      </c>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83">
        <v>8400805.9726400003</v>
      </c>
      <c r="L9" s="70">
        <v>9393112.1738400012</v>
      </c>
      <c r="M9" s="83">
        <v>10935384.81449</v>
      </c>
      <c r="N9" s="70">
        <v>12587402.00966</v>
      </c>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82">
        <v>4084743.1052999999</v>
      </c>
      <c r="L10" s="67">
        <v>4717730.8697500005</v>
      </c>
      <c r="M10" s="82">
        <v>5568222.6133199995</v>
      </c>
      <c r="N10" s="67">
        <v>6627407.6647999994</v>
      </c>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82">
        <v>596180.81542999996</v>
      </c>
      <c r="L11" s="67">
        <v>651394.56319999998</v>
      </c>
      <c r="M11" s="82">
        <v>701284.83730000001</v>
      </c>
      <c r="N11" s="67">
        <v>844281.94044000003</v>
      </c>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83">
        <v>3488562.2898700004</v>
      </c>
      <c r="L12" s="70">
        <v>4066336.3065500003</v>
      </c>
      <c r="M12" s="83">
        <v>4866937.7760099992</v>
      </c>
      <c r="N12" s="70">
        <v>5783125.7243499998</v>
      </c>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82">
        <v>4912243.6827499997</v>
      </c>
      <c r="L13" s="67">
        <v>5326775.8672800008</v>
      </c>
      <c r="M13" s="82">
        <v>6068447.03847</v>
      </c>
      <c r="N13" s="67">
        <v>6804276.2852800004</v>
      </c>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82">
        <v>-5431.7353299999995</v>
      </c>
      <c r="L14" s="67">
        <v>1843.1792799999998</v>
      </c>
      <c r="M14" s="82">
        <v>-9535.1765900000009</v>
      </c>
      <c r="N14" s="67">
        <v>-13490.105230000001</v>
      </c>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82">
        <v>-149348.43312</v>
      </c>
      <c r="L15" s="67">
        <v>-32948.331999999995</v>
      </c>
      <c r="M15" s="82">
        <v>-176757.31827999998</v>
      </c>
      <c r="N15" s="67">
        <v>-127227.76523</v>
      </c>
      <c r="O15" s="122" t="s">
        <v>309</v>
      </c>
    </row>
    <row r="16" spans="1:15" ht="15" customHeight="1">
      <c r="A16" s="29">
        <v>12</v>
      </c>
      <c r="B16" s="12" t="s">
        <v>406</v>
      </c>
      <c r="C16" s="97"/>
      <c r="D16" s="97"/>
      <c r="E16" s="97"/>
      <c r="F16" s="97"/>
      <c r="G16" s="97"/>
      <c r="H16" s="97"/>
      <c r="I16" s="102"/>
      <c r="J16" s="67">
        <v>0</v>
      </c>
      <c r="K16" s="67">
        <v>0</v>
      </c>
      <c r="L16" s="67">
        <v>0</v>
      </c>
      <c r="M16" s="82">
        <v>0</v>
      </c>
      <c r="N16" s="67">
        <v>0</v>
      </c>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82">
        <v>-154780.16846000002</v>
      </c>
      <c r="L17" s="67">
        <v>-31105.152719999998</v>
      </c>
      <c r="M17" s="82">
        <v>-186292.49487999998</v>
      </c>
      <c r="N17" s="67">
        <v>-140717.87046000001</v>
      </c>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82">
        <v>4757463.5142900003</v>
      </c>
      <c r="L18" s="67">
        <v>5295670.7145600002</v>
      </c>
      <c r="M18" s="82">
        <v>5882154.5435700007</v>
      </c>
      <c r="N18" s="67">
        <v>6663558.41481</v>
      </c>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82">
        <v>-161.99932000000001</v>
      </c>
      <c r="L19" s="67">
        <v>-194.80098000000001</v>
      </c>
      <c r="M19" s="82">
        <v>-194.80098000000001</v>
      </c>
      <c r="N19" s="67">
        <v>-194.80098000000001</v>
      </c>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83">
        <v>4757301.5149699999</v>
      </c>
      <c r="L20" s="70">
        <v>5295475.9135699999</v>
      </c>
      <c r="M20" s="83">
        <v>5881959.7425800003</v>
      </c>
      <c r="N20" s="70">
        <v>6663363.6138300002</v>
      </c>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82">
        <v>4052284.0677800002</v>
      </c>
      <c r="L21" s="67">
        <v>4735703.3517800001</v>
      </c>
      <c r="M21" s="82">
        <v>5326664.2459399998</v>
      </c>
      <c r="N21" s="67">
        <v>6117908.2034499999</v>
      </c>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82">
        <v>576759.62754999998</v>
      </c>
      <c r="L22" s="67">
        <v>772493.74948999996</v>
      </c>
      <c r="M22" s="82">
        <v>879316.60372000001</v>
      </c>
      <c r="N22" s="67">
        <v>1057400.0965500001</v>
      </c>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82">
        <v>369950.44871999999</v>
      </c>
      <c r="L23" s="67">
        <v>373616.46271999995</v>
      </c>
      <c r="M23" s="82">
        <v>325480.48450000002</v>
      </c>
      <c r="N23" s="67">
        <v>299292.00315</v>
      </c>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82">
        <v>3845474.8889400004</v>
      </c>
      <c r="L24" s="67">
        <v>4336826.0650200006</v>
      </c>
      <c r="M24" s="82">
        <v>4772828.1267200001</v>
      </c>
      <c r="N24" s="67">
        <v>5359800.11008</v>
      </c>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82">
        <v>2318.5144300000002</v>
      </c>
      <c r="L25" s="67">
        <v>11709.06653</v>
      </c>
      <c r="M25" s="82">
        <v>11775.35778</v>
      </c>
      <c r="N25" s="67">
        <v>13880.437769999999</v>
      </c>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83">
        <v>3847793.40338</v>
      </c>
      <c r="L26" s="70">
        <v>4348535.13155</v>
      </c>
      <c r="M26" s="83">
        <v>4784603.4845099999</v>
      </c>
      <c r="N26" s="70">
        <v>5373680.5478499997</v>
      </c>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83">
        <v>909508.11155999999</v>
      </c>
      <c r="L27" s="70">
        <v>946940.78200000012</v>
      </c>
      <c r="M27" s="83">
        <v>1097356.2580500001</v>
      </c>
      <c r="N27" s="70">
        <v>1289683.06596</v>
      </c>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82">
        <v>461842.58129</v>
      </c>
      <c r="L28" s="67">
        <v>524744.87716999999</v>
      </c>
      <c r="M28" s="82">
        <v>568078.41581000003</v>
      </c>
      <c r="N28" s="67">
        <v>653791.21259000013</v>
      </c>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82">
        <v>27265.396990000001</v>
      </c>
      <c r="L29" s="67">
        <v>33206.941940000004</v>
      </c>
      <c r="M29" s="82">
        <v>38030.370020000002</v>
      </c>
      <c r="N29" s="67">
        <v>39634.642670000001</v>
      </c>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82">
        <v>255482.27354000002</v>
      </c>
      <c r="L30" s="67">
        <v>283995.91303</v>
      </c>
      <c r="M30" s="82">
        <v>315241.40645000001</v>
      </c>
      <c r="N30" s="67">
        <v>373690.35513000004</v>
      </c>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82">
        <v>12915.03781</v>
      </c>
      <c r="L31" s="67">
        <v>14754.294439999998</v>
      </c>
      <c r="M31" s="82">
        <v>16261.36103</v>
      </c>
      <c r="N31" s="67">
        <v>19447.104890000002</v>
      </c>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82">
        <v>130859.79738</v>
      </c>
      <c r="L32" s="67">
        <v>148713.70629999999</v>
      </c>
      <c r="M32" s="82">
        <v>168813.90062</v>
      </c>
      <c r="N32" s="67">
        <v>210143.50838000001</v>
      </c>
      <c r="O32" s="122" t="s">
        <v>281</v>
      </c>
    </row>
    <row r="33" spans="1:15" ht="15" customHeight="1">
      <c r="A33" s="29">
        <v>29</v>
      </c>
      <c r="B33" s="104" t="s">
        <v>407</v>
      </c>
      <c r="C33" s="97"/>
      <c r="D33" s="97"/>
      <c r="E33" s="97"/>
      <c r="F33" s="97"/>
      <c r="G33" s="97"/>
      <c r="H33" s="97"/>
      <c r="I33" s="102"/>
      <c r="J33" s="67">
        <v>0</v>
      </c>
      <c r="K33" s="67">
        <v>0</v>
      </c>
      <c r="L33" s="67">
        <v>0</v>
      </c>
      <c r="M33" s="82">
        <v>0</v>
      </c>
      <c r="N33" s="67">
        <v>0</v>
      </c>
      <c r="O33" s="122" t="s">
        <v>437</v>
      </c>
    </row>
    <row r="34" spans="1:15" ht="15" customHeight="1">
      <c r="A34" s="29">
        <v>30</v>
      </c>
      <c r="B34" s="104" t="s">
        <v>408</v>
      </c>
      <c r="C34" s="97"/>
      <c r="D34" s="97"/>
      <c r="E34" s="97"/>
      <c r="F34" s="97"/>
      <c r="G34" s="97"/>
      <c r="H34" s="97"/>
      <c r="I34" s="102"/>
      <c r="J34" s="67">
        <v>0</v>
      </c>
      <c r="K34" s="67">
        <v>0</v>
      </c>
      <c r="L34" s="67">
        <v>0</v>
      </c>
      <c r="M34" s="82">
        <v>0</v>
      </c>
      <c r="N34" s="67">
        <v>0</v>
      </c>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83">
        <v>426522.50578000001</v>
      </c>
      <c r="L35" s="70">
        <v>480670.85579000006</v>
      </c>
      <c r="M35" s="83">
        <v>538347.03818999999</v>
      </c>
      <c r="N35" s="70">
        <v>642915.61113999994</v>
      </c>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82">
        <v>944828.18708000006</v>
      </c>
      <c r="L36" s="67">
        <v>991014.80339000002</v>
      </c>
      <c r="M36" s="82">
        <v>1127087.6356899999</v>
      </c>
      <c r="N36" s="67">
        <v>1300558.6674300001</v>
      </c>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82">
        <v>-90593.030419999996</v>
      </c>
      <c r="L37" s="67">
        <v>-98188.820019999999</v>
      </c>
      <c r="M37" s="82">
        <v>-103994.09478</v>
      </c>
      <c r="N37" s="67">
        <v>-114618.95953000001</v>
      </c>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82">
        <v>854235.15665000002</v>
      </c>
      <c r="L38" s="67">
        <v>892825.98337999999</v>
      </c>
      <c r="M38" s="82">
        <v>1023093.5408900001</v>
      </c>
      <c r="N38" s="67">
        <v>1185939.7078800001</v>
      </c>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82">
        <v>99277.910179999992</v>
      </c>
      <c r="L39" s="67">
        <v>97162.028349999993</v>
      </c>
      <c r="M39" s="82">
        <v>134421.92112000001</v>
      </c>
      <c r="N39" s="67">
        <v>183744.74385999999</v>
      </c>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82">
        <v>754957.2464699999</v>
      </c>
      <c r="L40" s="67">
        <v>795663.95501999999</v>
      </c>
      <c r="M40" s="82">
        <v>888671.61974999995</v>
      </c>
      <c r="N40" s="67">
        <v>1002194.964</v>
      </c>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82">
        <v>40988.180719999997</v>
      </c>
      <c r="L41" s="67">
        <v>133988.72069000002</v>
      </c>
      <c r="M41" s="82">
        <v>163372.33293</v>
      </c>
      <c r="N41" s="67">
        <v>177621.67913</v>
      </c>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83">
        <v>795945.42719000007</v>
      </c>
      <c r="L42" s="70">
        <v>929652.67570000002</v>
      </c>
      <c r="M42" s="83">
        <v>1052043.9526899999</v>
      </c>
      <c r="N42" s="70">
        <v>1179816.64316</v>
      </c>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A2" sqref="A2:O2"/>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38" t="s">
        <v>202</v>
      </c>
      <c r="B2" s="139"/>
      <c r="C2" s="139"/>
      <c r="D2" s="139"/>
      <c r="E2" s="139"/>
      <c r="F2" s="139"/>
      <c r="G2" s="139"/>
      <c r="H2" s="139"/>
      <c r="I2" s="139"/>
      <c r="J2" s="139"/>
      <c r="K2" s="139"/>
      <c r="L2" s="139"/>
      <c r="M2" s="139"/>
      <c r="N2" s="139"/>
      <c r="O2" s="139"/>
    </row>
    <row r="3" spans="1:15" ht="22.8" thickBot="1">
      <c r="A3" s="144" t="s">
        <v>0</v>
      </c>
      <c r="B3" s="145"/>
      <c r="C3" s="145"/>
      <c r="D3" s="145"/>
      <c r="E3" s="145"/>
      <c r="F3" s="145"/>
      <c r="G3" s="145"/>
      <c r="H3" s="145"/>
      <c r="I3" s="145"/>
      <c r="J3" s="145"/>
      <c r="K3" s="145"/>
      <c r="L3" s="145"/>
      <c r="M3" s="145"/>
      <c r="N3" s="145"/>
      <c r="O3" s="145"/>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86">
        <v>95129295.324186489</v>
      </c>
      <c r="L5" s="67">
        <v>106345608.71778917</v>
      </c>
      <c r="M5" s="129">
        <v>117179172.9133808</v>
      </c>
      <c r="N5" s="67">
        <v>130486375.2225523</v>
      </c>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86">
        <v>80110267.132629663</v>
      </c>
      <c r="L6" s="67">
        <v>89267066.8669727</v>
      </c>
      <c r="M6" s="129">
        <v>98497301.322400078</v>
      </c>
      <c r="N6" s="67">
        <v>109809356.28110117</v>
      </c>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N25" sqref="N25"/>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38" t="s">
        <v>202</v>
      </c>
      <c r="B2" s="139"/>
      <c r="C2" s="139"/>
      <c r="D2" s="139"/>
      <c r="E2" s="139"/>
      <c r="F2" s="139"/>
      <c r="G2" s="139"/>
      <c r="H2" s="139"/>
      <c r="I2" s="139"/>
      <c r="J2" s="139"/>
      <c r="K2" s="139"/>
      <c r="L2" s="139"/>
      <c r="M2" s="139"/>
      <c r="N2" s="139"/>
      <c r="O2" s="139"/>
    </row>
    <row r="3" spans="1:15" ht="22.8" thickBot="1">
      <c r="A3" s="144" t="s">
        <v>203</v>
      </c>
      <c r="B3" s="145"/>
      <c r="C3" s="145"/>
      <c r="D3" s="145"/>
      <c r="E3" s="145"/>
      <c r="F3" s="145"/>
      <c r="G3" s="145"/>
      <c r="H3" s="145"/>
      <c r="I3" s="145"/>
      <c r="J3" s="145"/>
      <c r="K3" s="145"/>
      <c r="L3" s="145"/>
      <c r="M3" s="145"/>
      <c r="N3" s="145"/>
      <c r="O3" s="145"/>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86">
        <v>8785864.0560999997</v>
      </c>
      <c r="L5" s="67">
        <v>9801096.87304</v>
      </c>
      <c r="M5" s="82">
        <v>10838014.66567</v>
      </c>
      <c r="N5" s="67">
        <v>11899573.59306</v>
      </c>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86">
        <v>8534373.2719999999</v>
      </c>
      <c r="L6" s="67">
        <v>9606666.6595200002</v>
      </c>
      <c r="M6" s="82">
        <v>10621211.895629998</v>
      </c>
      <c r="N6" s="67">
        <v>11793989.53994</v>
      </c>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O3" sqref="O3"/>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919627156.59766328</v>
      </c>
      <c r="M3" s="45">
        <f>'FP-Life Insurance'!L26+'FP-General Insurance'!L26+'FP- Reinsurance'!L26+'FP- Social Insurance'!L21+'FP- Mandatory Insurance'!L21</f>
        <v>920940337.00481236</v>
      </c>
      <c r="N3" s="45">
        <f>'FP-Life Insurance'!M26+'FP-General Insurance'!M26+'FP- Reinsurance'!M26+'FP- Social Insurance'!M21+'FP- Mandatory Insurance'!M21</f>
        <v>933736441.31181037</v>
      </c>
      <c r="O3" s="45">
        <f>'FP-Life Insurance'!N26+'FP-General Insurance'!N26+'FP- Reinsurance'!N26+'FP- Social Insurance'!N21+'FP- Mandatory Insurance'!N21</f>
        <v>972075351.91427219</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159365302.94045505</v>
      </c>
      <c r="M4" s="45">
        <f>'FP-Life Insurance'!L41+'FP-General Insurance'!L40+'FP- Reinsurance'!L40+'FP- Social Insurance'!L22+'FP- Mandatory Insurance'!L22</f>
        <v>164630471.85431057</v>
      </c>
      <c r="N4" s="45">
        <f>'FP-Life Insurance'!M41+'FP-General Insurance'!M40+'FP- Reinsurance'!M40+'FP- Social Insurance'!M22+'FP- Mandatory Insurance'!M22</f>
        <v>163824028.57391459</v>
      </c>
      <c r="O4" s="45">
        <f>'FP-Life Insurance'!N41+'FP-General Insurance'!N40+'FP- Reinsurance'!N40+'FP- Social Insurance'!N22+'FP- Mandatory Insurance'!N22</f>
        <v>160529579.22890121</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1078992459.5385482</v>
      </c>
      <c r="M5" s="45">
        <f>'FP-Life Insurance'!L42+'FP-General Insurance'!L41+'FP- Reinsurance'!L41+'FP- Social Insurance'!L23+'FP- Mandatory Insurance'!L23</f>
        <v>1085570808.8594432</v>
      </c>
      <c r="N5" s="45">
        <f>'FP-Life Insurance'!M42+'FP-General Insurance'!M41+'FP- Reinsurance'!M41+'FP- Social Insurance'!M23+'FP- Mandatory Insurance'!M23</f>
        <v>1097560469.8861248</v>
      </c>
      <c r="O5" s="45">
        <f>'FP-Life Insurance'!N42+'FP-General Insurance'!N41+'FP- Reinsurance'!N41+'FP- Social Insurance'!N23+'FP- Mandatory Insurance'!N23</f>
        <v>1132604931.1436434</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631832732.7331959</v>
      </c>
      <c r="M7" s="45">
        <f>'FP-Life Insurance'!L56+'FP-General Insurance'!L55+'FP- Reinsurance'!L55+'FP- Social Insurance'!L24+'FP- Mandatory Insurance'!L24</f>
        <v>637032960.34688079</v>
      </c>
      <c r="N7" s="45">
        <f>'FP-Life Insurance'!M56+'FP-General Insurance'!M55+'FP- Reinsurance'!M55+'FP- Social Insurance'!M24+'FP- Mandatory Insurance'!M24</f>
        <v>643048834.00128829</v>
      </c>
      <c r="O7" s="45">
        <f>'FP-Life Insurance'!N56+'FP-General Insurance'!N55+'FP- Reinsurance'!N55+'FP- Social Insurance'!N24+'FP- Mandatory Insurance'!N24</f>
        <v>664467882.76281106</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1218650.3940599998</v>
      </c>
      <c r="M8" s="45">
        <f>'FP-Life Insurance'!L57+'FP-General Insurance'!L56+'FP- Reinsurance'!L56</f>
        <v>1363571.4471699998</v>
      </c>
      <c r="N8" s="45">
        <f>'FP-Life Insurance'!M57+'FP-General Insurance'!M56+'FP- Reinsurance'!M56</f>
        <v>1192420.6252799998</v>
      </c>
      <c r="O8" s="45">
        <f>'FP-Life Insurance'!N57+'FP-General Insurance'!N56+'FP- Reinsurance'!N56</f>
        <v>1395256.29779</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445941076.41129231</v>
      </c>
      <c r="M9" s="45">
        <f t="shared" si="0"/>
        <v>447174277.06539237</v>
      </c>
      <c r="N9" s="45">
        <f t="shared" si="0"/>
        <v>453319215.25955653</v>
      </c>
      <c r="O9" s="45">
        <f t="shared" si="0"/>
        <v>466741792.08304232</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292150048.03139949</v>
      </c>
      <c r="M11" s="46">
        <f>'IS-Life Insurance'!L5+'IS-General Insurance'!L5+'IS-General Insurance'!L6+'IS-Reinsurance'!L6+'IS-Social Insurance'!L5+'IS-Mandatory Insurance'!L5</f>
        <v>328809697.55244923</v>
      </c>
      <c r="N11" s="46">
        <f>'IS-Life Insurance'!M5+'IS-General Insurance'!M5+'IS-General Insurance'!M6+'IS-Reinsurance'!M6+'IS-Social Insurance'!M5+'IS-Mandatory Insurance'!M5</f>
        <v>364491043.75745082</v>
      </c>
      <c r="O11" s="46">
        <f>'IS-Life Insurance'!N5+'IS-General Insurance'!N5+'IS-General Insurance'!N6+'IS-Reinsurance'!N6+'IS-Social Insurance'!N5+'IS-Mandatory Insurance'!N5</f>
        <v>405881271.47721219</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193229885.02399969</v>
      </c>
      <c r="M12" s="47">
        <f>'IS-Life Insurance'!L13+'IS-Life Insurance'!L14+'IS-General Insurance'!L21+'IS-Reinsurance'!L21+'IS-Social Insurance'!L6+'IS-Mandatory Insurance'!L6</f>
        <v>218945000.53582272</v>
      </c>
      <c r="N12" s="47">
        <f>'IS-Life Insurance'!M13+'IS-Life Insurance'!M14+'IS-General Insurance'!M21+'IS-Reinsurance'!M21+'IS-Social Insurance'!M6+'IS-Mandatory Insurance'!M6</f>
        <v>243685018.39437008</v>
      </c>
      <c r="O12" s="47">
        <f>'IS-Life Insurance'!N13+'IS-Life Insurance'!N14+'IS-General Insurance'!N21+'IS-Reinsurance'!N21+'IS-Social Insurance'!N6+'IS-Mandatory Insurance'!N6</f>
        <v>270875976.26390111</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I3" activePane="bottomRight" state="frozen"/>
      <selection pane="topRight" activeCell="D1" sqref="D1"/>
      <selection pane="bottomLeft" activeCell="A3" sqref="A3"/>
      <selection pane="bottomRight" activeCell="O25" sqref="O25"/>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f>IFERROR('IS-Life Insurance'!K5/('IS-Life Insurance'!K13+'IS-Life Insurance'!K14),"-")</f>
        <v>1.6280432912082632</v>
      </c>
      <c r="M4" s="111">
        <f>IFERROR('IS-Life Insurance'!L5/('IS-Life Insurance'!L13+'IS-Life Insurance'!L14),"-")</f>
        <v>1.6169104511102457</v>
      </c>
      <c r="N4" s="111">
        <f>IFERROR('IS-Life Insurance'!M5/('IS-Life Insurance'!M13+'IS-Life Insurance'!M14),"-")</f>
        <v>1.598918420771773</v>
      </c>
      <c r="O4" s="111">
        <f>IFERROR('IS-Life Insurance'!N5/('IS-Life Insurance'!N13+'IS-Life Insurance'!N14),"-")</f>
        <v>1.5880796813711613</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f>IFERROR('IS-Life Insurance'!K5/('IS-Life Insurance'!K13+'IS-Life Insurance'!K14+'IS-Life Insurance'!K26+'IS-Life Insurance'!K27+'IS-Life Insurance'!K28+'IS-Life Insurance'!K29),"-")</f>
        <v>1.4097967056506819</v>
      </c>
      <c r="M5" s="111">
        <f>IFERROR('IS-Life Insurance'!L5/('IS-Life Insurance'!L13+'IS-Life Insurance'!L14+'IS-Life Insurance'!L26+'IS-Life Insurance'!L27+'IS-Life Insurance'!L28+'IS-Life Insurance'!L29),"-")</f>
        <v>1.4083925082116986</v>
      </c>
      <c r="N5" s="111">
        <f>IFERROR('IS-Life Insurance'!M5/('IS-Life Insurance'!M13+'IS-Life Insurance'!M14+'IS-Life Insurance'!M26+'IS-Life Insurance'!M27+'IS-Life Insurance'!M28+'IS-Life Insurance'!M29),"-")</f>
        <v>1.3952071855651451</v>
      </c>
      <c r="O5" s="111">
        <f>IFERROR('IS-Life Insurance'!N5/('IS-Life Insurance'!N13+'IS-Life Insurance'!N14+'IS-Life Insurance'!N26+'IS-Life Insurance'!N27+'IS-Life Insurance'!N28+'IS-Life Insurance'!N29),"-")</f>
        <v>1.3851321274120607</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f>IFERROR(('IS-Life Insurance'!K5+'IS-Life Insurance'!K9)/('IS-Life Insurance'!K13+'IS-Life Insurance'!K14),"-")</f>
        <v>2.0075299314265092</v>
      </c>
      <c r="M6" s="111">
        <f>IFERROR(('IS-Life Insurance'!L5+'IS-Life Insurance'!L9)/('IS-Life Insurance'!L13+'IS-Life Insurance'!L14),"-")</f>
        <v>1.9668808263935691</v>
      </c>
      <c r="N6" s="111">
        <f>IFERROR(('IS-Life Insurance'!M5+'IS-Life Insurance'!M9)/('IS-Life Insurance'!M13+'IS-Life Insurance'!M14),"-")</f>
        <v>1.918604160825284</v>
      </c>
      <c r="O6" s="111">
        <f>IFERROR(('IS-Life Insurance'!N5+'IS-Life Insurance'!N9)/('IS-Life Insurance'!N13+'IS-Life Insurance'!N14),"-")</f>
        <v>2.0006237111226359</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f>IFERROR(('IS-Life Insurance'!K5+'IS-Life Insurance'!K9)/('IS-Life Insurance'!K13+'IS-Life Insurance'!K14+'IS-Life Insurance'!K26+'IS-Life Insurance'!K27+'IS-Life Insurance'!K28+'IS-Life Insurance'!K29),"-")</f>
        <v>1.7384114409634486</v>
      </c>
      <c r="M7" s="111">
        <f>IFERROR(('IS-Life Insurance'!L5+'IS-Life Insurance'!L9)/('IS-Life Insurance'!L13+'IS-Life Insurance'!L14+'IS-Life Insurance'!L26+'IS-Life Insurance'!L27+'IS-Life Insurance'!L28+'IS-Life Insurance'!L29),"-")</f>
        <v>1.7132304504159956</v>
      </c>
      <c r="N7" s="111">
        <f>IFERROR(('IS-Life Insurance'!M5+'IS-Life Insurance'!M9)/('IS-Life Insurance'!M13+'IS-Life Insurance'!M14+'IS-Life Insurance'!M26+'IS-Life Insurance'!M27+'IS-Life Insurance'!M28+'IS-Life Insurance'!M29),"-")</f>
        <v>1.6741631572088258</v>
      </c>
      <c r="O7" s="111">
        <f>IFERROR(('IS-Life Insurance'!N5+'IS-Life Insurance'!N9)/('IS-Life Insurance'!N13+'IS-Life Insurance'!N14+'IS-Life Insurance'!N26+'IS-Life Insurance'!N27+'IS-Life Insurance'!N28+'IS-Life Insurance'!N29),"-")</f>
        <v>1.7449553757565197</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f>IFERROR('IS-Life Insurance'!K6/'IS-Life Insurance'!K5,"-")</f>
        <v>2.7629977253184196E-2</v>
      </c>
      <c r="M8" s="111">
        <f>IFERROR('IS-Life Insurance'!L6/'IS-Life Insurance'!L5,"-")</f>
        <v>2.6010596413285594E-2</v>
      </c>
      <c r="N8" s="111">
        <f>IFERROR('IS-Life Insurance'!M6/'IS-Life Insurance'!M5,"-")</f>
        <v>2.5929925259778743E-2</v>
      </c>
      <c r="O8" s="111">
        <f>IFERROR('IS-Life Insurance'!N6/'IS-Life Insurance'!N5,"-")</f>
        <v>2.613601820419887E-2</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f>IFERROR('FP-Life Insurance'!K26/'FP-Life Insurance'!K55,"-")</f>
        <v>1.1555155088022846</v>
      </c>
      <c r="M9" s="111">
        <f>IFERROR('FP-Life Insurance'!L26/'FP-Life Insurance'!L55,"-")</f>
        <v>1.1503390951138306</v>
      </c>
      <c r="N9" s="111">
        <f>IFERROR('FP-Life Insurance'!M26/'FP-Life Insurance'!M55,"-")</f>
        <v>1.1565638092426662</v>
      </c>
      <c r="O9" s="111">
        <f>IFERROR('FP-Life Insurance'!N26/'FP-Life Insurance'!N55,"-")</f>
        <v>1.1539354654935108</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f>IFERROR(('IS-General Insurance'!K5+'IS-General Insurance'!K6)/('IS-General Insurance'!K21),"-")</f>
        <v>2.3307669719888824</v>
      </c>
      <c r="M12" s="111">
        <f>IFERROR(('IS-General Insurance'!L5+'IS-General Insurance'!L6)/('IS-General Insurance'!L21),"-")</f>
        <v>2.252526528499482</v>
      </c>
      <c r="N12" s="111">
        <f>IFERROR(('IS-General Insurance'!M5+'IS-General Insurance'!M6)/('IS-General Insurance'!M21),"-")</f>
        <v>2.2393601349353967</v>
      </c>
      <c r="O12" s="111">
        <f>IFERROR(('IS-General Insurance'!N5+'IS-General Insurance'!N6)/('IS-General Insurance'!N21),"-")</f>
        <v>2.3228785861597196</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f>IFERROR(('IS-General Insurance'!K5+'IS-General Insurance'!K6)/('IS-General Insurance'!K21+'IS-General Insurance'!K29+'IS-General Insurance'!K30+'IS-General Insurance'!K31+'IS-General Insurance'!K32),"-")</f>
        <v>1.6676617189776026</v>
      </c>
      <c r="M13" s="111">
        <f>IFERROR(('IS-General Insurance'!L5+'IS-General Insurance'!L6)/('IS-General Insurance'!L21+'IS-General Insurance'!L29+'IS-General Insurance'!L30+'IS-General Insurance'!L31+'IS-General Insurance'!L32),"-")</f>
        <v>1.6238693089541196</v>
      </c>
      <c r="N13" s="111">
        <f>IFERROR(('IS-General Insurance'!M5+'IS-General Insurance'!M6)/('IS-General Insurance'!M21+'IS-General Insurance'!M29+'IS-General Insurance'!M30+'IS-General Insurance'!M31+'IS-General Insurance'!M32),"-")</f>
        <v>1.6186633585437775</v>
      </c>
      <c r="O13" s="111">
        <f>IFERROR(('IS-General Insurance'!N5+'IS-General Insurance'!N6)/('IS-General Insurance'!N21+'IS-General Insurance'!N29+'IS-General Insurance'!N30+'IS-General Insurance'!N31+'IS-General Insurance'!N32),"-")</f>
        <v>1.6701763097574285</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f>IFERROR(('IS-General Insurance'!K5+'IS-General Insurance'!K6+'IS-General Insurance'!K28)/'IS-General Insurance'!K21,"-")</f>
        <v>2.4885727883286934</v>
      </c>
      <c r="M14" s="111">
        <f>IFERROR(('IS-General Insurance'!L5+'IS-General Insurance'!L6+'IS-General Insurance'!L28)/'IS-General Insurance'!L21,"-")</f>
        <v>2.4028634598497889</v>
      </c>
      <c r="N14" s="111">
        <f>IFERROR(('IS-General Insurance'!M5+'IS-General Insurance'!M6+'IS-General Insurance'!M28)/'IS-General Insurance'!M21,"-")</f>
        <v>2.3987500675846678</v>
      </c>
      <c r="O14" s="111">
        <f>IFERROR(('IS-General Insurance'!N5+'IS-General Insurance'!N6+'IS-General Insurance'!N28)/'IS-General Insurance'!N21,"-")</f>
        <v>2.483538144377837</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f>IFERROR(('IS-General Insurance'!K5+'IS-General Insurance'!K6+'IS-General Insurance'!K28)/('IS-General Insurance'!K21+'IS-General Insurance'!K29+'IS-General Insurance'!K30+'IS-General Insurance'!K31+'IS-General Insurance'!K32),"-")</f>
        <v>1.780571641807575</v>
      </c>
      <c r="M15" s="111">
        <f>IFERROR(('IS-General Insurance'!L5+'IS-General Insurance'!L6+'IS-General Insurance'!L28)/('IS-General Insurance'!L21+'IS-General Insurance'!L29+'IS-General Insurance'!L30+'IS-General Insurance'!L31+'IS-General Insurance'!L32),"-")</f>
        <v>1.7322487334507231</v>
      </c>
      <c r="N15" s="111">
        <f>IFERROR(('IS-General Insurance'!M5+'IS-General Insurance'!M6+'IS-General Insurance'!M28)/('IS-General Insurance'!M21+'IS-General Insurance'!M29+'IS-General Insurance'!M30+'IS-General Insurance'!M31+'IS-General Insurance'!M32),"-")</f>
        <v>1.733874234934403</v>
      </c>
      <c r="O15" s="111">
        <f>IFERROR(('IS-General Insurance'!N5+'IS-General Insurance'!N6+'IS-General Insurance'!N28)/('IS-General Insurance'!N21+'IS-General Insurance'!N29+'IS-General Insurance'!N30+'IS-General Insurance'!N31+'IS-General Insurance'!N32),"-")</f>
        <v>1.7856923723147951</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f>IFERROR('IS-General Insurance'!K10/('IS-General Insurance'!K5+'IS-General Insurance'!K6),"-")</f>
        <v>0.43895269274888454</v>
      </c>
      <c r="M16" s="111">
        <f>IFERROR('IS-General Insurance'!L10/('IS-General Insurance'!L5+'IS-General Insurance'!L6),"-")</f>
        <v>0.4312714252981999</v>
      </c>
      <c r="N16" s="111">
        <f>IFERROR('IS-General Insurance'!M10/('IS-General Insurance'!M5+'IS-General Insurance'!M6),"-")</f>
        <v>0.4324552005535689</v>
      </c>
      <c r="O16" s="111">
        <f>IFERROR('IS-General Insurance'!N10/('IS-General Insurance'!N5+'IS-General Insurance'!N6),"-")</f>
        <v>0.43815423460310637</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f>IFERROR('FP-General Insurance'!K26/'FP-General Insurance'!K54,"-")</f>
        <v>1.2827791430073288</v>
      </c>
      <c r="M17" s="111">
        <f>IFERROR('FP-General Insurance'!L26/'FP-General Insurance'!L54,"-")</f>
        <v>1.278988986725577</v>
      </c>
      <c r="N17" s="111">
        <f>IFERROR('FP-General Insurance'!M26/'FP-General Insurance'!M54,"-")</f>
        <v>1.2940576075923909</v>
      </c>
      <c r="O17" s="111">
        <f>IFERROR('FP-General Insurance'!N26/'FP-General Insurance'!N54,"-")</f>
        <v>1.301365336104588</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f>IFERROR('IS-Reinsurance'!K6/'IS-Reinsurance'!K21,"-")</f>
        <v>2.6714775902940784</v>
      </c>
      <c r="M20" s="111">
        <f>IFERROR('IS-Reinsurance'!L6/'IS-Reinsurance'!L21,"-")</f>
        <v>2.5454456032490094</v>
      </c>
      <c r="N20" s="111">
        <f>IFERROR('IS-Reinsurance'!M6/'IS-Reinsurance'!M21,"-")</f>
        <v>2.6101877880602973</v>
      </c>
      <c r="O20" s="111">
        <f>IFERROR('IS-Reinsurance'!N6/'IS-Reinsurance'!N21,"-")</f>
        <v>2.6199718275555521</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f>IFERROR('IS-Reinsurance'!K6/('IS-Reinsurance'!K21+'IS-Reinsurance'!K29+'IS-Reinsurance'!K30+'IS-Reinsurance'!K31+'IS-Reinsurance'!K32),"-")</f>
        <v>2.4170693462478017</v>
      </c>
      <c r="M21" s="111">
        <f>IFERROR('IS-Reinsurance'!L6/('IS-Reinsurance'!L21+'IS-Reinsurance'!L29+'IS-Reinsurance'!L30+'IS-Reinsurance'!L31+'IS-Reinsurance'!L32),"-")</f>
        <v>2.3108915878334457</v>
      </c>
      <c r="N21" s="111">
        <f>IFERROR('IS-Reinsurance'!M6/('IS-Reinsurance'!M21+'IS-Reinsurance'!M29+'IS-Reinsurance'!M30+'IS-Reinsurance'!M31+'IS-Reinsurance'!M32),"-")</f>
        <v>2.3705996957989419</v>
      </c>
      <c r="O21" s="111">
        <f>IFERROR('IS-Reinsurance'!N6/('IS-Reinsurance'!N21+'IS-Reinsurance'!N29+'IS-Reinsurance'!N30+'IS-Reinsurance'!N31+'IS-Reinsurance'!N32),"-")</f>
        <v>2.3708275169344875</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f>IFERROR(('IS-Reinsurance'!K6+'IS-Reinsurance'!K28)/('IS-Reinsurance'!K21),"-")</f>
        <v>2.7854485196675007</v>
      </c>
      <c r="M22" s="111">
        <f>IFERROR(('IS-Reinsurance'!L6+'IS-Reinsurance'!L28)/('IS-Reinsurance'!L21),"-")</f>
        <v>2.6562517154968903</v>
      </c>
      <c r="N22" s="111">
        <f>IFERROR(('IS-Reinsurance'!M6+'IS-Reinsurance'!M28)/('IS-Reinsurance'!M21),"-")</f>
        <v>2.7168358495075702</v>
      </c>
      <c r="O22" s="111">
        <f>IFERROR(('IS-Reinsurance'!N6+'IS-Reinsurance'!N28)/('IS-Reinsurance'!N21),"-")</f>
        <v>2.7268369832343042</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f>IFERROR(('IS-Reinsurance'!K6+'IS-Reinsurance'!K28)/('IS-Reinsurance'!K21+'IS-Reinsurance'!K29+'IS-Reinsurance'!K30+'IS-Reinsurance'!K31+'IS-Reinsurance'!K32),"-")</f>
        <v>2.5201866775526649</v>
      </c>
      <c r="M23" s="111">
        <f>IFERROR(('IS-Reinsurance'!L6+'IS-Reinsurance'!L28)/('IS-Reinsurance'!L21+'IS-Reinsurance'!L29+'IS-Reinsurance'!L30+'IS-Reinsurance'!L31+'IS-Reinsurance'!L32),"-")</f>
        <v>2.4114872997776802</v>
      </c>
      <c r="N23" s="111">
        <f>IFERROR(('IS-Reinsurance'!M6+'IS-Reinsurance'!M28)/('IS-Reinsurance'!M21+'IS-Reinsurance'!M29+'IS-Reinsurance'!M30+'IS-Reinsurance'!M31+'IS-Reinsurance'!M32),"-")</f>
        <v>2.4674585743750037</v>
      </c>
      <c r="O23" s="111">
        <f>IFERROR(('IS-Reinsurance'!N6+'IS-Reinsurance'!N28)/('IS-Reinsurance'!N21+'IS-Reinsurance'!N29+'IS-Reinsurance'!N30+'IS-Reinsurance'!N31+'IS-Reinsurance'!N32),"-")</f>
        <v>2.4675304085533867</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f>IFERROR('IS-Reinsurance'!K10/'IS-Reinsurance'!K6,"-")</f>
        <v>0.37732304527483324</v>
      </c>
      <c r="M24" s="111">
        <f>IFERROR('IS-Reinsurance'!L10/'IS-Reinsurance'!L6,"-")</f>
        <v>0.39136758441098479</v>
      </c>
      <c r="N24" s="111">
        <f>IFERROR('IS-Reinsurance'!M10/'IS-Reinsurance'!M6,"-")</f>
        <v>0.40048800525940742</v>
      </c>
      <c r="O24" s="111">
        <f>IFERROR('IS-Reinsurance'!N10/'IS-Reinsurance'!N6,"-")</f>
        <v>0.41347009896131298</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f>IFERROR('FP- Reinsurance'!K26/'FP- Reinsurance'!K54,"-")</f>
        <v>1.2112714997022536</v>
      </c>
      <c r="M25" s="111">
        <f>IFERROR('FP- Reinsurance'!L26/'FP- Reinsurance'!L54,"-")</f>
        <v>1.200055338647118</v>
      </c>
      <c r="N25" s="111">
        <f>IFERROR('FP- Reinsurance'!M26/'FP- Reinsurance'!M54,"-")</f>
        <v>1.2409402419520108</v>
      </c>
      <c r="O25" s="111">
        <f>IFERROR('FP- Reinsurance'!N26/'FP- Reinsurance'!N54,"-")</f>
        <v>1.2205210589102171</v>
      </c>
      <c r="P25" s="110" t="s">
        <v>225</v>
      </c>
    </row>
    <row r="26" spans="1:16" ht="20.399999999999999" customHeight="1"/>
    <row r="27" spans="1:16" ht="15" customHeight="1"/>
    <row r="28" spans="1:16" ht="15" customHeight="1"/>
    <row r="29" spans="1:16" ht="15" customHeight="1"/>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H5" activePane="bottomRight" state="frozen"/>
      <selection pane="topRight" activeCell="C1" sqref="C1"/>
      <selection pane="bottomLeft" activeCell="A5" sqref="A5"/>
      <selection pane="bottomRight" activeCell="N65" sqref="N65"/>
    </sheetView>
  </sheetViews>
  <sheetFormatPr defaultColWidth="9.109375" defaultRowHeight="14.4"/>
  <cols>
    <col min="1" max="1" width="9.109375" style="8"/>
    <col min="2" max="2" width="75.3320312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2" width="20.5546875" style="6" bestFit="1" customWidth="1"/>
    <col min="13" max="13" width="20.109375" style="6" bestFit="1"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41" t="s">
        <v>122</v>
      </c>
      <c r="B2" s="142"/>
      <c r="C2" s="142"/>
      <c r="D2" s="142"/>
      <c r="E2" s="142"/>
      <c r="F2" s="142"/>
      <c r="G2" s="142"/>
      <c r="H2" s="142"/>
      <c r="I2" s="142"/>
      <c r="J2" s="142"/>
      <c r="K2" s="142"/>
      <c r="L2" s="142"/>
      <c r="M2" s="142"/>
      <c r="N2" s="142"/>
      <c r="O2" s="14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8" t="s">
        <v>368</v>
      </c>
      <c r="B3" s="139"/>
      <c r="C3" s="139"/>
      <c r="D3" s="139"/>
      <c r="E3" s="139"/>
      <c r="F3" s="139"/>
      <c r="G3" s="139"/>
      <c r="H3" s="139"/>
      <c r="I3" s="139"/>
      <c r="J3" s="139"/>
      <c r="K3" s="139"/>
      <c r="L3" s="139"/>
      <c r="M3" s="139"/>
      <c r="N3" s="139"/>
      <c r="O3" s="14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93">
        <v>44663689.572510004</v>
      </c>
      <c r="L5" s="68">
        <v>40295257.357950002</v>
      </c>
      <c r="M5" s="93">
        <v>40384919.931280002</v>
      </c>
      <c r="N5" s="68">
        <v>42164624.061550006</v>
      </c>
      <c r="O5" s="114" t="s">
        <v>410</v>
      </c>
    </row>
    <row r="6" spans="1:49" s="12" customFormat="1">
      <c r="A6" s="8">
        <v>2</v>
      </c>
      <c r="B6" s="96" t="s">
        <v>385</v>
      </c>
      <c r="C6" s="97"/>
      <c r="D6" s="98"/>
      <c r="E6" s="98"/>
      <c r="F6" s="98"/>
      <c r="G6" s="99"/>
      <c r="H6" s="98"/>
      <c r="I6" s="100"/>
      <c r="J6" s="68">
        <v>6472066.6513499999</v>
      </c>
      <c r="K6" s="93">
        <v>1809533.5969700001</v>
      </c>
      <c r="L6" s="68">
        <v>120000</v>
      </c>
      <c r="M6" s="93">
        <v>120000</v>
      </c>
      <c r="N6" s="68">
        <v>120000</v>
      </c>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93">
        <v>133043074.75901997</v>
      </c>
      <c r="L7" s="68">
        <v>131932830.28698002</v>
      </c>
      <c r="M7" s="93">
        <v>131370094.00106001</v>
      </c>
      <c r="N7" s="68">
        <v>139783919.0634999</v>
      </c>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93">
        <v>32165946.215559997</v>
      </c>
      <c r="L8" s="68">
        <v>30107475.123770006</v>
      </c>
      <c r="M8" s="93">
        <v>31121970.10978999</v>
      </c>
      <c r="N8" s="68">
        <v>30888073.114909999</v>
      </c>
      <c r="O8" s="114" t="s">
        <v>32</v>
      </c>
    </row>
    <row r="9" spans="1:49" s="12" customFormat="1">
      <c r="A9" s="8">
        <v>5</v>
      </c>
      <c r="B9" s="96" t="s">
        <v>388</v>
      </c>
      <c r="C9" s="97"/>
      <c r="D9" s="98"/>
      <c r="E9" s="98"/>
      <c r="F9" s="98"/>
      <c r="G9" s="99"/>
      <c r="H9" s="98"/>
      <c r="I9" s="100"/>
      <c r="J9" s="68">
        <v>732765</v>
      </c>
      <c r="K9" s="93">
        <v>1257880</v>
      </c>
      <c r="L9" s="68">
        <v>1080500</v>
      </c>
      <c r="M9" s="93">
        <v>1124244.7080000001</v>
      </c>
      <c r="N9" s="68">
        <v>1808644.70841</v>
      </c>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93">
        <v>63998371.612439997</v>
      </c>
      <c r="L10" s="68">
        <v>59660660.478549995</v>
      </c>
      <c r="M10" s="93">
        <v>60015004.318599999</v>
      </c>
      <c r="N10" s="68">
        <v>59945052.967709996</v>
      </c>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93">
        <v>893353.95</v>
      </c>
      <c r="L11" s="68">
        <v>869895.88501999993</v>
      </c>
      <c r="M11" s="93">
        <v>869631.77434999996</v>
      </c>
      <c r="N11" s="68">
        <v>884011.86603000003</v>
      </c>
      <c r="O11" s="114" t="s">
        <v>37</v>
      </c>
    </row>
    <row r="12" spans="1:49">
      <c r="A12" s="8">
        <v>8</v>
      </c>
      <c r="B12" s="41" t="s">
        <v>38</v>
      </c>
      <c r="C12" s="67">
        <v>0</v>
      </c>
      <c r="D12" s="68">
        <v>0</v>
      </c>
      <c r="E12" s="68">
        <v>0</v>
      </c>
      <c r="F12" s="68">
        <v>0</v>
      </c>
      <c r="G12" s="79">
        <v>0</v>
      </c>
      <c r="H12" s="68">
        <v>0</v>
      </c>
      <c r="I12" s="93">
        <v>0</v>
      </c>
      <c r="J12" s="68">
        <v>0</v>
      </c>
      <c r="K12" s="93">
        <v>0</v>
      </c>
      <c r="L12" s="68">
        <v>0</v>
      </c>
      <c r="M12" s="93">
        <v>0</v>
      </c>
      <c r="N12" s="68">
        <v>0</v>
      </c>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93">
        <v>10133.424300000001</v>
      </c>
      <c r="L13" s="68">
        <v>10156.9539</v>
      </c>
      <c r="M13" s="93">
        <v>10216.1104</v>
      </c>
      <c r="N13" s="68">
        <v>0</v>
      </c>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93">
        <v>134199782.70743699</v>
      </c>
      <c r="L14" s="68">
        <v>151157821.21521997</v>
      </c>
      <c r="M14" s="93">
        <v>155378695.44822004</v>
      </c>
      <c r="N14" s="68">
        <v>164554847.01653999</v>
      </c>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93">
        <v>216204.5514</v>
      </c>
      <c r="L15" s="68">
        <v>240401.55355000001</v>
      </c>
      <c r="M15" s="93">
        <v>176946.57235000003</v>
      </c>
      <c r="N15" s="68">
        <v>173367.4051</v>
      </c>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93">
        <v>9092.259</v>
      </c>
      <c r="L16" s="68">
        <v>8908.5769999999993</v>
      </c>
      <c r="M16" s="93">
        <v>8816.7360000000008</v>
      </c>
      <c r="N16" s="68">
        <v>9184.1</v>
      </c>
      <c r="O16" s="114" t="s">
        <v>46</v>
      </c>
    </row>
    <row r="17" spans="1:17" s="12" customFormat="1">
      <c r="A17" s="8">
        <v>13</v>
      </c>
      <c r="B17" s="96" t="s">
        <v>389</v>
      </c>
      <c r="C17" s="97"/>
      <c r="D17" s="98"/>
      <c r="E17" s="98"/>
      <c r="F17" s="98"/>
      <c r="G17" s="99"/>
      <c r="H17" s="98"/>
      <c r="I17" s="100"/>
      <c r="J17" s="68">
        <v>0</v>
      </c>
      <c r="K17" s="93">
        <v>0</v>
      </c>
      <c r="L17" s="68">
        <v>0</v>
      </c>
      <c r="M17" s="93">
        <v>0</v>
      </c>
      <c r="N17" s="68">
        <v>0</v>
      </c>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93">
        <v>4606065.3444099994</v>
      </c>
      <c r="L18" s="68">
        <v>4639656.7190499995</v>
      </c>
      <c r="M18" s="93">
        <v>5070453.7076900005</v>
      </c>
      <c r="N18" s="68">
        <v>5121155.1014999989</v>
      </c>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93">
        <v>9927764.8059000019</v>
      </c>
      <c r="L19" s="68">
        <v>9952375.477450002</v>
      </c>
      <c r="M19" s="93">
        <v>9950068.1636200007</v>
      </c>
      <c r="N19" s="68">
        <v>10229068.232790001</v>
      </c>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98"/>
      <c r="L20" s="98"/>
      <c r="M20" s="98"/>
      <c r="N20" s="98"/>
      <c r="O20" s="114" t="s">
        <v>51</v>
      </c>
    </row>
    <row r="21" spans="1:17" s="12" customFormat="1">
      <c r="A21" s="8">
        <v>17</v>
      </c>
      <c r="B21" s="96" t="s">
        <v>391</v>
      </c>
      <c r="C21" s="97"/>
      <c r="D21" s="98"/>
      <c r="E21" s="98"/>
      <c r="F21" s="98"/>
      <c r="G21" s="99"/>
      <c r="H21" s="98"/>
      <c r="I21" s="100"/>
      <c r="J21" s="68">
        <v>232100.83</v>
      </c>
      <c r="K21" s="93">
        <v>255100.82</v>
      </c>
      <c r="L21" s="68">
        <v>255100.82</v>
      </c>
      <c r="M21" s="93">
        <v>255100.82</v>
      </c>
      <c r="N21" s="68">
        <v>275100.82</v>
      </c>
      <c r="O21" s="114" t="s">
        <v>413</v>
      </c>
    </row>
    <row r="22" spans="1:17">
      <c r="A22" s="8">
        <v>18</v>
      </c>
      <c r="B22" s="41" t="s">
        <v>52</v>
      </c>
      <c r="C22" s="67">
        <v>0</v>
      </c>
      <c r="D22" s="68">
        <v>0</v>
      </c>
      <c r="E22" s="68">
        <v>0</v>
      </c>
      <c r="F22" s="68">
        <v>0</v>
      </c>
      <c r="G22" s="79">
        <v>0</v>
      </c>
      <c r="H22" s="68">
        <v>0</v>
      </c>
      <c r="I22" s="93">
        <v>0</v>
      </c>
      <c r="J22" s="68">
        <v>0</v>
      </c>
      <c r="K22" s="93">
        <v>0</v>
      </c>
      <c r="L22" s="68">
        <v>0</v>
      </c>
      <c r="M22" s="93">
        <v>0</v>
      </c>
      <c r="N22" s="68">
        <v>0</v>
      </c>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93">
        <v>131631.55573999998</v>
      </c>
      <c r="L23" s="68">
        <v>130028.19617</v>
      </c>
      <c r="M23" s="93">
        <v>129003.18932999999</v>
      </c>
      <c r="N23" s="68">
        <v>130073.82926000003</v>
      </c>
      <c r="O23" s="114" t="s">
        <v>55</v>
      </c>
    </row>
    <row r="24" spans="1:17" s="12" customFormat="1">
      <c r="A24" s="8">
        <v>20</v>
      </c>
      <c r="B24" s="96" t="s">
        <v>395</v>
      </c>
      <c r="C24" s="97"/>
      <c r="D24" s="98"/>
      <c r="E24" s="98"/>
      <c r="F24" s="98"/>
      <c r="G24" s="99"/>
      <c r="H24" s="98"/>
      <c r="I24" s="100"/>
      <c r="J24" s="68">
        <v>1992775.7609512601</v>
      </c>
      <c r="K24" s="93">
        <v>2023976.6207500002</v>
      </c>
      <c r="L24" s="68">
        <v>2018427.04241</v>
      </c>
      <c r="M24" s="93">
        <v>2010714.8039499999</v>
      </c>
      <c r="N24" s="68">
        <v>1970997.7751799999</v>
      </c>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93">
        <v>930487.79759999993</v>
      </c>
      <c r="L25" s="68">
        <v>1108335.3062</v>
      </c>
      <c r="M25" s="93">
        <v>705028.72346999997</v>
      </c>
      <c r="N25" s="68">
        <v>531783.04576000001</v>
      </c>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94">
        <v>430142089.59354693</v>
      </c>
      <c r="L26" s="72">
        <v>433587830.99383003</v>
      </c>
      <c r="M26" s="94">
        <v>438700909.11870003</v>
      </c>
      <c r="N26" s="72">
        <v>458589903.10879999</v>
      </c>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93">
        <v>8420243.8994689994</v>
      </c>
      <c r="L27" s="68">
        <v>7981957.3138899999</v>
      </c>
      <c r="M27" s="93">
        <v>6862314.988760001</v>
      </c>
      <c r="N27" s="68">
        <v>7125084.2330600023</v>
      </c>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93">
        <v>4015522.9996439992</v>
      </c>
      <c r="L28" s="68">
        <v>4583087.967389998</v>
      </c>
      <c r="M28" s="93">
        <v>3852233.6869100006</v>
      </c>
      <c r="N28" s="68">
        <v>3797521.2183000003</v>
      </c>
      <c r="O28" s="114" t="s">
        <v>87</v>
      </c>
    </row>
    <row r="29" spans="1:17" s="12" customFormat="1">
      <c r="A29" s="8">
        <v>25</v>
      </c>
      <c r="B29" s="96" t="s">
        <v>392</v>
      </c>
      <c r="C29" s="97"/>
      <c r="D29" s="98"/>
      <c r="E29" s="98"/>
      <c r="F29" s="98"/>
      <c r="G29" s="99"/>
      <c r="H29" s="98"/>
      <c r="I29" s="100"/>
      <c r="J29" s="68">
        <v>1450983.8312335243</v>
      </c>
      <c r="K29" s="93">
        <v>1002799.5749300001</v>
      </c>
      <c r="L29" s="68">
        <v>684510.44042</v>
      </c>
      <c r="M29" s="93">
        <v>662629.07871000003</v>
      </c>
      <c r="N29" s="68">
        <v>540783.72874000005</v>
      </c>
      <c r="O29" s="114" t="s">
        <v>414</v>
      </c>
    </row>
    <row r="30" spans="1:17" s="12" customFormat="1">
      <c r="A30" s="8">
        <v>26</v>
      </c>
      <c r="B30" s="96" t="s">
        <v>393</v>
      </c>
      <c r="C30" s="97"/>
      <c r="D30" s="98"/>
      <c r="E30" s="98"/>
      <c r="F30" s="98"/>
      <c r="G30" s="99"/>
      <c r="H30" s="98"/>
      <c r="I30" s="100"/>
      <c r="J30" s="68">
        <v>1948079.0255787303</v>
      </c>
      <c r="K30" s="93">
        <v>2749518.4563014652</v>
      </c>
      <c r="L30" s="68">
        <v>2970001.78241</v>
      </c>
      <c r="M30" s="93">
        <v>2792399.7961200001</v>
      </c>
      <c r="N30" s="68">
        <v>2779049.9781300016</v>
      </c>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93">
        <v>12572.71</v>
      </c>
      <c r="L31" s="68">
        <v>40593.105420000007</v>
      </c>
      <c r="M31" s="93">
        <v>11452.002540000001</v>
      </c>
      <c r="N31" s="68">
        <v>13490.916150000001</v>
      </c>
      <c r="O31" s="114" t="s">
        <v>88</v>
      </c>
    </row>
    <row r="32" spans="1:17" s="12" customFormat="1">
      <c r="A32" s="8">
        <v>28</v>
      </c>
      <c r="B32" s="96" t="s">
        <v>394</v>
      </c>
      <c r="C32" s="97"/>
      <c r="D32" s="98"/>
      <c r="E32" s="98"/>
      <c r="F32" s="98"/>
      <c r="G32" s="99"/>
      <c r="H32" s="98"/>
      <c r="I32" s="100"/>
      <c r="J32" s="68">
        <v>1570388.6019432999</v>
      </c>
      <c r="K32" s="93">
        <v>1319654.1856499997</v>
      </c>
      <c r="L32" s="68">
        <v>1462967.8304800005</v>
      </c>
      <c r="M32" s="93">
        <v>1539208.6386799999</v>
      </c>
      <c r="N32" s="68">
        <v>1478722.7684799994</v>
      </c>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98"/>
      <c r="L33" s="98"/>
      <c r="M33" s="98"/>
      <c r="N33" s="9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93">
        <v>193622.07553899995</v>
      </c>
      <c r="L34" s="68">
        <v>302923.45374999999</v>
      </c>
      <c r="M34" s="93">
        <v>316646.64118000004</v>
      </c>
      <c r="N34" s="68">
        <v>167620.87211</v>
      </c>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93">
        <v>3379693.1953799999</v>
      </c>
      <c r="L35" s="68">
        <v>3078702.4776999997</v>
      </c>
      <c r="M35" s="93">
        <v>3172045.7681799992</v>
      </c>
      <c r="N35" s="68">
        <v>2859740.4051099997</v>
      </c>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98"/>
      <c r="L36" s="98"/>
      <c r="M36" s="98"/>
      <c r="N36" s="9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93">
        <v>5870107.1554200007</v>
      </c>
      <c r="L37" s="68">
        <v>5885420.7699100003</v>
      </c>
      <c r="M37" s="93">
        <v>5923731.3592799995</v>
      </c>
      <c r="N37" s="68">
        <v>4991447.5383199984</v>
      </c>
      <c r="O37" s="114" t="s">
        <v>93</v>
      </c>
    </row>
    <row r="38" spans="1:15" s="12" customFormat="1">
      <c r="A38" s="8">
        <v>34</v>
      </c>
      <c r="B38" s="96" t="s">
        <v>396</v>
      </c>
      <c r="C38" s="97"/>
      <c r="D38" s="98"/>
      <c r="E38" s="98"/>
      <c r="F38" s="98"/>
      <c r="G38" s="99"/>
      <c r="H38" s="98"/>
      <c r="I38" s="100"/>
      <c r="J38" s="68">
        <v>345018.91693000001</v>
      </c>
      <c r="K38" s="93">
        <v>404916.8101</v>
      </c>
      <c r="L38" s="68">
        <v>0</v>
      </c>
      <c r="M38" s="93">
        <v>16852.344099999998</v>
      </c>
      <c r="N38" s="68">
        <v>15612.99152</v>
      </c>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93">
        <v>1573868.9533899999</v>
      </c>
      <c r="L39" s="68">
        <v>1736788.8343999994</v>
      </c>
      <c r="M39" s="93">
        <v>1699248.7314099998</v>
      </c>
      <c r="N39" s="68">
        <v>1837744.7773500006</v>
      </c>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93">
        <v>27570996.837369993</v>
      </c>
      <c r="L40" s="68">
        <v>28919681.692520004</v>
      </c>
      <c r="M40" s="93">
        <v>27599986.278640002</v>
      </c>
      <c r="N40" s="68">
        <v>28751101.658739995</v>
      </c>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94">
        <v>56513516.854243457</v>
      </c>
      <c r="L41" s="72">
        <v>57646635.669409998</v>
      </c>
      <c r="M41" s="94">
        <v>54448749.315619998</v>
      </c>
      <c r="N41" s="72">
        <v>54357921.087159984</v>
      </c>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94">
        <v>486655606.44795036</v>
      </c>
      <c r="L42" s="72">
        <v>491234466.66335022</v>
      </c>
      <c r="M42" s="94">
        <v>493149658.43444991</v>
      </c>
      <c r="N42" s="72">
        <v>512947824.19614011</v>
      </c>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93">
        <v>3842067.0435100002</v>
      </c>
      <c r="L43" s="68">
        <v>3542416.8964399998</v>
      </c>
      <c r="M43" s="93">
        <v>3378325.7949000001</v>
      </c>
      <c r="N43" s="68">
        <v>3416826.6537199994</v>
      </c>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93">
        <v>8592.2345000000005</v>
      </c>
      <c r="L44" s="68">
        <v>38704.458780000001</v>
      </c>
      <c r="M44" s="93">
        <v>40944.275970000002</v>
      </c>
      <c r="N44" s="68">
        <v>47670.705549999999</v>
      </c>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93">
        <v>2599251.3658059994</v>
      </c>
      <c r="L45" s="68">
        <v>2594309.3664200008</v>
      </c>
      <c r="M45" s="93">
        <v>2595057.7597000008</v>
      </c>
      <c r="N45" s="68">
        <v>2452902.4214799991</v>
      </c>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93">
        <v>1603507.5019899998</v>
      </c>
      <c r="L46" s="68">
        <v>1611523.4104099998</v>
      </c>
      <c r="M46" s="93">
        <v>1757860.3386800003</v>
      </c>
      <c r="N46" s="68">
        <v>1843061.49437</v>
      </c>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93">
        <v>802126.19513999997</v>
      </c>
      <c r="L47" s="68">
        <v>857846.23262000002</v>
      </c>
      <c r="M47" s="93">
        <v>944988.62718999991</v>
      </c>
      <c r="N47" s="68">
        <v>1037302.62797</v>
      </c>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93">
        <v>3531397.0126799992</v>
      </c>
      <c r="L48" s="68">
        <v>3829904.6255799998</v>
      </c>
      <c r="M48" s="93">
        <v>4055145.1625999995</v>
      </c>
      <c r="N48" s="68">
        <v>4321409.7894400004</v>
      </c>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93">
        <v>11859326.373420004</v>
      </c>
      <c r="L49" s="68">
        <v>12850436.58114</v>
      </c>
      <c r="M49" s="93">
        <v>12177873.182639999</v>
      </c>
      <c r="N49" s="68">
        <v>11423669.708260003</v>
      </c>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94">
        <v>24246267.727845997</v>
      </c>
      <c r="L50" s="72">
        <v>25325141.572060008</v>
      </c>
      <c r="M50" s="94">
        <v>24950195.1424</v>
      </c>
      <c r="N50" s="72">
        <v>24542843.401589993</v>
      </c>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93">
        <v>365484075.00110239</v>
      </c>
      <c r="L51" s="68">
        <v>370333041.04859996</v>
      </c>
      <c r="M51" s="93">
        <v>372920017.09592009</v>
      </c>
      <c r="N51" s="68">
        <v>390981218.31098998</v>
      </c>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93">
        <v>3169876.72554</v>
      </c>
      <c r="L52" s="68">
        <v>2995934.5833700006</v>
      </c>
      <c r="M52" s="93">
        <v>2768027.7290399992</v>
      </c>
      <c r="N52" s="68">
        <v>2581096.7380400002</v>
      </c>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93">
        <v>3584690.1720299996</v>
      </c>
      <c r="L53" s="68">
        <v>3579414.0045400006</v>
      </c>
      <c r="M53" s="93">
        <v>3612253.3396599982</v>
      </c>
      <c r="N53" s="68">
        <v>3834951.4841900016</v>
      </c>
      <c r="O53" s="114" t="s">
        <v>82</v>
      </c>
    </row>
    <row r="54" spans="1:15" s="12" customFormat="1">
      <c r="A54" s="8">
        <v>50</v>
      </c>
      <c r="B54" s="96" t="s">
        <v>397</v>
      </c>
      <c r="C54" s="97"/>
      <c r="D54" s="98"/>
      <c r="E54" s="98"/>
      <c r="F54" s="98"/>
      <c r="G54" s="99"/>
      <c r="H54" s="98"/>
      <c r="I54" s="100"/>
      <c r="J54" s="68">
        <v>10786.193179999998</v>
      </c>
      <c r="K54" s="93">
        <v>12605.545769999999</v>
      </c>
      <c r="L54" s="68">
        <v>13365.726829999998</v>
      </c>
      <c r="M54" s="93">
        <v>13757.499510000001</v>
      </c>
      <c r="N54" s="68">
        <v>16554.968649999999</v>
      </c>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94">
        <v>372251247.44487244</v>
      </c>
      <c r="L55" s="72">
        <v>376921755.36373019</v>
      </c>
      <c r="M55" s="94">
        <v>379314055.66457021</v>
      </c>
      <c r="N55" s="72">
        <v>397413821.50229001</v>
      </c>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94">
        <v>396497515.17293811</v>
      </c>
      <c r="L56" s="72">
        <v>402246896.93594104</v>
      </c>
      <c r="M56" s="94">
        <v>404264250.80713004</v>
      </c>
      <c r="N56" s="72">
        <v>421956664.90409994</v>
      </c>
      <c r="O56" s="119" t="s">
        <v>107</v>
      </c>
    </row>
    <row r="57" spans="1:15">
      <c r="A57" s="8">
        <v>53</v>
      </c>
      <c r="B57" s="41" t="s">
        <v>26</v>
      </c>
      <c r="C57" s="67">
        <v>601522.1</v>
      </c>
      <c r="D57" s="68">
        <v>601522.1</v>
      </c>
      <c r="E57" s="68">
        <v>601522.1</v>
      </c>
      <c r="F57" s="68">
        <v>557522.1</v>
      </c>
      <c r="G57" s="79">
        <v>557522.1</v>
      </c>
      <c r="H57" s="68">
        <v>557522.1</v>
      </c>
      <c r="I57" s="93">
        <v>557522.1</v>
      </c>
      <c r="J57" s="68">
        <v>557522.1</v>
      </c>
      <c r="K57" s="93">
        <v>557522.1</v>
      </c>
      <c r="L57" s="68">
        <v>557522.1</v>
      </c>
      <c r="M57" s="93">
        <v>557522.1</v>
      </c>
      <c r="N57" s="68">
        <v>557522.1</v>
      </c>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93">
        <v>23654555.914999999</v>
      </c>
      <c r="L58" s="68">
        <v>23794555.914999999</v>
      </c>
      <c r="M58" s="93">
        <v>24103817.663000003</v>
      </c>
      <c r="N58" s="68">
        <v>24589117.663000003</v>
      </c>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93">
        <v>19671804.442440003</v>
      </c>
      <c r="L59" s="68">
        <v>19671804.452440001</v>
      </c>
      <c r="M59" s="93">
        <v>19798724.111139998</v>
      </c>
      <c r="N59" s="68">
        <v>19798737.1083</v>
      </c>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93">
        <v>27246020.530852079</v>
      </c>
      <c r="L60" s="68">
        <v>26715715.888060007</v>
      </c>
      <c r="M60" s="93">
        <v>26334194.405219998</v>
      </c>
      <c r="N60" s="68">
        <v>27316242.939099997</v>
      </c>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93">
        <v>19028188.284539994</v>
      </c>
      <c r="L61" s="68">
        <v>18247971.381909996</v>
      </c>
      <c r="M61" s="93">
        <v>18091149.34987</v>
      </c>
      <c r="N61" s="68">
        <v>18729539.483389996</v>
      </c>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94">
        <v>89600569.172832087</v>
      </c>
      <c r="L62" s="72">
        <v>88430047.63741</v>
      </c>
      <c r="M62" s="94">
        <v>88327885.529279992</v>
      </c>
      <c r="N62" s="72">
        <v>90433637.193810016</v>
      </c>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94">
        <v>486655606.44592053</v>
      </c>
      <c r="L63" s="72">
        <v>491234466.67352015</v>
      </c>
      <c r="M63" s="94">
        <v>493149658.43658996</v>
      </c>
      <c r="N63" s="72">
        <v>512947824.19810009</v>
      </c>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J5" activePane="bottomRight" state="frozen"/>
      <selection pane="topRight" activeCell="C1" sqref="C1"/>
      <selection pane="bottomLeft" activeCell="A5" sqref="A5"/>
      <selection pane="bottomRight" activeCell="N44" sqref="N44"/>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1" width="19.33203125" style="12" bestFit="1" customWidth="1"/>
    <col min="12" max="12" width="20.109375" style="12" bestFit="1"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38" t="s">
        <v>122</v>
      </c>
      <c r="B2" s="139"/>
      <c r="C2" s="139"/>
      <c r="D2" s="139"/>
      <c r="E2" s="139"/>
      <c r="F2" s="139"/>
      <c r="G2" s="139"/>
      <c r="H2" s="139"/>
      <c r="I2" s="139"/>
      <c r="J2" s="139"/>
      <c r="K2" s="139"/>
      <c r="L2" s="139"/>
      <c r="M2" s="139"/>
      <c r="N2" s="139"/>
      <c r="O2" s="139"/>
    </row>
    <row r="3" spans="1:15" s="12" customFormat="1" ht="31.5" customHeight="1" thickBot="1">
      <c r="A3" s="144" t="s">
        <v>371</v>
      </c>
      <c r="B3" s="145"/>
      <c r="C3" s="145"/>
      <c r="D3" s="145"/>
      <c r="E3" s="145"/>
      <c r="F3" s="145"/>
      <c r="G3" s="145"/>
      <c r="H3" s="145"/>
      <c r="I3" s="145"/>
      <c r="J3" s="145"/>
      <c r="K3" s="145"/>
      <c r="L3" s="145"/>
      <c r="M3" s="145"/>
      <c r="N3" s="145"/>
      <c r="O3" s="145"/>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125">
        <v>24643345.801430002</v>
      </c>
      <c r="L5" s="67">
        <v>23799099.571000002</v>
      </c>
      <c r="M5" s="82">
        <v>22602930.780759994</v>
      </c>
      <c r="N5" s="67">
        <v>22597244.953870006</v>
      </c>
      <c r="O5" s="114" t="s">
        <v>410</v>
      </c>
    </row>
    <row r="6" spans="1:15" s="12" customFormat="1">
      <c r="A6" s="8">
        <v>2</v>
      </c>
      <c r="B6" s="96" t="s">
        <v>385</v>
      </c>
      <c r="C6" s="97"/>
      <c r="D6" s="97"/>
      <c r="E6" s="97"/>
      <c r="F6" s="97"/>
      <c r="G6" s="102"/>
      <c r="H6" s="97"/>
      <c r="I6" s="102"/>
      <c r="J6" s="67">
        <v>73500.5</v>
      </c>
      <c r="K6" s="126">
        <v>52755.183689999998</v>
      </c>
      <c r="L6" s="67">
        <v>210942.23</v>
      </c>
      <c r="M6" s="82">
        <v>198752.32500000001</v>
      </c>
      <c r="N6" s="67">
        <v>208080.02499999999</v>
      </c>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126">
        <v>4008077.5728800003</v>
      </c>
      <c r="L7" s="67">
        <v>4063386.3553300006</v>
      </c>
      <c r="M7" s="82">
        <v>3702466.2967999997</v>
      </c>
      <c r="N7" s="67">
        <v>3759104.8438799991</v>
      </c>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126">
        <v>7447509.9620100008</v>
      </c>
      <c r="L8" s="67">
        <v>7192875.2976200003</v>
      </c>
      <c r="M8" s="82">
        <v>7906889.7605799995</v>
      </c>
      <c r="N8" s="67">
        <v>7927797.4741000002</v>
      </c>
      <c r="O8" s="114" t="s">
        <v>32</v>
      </c>
    </row>
    <row r="9" spans="1:15" s="12" customFormat="1">
      <c r="A9" s="8">
        <v>5</v>
      </c>
      <c r="B9" s="96" t="s">
        <v>388</v>
      </c>
      <c r="C9" s="97"/>
      <c r="D9" s="97"/>
      <c r="E9" s="97"/>
      <c r="F9" s="97"/>
      <c r="G9" s="102"/>
      <c r="H9" s="97"/>
      <c r="I9" s="102"/>
      <c r="J9" s="67">
        <v>81834.005250000002</v>
      </c>
      <c r="K9" s="126">
        <v>26355.691220000001</v>
      </c>
      <c r="L9" s="67">
        <v>33737.818220000001</v>
      </c>
      <c r="M9" s="82">
        <v>33737.818220000001</v>
      </c>
      <c r="N9" s="67">
        <v>33737.818220000001</v>
      </c>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126">
        <v>7770236.5475799991</v>
      </c>
      <c r="L10" s="67">
        <v>8150407.7127399994</v>
      </c>
      <c r="M10" s="82">
        <v>8853201.3544699978</v>
      </c>
      <c r="N10" s="67">
        <v>9010030.9895500019</v>
      </c>
      <c r="O10" s="114" t="s">
        <v>34</v>
      </c>
    </row>
    <row r="11" spans="1:15" s="134" customFormat="1">
      <c r="A11" s="131">
        <v>7</v>
      </c>
      <c r="B11" s="132" t="s">
        <v>36</v>
      </c>
      <c r="C11" s="67">
        <v>9500</v>
      </c>
      <c r="D11" s="67">
        <v>0</v>
      </c>
      <c r="E11" s="67">
        <v>0</v>
      </c>
      <c r="F11" s="67">
        <v>0</v>
      </c>
      <c r="G11" s="82">
        <v>0</v>
      </c>
      <c r="H11" s="67">
        <v>0</v>
      </c>
      <c r="I11" s="82">
        <v>0</v>
      </c>
      <c r="J11" s="67">
        <v>0</v>
      </c>
      <c r="K11" s="126">
        <v>3207.92</v>
      </c>
      <c r="L11" s="67">
        <v>3207.92</v>
      </c>
      <c r="M11" s="82">
        <v>0</v>
      </c>
      <c r="N11" s="67">
        <v>0</v>
      </c>
      <c r="O11" s="133" t="s">
        <v>440</v>
      </c>
    </row>
    <row r="12" spans="1:15">
      <c r="A12" s="8">
        <v>8</v>
      </c>
      <c r="B12" s="41" t="s">
        <v>123</v>
      </c>
      <c r="C12" s="67">
        <v>0</v>
      </c>
      <c r="D12" s="67">
        <v>0</v>
      </c>
      <c r="E12" s="67">
        <v>0</v>
      </c>
      <c r="F12" s="67">
        <v>0</v>
      </c>
      <c r="G12" s="82">
        <v>0</v>
      </c>
      <c r="H12" s="67">
        <v>0</v>
      </c>
      <c r="I12" s="82">
        <v>0</v>
      </c>
      <c r="J12" s="67">
        <v>0</v>
      </c>
      <c r="K12" s="126">
        <v>0</v>
      </c>
      <c r="L12" s="67">
        <v>0</v>
      </c>
      <c r="M12" s="82">
        <v>0</v>
      </c>
      <c r="N12" s="67">
        <v>0</v>
      </c>
      <c r="O12" s="114" t="s">
        <v>39</v>
      </c>
    </row>
    <row r="13" spans="1:15">
      <c r="A13" s="8">
        <v>9</v>
      </c>
      <c r="B13" s="41" t="s">
        <v>40</v>
      </c>
      <c r="C13" s="67">
        <v>0</v>
      </c>
      <c r="D13" s="67">
        <v>0</v>
      </c>
      <c r="E13" s="67">
        <v>0</v>
      </c>
      <c r="F13" s="67">
        <v>0</v>
      </c>
      <c r="G13" s="82">
        <v>0</v>
      </c>
      <c r="H13" s="67">
        <v>0</v>
      </c>
      <c r="I13" s="82">
        <v>0</v>
      </c>
      <c r="J13" s="67">
        <v>0</v>
      </c>
      <c r="K13" s="126">
        <v>0</v>
      </c>
      <c r="L13" s="67">
        <v>0</v>
      </c>
      <c r="M13" s="82">
        <v>0</v>
      </c>
      <c r="N13" s="67">
        <v>0</v>
      </c>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126">
        <v>13164621.886299998</v>
      </c>
      <c r="L14" s="67">
        <v>13063882.083940001</v>
      </c>
      <c r="M14" s="82">
        <v>13130888.586909998</v>
      </c>
      <c r="N14" s="67">
        <v>13978742.797209999</v>
      </c>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126">
        <v>16906.300739999999</v>
      </c>
      <c r="L15" s="67">
        <v>15769.89443</v>
      </c>
      <c r="M15" s="82">
        <v>15769.30228</v>
      </c>
      <c r="N15" s="67">
        <v>15144.29283</v>
      </c>
      <c r="O15" s="114" t="s">
        <v>44</v>
      </c>
    </row>
    <row r="16" spans="1:15">
      <c r="A16" s="8">
        <v>12</v>
      </c>
      <c r="B16" s="41" t="s">
        <v>125</v>
      </c>
      <c r="C16" s="67">
        <v>0</v>
      </c>
      <c r="D16" s="67">
        <v>0</v>
      </c>
      <c r="E16" s="67">
        <v>0</v>
      </c>
      <c r="F16" s="67">
        <v>83.7</v>
      </c>
      <c r="G16" s="82">
        <v>0</v>
      </c>
      <c r="H16" s="67">
        <v>0</v>
      </c>
      <c r="I16" s="82">
        <v>0</v>
      </c>
      <c r="J16" s="67">
        <v>0</v>
      </c>
      <c r="K16" s="126">
        <v>0</v>
      </c>
      <c r="L16" s="67">
        <v>0</v>
      </c>
      <c r="M16" s="82">
        <v>0</v>
      </c>
      <c r="N16" s="67">
        <v>0</v>
      </c>
      <c r="O16" s="114" t="s">
        <v>46</v>
      </c>
    </row>
    <row r="17" spans="1:15" s="12" customFormat="1">
      <c r="A17" s="8">
        <v>13</v>
      </c>
      <c r="B17" s="96" t="s">
        <v>389</v>
      </c>
      <c r="C17" s="97"/>
      <c r="D17" s="97"/>
      <c r="E17" s="97"/>
      <c r="F17" s="97"/>
      <c r="G17" s="102"/>
      <c r="H17" s="97"/>
      <c r="I17" s="102"/>
      <c r="J17" s="67">
        <v>0</v>
      </c>
      <c r="K17" s="126">
        <v>0</v>
      </c>
      <c r="L17" s="67">
        <v>0</v>
      </c>
      <c r="M17" s="82">
        <v>0</v>
      </c>
      <c r="N17" s="67">
        <v>0</v>
      </c>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126">
        <v>6634968.6149500012</v>
      </c>
      <c r="L18" s="67">
        <v>6753317.6016999995</v>
      </c>
      <c r="M18" s="82">
        <v>6920017.644679999</v>
      </c>
      <c r="N18" s="67">
        <v>7124151.4666700009</v>
      </c>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126">
        <v>667165.91012999997</v>
      </c>
      <c r="L19" s="67">
        <v>666983.95963000006</v>
      </c>
      <c r="M19" s="82">
        <v>673211.65679000004</v>
      </c>
      <c r="N19" s="67">
        <v>686257.85683000006</v>
      </c>
      <c r="O19" s="114" t="s">
        <v>49</v>
      </c>
    </row>
    <row r="20" spans="1:15">
      <c r="A20" s="8">
        <v>16</v>
      </c>
      <c r="B20" s="41" t="s">
        <v>50</v>
      </c>
      <c r="C20" s="67">
        <v>96000</v>
      </c>
      <c r="D20" s="67">
        <v>96000</v>
      </c>
      <c r="E20" s="67">
        <v>196000</v>
      </c>
      <c r="F20" s="67">
        <v>196000</v>
      </c>
      <c r="G20" s="82">
        <v>196000</v>
      </c>
      <c r="H20" s="67">
        <v>196000</v>
      </c>
      <c r="I20" s="82">
        <v>196000</v>
      </c>
      <c r="J20" s="103"/>
      <c r="K20" s="127">
        <v>0</v>
      </c>
      <c r="L20" s="127">
        <v>0</v>
      </c>
      <c r="M20" s="127">
        <v>0</v>
      </c>
      <c r="N20" s="127">
        <v>0</v>
      </c>
      <c r="O20" s="114" t="s">
        <v>51</v>
      </c>
    </row>
    <row r="21" spans="1:15" s="12" customFormat="1">
      <c r="A21" s="8">
        <v>17</v>
      </c>
      <c r="B21" s="96" t="s">
        <v>391</v>
      </c>
      <c r="C21" s="97"/>
      <c r="D21" s="97"/>
      <c r="E21" s="97"/>
      <c r="F21" s="97"/>
      <c r="G21" s="102"/>
      <c r="H21" s="97"/>
      <c r="I21" s="102"/>
      <c r="J21" s="67">
        <v>196000</v>
      </c>
      <c r="K21" s="126">
        <v>196000</v>
      </c>
      <c r="L21" s="67">
        <v>199184.76976</v>
      </c>
      <c r="M21" s="82">
        <v>199158.00698999999</v>
      </c>
      <c r="N21" s="67">
        <v>301000</v>
      </c>
      <c r="O21" s="114" t="s">
        <v>413</v>
      </c>
    </row>
    <row r="22" spans="1:15">
      <c r="A22" s="8">
        <v>18</v>
      </c>
      <c r="B22" s="41" t="s">
        <v>127</v>
      </c>
      <c r="C22" s="67">
        <v>57.2</v>
      </c>
      <c r="D22" s="67">
        <v>57.2</v>
      </c>
      <c r="E22" s="67">
        <v>50.1</v>
      </c>
      <c r="F22" s="67">
        <v>50.1</v>
      </c>
      <c r="G22" s="82">
        <v>50.1</v>
      </c>
      <c r="H22" s="67">
        <v>53.1</v>
      </c>
      <c r="I22" s="82">
        <v>59.8</v>
      </c>
      <c r="J22" s="67">
        <v>61.1</v>
      </c>
      <c r="K22" s="126">
        <v>60.7</v>
      </c>
      <c r="L22" s="67">
        <v>62.558</v>
      </c>
      <c r="M22" s="82">
        <v>62.2</v>
      </c>
      <c r="N22" s="67">
        <v>63.2</v>
      </c>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82">
        <v>39004.865969999999</v>
      </c>
      <c r="L23" s="67">
        <v>40416.055710000001</v>
      </c>
      <c r="M23" s="82">
        <v>40418.246400000004</v>
      </c>
      <c r="N23" s="67">
        <v>43177.211929999998</v>
      </c>
      <c r="O23" s="114" t="s">
        <v>55</v>
      </c>
    </row>
    <row r="24" spans="1:15" s="12" customFormat="1">
      <c r="A24" s="8">
        <v>20</v>
      </c>
      <c r="B24" s="96" t="s">
        <v>395</v>
      </c>
      <c r="C24" s="97"/>
      <c r="D24" s="97"/>
      <c r="E24" s="97"/>
      <c r="F24" s="97"/>
      <c r="G24" s="102"/>
      <c r="H24" s="97"/>
      <c r="I24" s="102"/>
      <c r="J24" s="97">
        <v>0</v>
      </c>
      <c r="K24" s="102">
        <v>0</v>
      </c>
      <c r="L24" s="102">
        <v>0</v>
      </c>
      <c r="M24" s="102">
        <v>0</v>
      </c>
      <c r="N24" s="102">
        <v>0</v>
      </c>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82">
        <v>341795.98979000002</v>
      </c>
      <c r="L25" s="67">
        <v>333813.38978999999</v>
      </c>
      <c r="M25" s="82">
        <v>333740.57978999999</v>
      </c>
      <c r="N25" s="67">
        <v>331545.85457999998</v>
      </c>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83">
        <v>65012012.947120011</v>
      </c>
      <c r="L26" s="70">
        <v>64527087.218250014</v>
      </c>
      <c r="M26" s="83">
        <v>64611244.560060002</v>
      </c>
      <c r="N26" s="70">
        <v>66016078.785129994</v>
      </c>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82">
        <v>3479893.1542200018</v>
      </c>
      <c r="L27" s="67">
        <v>3370393.8364999983</v>
      </c>
      <c r="M27" s="82">
        <v>3696103.0037900014</v>
      </c>
      <c r="N27" s="67">
        <v>3862208.0926600001</v>
      </c>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82">
        <v>14572940.826670004</v>
      </c>
      <c r="L28" s="67">
        <v>14503027.50324</v>
      </c>
      <c r="M28" s="82">
        <v>15043424.924520001</v>
      </c>
      <c r="N28" s="67">
        <v>16588324.288140001</v>
      </c>
      <c r="O28" s="116" t="s">
        <v>87</v>
      </c>
    </row>
    <row r="29" spans="1:15" s="12" customFormat="1">
      <c r="A29" s="8">
        <v>25</v>
      </c>
      <c r="B29" s="96" t="s">
        <v>392</v>
      </c>
      <c r="C29" s="97"/>
      <c r="D29" s="97"/>
      <c r="E29" s="97"/>
      <c r="F29" s="97"/>
      <c r="G29" s="102"/>
      <c r="H29" s="97"/>
      <c r="I29" s="102"/>
      <c r="J29" s="67">
        <v>2945894.549618626</v>
      </c>
      <c r="K29" s="82">
        <v>3169707.216909999</v>
      </c>
      <c r="L29" s="67">
        <v>2278935.48165</v>
      </c>
      <c r="M29" s="82">
        <v>2259627.09461</v>
      </c>
      <c r="N29" s="67">
        <v>2022725.8143600002</v>
      </c>
      <c r="O29" s="114" t="s">
        <v>414</v>
      </c>
    </row>
    <row r="30" spans="1:15" s="12" customFormat="1">
      <c r="A30" s="8">
        <v>26</v>
      </c>
      <c r="B30" s="96" t="s">
        <v>393</v>
      </c>
      <c r="C30" s="97"/>
      <c r="D30" s="97"/>
      <c r="E30" s="97"/>
      <c r="F30" s="97"/>
      <c r="G30" s="102"/>
      <c r="H30" s="97"/>
      <c r="I30" s="102"/>
      <c r="J30" s="67">
        <v>24521724.438867841</v>
      </c>
      <c r="K30" s="82">
        <v>24700016.467210006</v>
      </c>
      <c r="L30" s="67">
        <v>25213316.724059995</v>
      </c>
      <c r="M30" s="82">
        <v>24756800.035289995</v>
      </c>
      <c r="N30" s="67">
        <v>24986154.868880011</v>
      </c>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82">
        <v>857796.36860000016</v>
      </c>
      <c r="L31" s="67">
        <v>912593.16177000012</v>
      </c>
      <c r="M31" s="82">
        <v>983827.75956000015</v>
      </c>
      <c r="N31" s="67">
        <v>793005.12045999977</v>
      </c>
      <c r="O31" s="116" t="s">
        <v>88</v>
      </c>
    </row>
    <row r="32" spans="1:15" s="12" customFormat="1">
      <c r="A32" s="8">
        <v>28</v>
      </c>
      <c r="B32" s="96" t="s">
        <v>394</v>
      </c>
      <c r="C32" s="97"/>
      <c r="D32" s="97"/>
      <c r="E32" s="97"/>
      <c r="F32" s="97"/>
      <c r="G32" s="102"/>
      <c r="H32" s="97"/>
      <c r="I32" s="102"/>
      <c r="J32" s="67">
        <v>1947652.966615364</v>
      </c>
      <c r="K32" s="82">
        <v>2155499.4630799992</v>
      </c>
      <c r="L32" s="67">
        <v>2443736.7604400008</v>
      </c>
      <c r="M32" s="82">
        <v>2426941.5025399998</v>
      </c>
      <c r="N32" s="67">
        <v>2243625.6891599996</v>
      </c>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97"/>
      <c r="L33" s="97"/>
      <c r="M33" s="102"/>
      <c r="N33" s="9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82">
        <v>3901.5646999999999</v>
      </c>
      <c r="L34" s="67">
        <v>11458.11861</v>
      </c>
      <c r="M34" s="82">
        <v>11761.924350000001</v>
      </c>
      <c r="N34" s="67">
        <v>128703.28861999999</v>
      </c>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82">
        <v>282860.86684000003</v>
      </c>
      <c r="L35" s="67">
        <v>343234.85252000007</v>
      </c>
      <c r="M35" s="82">
        <v>311820.43609999988</v>
      </c>
      <c r="N35" s="67">
        <v>332773.81596999994</v>
      </c>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82">
        <v>2475589.8120100005</v>
      </c>
      <c r="L36" s="67">
        <v>2470228.9257300003</v>
      </c>
      <c r="M36" s="82">
        <v>2438391.2479300001</v>
      </c>
      <c r="N36" s="67">
        <v>2469368.7539399993</v>
      </c>
      <c r="O36" s="116" t="s">
        <v>93</v>
      </c>
    </row>
    <row r="37" spans="1:15" s="12" customFormat="1">
      <c r="A37" s="8">
        <v>33</v>
      </c>
      <c r="B37" s="96" t="s">
        <v>396</v>
      </c>
      <c r="C37" s="97"/>
      <c r="D37" s="97"/>
      <c r="E37" s="97"/>
      <c r="F37" s="97"/>
      <c r="G37" s="102"/>
      <c r="H37" s="97"/>
      <c r="I37" s="102"/>
      <c r="J37" s="67">
        <v>4818.45</v>
      </c>
      <c r="K37" s="82">
        <v>0</v>
      </c>
      <c r="L37" s="67">
        <v>0</v>
      </c>
      <c r="M37" s="82">
        <v>0</v>
      </c>
      <c r="N37" s="67">
        <v>0</v>
      </c>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82">
        <v>875111.90753999969</v>
      </c>
      <c r="L38" s="67">
        <v>992485.84326999995</v>
      </c>
      <c r="M38" s="82">
        <v>988030.90672999981</v>
      </c>
      <c r="N38" s="67">
        <v>1000609.3358600002</v>
      </c>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82">
        <v>7638984.5232499987</v>
      </c>
      <c r="L39" s="67">
        <v>7888346.2601000024</v>
      </c>
      <c r="M39" s="82">
        <v>7602569.6766400002</v>
      </c>
      <c r="N39" s="67">
        <v>7501306.964089999</v>
      </c>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83">
        <v>60212302.17253001</v>
      </c>
      <c r="L40" s="70">
        <v>60427757.469390012</v>
      </c>
      <c r="M40" s="83">
        <v>60519298.513490014</v>
      </c>
      <c r="N40" s="70">
        <v>61928806.03380999</v>
      </c>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83">
        <v>125224315.11985998</v>
      </c>
      <c r="L41" s="70">
        <v>124954844.68782997</v>
      </c>
      <c r="M41" s="83">
        <v>125130543.07376994</v>
      </c>
      <c r="N41" s="70">
        <v>127944884.81919001</v>
      </c>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82">
        <v>1943939.2813900004</v>
      </c>
      <c r="L42" s="67">
        <v>2015794.6750499993</v>
      </c>
      <c r="M42" s="82">
        <v>2019738.9264700001</v>
      </c>
      <c r="N42" s="67">
        <v>1849956.7124099997</v>
      </c>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82">
        <v>1048512.53676</v>
      </c>
      <c r="L43" s="67">
        <v>831293.58686999988</v>
      </c>
      <c r="M43" s="82">
        <v>915942.41369000007</v>
      </c>
      <c r="N43" s="67">
        <v>764909.68891000014</v>
      </c>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82">
        <v>6435764.9907400003</v>
      </c>
      <c r="L44" s="67">
        <v>5953325.3739499999</v>
      </c>
      <c r="M44" s="82">
        <v>5948187.5141499992</v>
      </c>
      <c r="N44" s="67">
        <v>7105631.1760300007</v>
      </c>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82">
        <v>1613603.6351599998</v>
      </c>
      <c r="L45" s="67">
        <v>1755133.5836</v>
      </c>
      <c r="M45" s="82">
        <v>1786696.2429299995</v>
      </c>
      <c r="N45" s="67">
        <v>1764451.5315699996</v>
      </c>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82">
        <v>412262.43442999991</v>
      </c>
      <c r="L46" s="67">
        <v>409063.03975999996</v>
      </c>
      <c r="M46" s="82">
        <v>423774.44381000014</v>
      </c>
      <c r="N46" s="67">
        <v>449570.36357000016</v>
      </c>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82">
        <v>2074341.8464699998</v>
      </c>
      <c r="L47" s="67">
        <v>2167815.4368099999</v>
      </c>
      <c r="M47" s="82">
        <v>2272297.06556</v>
      </c>
      <c r="N47" s="67">
        <v>2088691.0286099992</v>
      </c>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82">
        <v>10139413.787769997</v>
      </c>
      <c r="L48" s="67">
        <v>10353413.233090004</v>
      </c>
      <c r="M48" s="82">
        <v>10353091.617100002</v>
      </c>
      <c r="N48" s="67">
        <v>10595174.722269993</v>
      </c>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83">
        <v>23667838.513669986</v>
      </c>
      <c r="L49" s="70">
        <v>23485838.930160001</v>
      </c>
      <c r="M49" s="83">
        <v>23719728.224750005</v>
      </c>
      <c r="N49" s="70">
        <v>24618385.224429999</v>
      </c>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82">
        <v>7604158.0366900004</v>
      </c>
      <c r="L50" s="67">
        <v>7621681.5420399988</v>
      </c>
      <c r="M50" s="82">
        <v>8021561.0494400011</v>
      </c>
      <c r="N50" s="67">
        <v>8292626.0232300013</v>
      </c>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82">
        <v>20230795.947529998</v>
      </c>
      <c r="L51" s="67">
        <v>19796430.502779998</v>
      </c>
      <c r="M51" s="82">
        <v>19398010.592639998</v>
      </c>
      <c r="N51" s="67">
        <v>21055010.324009996</v>
      </c>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82">
        <v>22793780.555980001</v>
      </c>
      <c r="L52" s="67">
        <v>22988035.132000007</v>
      </c>
      <c r="M52" s="82">
        <v>22396888.445760008</v>
      </c>
      <c r="N52" s="67">
        <v>21309932.077920005</v>
      </c>
      <c r="O52" s="116" t="s">
        <v>420</v>
      </c>
    </row>
    <row r="53" spans="1:15" s="12" customFormat="1">
      <c r="A53" s="8">
        <v>49</v>
      </c>
      <c r="B53" s="96" t="s">
        <v>397</v>
      </c>
      <c r="C53" s="97"/>
      <c r="D53" s="97"/>
      <c r="E53" s="97"/>
      <c r="F53" s="97"/>
      <c r="G53" s="102"/>
      <c r="H53" s="97"/>
      <c r="I53" s="102"/>
      <c r="J53" s="67">
        <v>38377.356630000002</v>
      </c>
      <c r="K53" s="82">
        <v>51862.584460000005</v>
      </c>
      <c r="L53" s="67">
        <v>45489.144939999991</v>
      </c>
      <c r="M53" s="82">
        <v>112727.12965000002</v>
      </c>
      <c r="N53" s="67">
        <v>70752.78731</v>
      </c>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83">
        <v>50680597.125009999</v>
      </c>
      <c r="L54" s="70">
        <v>50451636.322100013</v>
      </c>
      <c r="M54" s="83">
        <v>49929187.21776998</v>
      </c>
      <c r="N54" s="70">
        <v>50728321.212810002</v>
      </c>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83">
        <v>74348435.638860002</v>
      </c>
      <c r="L55" s="70">
        <v>73937475.252399996</v>
      </c>
      <c r="M55" s="83">
        <v>73648915.442750007</v>
      </c>
      <c r="N55" s="70">
        <v>75346706.437420011</v>
      </c>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82">
        <v>248815.55</v>
      </c>
      <c r="L56" s="67">
        <v>420815.55</v>
      </c>
      <c r="M56" s="82">
        <v>248815.55</v>
      </c>
      <c r="N56" s="67">
        <v>325120.87488999998</v>
      </c>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82">
        <v>18851309.48942</v>
      </c>
      <c r="L57" s="67">
        <v>18956670.48942</v>
      </c>
      <c r="M57" s="82">
        <v>19062335.48942</v>
      </c>
      <c r="N57" s="67">
        <v>19316241.814510003</v>
      </c>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82">
        <v>943583.05196999991</v>
      </c>
      <c r="L58" s="67">
        <v>723961.74996999989</v>
      </c>
      <c r="M58" s="82">
        <v>806121.93287999986</v>
      </c>
      <c r="N58" s="67">
        <v>811894.50498999993</v>
      </c>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82">
        <v>23016240.691669993</v>
      </c>
      <c r="L59" s="67">
        <v>23111007.056069992</v>
      </c>
      <c r="M59" s="82">
        <v>23747000.34562999</v>
      </c>
      <c r="N59" s="67">
        <v>24181929.766630016</v>
      </c>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82">
        <v>7815930.6841199975</v>
      </c>
      <c r="L60" s="67">
        <v>7804914.5896599973</v>
      </c>
      <c r="M60" s="82">
        <v>7617354.2995000016</v>
      </c>
      <c r="N60" s="67">
        <v>7962991.4216799987</v>
      </c>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83">
        <v>50627063.917200014</v>
      </c>
      <c r="L61" s="70">
        <v>50596553.88516999</v>
      </c>
      <c r="M61" s="83">
        <v>51232812.067460023</v>
      </c>
      <c r="N61" s="70">
        <v>52273057.50788001</v>
      </c>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83">
        <v>125224315.10632998</v>
      </c>
      <c r="L62" s="70">
        <v>124954844.68787001</v>
      </c>
      <c r="M62" s="83">
        <v>125130543.06043994</v>
      </c>
      <c r="N62" s="70">
        <v>127944884.82045999</v>
      </c>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O47" sqref="O47"/>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38" t="s">
        <v>122</v>
      </c>
      <c r="B2" s="139"/>
      <c r="C2" s="139"/>
      <c r="D2" s="139"/>
      <c r="E2" s="139"/>
      <c r="F2" s="139"/>
      <c r="G2" s="139"/>
      <c r="H2" s="139"/>
      <c r="I2" s="139"/>
      <c r="J2" s="139"/>
      <c r="K2" s="139"/>
      <c r="L2" s="139"/>
      <c r="M2" s="139"/>
      <c r="N2" s="139"/>
      <c r="O2" s="139"/>
    </row>
    <row r="3" spans="1:15" ht="23.25" customHeight="1" thickBot="1">
      <c r="A3" s="144" t="s">
        <v>370</v>
      </c>
      <c r="B3" s="145"/>
      <c r="C3" s="145"/>
      <c r="D3" s="145"/>
      <c r="E3" s="145"/>
      <c r="F3" s="145"/>
      <c r="G3" s="145"/>
      <c r="H3" s="145"/>
      <c r="I3" s="145"/>
      <c r="J3" s="145"/>
      <c r="K3" s="145"/>
      <c r="L3" s="145"/>
      <c r="M3" s="145"/>
      <c r="N3" s="145"/>
      <c r="O3" s="145"/>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82">
        <v>4049631.3843999999</v>
      </c>
      <c r="L5" s="67">
        <v>3861297.3031299999</v>
      </c>
      <c r="M5" s="82">
        <v>4394723.1397200003</v>
      </c>
      <c r="N5" s="67">
        <v>4086731.2476000004</v>
      </c>
      <c r="O5" s="114" t="s">
        <v>410</v>
      </c>
    </row>
    <row r="6" spans="1:15">
      <c r="A6" s="8">
        <v>2</v>
      </c>
      <c r="B6" s="96" t="s">
        <v>385</v>
      </c>
      <c r="C6" s="97"/>
      <c r="D6" s="97"/>
      <c r="E6" s="97"/>
      <c r="F6" s="97"/>
      <c r="G6" s="102"/>
      <c r="H6" s="97"/>
      <c r="I6" s="102"/>
      <c r="J6" s="67">
        <v>0</v>
      </c>
      <c r="K6" s="82">
        <v>0</v>
      </c>
      <c r="L6" s="67">
        <v>0</v>
      </c>
      <c r="M6" s="82">
        <v>0</v>
      </c>
      <c r="N6" s="67">
        <v>0</v>
      </c>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82">
        <v>427087.19039999996</v>
      </c>
      <c r="L7" s="67">
        <v>437818.34958000004</v>
      </c>
      <c r="M7" s="82">
        <v>430542.38874999998</v>
      </c>
      <c r="N7" s="67">
        <v>434847.57523999998</v>
      </c>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82">
        <v>1878047.93362</v>
      </c>
      <c r="L8" s="67">
        <v>1847843.9662600001</v>
      </c>
      <c r="M8" s="82">
        <v>1863062.2406000001</v>
      </c>
      <c r="N8" s="67">
        <v>1959406.7302799998</v>
      </c>
      <c r="O8" s="114" t="s">
        <v>32</v>
      </c>
    </row>
    <row r="9" spans="1:15" ht="15" customHeight="1">
      <c r="A9" s="8">
        <v>5</v>
      </c>
      <c r="B9" s="96" t="s">
        <v>388</v>
      </c>
      <c r="C9" s="97"/>
      <c r="D9" s="97"/>
      <c r="E9" s="97"/>
      <c r="F9" s="97"/>
      <c r="G9" s="102"/>
      <c r="H9" s="97"/>
      <c r="I9" s="102"/>
      <c r="J9" s="67">
        <v>69464.928849999997</v>
      </c>
      <c r="K9" s="82">
        <v>38000</v>
      </c>
      <c r="L9" s="67">
        <v>73000</v>
      </c>
      <c r="M9" s="82">
        <v>109000</v>
      </c>
      <c r="N9" s="67">
        <v>110000</v>
      </c>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82">
        <v>1113837.27253</v>
      </c>
      <c r="L10" s="67">
        <v>1121632.1886200001</v>
      </c>
      <c r="M10" s="82">
        <v>1161851.9618500001</v>
      </c>
      <c r="N10" s="67">
        <v>1259207.1551000001</v>
      </c>
      <c r="O10" s="114" t="s">
        <v>34</v>
      </c>
    </row>
    <row r="11" spans="1:15" ht="15" customHeight="1">
      <c r="A11" s="8">
        <v>7</v>
      </c>
      <c r="B11" s="41" t="s">
        <v>36</v>
      </c>
      <c r="C11" s="67">
        <v>0</v>
      </c>
      <c r="D11" s="67">
        <v>0</v>
      </c>
      <c r="E11" s="67">
        <v>0</v>
      </c>
      <c r="F11" s="67">
        <v>0</v>
      </c>
      <c r="G11" s="84">
        <v>0</v>
      </c>
      <c r="H11" s="67">
        <v>0</v>
      </c>
      <c r="I11" s="82">
        <v>0</v>
      </c>
      <c r="J11" s="67">
        <v>0</v>
      </c>
      <c r="K11" s="67">
        <v>0</v>
      </c>
      <c r="L11" s="67">
        <v>0</v>
      </c>
      <c r="M11" s="82">
        <v>0</v>
      </c>
      <c r="N11" s="67">
        <v>0</v>
      </c>
      <c r="O11" s="114" t="s">
        <v>37</v>
      </c>
    </row>
    <row r="12" spans="1:15" ht="15" customHeight="1">
      <c r="A12" s="8">
        <v>8</v>
      </c>
      <c r="B12" s="41" t="s">
        <v>123</v>
      </c>
      <c r="C12" s="67">
        <v>0</v>
      </c>
      <c r="D12" s="67">
        <v>0</v>
      </c>
      <c r="E12" s="67">
        <v>0</v>
      </c>
      <c r="F12" s="67">
        <v>0</v>
      </c>
      <c r="G12" s="84">
        <v>0</v>
      </c>
      <c r="H12" s="67">
        <v>0</v>
      </c>
      <c r="I12" s="82">
        <v>0</v>
      </c>
      <c r="J12" s="67">
        <v>0</v>
      </c>
      <c r="K12" s="67">
        <v>0</v>
      </c>
      <c r="L12" s="67">
        <v>0</v>
      </c>
      <c r="M12" s="82">
        <v>0</v>
      </c>
      <c r="N12" s="67">
        <v>0</v>
      </c>
      <c r="O12" s="114" t="s">
        <v>39</v>
      </c>
    </row>
    <row r="13" spans="1:15" ht="15" customHeight="1">
      <c r="A13" s="8">
        <v>9</v>
      </c>
      <c r="B13" s="41" t="s">
        <v>40</v>
      </c>
      <c r="C13" s="67">
        <v>0</v>
      </c>
      <c r="D13" s="67">
        <v>0</v>
      </c>
      <c r="E13" s="67">
        <v>0</v>
      </c>
      <c r="F13" s="67">
        <v>0</v>
      </c>
      <c r="G13" s="84">
        <v>0</v>
      </c>
      <c r="H13" s="67">
        <v>0</v>
      </c>
      <c r="I13" s="82">
        <v>0</v>
      </c>
      <c r="J13" s="67">
        <v>0</v>
      </c>
      <c r="K13" s="67">
        <v>0</v>
      </c>
      <c r="L13" s="67">
        <v>0</v>
      </c>
      <c r="M13" s="82">
        <v>0</v>
      </c>
      <c r="N13" s="67">
        <v>0</v>
      </c>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82">
        <v>1885375.4465800002</v>
      </c>
      <c r="L14" s="67">
        <v>1884338.1213700001</v>
      </c>
      <c r="M14" s="82">
        <v>1997014.06066</v>
      </c>
      <c r="N14" s="67">
        <v>2153057.3333900003</v>
      </c>
      <c r="O14" s="114" t="s">
        <v>43</v>
      </c>
    </row>
    <row r="15" spans="1:15" ht="15" customHeight="1">
      <c r="A15" s="8">
        <v>11</v>
      </c>
      <c r="B15" s="96" t="s">
        <v>164</v>
      </c>
      <c r="C15" s="67">
        <v>0</v>
      </c>
      <c r="D15" s="67">
        <v>0</v>
      </c>
      <c r="E15" s="67">
        <v>0</v>
      </c>
      <c r="F15" s="67">
        <v>0</v>
      </c>
      <c r="G15" s="84">
        <v>0</v>
      </c>
      <c r="H15" s="67">
        <v>0</v>
      </c>
      <c r="I15" s="82">
        <v>0</v>
      </c>
      <c r="J15" s="67">
        <v>0</v>
      </c>
      <c r="K15" s="67">
        <v>0</v>
      </c>
      <c r="L15" s="67">
        <v>0</v>
      </c>
      <c r="M15" s="82">
        <v>0</v>
      </c>
      <c r="N15" s="67">
        <v>0</v>
      </c>
      <c r="O15" s="114" t="s">
        <v>44</v>
      </c>
    </row>
    <row r="16" spans="1:15" ht="15" customHeight="1">
      <c r="A16" s="8">
        <v>12</v>
      </c>
      <c r="B16" s="41" t="s">
        <v>125</v>
      </c>
      <c r="C16" s="67">
        <v>0</v>
      </c>
      <c r="D16" s="67">
        <v>0</v>
      </c>
      <c r="E16" s="67">
        <v>0</v>
      </c>
      <c r="F16" s="67">
        <v>0</v>
      </c>
      <c r="G16" s="84">
        <v>0</v>
      </c>
      <c r="H16" s="67">
        <v>0</v>
      </c>
      <c r="I16" s="82">
        <v>0</v>
      </c>
      <c r="J16" s="67">
        <v>0</v>
      </c>
      <c r="K16" s="67">
        <v>0</v>
      </c>
      <c r="L16" s="67">
        <v>0</v>
      </c>
      <c r="M16" s="82">
        <v>0</v>
      </c>
      <c r="N16" s="67">
        <v>0</v>
      </c>
      <c r="O16" s="114" t="s">
        <v>46</v>
      </c>
    </row>
    <row r="17" spans="1:15" ht="15" customHeight="1">
      <c r="A17" s="8">
        <v>13</v>
      </c>
      <c r="B17" s="96" t="s">
        <v>389</v>
      </c>
      <c r="C17" s="97"/>
      <c r="D17" s="97"/>
      <c r="E17" s="97"/>
      <c r="F17" s="97"/>
      <c r="G17" s="102"/>
      <c r="H17" s="97"/>
      <c r="I17" s="102"/>
      <c r="J17" s="67">
        <v>0</v>
      </c>
      <c r="K17" s="67">
        <v>0</v>
      </c>
      <c r="L17" s="67">
        <v>0</v>
      </c>
      <c r="M17" s="82">
        <v>0</v>
      </c>
      <c r="N17" s="67">
        <v>0</v>
      </c>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82">
        <v>795230.91749999998</v>
      </c>
      <c r="L18" s="67">
        <v>797309.70811999997</v>
      </c>
      <c r="M18" s="82">
        <v>791701.69204999995</v>
      </c>
      <c r="N18" s="67">
        <v>830149.94871999999</v>
      </c>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82">
        <v>193422.30537000002</v>
      </c>
      <c r="L19" s="67">
        <v>193422.30537000002</v>
      </c>
      <c r="M19" s="82">
        <v>193918.30537000002</v>
      </c>
      <c r="N19" s="67">
        <v>193918.30537000002</v>
      </c>
      <c r="O19" s="114" t="s">
        <v>49</v>
      </c>
    </row>
    <row r="20" spans="1:15" ht="15" customHeight="1">
      <c r="A20" s="8">
        <v>16</v>
      </c>
      <c r="B20" s="41" t="s">
        <v>50</v>
      </c>
      <c r="C20" s="67">
        <v>0</v>
      </c>
      <c r="D20" s="67">
        <v>0</v>
      </c>
      <c r="E20" s="67">
        <v>0</v>
      </c>
      <c r="F20" s="67">
        <v>0</v>
      </c>
      <c r="G20" s="84">
        <v>0</v>
      </c>
      <c r="H20" s="67">
        <v>0</v>
      </c>
      <c r="I20" s="82">
        <v>0</v>
      </c>
      <c r="J20" s="103"/>
      <c r="K20" s="97"/>
      <c r="L20" s="97"/>
      <c r="M20" s="102"/>
      <c r="N20" s="97"/>
      <c r="O20" s="114" t="s">
        <v>51</v>
      </c>
    </row>
    <row r="21" spans="1:15" ht="15" customHeight="1">
      <c r="A21" s="8">
        <v>17</v>
      </c>
      <c r="B21" s="96" t="s">
        <v>391</v>
      </c>
      <c r="C21" s="97"/>
      <c r="D21" s="97"/>
      <c r="E21" s="97"/>
      <c r="F21" s="97"/>
      <c r="G21" s="102"/>
      <c r="H21" s="97"/>
      <c r="I21" s="102"/>
      <c r="J21" s="67">
        <v>0</v>
      </c>
      <c r="K21" s="67">
        <v>0</v>
      </c>
      <c r="L21" s="67">
        <v>0</v>
      </c>
      <c r="M21" s="82">
        <v>0</v>
      </c>
      <c r="N21" s="67">
        <v>0</v>
      </c>
      <c r="O21" s="114" t="s">
        <v>413</v>
      </c>
    </row>
    <row r="22" spans="1:15" ht="15" customHeight="1">
      <c r="A22" s="8">
        <v>18</v>
      </c>
      <c r="B22" s="41" t="s">
        <v>127</v>
      </c>
      <c r="C22" s="67">
        <v>0</v>
      </c>
      <c r="D22" s="67">
        <v>0</v>
      </c>
      <c r="E22" s="67">
        <v>0</v>
      </c>
      <c r="F22" s="67">
        <v>0</v>
      </c>
      <c r="G22" s="84">
        <v>0</v>
      </c>
      <c r="H22" s="67">
        <v>0</v>
      </c>
      <c r="I22" s="82">
        <v>0</v>
      </c>
      <c r="J22" s="67">
        <v>0</v>
      </c>
      <c r="K22" s="67">
        <v>0</v>
      </c>
      <c r="L22" s="67">
        <v>0</v>
      </c>
      <c r="M22" s="82">
        <v>0</v>
      </c>
      <c r="N22" s="67">
        <v>0</v>
      </c>
      <c r="O22" s="114" t="s">
        <v>53</v>
      </c>
    </row>
    <row r="23" spans="1:15" ht="15" customHeight="1">
      <c r="A23" s="8">
        <v>19</v>
      </c>
      <c r="B23" s="41" t="s">
        <v>128</v>
      </c>
      <c r="C23" s="67">
        <v>0</v>
      </c>
      <c r="D23" s="67">
        <v>0</v>
      </c>
      <c r="E23" s="67">
        <v>0</v>
      </c>
      <c r="F23" s="67">
        <v>0</v>
      </c>
      <c r="G23" s="84">
        <v>0</v>
      </c>
      <c r="H23" s="67">
        <v>0</v>
      </c>
      <c r="I23" s="82">
        <v>0</v>
      </c>
      <c r="J23" s="67">
        <v>0</v>
      </c>
      <c r="K23" s="67">
        <v>0</v>
      </c>
      <c r="L23" s="67">
        <v>0</v>
      </c>
      <c r="M23" s="82">
        <v>0</v>
      </c>
      <c r="N23" s="67">
        <v>0</v>
      </c>
      <c r="O23" s="114" t="s">
        <v>55</v>
      </c>
    </row>
    <row r="24" spans="1:15" ht="15" customHeight="1">
      <c r="A24" s="8">
        <v>20</v>
      </c>
      <c r="B24" s="96" t="s">
        <v>395</v>
      </c>
      <c r="C24" s="97"/>
      <c r="D24" s="97"/>
      <c r="E24" s="97"/>
      <c r="F24" s="97"/>
      <c r="G24" s="102"/>
      <c r="H24" s="97"/>
      <c r="I24" s="102"/>
      <c r="J24" s="67">
        <v>0</v>
      </c>
      <c r="K24" s="67">
        <v>0</v>
      </c>
      <c r="L24" s="67">
        <v>0</v>
      </c>
      <c r="M24" s="82">
        <v>0</v>
      </c>
      <c r="N24" s="67">
        <v>0</v>
      </c>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82">
        <v>41353.65625</v>
      </c>
      <c r="L25" s="67">
        <v>39588.85529</v>
      </c>
      <c r="M25" s="82">
        <v>39458.979379999997</v>
      </c>
      <c r="N25" s="67">
        <v>40714.98659</v>
      </c>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83">
        <v>10421986.106660001</v>
      </c>
      <c r="L26" s="70">
        <v>10256250.797789998</v>
      </c>
      <c r="M26" s="83">
        <v>10981272.768440001</v>
      </c>
      <c r="N26" s="70">
        <v>11068033.282370001</v>
      </c>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82">
        <v>111780.68989000001</v>
      </c>
      <c r="L27" s="67">
        <v>129454.85678</v>
      </c>
      <c r="M27" s="82">
        <v>80566.520749999996</v>
      </c>
      <c r="N27" s="67">
        <v>125356.62693</v>
      </c>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82">
        <v>1153142.6595999999</v>
      </c>
      <c r="L28" s="67">
        <v>1073546.3914399999</v>
      </c>
      <c r="M28" s="82">
        <v>1272870.92139</v>
      </c>
      <c r="N28" s="67">
        <v>1282602.7497399999</v>
      </c>
      <c r="O28" s="116" t="s">
        <v>87</v>
      </c>
    </row>
    <row r="29" spans="1:15" ht="15" customHeight="1">
      <c r="A29" s="8">
        <v>25</v>
      </c>
      <c r="B29" s="96" t="s">
        <v>392</v>
      </c>
      <c r="C29" s="97"/>
      <c r="D29" s="97"/>
      <c r="E29" s="97"/>
      <c r="F29" s="97"/>
      <c r="G29" s="102"/>
      <c r="H29" s="97"/>
      <c r="I29" s="102"/>
      <c r="J29" s="67">
        <v>2553103.5638200003</v>
      </c>
      <c r="K29" s="82">
        <v>1071995.0333100001</v>
      </c>
      <c r="L29" s="67">
        <v>1012685.1062800001</v>
      </c>
      <c r="M29" s="82">
        <v>880647.46657000005</v>
      </c>
      <c r="N29" s="67">
        <v>972177.44478000002</v>
      </c>
      <c r="O29" s="114" t="s">
        <v>414</v>
      </c>
    </row>
    <row r="30" spans="1:15" ht="15" customHeight="1">
      <c r="A30" s="8">
        <v>26</v>
      </c>
      <c r="B30" s="96" t="s">
        <v>393</v>
      </c>
      <c r="C30" s="97"/>
      <c r="D30" s="97"/>
      <c r="E30" s="97"/>
      <c r="F30" s="97"/>
      <c r="G30" s="102"/>
      <c r="H30" s="97"/>
      <c r="I30" s="102"/>
      <c r="J30" s="67">
        <v>727950.67608999996</v>
      </c>
      <c r="K30" s="82">
        <v>2634397.7917599999</v>
      </c>
      <c r="L30" s="67">
        <v>2780501.9204799999</v>
      </c>
      <c r="M30" s="82">
        <v>3042164.4557499997</v>
      </c>
      <c r="N30" s="67">
        <v>3291445.8593000001</v>
      </c>
      <c r="O30" s="114" t="s">
        <v>415</v>
      </c>
    </row>
    <row r="31" spans="1:15" ht="15" customHeight="1">
      <c r="A31" s="8">
        <v>27</v>
      </c>
      <c r="B31" s="41" t="s">
        <v>131</v>
      </c>
      <c r="C31" s="67">
        <v>0</v>
      </c>
      <c r="D31" s="67">
        <v>0</v>
      </c>
      <c r="E31" s="67">
        <v>0</v>
      </c>
      <c r="F31" s="67">
        <v>0</v>
      </c>
      <c r="G31" s="84">
        <v>0</v>
      </c>
      <c r="H31" s="67">
        <v>0</v>
      </c>
      <c r="I31" s="82">
        <v>0</v>
      </c>
      <c r="J31" s="67">
        <v>0</v>
      </c>
      <c r="K31" s="67">
        <v>0</v>
      </c>
      <c r="L31" s="67">
        <v>0</v>
      </c>
      <c r="M31" s="82">
        <v>0</v>
      </c>
      <c r="N31" s="67">
        <v>0</v>
      </c>
      <c r="O31" s="116" t="s">
        <v>88</v>
      </c>
    </row>
    <row r="32" spans="1:15" ht="15" customHeight="1">
      <c r="A32" s="8">
        <v>28</v>
      </c>
      <c r="B32" s="96" t="s">
        <v>394</v>
      </c>
      <c r="C32" s="97"/>
      <c r="D32" s="97"/>
      <c r="E32" s="97"/>
      <c r="F32" s="97"/>
      <c r="G32" s="102"/>
      <c r="H32" s="97"/>
      <c r="I32" s="102"/>
      <c r="J32" s="67">
        <v>289568.97261</v>
      </c>
      <c r="K32" s="82">
        <v>75175.952820000006</v>
      </c>
      <c r="L32" s="67">
        <v>97603.948819999991</v>
      </c>
      <c r="M32" s="82">
        <v>88565.282739999995</v>
      </c>
      <c r="N32" s="67">
        <v>70807.460129999992</v>
      </c>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97"/>
      <c r="L33" s="97"/>
      <c r="M33" s="102"/>
      <c r="N33" s="9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82">
        <v>15334.170239999999</v>
      </c>
      <c r="L34" s="67">
        <v>35561.365680000003</v>
      </c>
      <c r="M34" s="82">
        <v>18552.14328</v>
      </c>
      <c r="N34" s="67">
        <v>10220.27435</v>
      </c>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82">
        <v>52594.082630000004</v>
      </c>
      <c r="L35" s="67">
        <v>61959.014939999994</v>
      </c>
      <c r="M35" s="82">
        <v>51350.643960000001</v>
      </c>
      <c r="N35" s="67">
        <v>55067.452299999997</v>
      </c>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82">
        <v>524232.75259000005</v>
      </c>
      <c r="L36" s="67">
        <v>532602.27670000005</v>
      </c>
      <c r="M36" s="82">
        <v>532392.29849000007</v>
      </c>
      <c r="N36" s="67">
        <v>531747.38905999996</v>
      </c>
      <c r="O36" s="116" t="s">
        <v>93</v>
      </c>
    </row>
    <row r="37" spans="1:15" ht="15" customHeight="1">
      <c r="A37" s="8">
        <v>33</v>
      </c>
      <c r="B37" s="96" t="s">
        <v>396</v>
      </c>
      <c r="C37" s="97"/>
      <c r="D37" s="97"/>
      <c r="E37" s="97"/>
      <c r="F37" s="97"/>
      <c r="G37" s="102"/>
      <c r="H37" s="97"/>
      <c r="I37" s="102"/>
      <c r="J37" s="67">
        <v>0</v>
      </c>
      <c r="K37" s="67">
        <v>0</v>
      </c>
      <c r="L37" s="67">
        <v>0</v>
      </c>
      <c r="M37" s="82">
        <v>0</v>
      </c>
      <c r="N37" s="67">
        <v>0</v>
      </c>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82">
        <v>49610.438880000002</v>
      </c>
      <c r="L38" s="67">
        <v>41518.278109999999</v>
      </c>
      <c r="M38" s="82">
        <v>41038.896569999997</v>
      </c>
      <c r="N38" s="67">
        <v>56366.520959999994</v>
      </c>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82">
        <v>694025.04261999996</v>
      </c>
      <c r="L39" s="67">
        <v>774762.97980000009</v>
      </c>
      <c r="M39" s="82">
        <v>741604.5324299999</v>
      </c>
      <c r="N39" s="67">
        <v>757718.88446999993</v>
      </c>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83">
        <v>6382288.6144999992</v>
      </c>
      <c r="L40" s="70">
        <v>6540196.1391399996</v>
      </c>
      <c r="M40" s="83">
        <v>6749753.1620799992</v>
      </c>
      <c r="N40" s="70">
        <v>7153510.6621699994</v>
      </c>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83">
        <v>16804274.721209999</v>
      </c>
      <c r="L41" s="70">
        <v>16796446.936969999</v>
      </c>
      <c r="M41" s="83">
        <v>17731025.930539999</v>
      </c>
      <c r="N41" s="70">
        <v>18221543.944569997</v>
      </c>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82">
        <v>258299.10595999996</v>
      </c>
      <c r="L42" s="67">
        <v>309754.86757999996</v>
      </c>
      <c r="M42" s="82">
        <v>321576.41496000002</v>
      </c>
      <c r="N42" s="67">
        <v>302138.21701999998</v>
      </c>
      <c r="O42" s="116" t="s">
        <v>98</v>
      </c>
    </row>
    <row r="43" spans="1:15" ht="15" customHeight="1">
      <c r="A43" s="8">
        <v>39</v>
      </c>
      <c r="B43" s="41" t="s">
        <v>140</v>
      </c>
      <c r="C43" s="67">
        <v>0</v>
      </c>
      <c r="D43" s="67">
        <v>0</v>
      </c>
      <c r="E43" s="67">
        <v>0</v>
      </c>
      <c r="F43" s="67">
        <v>0</v>
      </c>
      <c r="G43" s="84">
        <v>0</v>
      </c>
      <c r="H43" s="67">
        <v>0</v>
      </c>
      <c r="I43" s="82">
        <v>0</v>
      </c>
      <c r="J43" s="67">
        <v>0</v>
      </c>
      <c r="K43" s="67">
        <v>0</v>
      </c>
      <c r="L43" s="67">
        <v>0</v>
      </c>
      <c r="M43" s="82">
        <v>0</v>
      </c>
      <c r="N43" s="67">
        <v>0</v>
      </c>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82">
        <v>821620.07765999995</v>
      </c>
      <c r="L44" s="67">
        <v>801708.54550000001</v>
      </c>
      <c r="M44" s="82">
        <v>788440.49274999998</v>
      </c>
      <c r="N44" s="67">
        <v>725166.10183000006</v>
      </c>
      <c r="O44" s="116" t="s">
        <v>100</v>
      </c>
    </row>
    <row r="45" spans="1:15" ht="15" customHeight="1">
      <c r="A45" s="8">
        <v>41</v>
      </c>
      <c r="B45" s="41" t="s">
        <v>142</v>
      </c>
      <c r="C45" s="67">
        <v>0</v>
      </c>
      <c r="D45" s="67">
        <v>0</v>
      </c>
      <c r="E45" s="67">
        <v>0</v>
      </c>
      <c r="F45" s="67">
        <v>0</v>
      </c>
      <c r="G45" s="84">
        <v>0</v>
      </c>
      <c r="H45" s="67">
        <v>0</v>
      </c>
      <c r="I45" s="82">
        <v>0</v>
      </c>
      <c r="J45" s="67">
        <v>0</v>
      </c>
      <c r="K45" s="67">
        <v>0</v>
      </c>
      <c r="L45" s="67">
        <v>0</v>
      </c>
      <c r="M45" s="82">
        <v>0</v>
      </c>
      <c r="N45" s="67">
        <v>0</v>
      </c>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82">
        <v>26622.582190000001</v>
      </c>
      <c r="L46" s="67">
        <v>9729.0155599999998</v>
      </c>
      <c r="M46" s="82">
        <v>15821.41438</v>
      </c>
      <c r="N46" s="67">
        <v>6252.9706999999999</v>
      </c>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82">
        <v>31478.031710000003</v>
      </c>
      <c r="L47" s="67">
        <v>44416.900390000003</v>
      </c>
      <c r="M47" s="82">
        <v>34918.650170000001</v>
      </c>
      <c r="N47" s="67">
        <v>87536.221780000007</v>
      </c>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82">
        <v>230759.54996000003</v>
      </c>
      <c r="L48" s="67">
        <v>248463.96401</v>
      </c>
      <c r="M48" s="82">
        <v>294286.95565999998</v>
      </c>
      <c r="N48" s="67">
        <v>285153.21674</v>
      </c>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83">
        <v>1368779.3475600001</v>
      </c>
      <c r="L49" s="70">
        <v>1414073.29311</v>
      </c>
      <c r="M49" s="83">
        <v>1455043.92799</v>
      </c>
      <c r="N49" s="70">
        <v>1406246.7281400003</v>
      </c>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82">
        <v>376868.68802</v>
      </c>
      <c r="L50" s="67">
        <v>365887.50775999995</v>
      </c>
      <c r="M50" s="82">
        <v>360663.46476</v>
      </c>
      <c r="N50" s="67">
        <v>361508.52529000002</v>
      </c>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82">
        <v>4396407.4327300005</v>
      </c>
      <c r="L51" s="67">
        <v>4357649.3953399993</v>
      </c>
      <c r="M51" s="82">
        <v>4641446.4956899993</v>
      </c>
      <c r="N51" s="67">
        <v>4893751.4149500001</v>
      </c>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82">
        <v>3808854.4262600001</v>
      </c>
      <c r="L52" s="67">
        <v>3800667.8939400003</v>
      </c>
      <c r="M52" s="82">
        <v>3826059.4820600003</v>
      </c>
      <c r="N52" s="67">
        <v>3792379.7748499997</v>
      </c>
      <c r="O52" s="116" t="s">
        <v>420</v>
      </c>
    </row>
    <row r="53" spans="1:15" ht="15" customHeight="1">
      <c r="A53" s="8">
        <v>49</v>
      </c>
      <c r="B53" s="96" t="s">
        <v>397</v>
      </c>
      <c r="C53" s="97"/>
      <c r="D53" s="97"/>
      <c r="E53" s="97"/>
      <c r="F53" s="97"/>
      <c r="G53" s="102"/>
      <c r="H53" s="97"/>
      <c r="I53" s="102"/>
      <c r="J53" s="67">
        <v>0</v>
      </c>
      <c r="K53" s="82">
        <v>22039.623909999998</v>
      </c>
      <c r="L53" s="67">
        <v>22276.742129999999</v>
      </c>
      <c r="M53" s="82">
        <v>20985.736079999999</v>
      </c>
      <c r="N53" s="67">
        <v>20645.671310000002</v>
      </c>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83">
        <v>8604170.1709499992</v>
      </c>
      <c r="L54" s="70">
        <v>8546481.5392199997</v>
      </c>
      <c r="M54" s="83">
        <v>8849155.17863</v>
      </c>
      <c r="N54" s="70">
        <v>9068285.3864500001</v>
      </c>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83">
        <v>9972949.5185199995</v>
      </c>
      <c r="L55" s="70">
        <v>9960554.8323400002</v>
      </c>
      <c r="M55" s="83">
        <v>10304199.106630001</v>
      </c>
      <c r="N55" s="70">
        <v>10474532.114610001</v>
      </c>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82">
        <v>412312.74406</v>
      </c>
      <c r="L56" s="67">
        <v>385233.79716999998</v>
      </c>
      <c r="M56" s="82">
        <v>386082.97528000001</v>
      </c>
      <c r="N56" s="67">
        <v>512613.32290000009</v>
      </c>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82">
        <v>2005547.9521999999</v>
      </c>
      <c r="L57" s="67">
        <v>2005547.9521999999</v>
      </c>
      <c r="M57" s="82">
        <v>2031437.5362</v>
      </c>
      <c r="N57" s="67">
        <v>2286437.5362</v>
      </c>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82">
        <v>10868.939200000001</v>
      </c>
      <c r="L58" s="67">
        <v>10868.939200000001</v>
      </c>
      <c r="M58" s="82">
        <v>449836.30093999999</v>
      </c>
      <c r="N58" s="67">
        <v>449105.03088000003</v>
      </c>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82">
        <v>3548202.3734200001</v>
      </c>
      <c r="L59" s="67">
        <v>3606620.7686599996</v>
      </c>
      <c r="M59" s="82">
        <v>3712224.1458899998</v>
      </c>
      <c r="N59" s="67">
        <v>3633999.74639</v>
      </c>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82">
        <v>854393.19385000004</v>
      </c>
      <c r="L60" s="67">
        <v>827620.6423999999</v>
      </c>
      <c r="M60" s="82">
        <v>847245.86780000001</v>
      </c>
      <c r="N60" s="67">
        <v>864856.18602999998</v>
      </c>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83">
        <v>6419012.4586800002</v>
      </c>
      <c r="L61" s="70">
        <v>6450658.3024700005</v>
      </c>
      <c r="M61" s="83">
        <v>7040743.8508400004</v>
      </c>
      <c r="N61" s="70">
        <v>7234398.4995099995</v>
      </c>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83">
        <v>16804274.721299998</v>
      </c>
      <c r="L62" s="70">
        <v>16796446.932010002</v>
      </c>
      <c r="M62" s="83">
        <v>17731025.932780001</v>
      </c>
      <c r="N62" s="70">
        <v>18221543.937059999</v>
      </c>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Q19" sqref="Q19"/>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8.6640625" customWidth="1"/>
    <col min="15" max="15" width="57.5546875" bestFit="1" customWidth="1"/>
  </cols>
  <sheetData>
    <row r="1" spans="1:15">
      <c r="O1" s="117" t="s">
        <v>421</v>
      </c>
    </row>
    <row r="2" spans="1:15" ht="22.8" thickBot="1">
      <c r="A2" s="138" t="s">
        <v>122</v>
      </c>
      <c r="B2" s="139"/>
      <c r="C2" s="139"/>
      <c r="D2" s="139"/>
      <c r="E2" s="139"/>
      <c r="F2" s="139"/>
      <c r="G2" s="139"/>
      <c r="H2" s="139"/>
      <c r="I2" s="139"/>
      <c r="J2" s="139"/>
      <c r="K2" s="139"/>
      <c r="L2" s="139"/>
      <c r="M2" s="139"/>
      <c r="N2" s="139"/>
      <c r="O2" s="139"/>
    </row>
    <row r="3" spans="1:15" ht="22.8" thickBot="1">
      <c r="A3" s="144" t="s">
        <v>0</v>
      </c>
      <c r="B3" s="145"/>
      <c r="C3" s="145"/>
      <c r="D3" s="145"/>
      <c r="E3" s="145"/>
      <c r="F3" s="145"/>
      <c r="G3" s="145"/>
      <c r="H3" s="145"/>
      <c r="I3" s="145"/>
      <c r="J3" s="145"/>
      <c r="K3" s="145"/>
      <c r="L3" s="145"/>
      <c r="M3" s="145"/>
      <c r="N3" s="145"/>
      <c r="O3" s="145"/>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67">
        <v>46315311.926185504</v>
      </c>
      <c r="L5" s="67">
        <v>39927667.294063129</v>
      </c>
      <c r="M5" s="129">
        <v>40033047.685082369</v>
      </c>
      <c r="N5" s="67">
        <v>41514109.500000373</v>
      </c>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67">
        <v>51955432.571816817</v>
      </c>
      <c r="L6" s="67">
        <v>51870617.872557312</v>
      </c>
      <c r="M6" s="129">
        <v>53400452.737065427</v>
      </c>
      <c r="N6" s="67">
        <v>60446161.399781324</v>
      </c>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67">
        <v>36417185.069303721</v>
      </c>
      <c r="L7" s="67">
        <v>36100263.630701579</v>
      </c>
      <c r="M7" s="129">
        <v>36884158.160777524</v>
      </c>
      <c r="N7" s="67">
        <v>37082799.700087212</v>
      </c>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67">
        <v>146102555.11167589</v>
      </c>
      <c r="L8" s="67">
        <v>149640487.06445777</v>
      </c>
      <c r="M8" s="129">
        <v>151805914.79608122</v>
      </c>
      <c r="N8" s="67">
        <v>151726778.19546938</v>
      </c>
      <c r="O8" s="113" t="s">
        <v>34</v>
      </c>
    </row>
    <row r="9" spans="1:15">
      <c r="A9" s="29">
        <v>5</v>
      </c>
      <c r="B9" s="12" t="s">
        <v>176</v>
      </c>
      <c r="C9" s="67">
        <v>0</v>
      </c>
      <c r="D9" s="67">
        <v>0</v>
      </c>
      <c r="E9" s="67">
        <v>0</v>
      </c>
      <c r="F9" s="67">
        <v>0</v>
      </c>
      <c r="G9" s="82">
        <v>0</v>
      </c>
      <c r="H9" s="67">
        <v>0</v>
      </c>
      <c r="I9" s="82">
        <v>0</v>
      </c>
      <c r="J9" s="67">
        <v>0</v>
      </c>
      <c r="K9" s="67">
        <v>0</v>
      </c>
      <c r="L9" s="67">
        <v>0</v>
      </c>
      <c r="M9" s="67">
        <v>0</v>
      </c>
      <c r="N9" s="67">
        <v>0</v>
      </c>
      <c r="O9" s="113" t="s">
        <v>37</v>
      </c>
    </row>
    <row r="10" spans="1:15">
      <c r="A10" s="29">
        <v>6</v>
      </c>
      <c r="B10" s="12" t="s">
        <v>163</v>
      </c>
      <c r="C10" s="67">
        <v>0</v>
      </c>
      <c r="D10" s="67">
        <v>0</v>
      </c>
      <c r="E10" s="67">
        <v>0</v>
      </c>
      <c r="F10" s="67">
        <v>0</v>
      </c>
      <c r="G10" s="82">
        <v>0</v>
      </c>
      <c r="H10" s="67">
        <v>0</v>
      </c>
      <c r="I10" s="82">
        <v>0</v>
      </c>
      <c r="J10" s="67">
        <v>0</v>
      </c>
      <c r="K10" s="67">
        <v>0</v>
      </c>
      <c r="L10" s="67">
        <v>0</v>
      </c>
      <c r="M10" s="67">
        <v>0</v>
      </c>
      <c r="N10" s="67">
        <v>0</v>
      </c>
      <c r="O10" s="113" t="s">
        <v>39</v>
      </c>
    </row>
    <row r="11" spans="1:15">
      <c r="A11" s="29">
        <v>7</v>
      </c>
      <c r="B11" s="12" t="s">
        <v>40</v>
      </c>
      <c r="C11" s="67">
        <v>0</v>
      </c>
      <c r="D11" s="67">
        <v>0</v>
      </c>
      <c r="E11" s="67">
        <v>0</v>
      </c>
      <c r="F11" s="67">
        <v>0</v>
      </c>
      <c r="G11" s="82">
        <v>0</v>
      </c>
      <c r="H11" s="67">
        <v>0</v>
      </c>
      <c r="I11" s="82">
        <v>0</v>
      </c>
      <c r="J11" s="67">
        <v>0</v>
      </c>
      <c r="K11" s="67">
        <v>0</v>
      </c>
      <c r="L11" s="67">
        <v>0</v>
      </c>
      <c r="M11" s="67">
        <v>0</v>
      </c>
      <c r="N11" s="67">
        <v>0</v>
      </c>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67">
        <v>24182857.126809992</v>
      </c>
      <c r="L12" s="67">
        <v>26655240.341975246</v>
      </c>
      <c r="M12" s="129">
        <v>27476857.717956223</v>
      </c>
      <c r="N12" s="67">
        <v>30817611.497736041</v>
      </c>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67">
        <v>709413.08982401004</v>
      </c>
      <c r="L13" s="67">
        <v>694821.79085956013</v>
      </c>
      <c r="M13" s="129">
        <v>696169.76550971007</v>
      </c>
      <c r="N13" s="67">
        <v>665776.16697045998</v>
      </c>
      <c r="O13" s="113" t="s">
        <v>171</v>
      </c>
    </row>
    <row r="14" spans="1:15">
      <c r="A14" s="29">
        <v>10</v>
      </c>
      <c r="B14" s="12" t="s">
        <v>165</v>
      </c>
      <c r="C14" s="67">
        <v>1000</v>
      </c>
      <c r="D14" s="67">
        <v>1000</v>
      </c>
      <c r="E14" s="67">
        <v>1000</v>
      </c>
      <c r="F14" s="67">
        <v>0</v>
      </c>
      <c r="G14" s="82">
        <v>1000</v>
      </c>
      <c r="H14" s="67">
        <v>1000</v>
      </c>
      <c r="I14" s="82">
        <v>1000</v>
      </c>
      <c r="J14" s="67">
        <v>0</v>
      </c>
      <c r="K14" s="67">
        <v>0</v>
      </c>
      <c r="L14" s="67">
        <v>0</v>
      </c>
      <c r="M14" s="67">
        <v>0</v>
      </c>
      <c r="N14" s="67">
        <v>0</v>
      </c>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67">
        <v>26594.600648</v>
      </c>
      <c r="L15" s="67">
        <v>26594.600648</v>
      </c>
      <c r="M15" s="129">
        <v>26594.600648</v>
      </c>
      <c r="N15" s="67">
        <v>26594.600648</v>
      </c>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67">
        <v>2210523.2490524193</v>
      </c>
      <c r="L16" s="67">
        <v>2210469.9795798198</v>
      </c>
      <c r="M16" s="129">
        <v>2215890.3446198194</v>
      </c>
      <c r="N16" s="67">
        <v>2224549.3799693999</v>
      </c>
      <c r="O16" s="113" t="s">
        <v>49</v>
      </c>
    </row>
    <row r="17" spans="1:15">
      <c r="A17" s="29">
        <v>13</v>
      </c>
      <c r="B17" s="12" t="s">
        <v>167</v>
      </c>
      <c r="C17" s="67">
        <v>0</v>
      </c>
      <c r="D17" s="67">
        <v>0</v>
      </c>
      <c r="E17" s="67">
        <v>0</v>
      </c>
      <c r="F17" s="67">
        <v>0</v>
      </c>
      <c r="G17" s="82">
        <v>0</v>
      </c>
      <c r="H17" s="67">
        <v>0</v>
      </c>
      <c r="I17" s="82">
        <v>0</v>
      </c>
      <c r="J17" s="67">
        <v>0</v>
      </c>
      <c r="K17" s="67">
        <v>0</v>
      </c>
      <c r="L17" s="67">
        <v>0</v>
      </c>
      <c r="M17" s="67">
        <v>0</v>
      </c>
      <c r="N17" s="67">
        <v>0</v>
      </c>
      <c r="O17" s="113" t="s">
        <v>51</v>
      </c>
    </row>
    <row r="18" spans="1:15">
      <c r="A18" s="29">
        <v>14</v>
      </c>
      <c r="B18" s="12" t="s">
        <v>127</v>
      </c>
      <c r="C18" s="67">
        <v>0</v>
      </c>
      <c r="D18" s="67">
        <v>0</v>
      </c>
      <c r="E18" s="67">
        <v>0</v>
      </c>
      <c r="F18" s="67">
        <v>0</v>
      </c>
      <c r="G18" s="82">
        <v>0</v>
      </c>
      <c r="H18" s="67">
        <v>0</v>
      </c>
      <c r="I18" s="82">
        <v>0</v>
      </c>
      <c r="J18" s="67">
        <v>0</v>
      </c>
      <c r="K18" s="67">
        <v>0</v>
      </c>
      <c r="L18" s="67">
        <v>0</v>
      </c>
      <c r="M18" s="67">
        <v>0</v>
      </c>
      <c r="N18" s="67">
        <v>0</v>
      </c>
      <c r="O18" s="113" t="s">
        <v>53</v>
      </c>
    </row>
    <row r="19" spans="1:15">
      <c r="A19" s="29">
        <v>15</v>
      </c>
      <c r="B19" s="12" t="s">
        <v>168</v>
      </c>
      <c r="C19" s="67">
        <v>0</v>
      </c>
      <c r="D19" s="67">
        <v>0</v>
      </c>
      <c r="E19" s="67">
        <v>0</v>
      </c>
      <c r="F19" s="67">
        <v>0</v>
      </c>
      <c r="G19" s="82">
        <v>0</v>
      </c>
      <c r="H19" s="67">
        <v>0</v>
      </c>
      <c r="I19" s="82">
        <v>0</v>
      </c>
      <c r="J19" s="67">
        <v>0</v>
      </c>
      <c r="K19" s="67">
        <v>0</v>
      </c>
      <c r="L19" s="67">
        <v>0</v>
      </c>
      <c r="M19" s="67">
        <v>0</v>
      </c>
      <c r="N19" s="67">
        <v>0</v>
      </c>
      <c r="O19" s="113" t="s">
        <v>55</v>
      </c>
    </row>
    <row r="20" spans="1:15">
      <c r="A20" s="29">
        <v>16</v>
      </c>
      <c r="B20" s="12" t="s">
        <v>129</v>
      </c>
      <c r="C20" s="67">
        <v>0</v>
      </c>
      <c r="D20" s="67">
        <v>0</v>
      </c>
      <c r="E20" s="67">
        <v>0</v>
      </c>
      <c r="F20" s="67">
        <v>0</v>
      </c>
      <c r="G20" s="82">
        <v>0</v>
      </c>
      <c r="H20" s="67">
        <v>0</v>
      </c>
      <c r="I20" s="82">
        <v>0</v>
      </c>
      <c r="J20" s="67">
        <v>0</v>
      </c>
      <c r="K20" s="67">
        <v>0</v>
      </c>
      <c r="L20" s="67">
        <v>0</v>
      </c>
      <c r="M20" s="67">
        <v>0</v>
      </c>
      <c r="N20" s="67">
        <v>0</v>
      </c>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70">
        <v>307919872.74531639</v>
      </c>
      <c r="L21" s="70">
        <v>307126162.57484233</v>
      </c>
      <c r="M21" s="130">
        <v>312539085.80774033</v>
      </c>
      <c r="N21" s="70">
        <v>324504380.44066221</v>
      </c>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70">
        <v>16241003.118291585</v>
      </c>
      <c r="L22" s="70">
        <v>19570928.23568055</v>
      </c>
      <c r="M22" s="130">
        <v>21145852.751384586</v>
      </c>
      <c r="N22" s="70">
        <v>16584122.631621242</v>
      </c>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70">
        <v>324160875.86360794</v>
      </c>
      <c r="L23" s="70">
        <v>326697090.81052297</v>
      </c>
      <c r="M23" s="130">
        <v>333684938.55912495</v>
      </c>
      <c r="N23" s="70">
        <v>341088503.07228345</v>
      </c>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70">
        <v>49229155.440727852</v>
      </c>
      <c r="L24" s="70">
        <v>48600838.709689818</v>
      </c>
      <c r="M24" s="130">
        <v>51028568.410898149</v>
      </c>
      <c r="N24" s="70">
        <v>51195718.101711072</v>
      </c>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70">
        <v>274931720.42288011</v>
      </c>
      <c r="L25" s="70">
        <v>278096252.10083312</v>
      </c>
      <c r="M25" s="130">
        <v>282656370.14822698</v>
      </c>
      <c r="N25" s="70">
        <v>289892784.97057235</v>
      </c>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113B2-DC6D-4EFD-AE75-9CC64E1391F4}"/>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2018-01-17T06:56:23Z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