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tabRatio="937"/>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3">'Key Stats'!$A$1:$P$19</definedName>
    <definedName name="_xlnm.Print_Area" localSheetId="1">Notes!$A$1:$D$31</definedName>
    <definedName name="_xlnm.Print_Area" localSheetId="2">'Table Of Content'!$A$1:$F$39</definedName>
    <definedName name="_xlnm.Print_Titles" localSheetId="7">'FP- Reinsurance'!#REF!</definedName>
    <definedName name="_xlnm.Print_Titles" localSheetId="6">'FP-General Insurance'!#REF!</definedName>
    <definedName name="_xlnm.Print_Titles" localSheetId="5">'FP-Life Insurance'!#REF!</definedName>
  </definedNames>
  <calcPr calcId="144525"/>
</workbook>
</file>

<file path=xl/calcChain.xml><?xml version="1.0" encoding="utf-8"?>
<calcChain xmlns="http://schemas.openxmlformats.org/spreadsheetml/2006/main">
  <c r="M12" i="13" l="1"/>
  <c r="M11" i="13"/>
  <c r="M9" i="13"/>
  <c r="M8" i="13"/>
  <c r="M7" i="13"/>
  <c r="M5" i="13"/>
  <c r="M4" i="13"/>
  <c r="M3" i="13"/>
  <c r="L12" i="13" l="1"/>
  <c r="L11" i="13"/>
  <c r="L9" i="13"/>
  <c r="L8" i="13"/>
  <c r="L7" i="13"/>
  <c r="L5" i="13"/>
  <c r="L4" i="13"/>
  <c r="L3" i="13"/>
  <c r="K12" i="13" l="1"/>
  <c r="K11" i="13"/>
  <c r="K9" i="13"/>
  <c r="K8" i="13"/>
  <c r="K7" i="13"/>
  <c r="K5" i="13"/>
  <c r="K4" i="13"/>
  <c r="K3" i="13"/>
  <c r="J12" i="13" l="1"/>
  <c r="J11" i="13"/>
  <c r="J9" i="13"/>
  <c r="J8" i="13"/>
  <c r="J7" i="13"/>
  <c r="J5" i="13"/>
  <c r="J4" i="13"/>
  <c r="J3" i="13"/>
  <c r="I12" i="13" l="1"/>
  <c r="I11" i="13"/>
  <c r="I9" i="13"/>
  <c r="I8" i="13"/>
  <c r="I7" i="13"/>
  <c r="I5" i="13"/>
  <c r="I4" i="13"/>
  <c r="I3" i="13"/>
  <c r="H12" i="13" l="1"/>
  <c r="H11" i="13"/>
  <c r="H9" i="13"/>
  <c r="H8" i="13"/>
  <c r="H7" i="13"/>
  <c r="H5" i="13"/>
  <c r="H4" i="13"/>
  <c r="H3" i="13"/>
  <c r="G12" i="13" l="1"/>
  <c r="G11" i="13"/>
  <c r="G9" i="13"/>
  <c r="G8" i="13"/>
  <c r="G7" i="13"/>
  <c r="G5" i="13"/>
  <c r="G4" i="13"/>
  <c r="G3" i="13"/>
  <c r="F12" i="13" l="1"/>
  <c r="F11" i="13"/>
  <c r="F9" i="13"/>
  <c r="F8" i="13"/>
  <c r="F7" i="13"/>
  <c r="F5" i="13"/>
  <c r="F4" i="13"/>
  <c r="F3" i="13"/>
  <c r="E11" i="13" l="1"/>
  <c r="D11" i="13"/>
  <c r="E3" i="13" l="1"/>
  <c r="E4" i="13"/>
  <c r="E5" i="13"/>
  <c r="E7" i="13"/>
  <c r="E8" i="13"/>
  <c r="E9" i="13"/>
  <c r="E12" i="13"/>
  <c r="D12" i="13"/>
  <c r="D9" i="13"/>
  <c r="D8" i="13"/>
  <c r="D7" i="13"/>
  <c r="D5" i="13"/>
  <c r="D4" i="13"/>
  <c r="D3" i="13"/>
  <c r="C6" i="21"/>
  <c r="C5" i="21"/>
  <c r="C25" i="7"/>
  <c r="C23" i="7"/>
  <c r="C22" i="7"/>
  <c r="C21" i="7"/>
  <c r="C16" i="7"/>
  <c r="C15" i="7"/>
  <c r="C5" i="7"/>
  <c r="C14" i="7"/>
  <c r="C13" i="7"/>
  <c r="C12" i="7"/>
  <c r="C8" i="7"/>
  <c r="C7" i="7"/>
  <c r="C6" i="7"/>
</calcChain>
</file>

<file path=xl/sharedStrings.xml><?xml version="1.0" encoding="utf-8"?>
<sst xmlns="http://schemas.openxmlformats.org/spreadsheetml/2006/main" count="925" uniqueCount="387">
  <si>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</si>
  <si>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</si>
  <si>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</si>
  <si>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</si>
  <si>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</si>
  <si>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</si>
  <si>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</si>
  <si>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</si>
  <si>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</si>
  <si>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</si>
  <si>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</si>
  <si>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</si>
  <si>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</si>
  <si>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</si>
  <si>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</si>
  <si>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</si>
  <si>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</si>
  <si>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</si>
  <si>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</si>
  <si>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</si>
  <si>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</si>
  <si>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</si>
  <si>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</si>
  <si>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</si>
  <si>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</si>
  <si>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</si>
  <si>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</si>
  <si>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</si>
  <si>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</si>
  <si>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</si>
  <si>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</si>
  <si>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</si>
  <si>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</si>
  <si>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</si>
  <si>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</si>
  <si>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</si>
  <si>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</si>
  <si>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</si>
  <si>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</si>
  <si>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</si>
  <si>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</si>
  <si>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</si>
  <si>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</si>
  <si>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</si>
  <si>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</si>
  <si>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</si>
  <si>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</si>
  <si>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</si>
  <si>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</si>
  <si>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</si>
  <si>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</si>
  <si>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</si>
  <si>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</si>
  <si>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</si>
  <si>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</si>
  <si>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</si>
  <si>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</si>
  <si>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</si>
  <si>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</si>
  <si>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</si>
  <si>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</si>
  <si>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</si>
  <si>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</si>
  <si>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</si>
  <si>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</si>
  <si>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</si>
  <si>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</si>
  <si>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</si>
  <si>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</si>
  <si>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</si>
  <si>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</si>
  <si>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</si>
  <si>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</si>
  <si>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</si>
  <si>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</si>
  <si>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</si>
  <si>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</si>
  <si>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</si>
  <si>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</si>
  <si>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</si>
  <si>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</si>
  <si>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</si>
  <si>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</si>
  <si>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</si>
  <si>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</si>
  <si>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</si>
  <si>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</si>
  <si>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</si>
  <si>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</si>
  <si>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</si>
  <si>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</si>
  <si>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</si>
  <si>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</si>
  <si>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</si>
  <si>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</si>
  <si>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</si>
  <si>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</si>
  <si>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</si>
  <si>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</si>
  <si>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</si>
  <si>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</si>
  <si>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</si>
  <si>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</si>
  <si>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</si>
  <si>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</si>
  <si>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</si>
  <si>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</si>
  <si>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</si>
  <si>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</si>
  <si>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</si>
  <si>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</si>
  <si>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</si>
  <si>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</si>
  <si>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</si>
  <si>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</si>
  <si>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</si>
  <si>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</si>
  <si>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</si>
  <si>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</si>
  <si>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</si>
  <si>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</si>
  <si>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</si>
  <si>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</si>
  <si>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</si>
  <si>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</si>
  <si>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</si>
  <si>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</si>
  <si>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</si>
  <si>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</si>
  <si>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</si>
  <si>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</si>
  <si>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</si>
  <si>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</si>
  <si>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</si>
  <si>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</si>
  <si>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</si>
  <si>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</si>
  <si>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</si>
  <si>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</si>
  <si>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</si>
  <si>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</si>
  <si>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</si>
  <si>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</si>
  <si>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</si>
  <si>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</si>
  <si>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</si>
  <si>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</si>
  <si>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</si>
  <si>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</si>
  <si>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</si>
  <si>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</si>
  <si>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</si>
  <si>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</si>
  <si>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</si>
  <si>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</si>
  <si>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</si>
  <si>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</si>
  <si>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</si>
  <si>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</si>
  <si>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</si>
  <si>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</si>
  <si>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</si>
  <si>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</si>
  <si>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</si>
  <si>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</si>
  <si>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</si>
  <si>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</si>
  <si>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</si>
  <si>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</si>
  <si>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</si>
  <si>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</si>
  <si>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</si>
  <si>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</si>
  <si>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</si>
  <si>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</si>
  <si>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</si>
  <si>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</si>
  <si>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</si>
  <si>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</si>
  <si>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</si>
  <si>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</si>
  <si>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</si>
  <si>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</si>
  <si>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</si>
  <si>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</si>
  <si>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</si>
  <si>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</si>
  <si>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</si>
  <si>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</si>
  <si>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</si>
  <si>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</si>
  <si>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</si>
  <si>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</si>
  <si>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</si>
  <si>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</si>
  <si>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</si>
  <si>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</si>
  <si>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</si>
  <si>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</si>
  <si>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</si>
  <si>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</si>
  <si>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</si>
  <si>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</si>
  <si>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</si>
  <si>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</si>
  <si>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</si>
  <si>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</si>
  <si>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</si>
  <si>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</si>
  <si>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</si>
  <si>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</si>
  <si>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</si>
  <si>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</si>
  <si>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</si>
  <si>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</si>
  <si>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</si>
  <si>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</si>
  <si>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</si>
  <si>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</si>
  <si>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</si>
  <si>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</si>
  <si>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</si>
  <si>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</si>
  <si>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</si>
  <si>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</si>
  <si>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</si>
  <si>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</si>
  <si>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</si>
  <si>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</si>
  <si>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</si>
  <si>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</si>
  <si>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</si>
  <si>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</si>
  <si>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</si>
  <si>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</si>
  <si>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</si>
  <si>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</si>
  <si>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</si>
  <si>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</si>
  <si>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</si>
  <si>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</si>
  <si>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</si>
  <si>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</si>
  <si>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</si>
  <si>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</si>
  <si>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</si>
  <si>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</si>
  <si>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</si>
  <si>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</si>
  <si>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</si>
  <si>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</si>
  <si>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</si>
  <si>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</si>
  <si>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</si>
  <si>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</si>
  <si>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</si>
  <si>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</si>
  <si>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</si>
  <si>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</si>
  <si>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</si>
  <si>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</si>
  <si>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</si>
  <si>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</si>
  <si>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</si>
  <si>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</si>
  <si>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</si>
  <si>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</si>
  <si>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</si>
  <si>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</si>
  <si>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</si>
  <si>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</si>
  <si>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</si>
  <si>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</si>
  <si>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</si>
  <si>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</si>
  <si>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</si>
  <si>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</si>
  <si>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</si>
  <si>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</si>
  <si>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</si>
  <si>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</si>
  <si>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</si>
  <si>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</si>
  <si>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</si>
  <si>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</si>
  <si>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</si>
  <si>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</si>
  <si>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</si>
  <si>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</si>
  <si>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</si>
  <si>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</si>
  <si>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</si>
  <si>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</si>
  <si>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</si>
  <si>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</si>
  <si>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</si>
  <si>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</si>
  <si>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</si>
  <si>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</si>
  <si>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</si>
  <si>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</si>
  <si>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</si>
  <si>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</si>
  <si>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</si>
  <si>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</si>
  <si>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</si>
  <si>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</si>
  <si>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</si>
  <si>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</si>
  <si>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</si>
  <si>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</si>
  <si>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</si>
  <si>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</si>
  <si>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</si>
  <si>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</si>
  <si>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</si>
  <si>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</si>
  <si>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</si>
  <si>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</si>
  <si>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</si>
  <si>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</si>
  <si>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</si>
  <si>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</si>
  <si>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</si>
  <si>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</si>
  <si>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</si>
  <si>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</si>
  <si>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</si>
  <si>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</si>
  <si>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</si>
  <si>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</si>
  <si>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</si>
  <si>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</si>
  <si>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</si>
  <si>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</si>
  <si>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</si>
  <si>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</si>
  <si>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</si>
  <si>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</si>
  <si>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</si>
  <si>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</si>
  <si>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</si>
  <si>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</si>
  <si>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</si>
  <si>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</si>
  <si>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</si>
  <si>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</si>
  <si>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</si>
  <si>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</si>
  <si>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</si>
  <si>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</si>
  <si>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</si>
  <si>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</si>
  <si>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</si>
  <si>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</si>
  <si>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</si>
  <si>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</si>
  <si>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</si>
  <si>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</si>
  <si>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</si>
  <si>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</si>
  <si>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</si>
  <si>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</si>
  <si>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</si>
  <si>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</si>
  <si>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</si>
  <si>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</si>
  <si>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</si>
  <si>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</si>
  <si>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</si>
  <si>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</si>
  <si>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</si>
  <si>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</si>
  <si>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</si>
  <si>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</si>
  <si>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</si>
  <si>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</si>
  <si>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</si>
  <si>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</si>
  <si>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</si>
  <si>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</si>
  <si>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</si>
  <si>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</si>
  <si>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</si>
  <si>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</si>
  <si>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</si>
  <si>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t>Pada Januari 2016 dan Februari 2016, PT ASABRI memasukan Aset dan Liabilitas Program Pensiun ASABRI pada laporan bulanan sehingga terdapat pelonjakan Aset dan Liabilitas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</si>
</sst>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_(* #,##0_);_(* \(#,##0\);_(* &quot;-&quot;_);_(@_)"/>
    <numFmt numFmtId="165" formatCode="_(* #,##0.00_);_(* \(#,##0.00\);_(* &quot;-&quot;??_);_(@_)"/>
    <numFmt numFmtId="166" formatCode="_-&quot;$&quot;* #,##0.00_-;\-&quot;$&quot;* #,##0.00_-;_-&quot;$&quot;* &quot;-&quot;??_-;_-@_-"/>
    <numFmt numFmtId="167" formatCode="mmm\ yyyy"/>
    <numFmt numFmtId="168" formatCode="_(&quot;$&quot;* #,##0.00_);_(&quot;$&quot;* \(#,##0.00\);_(&quot;$&quot;* &quot;-&quot;??_);_(@_)"/>
    <numFmt numFmtId="169" formatCode="_(&quot;$&quot;* #,##0_);_(&quot;$&quot;* \(#,##0\);_(&quot;$&quot;* &quot;-&quot;_);_(@_)"/>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s>
  <fonts count="61">
    <font>
      <sz val="11"/>
      <color theme="1"/>
      <name val="Calibri"/>
      <family val="2"/>
      <charset val="1"/>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s>
  <fills count="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s>
  <cellStyleXfs count="83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9" fillId="0" borderId="0"/>
    <xf numFmtId="0" fontId="13" fillId="0" borderId="0"/>
    <xf numFmtId="0" fontId="20" fillId="0" borderId="1">
      <alignment horizontal="center"/>
    </xf>
    <xf numFmtId="0" fontId="21" fillId="0" borderId="2">
      <alignment horizontal="left" wrapText="1" indent="2"/>
    </xf>
    <xf numFmtId="0" fontId="22" fillId="0" borderId="0">
      <alignment wrapText="1"/>
    </xf>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23" fillId="0" borderId="0">
      <alignment horizontal="center"/>
    </xf>
    <xf numFmtId="0" fontId="23" fillId="0" borderId="0">
      <alignment horizontal="center"/>
    </xf>
    <xf numFmtId="0" fontId="1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8"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3">
      <alignment horizontal="left" wrapText="1" inden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4">
      <alignment vertical="center" wrapText="1"/>
    </xf>
    <xf numFmtId="0" fontId="28" fillId="0" borderId="5">
      <alignment horizontal="center"/>
    </xf>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0" fillId="0" borderId="0"/>
    <xf numFmtId="0" fontId="37"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165" fontId="14" fillId="0" borderId="0" applyFont="0" applyFill="0" applyBorder="0" applyAlignment="0" applyProtection="0"/>
    <xf numFmtId="0" fontId="14" fillId="0" borderId="0"/>
    <xf numFmtId="0" fontId="36"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15" fillId="0" borderId="0" applyFill="0" applyBorder="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4" fontId="2" fillId="0" borderId="0" applyFont="0" applyFill="0" applyBorder="0" applyAlignment="0" applyProtection="0"/>
    <xf numFmtId="164" fontId="40" fillId="0" borderId="0" applyFont="0" applyFill="0" applyBorder="0" applyAlignment="0" applyProtection="0"/>
    <xf numFmtId="164" fontId="15" fillId="0" borderId="17" applyFont="0" applyFill="0" applyAlignment="0">
      <protection locked="0"/>
    </xf>
    <xf numFmtId="170" fontId="15" fillId="0" borderId="18" applyFill="0" applyAlignment="0">
      <protection locked="0"/>
    </xf>
    <xf numFmtId="164" fontId="15" fillId="0" borderId="0" applyFont="0" applyFill="0" applyBorder="0" applyAlignment="0" applyProtection="0"/>
    <xf numFmtId="164" fontId="14"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164" fontId="35"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41" fillId="0" borderId="0" applyFont="0" applyFill="0" applyBorder="0" applyAlignment="0" applyProtection="0"/>
    <xf numFmtId="164" fontId="15" fillId="0" borderId="17" applyFont="0" applyFill="0" applyAlignment="0">
      <protection locked="0"/>
    </xf>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37" fillId="0" borderId="0" applyFont="0" applyFill="0" applyBorder="0" applyAlignment="0" applyProtection="0"/>
    <xf numFmtId="165" fontId="33"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5" fillId="0" borderId="0" applyFont="0" applyFill="0" applyBorder="0" applyAlignment="0" applyProtection="0"/>
    <xf numFmtId="165" fontId="40" fillId="0" borderId="0" applyFont="0" applyFill="0" applyBorder="0" applyAlignment="0" applyProtection="0"/>
    <xf numFmtId="165" fontId="4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43" fillId="0" borderId="0"/>
    <xf numFmtId="0" fontId="43" fillId="0" borderId="0"/>
    <xf numFmtId="169" fontId="40"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38" fontId="44" fillId="5" borderId="0" applyNumberFormat="0" applyBorder="0" applyAlignment="0" applyProtection="0"/>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4">
      <alignment horizontal="left" vertical="center"/>
    </xf>
    <xf numFmtId="0" fontId="45" fillId="0" borderId="14">
      <alignment horizontal="left" vertical="center"/>
    </xf>
    <xf numFmtId="0" fontId="45" fillId="0" borderId="14">
      <alignment horizontal="left" vertical="center"/>
    </xf>
    <xf numFmtId="0" fontId="46" fillId="0" borderId="0" applyNumberFormat="0" applyFill="0" applyBorder="0" applyAlignment="0" applyProtection="0">
      <alignment vertical="top"/>
      <protection locked="0"/>
    </xf>
    <xf numFmtId="10" fontId="44" fillId="6" borderId="1" applyNumberFormat="0" applyBorder="0" applyAlignment="0" applyProtection="0"/>
    <xf numFmtId="10" fontId="44" fillId="6" borderId="1" applyNumberFormat="0" applyBorder="0" applyAlignment="0" applyProtection="0"/>
    <xf numFmtId="37" fontId="47" fillId="0" borderId="0"/>
    <xf numFmtId="174" fontId="48" fillId="0" borderId="0"/>
    <xf numFmtId="0" fontId="43" fillId="0" borderId="0"/>
    <xf numFmtId="0" fontId="43" fillId="0" borderId="0"/>
    <xf numFmtId="0" fontId="2" fillId="0" borderId="0"/>
    <xf numFmtId="0" fontId="2" fillId="0" borderId="0"/>
    <xf numFmtId="0" fontId="2" fillId="0" borderId="0"/>
    <xf numFmtId="0" fontId="36" fillId="0" borderId="0" applyNumberFormat="0" applyFill="0" applyBorder="0" applyAlignment="0" applyProtection="0"/>
    <xf numFmtId="0" fontId="14" fillId="0" borderId="0"/>
    <xf numFmtId="0" fontId="14"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0"/>
    <xf numFmtId="0" fontId="36" fillId="0" borderId="0"/>
    <xf numFmtId="0" fontId="14" fillId="0" borderId="0"/>
    <xf numFmtId="0" fontId="36"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49" fillId="0" borderId="0"/>
    <xf numFmtId="0" fontId="37" fillId="0" borderId="0"/>
    <xf numFmtId="0" fontId="37" fillId="0" borderId="0"/>
    <xf numFmtId="0" fontId="36" fillId="0" borderId="0"/>
    <xf numFmtId="0" fontId="42" fillId="0" borderId="0"/>
    <xf numFmtId="0" fontId="37" fillId="0" borderId="0"/>
    <xf numFmtId="0" fontId="37" fillId="0" borderId="0"/>
    <xf numFmtId="0" fontId="37" fillId="0" borderId="0"/>
    <xf numFmtId="0" fontId="37" fillId="0" borderId="0"/>
    <xf numFmtId="0" fontId="37" fillId="0" borderId="0"/>
    <xf numFmtId="0" fontId="36" fillId="0" borderId="0" applyNumberForma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6" fillId="0" borderId="0" applyNumberFormat="0" applyFill="0" applyBorder="0" applyAlignment="0" applyProtection="0"/>
    <xf numFmtId="0" fontId="49" fillId="0" borderId="0"/>
    <xf numFmtId="0" fontId="14" fillId="0" borderId="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10"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5" fillId="0" borderId="19" applyFont="0" applyFill="0" applyAlignment="0" applyProtection="0"/>
    <xf numFmtId="9" fontId="40"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4" fillId="0" borderId="0" applyFont="0" applyFill="0" applyBorder="0" applyAlignment="0" applyProtection="0"/>
    <xf numFmtId="9" fontId="35" fillId="0" borderId="0" applyFont="0" applyFill="0" applyBorder="0" applyAlignment="0" applyProtection="0"/>
    <xf numFmtId="165" fontId="14"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0" fontId="14" fillId="0" borderId="0"/>
    <xf numFmtId="9" fontId="41" fillId="0" borderId="0" applyFont="0" applyFill="0" applyBorder="0" applyAlignment="0" applyProtection="0"/>
    <xf numFmtId="9"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0"/>
    <xf numFmtId="0" fontId="50" fillId="0" borderId="1">
      <alignment horizontal="center"/>
    </xf>
    <xf numFmtId="0" fontId="34"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1" fillId="7" borderId="0" applyNumberFormat="0" applyFill="0">
      <alignment horizontal="left" vertical="center"/>
    </xf>
    <xf numFmtId="41"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177" fontId="52" fillId="0" borderId="0" applyFont="0" applyFill="0" applyBorder="0" applyAlignment="0" applyProtection="0"/>
    <xf numFmtId="178" fontId="52" fillId="0" borderId="0" applyFont="0" applyFill="0" applyBorder="0" applyAlignment="0" applyProtection="0"/>
    <xf numFmtId="0" fontId="53" fillId="0" borderId="0"/>
    <xf numFmtId="164" fontId="41"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4" fillId="0" borderId="0"/>
    <xf numFmtId="179" fontId="14" fillId="0" borderId="0"/>
    <xf numFmtId="180" fontId="14" fillId="4" borderId="0" applyNumberFormat="0" applyBorder="0" applyAlignment="0" applyProtection="0"/>
    <xf numFmtId="180" fontId="32" fillId="3"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55" fillId="0" borderId="0"/>
    <xf numFmtId="180" fontId="15" fillId="0" borderId="0"/>
    <xf numFmtId="180" fontId="14" fillId="0" borderId="0"/>
    <xf numFmtId="180" fontId="14" fillId="0" borderId="0"/>
    <xf numFmtId="180" fontId="14" fillId="0" borderId="0"/>
    <xf numFmtId="180" fontId="14" fillId="0" borderId="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4" fontId="1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9" fillId="0" borderId="0"/>
    <xf numFmtId="0" fontId="14" fillId="0" borderId="0"/>
    <xf numFmtId="165" fontId="14" fillId="0" borderId="0" applyFont="0" applyFill="0" applyBorder="0" applyAlignment="0" applyProtection="0"/>
    <xf numFmtId="0" fontId="14" fillId="0" borderId="0"/>
    <xf numFmtId="0" fontId="10" fillId="0" borderId="0"/>
    <xf numFmtId="0" fontId="10"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4" fontId="15" fillId="0" borderId="0" applyFont="0" applyFill="0" applyBorder="0" applyAlignment="0" applyProtection="0"/>
    <xf numFmtId="164" fontId="15" fillId="0" borderId="0" applyFont="0" applyFill="0" applyBorder="0" applyAlignment="0" applyProtection="0"/>
    <xf numFmtId="165" fontId="14" fillId="0" borderId="0" applyFont="0" applyFill="0" applyBorder="0" applyAlignment="0" applyProtection="0"/>
    <xf numFmtId="0" fontId="14" fillId="0" borderId="0"/>
    <xf numFmtId="9" fontId="2" fillId="0" borderId="0" applyFont="0" applyFill="0" applyBorder="0" applyAlignment="0" applyProtection="0"/>
  </cellStyleXfs>
  <cellXfs count="53">
    <xf numFmtId="0" fontId="0" fillId="0" borderId="0" xfId="0"/>
    <xf numFmtId="0" fontId="3" fillId="0" borderId="0" xfId="0" applyFont="1"/>
    <xf numFmtId="0" fontId="5" fillId="0" borderId="0" xfId="0" applyFont="1"/>
    <xf numFmtId="0" fontId="6" fillId="0" borderId="0" xfId="2" applyFont="1"/>
    <xf numFmtId="0" fontId="7" fillId="0" borderId="0" xfId="0" applyFont="1"/>
    <xf numFmtId="0" fontId="8" fillId="0" borderId="0" xfId="0" applyFont="1"/>
    <xf numFmtId="0" fontId="10" fillId="0" borderId="0" xfId="3" applyFont="1" applyFill="1" applyBorder="1"/>
    <xf numFmtId="0" fontId="10" fillId="0" borderId="0" xfId="3" applyFont="1" applyFill="1" applyBorder="1" applyAlignment="1">
      <alignment horizontal="right"/>
    </xf>
    <xf numFmtId="0" fontId="10" fillId="0" borderId="0" xfId="3" applyFont="1" applyFill="1" applyBorder="1" applyAlignment="1">
      <alignment horizontal="center"/>
    </xf>
    <xf numFmtId="0" fontId="10" fillId="0" borderId="0" xfId="3" applyFont="1" applyFill="1" applyBorder="1"/>
    <xf numFmtId="0" fontId="4" fillId="0" borderId="0" xfId="2"/>
    <xf numFmtId="0" fontId="12" fillId="0" borderId="0" xfId="0" applyFont="1"/>
    <xf numFmtId="0" fontId="10" fillId="0" borderId="0" xfId="3" applyFont="1" applyFill="1" applyBorder="1"/>
    <xf numFmtId="0" fontId="19" fillId="0" borderId="0" xfId="0" applyFont="1" applyFill="1" applyBorder="1" applyAlignment="1">
      <alignment vertical="center"/>
    </xf>
    <xf numFmtId="0" fontId="29" fillId="0" borderId="0" xfId="0" applyFont="1"/>
    <xf numFmtId="164" fontId="0" fillId="0" borderId="0" xfId="0" applyNumberFormat="1"/>
    <xf numFmtId="0" fontId="10" fillId="0" borderId="7" xfId="3" applyFont="1" applyFill="1" applyBorder="1" applyAlignment="1">
      <alignment horizontal="center"/>
    </xf>
    <xf numFmtId="0" fontId="31" fillId="0" borderId="7" xfId="3" applyFont="1" applyFill="1" applyBorder="1" applyAlignment="1">
      <alignment horizontal="center"/>
    </xf>
    <xf numFmtId="0" fontId="17" fillId="0" borderId="0" xfId="4" applyFont="1" applyAlignment="1">
      <alignment vertical="top" wrapText="1"/>
    </xf>
    <xf numFmtId="0" fontId="11" fillId="2" borderId="0" xfId="3" applyNumberFormat="1" applyFont="1" applyFill="1" applyBorder="1" applyAlignment="1">
      <alignment horizontal="center" vertical="top" wrapText="1" readingOrder="1"/>
    </xf>
    <xf numFmtId="0" fontId="11" fillId="0" borderId="0" xfId="3" applyNumberFormat="1" applyFont="1" applyFill="1" applyBorder="1" applyAlignment="1">
      <alignment horizontal="center" vertical="top" wrapText="1" readingOrder="1"/>
    </xf>
    <xf numFmtId="0" fontId="0" fillId="0" borderId="0" xfId="0" applyFill="1"/>
    <xf numFmtId="0" fontId="5" fillId="0" borderId="0" xfId="0" applyFont="1" applyAlignment="1">
      <alignment horizontal="left"/>
    </xf>
    <xf numFmtId="0" fontId="14" fillId="0" borderId="0" xfId="50"/>
    <xf numFmtId="0" fontId="14" fillId="0" borderId="0" xfId="50" applyAlignment="1">
      <alignment horizontal="center"/>
    </xf>
    <xf numFmtId="0" fontId="56" fillId="0" borderId="0" xfId="0" applyFont="1" applyAlignment="1">
      <alignment horizontal="justify" vertical="center" wrapText="1"/>
    </xf>
    <xf numFmtId="0" fontId="0" fillId="0" borderId="0" xfId="0" applyAlignment="1">
      <alignment vertical="top" wrapText="1"/>
    </xf>
    <xf numFmtId="0" fontId="59" fillId="0" borderId="0" xfId="0" applyFont="1" applyAlignment="1">
      <alignment horizontal="justify" vertical="center" wrapText="1"/>
    </xf>
    <xf numFmtId="0" fontId="57" fillId="0" borderId="0" xfId="0" applyFont="1" applyAlignment="1">
      <alignment horizontal="justify" vertical="center" wrapText="1"/>
    </xf>
    <xf numFmtId="164" fontId="0" fillId="0" borderId="0" xfId="1" applyFont="1"/>
    <xf numFmtId="0" fontId="0" fillId="0" borderId="0" xfId="0" applyAlignment="1">
      <alignment horizontal="center"/>
    </xf>
    <xf numFmtId="0" fontId="12" fillId="0" borderId="0" xfId="0" applyFont="1" applyAlignment="1">
      <alignment horizontal="center"/>
    </xf>
    <xf numFmtId="0" fontId="56" fillId="0" borderId="0" xfId="0" applyFont="1" applyAlignment="1">
      <alignment vertical="top" wrapText="1"/>
    </xf>
    <xf numFmtId="0" fontId="57" fillId="0" borderId="0" xfId="0" applyFont="1" applyAlignment="1">
      <alignment vertical="top" wrapText="1"/>
    </xf>
    <xf numFmtId="164" fontId="0" fillId="0" borderId="0" xfId="1" applyNumberFormat="1" applyFont="1"/>
    <xf numFmtId="10" fontId="0" fillId="0" borderId="0" xfId="838" applyNumberFormat="1" applyFont="1"/>
    <xf numFmtId="0" fontId="0" fillId="0" borderId="0" xfId="0" applyAlignment="1">
      <alignment wrapText="1"/>
    </xf>
    <xf numFmtId="0" fontId="30" fillId="0" borderId="0" xfId="3" applyNumberFormat="1" applyFont="1" applyFill="1" applyBorder="1" applyAlignment="1">
      <alignment vertical="top" wrapText="1" readingOrder="1"/>
    </xf>
    <xf numFmtId="164" fontId="10" fillId="0" borderId="0" xfId="1" applyFont="1" applyFill="1" applyBorder="1"/>
    <xf numFmtId="164" fontId="31" fillId="0" borderId="7" xfId="1" applyFont="1" applyFill="1" applyBorder="1" applyAlignment="1">
      <alignment horizontal="center"/>
    </xf>
    <xf numFmtId="0" fontId="31" fillId="0" borderId="0" xfId="3" applyFont="1" applyFill="1" applyBorder="1" applyAlignment="1">
      <alignment horizontal="left"/>
    </xf>
    <xf numFmtId="0" fontId="1" fillId="0" borderId="0" xfId="50" applyFont="1" applyAlignment="1">
      <alignment wrapText="1"/>
    </xf>
    <xf numFmtId="0" fontId="7" fillId="0" borderId="0" xfId="0" applyFont="1" applyAlignment="1">
      <alignment horizontal="center"/>
    </xf>
    <xf numFmtId="0" fontId="30" fillId="2" borderId="20" xfId="3" applyNumberFormat="1" applyFont="1" applyFill="1" applyBorder="1" applyAlignment="1">
      <alignment horizontal="center" vertical="top" wrapText="1" readingOrder="1"/>
    </xf>
    <xf numFmtId="0" fontId="30" fillId="2" borderId="0" xfId="3" applyNumberFormat="1" applyFont="1" applyFill="1" applyBorder="1" applyAlignment="1">
      <alignment horizontal="center" vertical="top" wrapText="1" readingOrder="1"/>
    </xf>
    <xf numFmtId="0" fontId="30" fillId="2" borderId="10" xfId="3" applyNumberFormat="1" applyFont="1" applyFill="1" applyBorder="1" applyAlignment="1">
      <alignment horizontal="center" vertical="top" wrapText="1" readingOrder="1"/>
    </xf>
    <xf numFmtId="0" fontId="30" fillId="2" borderId="7" xfId="3" applyNumberFormat="1" applyFont="1" applyFill="1" applyBorder="1" applyAlignment="1">
      <alignment horizontal="center" vertical="top" wrapText="1" readingOrder="1"/>
    </xf>
    <xf numFmtId="0" fontId="30" fillId="2" borderId="11" xfId="3" applyNumberFormat="1" applyFont="1" applyFill="1" applyBorder="1" applyAlignment="1">
      <alignment horizontal="center" vertical="top" wrapText="1" readingOrder="1"/>
    </xf>
    <xf numFmtId="0" fontId="30" fillId="2" borderId="8" xfId="3" applyNumberFormat="1" applyFont="1" applyFill="1" applyBorder="1" applyAlignment="1">
      <alignment horizontal="center" vertical="top" wrapText="1" readingOrder="1"/>
    </xf>
    <xf numFmtId="0" fontId="30" fillId="2" borderId="6" xfId="3" applyNumberFormat="1" applyFont="1" applyFill="1" applyBorder="1" applyAlignment="1">
      <alignment horizontal="center" vertical="top" wrapText="1" readingOrder="1"/>
    </xf>
    <xf numFmtId="0" fontId="30" fillId="2" borderId="9" xfId="3" applyNumberFormat="1" applyFont="1" applyFill="1" applyBorder="1" applyAlignment="1">
      <alignment horizontal="center" vertical="top" wrapText="1" readingOrder="1"/>
    </xf>
    <xf numFmtId="0" fontId="30" fillId="2" borderId="12" xfId="3" applyNumberFormat="1" applyFont="1" applyFill="1" applyBorder="1" applyAlignment="1">
      <alignment horizontal="center" vertical="top" wrapText="1" readingOrder="1"/>
    </xf>
    <xf numFmtId="0" fontId="30" fillId="2" borderId="13" xfId="3" applyNumberFormat="1" applyFont="1" applyFill="1" applyBorder="1" applyAlignment="1">
      <alignment horizontal="center" vertical="top" wrapText="1" readingOrder="1"/>
    </xf>
  </cellXfs>
  <cellStyles count="839">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60" zoomScaleNormal="100" workbookViewId="0">
      <selection activeCell="I25" sqref="I25"/>
    </sheetView>
  </sheetViews>
  <sheetFormatPr defaultRowHeight="15"/>
  <cols>
    <col min="1" max="1" width="3.28515625" style="19" customWidth="1"/>
    <col min="2" max="2" width="3.28515625" customWidth="1"/>
    <col min="3" max="3" width="10.7109375" bestFit="1" customWidth="1"/>
  </cols>
  <sheetData>
    <row r="10" spans="3:10" ht="45">
      <c r="C10" s="14" t="s">
        <v>17</v>
      </c>
      <c r="D10" s="1"/>
    </row>
    <row r="12" spans="3:10" ht="28.5">
      <c r="C12" s="4"/>
      <c r="D12" s="5"/>
      <c r="E12" s="5"/>
      <c r="F12" s="5"/>
      <c r="G12" s="5"/>
      <c r="H12" s="5"/>
      <c r="I12" s="5"/>
      <c r="J12" s="5"/>
    </row>
    <row r="13" spans="3:10" ht="28.5">
      <c r="C13" s="42">
        <v>2016</v>
      </c>
      <c r="D13" s="42"/>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85" zoomScaleNormal="85" workbookViewId="0">
      <pane xSplit="2" ySplit="4" topLeftCell="G5" activePane="bottomRight" state="frozen"/>
      <selection pane="topRight" activeCell="C1" sqref="C1"/>
      <selection pane="bottomLeft" activeCell="A5" sqref="A5"/>
      <selection pane="bottomRight" activeCell="L5" sqref="L5"/>
    </sheetView>
  </sheetViews>
  <sheetFormatPr defaultRowHeight="15"/>
  <cols>
    <col min="1" max="1" width="9.140625" style="23"/>
    <col min="2" max="2" width="73.85546875" style="23" bestFit="1" customWidth="1"/>
    <col min="3" max="14" width="23.5703125" style="23" customWidth="1"/>
    <col min="15" max="15" width="61.140625" style="23" bestFit="1" customWidth="1"/>
    <col min="16" max="16384" width="9.140625" style="23"/>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177</v>
      </c>
      <c r="B3" s="52"/>
      <c r="C3" s="52"/>
      <c r="D3" s="52"/>
      <c r="E3" s="52"/>
      <c r="F3" s="52"/>
      <c r="G3" s="52"/>
      <c r="H3" s="52"/>
      <c r="I3" s="52"/>
      <c r="J3" s="52"/>
      <c r="K3" s="52"/>
      <c r="L3" s="52"/>
      <c r="M3" s="52"/>
      <c r="N3" s="52"/>
      <c r="O3" s="52"/>
    </row>
    <row r="4" spans="1:15" s="12" customFormat="1"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24">
        <v>1</v>
      </c>
      <c r="B5" s="12" t="s">
        <v>167</v>
      </c>
      <c r="C5" s="38">
        <v>22449432</v>
      </c>
      <c r="D5" s="38">
        <v>28302132</v>
      </c>
      <c r="E5" s="38">
        <v>19861532</v>
      </c>
      <c r="F5" s="38">
        <v>20837132</v>
      </c>
      <c r="G5" s="38">
        <v>18368432</v>
      </c>
      <c r="H5" s="38">
        <v>19045132</v>
      </c>
      <c r="I5" s="38">
        <v>20576282</v>
      </c>
      <c r="J5" s="38">
        <v>18623482</v>
      </c>
      <c r="K5" s="38">
        <v>15343882</v>
      </c>
      <c r="L5" s="38">
        <v>14637132</v>
      </c>
      <c r="M5" s="38"/>
      <c r="N5" s="38"/>
      <c r="O5" s="38" t="s">
        <v>178</v>
      </c>
    </row>
    <row r="6" spans="1:15">
      <c r="A6" s="24">
        <v>2</v>
      </c>
      <c r="B6" s="12" t="s">
        <v>163</v>
      </c>
      <c r="C6" s="38">
        <v>9652683.8004700001</v>
      </c>
      <c r="D6" s="38">
        <v>10111890</v>
      </c>
      <c r="E6" s="38">
        <v>10490539.463790001</v>
      </c>
      <c r="F6" s="38">
        <v>10313089.942470001</v>
      </c>
      <c r="G6" s="38">
        <v>10299486</v>
      </c>
      <c r="H6" s="38">
        <v>11053432.585100001</v>
      </c>
      <c r="I6" s="38">
        <v>11199935.173870001</v>
      </c>
      <c r="J6" s="38">
        <v>11751150.962169999</v>
      </c>
      <c r="K6" s="38">
        <v>11237804.399359999</v>
      </c>
      <c r="L6" s="38">
        <v>11435324.90168</v>
      </c>
      <c r="M6" s="38"/>
      <c r="N6" s="38"/>
      <c r="O6" s="38" t="s">
        <v>33</v>
      </c>
    </row>
    <row r="7" spans="1:15">
      <c r="A7" s="24">
        <v>3</v>
      </c>
      <c r="B7" s="12" t="s">
        <v>168</v>
      </c>
      <c r="C7" s="38">
        <v>21084253.849650003</v>
      </c>
      <c r="D7" s="38">
        <v>21858574</v>
      </c>
      <c r="E7" s="38">
        <v>22197189.868900001</v>
      </c>
      <c r="F7" s="38">
        <v>22535509.505970001</v>
      </c>
      <c r="G7" s="38">
        <v>22617566</v>
      </c>
      <c r="H7" s="38">
        <v>23043343.679310001</v>
      </c>
      <c r="I7" s="38">
        <v>24481284.05985</v>
      </c>
      <c r="J7" s="38">
        <v>25738732.933419999</v>
      </c>
      <c r="K7" s="38">
        <v>26785616.521809995</v>
      </c>
      <c r="L7" s="38">
        <v>26997403.611740001</v>
      </c>
      <c r="M7" s="38"/>
      <c r="N7" s="38"/>
      <c r="O7" s="38" t="s">
        <v>179</v>
      </c>
    </row>
    <row r="8" spans="1:15">
      <c r="A8" s="24">
        <v>4</v>
      </c>
      <c r="B8" s="12" t="s">
        <v>169</v>
      </c>
      <c r="C8" s="38">
        <v>30262228.729669999</v>
      </c>
      <c r="D8" s="38">
        <v>29995397</v>
      </c>
      <c r="E8" s="38">
        <v>25344301.607009999</v>
      </c>
      <c r="F8" s="38">
        <v>24825815.893890001</v>
      </c>
      <c r="G8" s="38">
        <v>24905915</v>
      </c>
      <c r="H8" s="38">
        <v>23877236.025570001</v>
      </c>
      <c r="I8" s="38">
        <v>23681286.072480001</v>
      </c>
      <c r="J8" s="38">
        <v>25024792.183870003</v>
      </c>
      <c r="K8" s="38">
        <v>27020999.804060001</v>
      </c>
      <c r="L8" s="38">
        <v>27504176.158340003</v>
      </c>
      <c r="M8" s="38"/>
      <c r="N8" s="38"/>
      <c r="O8" s="38" t="s">
        <v>37</v>
      </c>
    </row>
    <row r="9" spans="1:15">
      <c r="A9" s="24">
        <v>5</v>
      </c>
      <c r="B9" s="12" t="s">
        <v>170</v>
      </c>
      <c r="C9" s="38">
        <v>0</v>
      </c>
      <c r="D9" s="38">
        <v>0</v>
      </c>
      <c r="E9" s="38">
        <v>0</v>
      </c>
      <c r="F9" s="38">
        <v>0</v>
      </c>
      <c r="G9" s="38">
        <v>0</v>
      </c>
      <c r="H9" s="38">
        <v>0</v>
      </c>
      <c r="I9" s="38">
        <v>0</v>
      </c>
      <c r="J9" s="38">
        <v>0</v>
      </c>
      <c r="K9" s="38">
        <v>0</v>
      </c>
      <c r="L9" s="38">
        <v>0</v>
      </c>
      <c r="M9" s="38"/>
      <c r="N9" s="38"/>
      <c r="O9" s="38" t="s">
        <v>41</v>
      </c>
    </row>
    <row r="10" spans="1:15">
      <c r="A10" s="24">
        <v>6</v>
      </c>
      <c r="B10" s="12" t="s">
        <v>171</v>
      </c>
      <c r="C10" s="38">
        <v>0</v>
      </c>
      <c r="D10" s="38">
        <v>0</v>
      </c>
      <c r="E10" s="38">
        <v>0</v>
      </c>
      <c r="F10" s="38">
        <v>0</v>
      </c>
      <c r="G10" s="38">
        <v>0</v>
      </c>
      <c r="H10" s="38">
        <v>0</v>
      </c>
      <c r="I10" s="38">
        <v>0</v>
      </c>
      <c r="J10" s="38">
        <v>0</v>
      </c>
      <c r="K10" s="38">
        <v>0</v>
      </c>
      <c r="L10" s="38">
        <v>0</v>
      </c>
      <c r="M10" s="38"/>
      <c r="N10" s="38"/>
      <c r="O10" s="38" t="s">
        <v>43</v>
      </c>
    </row>
    <row r="11" spans="1:15">
      <c r="A11" s="24">
        <v>7</v>
      </c>
      <c r="B11" s="12" t="s">
        <v>44</v>
      </c>
      <c r="C11" s="38">
        <v>0</v>
      </c>
      <c r="D11" s="38">
        <v>0</v>
      </c>
      <c r="E11" s="38">
        <v>0</v>
      </c>
      <c r="F11" s="38">
        <v>0</v>
      </c>
      <c r="G11" s="38">
        <v>0</v>
      </c>
      <c r="H11" s="38">
        <v>0</v>
      </c>
      <c r="I11" s="38">
        <v>0</v>
      </c>
      <c r="J11" s="38">
        <v>0</v>
      </c>
      <c r="K11" s="38">
        <v>0</v>
      </c>
      <c r="L11" s="38">
        <v>0</v>
      </c>
      <c r="M11" s="38"/>
      <c r="N11" s="38"/>
      <c r="O11" s="38" t="s">
        <v>45</v>
      </c>
    </row>
    <row r="12" spans="1:15">
      <c r="A12" s="24">
        <v>8</v>
      </c>
      <c r="B12" s="12" t="s">
        <v>46</v>
      </c>
      <c r="C12" s="38">
        <v>9632973.411390001</v>
      </c>
      <c r="D12" s="38">
        <v>10394484</v>
      </c>
      <c r="E12" s="38">
        <v>8346440.6479900004</v>
      </c>
      <c r="F12" s="38">
        <v>8440303.2249400001</v>
      </c>
      <c r="G12" s="38">
        <v>8596839</v>
      </c>
      <c r="H12" s="38">
        <v>8530900.7469800003</v>
      </c>
      <c r="I12" s="38">
        <v>8409683.0819099993</v>
      </c>
      <c r="J12" s="38">
        <v>8345212.6920800004</v>
      </c>
      <c r="K12" s="38">
        <v>9005905.9975899998</v>
      </c>
      <c r="L12" s="38">
        <v>8498228.2447599992</v>
      </c>
      <c r="M12" s="38"/>
      <c r="N12" s="38"/>
      <c r="O12" s="38" t="s">
        <v>47</v>
      </c>
    </row>
    <row r="13" spans="1:15">
      <c r="A13" s="24">
        <v>9</v>
      </c>
      <c r="B13" s="12" t="s">
        <v>172</v>
      </c>
      <c r="C13" s="38">
        <v>1006242.41786</v>
      </c>
      <c r="D13" s="38">
        <v>1013139</v>
      </c>
      <c r="E13" s="38">
        <v>965005.24997999996</v>
      </c>
      <c r="F13" s="38">
        <v>944001.23727000004</v>
      </c>
      <c r="G13" s="38">
        <v>940832</v>
      </c>
      <c r="H13" s="38">
        <v>891317.12913999998</v>
      </c>
      <c r="I13" s="38">
        <v>879614.22776000004</v>
      </c>
      <c r="J13" s="38">
        <v>880561.36988999997</v>
      </c>
      <c r="K13" s="38">
        <v>831919.69941999996</v>
      </c>
      <c r="L13" s="38">
        <v>1062522.89188</v>
      </c>
      <c r="M13" s="38"/>
      <c r="N13" s="38"/>
      <c r="O13" s="38" t="s">
        <v>180</v>
      </c>
    </row>
    <row r="14" spans="1:15">
      <c r="A14" s="24">
        <v>10</v>
      </c>
      <c r="B14" s="12" t="s">
        <v>173</v>
      </c>
      <c r="C14" s="38">
        <v>174138.63399999999</v>
      </c>
      <c r="D14" s="38">
        <v>128946</v>
      </c>
      <c r="E14" s="38">
        <v>175736.837</v>
      </c>
      <c r="F14" s="38">
        <v>174164.834</v>
      </c>
      <c r="G14" s="38">
        <v>174990</v>
      </c>
      <c r="H14" s="38">
        <v>184094.65100000001</v>
      </c>
      <c r="I14" s="38">
        <v>184893.753</v>
      </c>
      <c r="J14" s="38">
        <v>185653.554</v>
      </c>
      <c r="K14" s="38">
        <v>184225.65400000001</v>
      </c>
      <c r="L14" s="38">
        <v>184880.655</v>
      </c>
      <c r="M14" s="38"/>
      <c r="N14" s="38"/>
      <c r="O14" s="38" t="s">
        <v>51</v>
      </c>
    </row>
    <row r="15" spans="1:15">
      <c r="A15" s="24">
        <v>11</v>
      </c>
      <c r="B15" s="12" t="s">
        <v>134</v>
      </c>
      <c r="C15" s="38">
        <v>1241586.3120200001</v>
      </c>
      <c r="D15" s="38">
        <v>1262405</v>
      </c>
      <c r="E15" s="38">
        <v>1273608.7915400001</v>
      </c>
      <c r="F15" s="38">
        <v>1291298.76238</v>
      </c>
      <c r="G15" s="38">
        <v>1284540</v>
      </c>
      <c r="H15" s="38">
        <v>1296131.19817</v>
      </c>
      <c r="I15" s="38">
        <v>1312261.6991599998</v>
      </c>
      <c r="J15" s="38">
        <v>1323765.71322</v>
      </c>
      <c r="K15" s="38">
        <v>1334713.0570100001</v>
      </c>
      <c r="L15" s="38">
        <v>1352078.1902999999</v>
      </c>
      <c r="M15" s="38"/>
      <c r="N15" s="38"/>
      <c r="O15" s="38" t="s">
        <v>53</v>
      </c>
    </row>
    <row r="16" spans="1:15">
      <c r="A16" s="24">
        <v>12</v>
      </c>
      <c r="B16" s="12" t="s">
        <v>174</v>
      </c>
      <c r="C16" s="38">
        <v>430346.5</v>
      </c>
      <c r="D16" s="38">
        <v>430039</v>
      </c>
      <c r="E16" s="38">
        <v>552752.21200000006</v>
      </c>
      <c r="F16" s="38">
        <v>422804.783</v>
      </c>
      <c r="G16" s="38">
        <v>425714</v>
      </c>
      <c r="H16" s="38">
        <v>434426.826</v>
      </c>
      <c r="I16" s="38">
        <v>1166519.2560000001</v>
      </c>
      <c r="J16" s="38">
        <v>1166371.827</v>
      </c>
      <c r="K16" s="38">
        <v>1093875.18918</v>
      </c>
      <c r="L16" s="38">
        <v>1074622.558</v>
      </c>
      <c r="M16" s="38"/>
      <c r="N16" s="38"/>
      <c r="O16" s="38" t="s">
        <v>55</v>
      </c>
    </row>
    <row r="17" spans="1:15">
      <c r="A17" s="24">
        <v>13</v>
      </c>
      <c r="B17" s="12" t="s">
        <v>175</v>
      </c>
      <c r="C17" s="38">
        <v>0</v>
      </c>
      <c r="D17" s="38">
        <v>0</v>
      </c>
      <c r="E17" s="38">
        <v>0</v>
      </c>
      <c r="F17" s="38">
        <v>0</v>
      </c>
      <c r="G17" s="38">
        <v>0</v>
      </c>
      <c r="H17" s="38">
        <v>0</v>
      </c>
      <c r="I17" s="38">
        <v>0</v>
      </c>
      <c r="J17" s="38">
        <v>0</v>
      </c>
      <c r="K17" s="38">
        <v>0</v>
      </c>
      <c r="L17" s="38">
        <v>0</v>
      </c>
      <c r="M17" s="38"/>
      <c r="N17" s="38"/>
      <c r="O17" s="38" t="s">
        <v>57</v>
      </c>
    </row>
    <row r="18" spans="1:15">
      <c r="A18" s="24">
        <v>14</v>
      </c>
      <c r="B18" s="12" t="s">
        <v>135</v>
      </c>
      <c r="C18" s="38">
        <v>0</v>
      </c>
      <c r="D18" s="38">
        <v>0</v>
      </c>
      <c r="E18" s="38">
        <v>0</v>
      </c>
      <c r="F18" s="38">
        <v>0</v>
      </c>
      <c r="G18" s="38">
        <v>0</v>
      </c>
      <c r="H18" s="38">
        <v>0</v>
      </c>
      <c r="I18" s="38">
        <v>0</v>
      </c>
      <c r="J18" s="38">
        <v>0</v>
      </c>
      <c r="K18" s="38">
        <v>0</v>
      </c>
      <c r="L18" s="38">
        <v>0</v>
      </c>
      <c r="M18" s="38"/>
      <c r="N18" s="38"/>
      <c r="O18" s="38" t="s">
        <v>59</v>
      </c>
    </row>
    <row r="19" spans="1:15">
      <c r="A19" s="24">
        <v>15</v>
      </c>
      <c r="B19" s="12" t="s">
        <v>176</v>
      </c>
      <c r="C19" s="38">
        <v>0</v>
      </c>
      <c r="D19" s="38">
        <v>0</v>
      </c>
      <c r="E19" s="38">
        <v>0</v>
      </c>
      <c r="F19" s="38">
        <v>0</v>
      </c>
      <c r="G19" s="38">
        <v>0</v>
      </c>
      <c r="H19" s="38">
        <v>0</v>
      </c>
      <c r="I19" s="38">
        <v>0</v>
      </c>
      <c r="J19" s="38">
        <v>0</v>
      </c>
      <c r="K19" s="38">
        <v>0</v>
      </c>
      <c r="L19" s="38">
        <v>0</v>
      </c>
      <c r="M19" s="38"/>
      <c r="N19" s="38"/>
      <c r="O19" s="38" t="s">
        <v>61</v>
      </c>
    </row>
    <row r="20" spans="1:15">
      <c r="A20" s="24">
        <v>16</v>
      </c>
      <c r="B20" s="12" t="s">
        <v>137</v>
      </c>
      <c r="C20" s="38">
        <v>0</v>
      </c>
      <c r="D20" s="38">
        <v>0</v>
      </c>
      <c r="E20" s="38">
        <v>0</v>
      </c>
      <c r="F20" s="38">
        <v>0</v>
      </c>
      <c r="G20" s="38">
        <v>0</v>
      </c>
      <c r="H20" s="38">
        <v>0</v>
      </c>
      <c r="I20" s="38">
        <v>0</v>
      </c>
      <c r="J20" s="38">
        <v>0</v>
      </c>
      <c r="K20" s="38">
        <v>0</v>
      </c>
      <c r="L20" s="38">
        <v>0</v>
      </c>
      <c r="M20" s="38"/>
      <c r="N20" s="38"/>
      <c r="O20" s="38" t="s">
        <v>63</v>
      </c>
    </row>
    <row r="21" spans="1:15">
      <c r="A21" s="24">
        <v>17</v>
      </c>
      <c r="B21" s="12" t="s">
        <v>214</v>
      </c>
      <c r="C21" s="38">
        <v>95933885.655090004</v>
      </c>
      <c r="D21" s="38">
        <v>103497006</v>
      </c>
      <c r="E21" s="38">
        <v>89207106.678230003</v>
      </c>
      <c r="F21" s="38">
        <v>89784120.183949992</v>
      </c>
      <c r="G21" s="38">
        <v>87614314</v>
      </c>
      <c r="H21" s="38">
        <v>88356014.841299996</v>
      </c>
      <c r="I21" s="38">
        <v>91891759.324059993</v>
      </c>
      <c r="J21" s="38">
        <v>93039723.235650003</v>
      </c>
      <c r="K21" s="38">
        <v>92838942.322469994</v>
      </c>
      <c r="L21" s="38">
        <v>92746369.211730003</v>
      </c>
      <c r="M21" s="38"/>
      <c r="N21" s="38"/>
      <c r="O21" s="38" t="s">
        <v>65</v>
      </c>
    </row>
    <row r="22" spans="1:15">
      <c r="A22" s="24">
        <v>18</v>
      </c>
      <c r="B22" s="12" t="s">
        <v>354</v>
      </c>
      <c r="C22" s="38">
        <v>34375018.202750005</v>
      </c>
      <c r="D22" s="38">
        <v>27739806</v>
      </c>
      <c r="E22" s="38">
        <v>24938322.899430003</v>
      </c>
      <c r="F22" s="38">
        <v>25089971.810219999</v>
      </c>
      <c r="G22" s="38">
        <v>25661674</v>
      </c>
      <c r="H22" s="38">
        <v>27570570.744029999</v>
      </c>
      <c r="I22" s="38">
        <v>25014387.76771</v>
      </c>
      <c r="J22" s="38">
        <v>24840469.43022</v>
      </c>
      <c r="K22" s="38">
        <v>24713528.73037</v>
      </c>
      <c r="L22" s="38">
        <v>24807612.186340004</v>
      </c>
      <c r="M22" s="38"/>
      <c r="N22" s="38"/>
      <c r="O22" s="38" t="s">
        <v>102</v>
      </c>
    </row>
    <row r="23" spans="1:15">
      <c r="A23" s="24">
        <v>19</v>
      </c>
      <c r="B23" s="12" t="s">
        <v>25</v>
      </c>
      <c r="C23" s="38">
        <v>130308903.85784999</v>
      </c>
      <c r="D23" s="38">
        <v>131236812</v>
      </c>
      <c r="E23" s="38">
        <v>114145429.57766999</v>
      </c>
      <c r="F23" s="38">
        <v>114874091.99417001</v>
      </c>
      <c r="G23" s="38">
        <v>113275989</v>
      </c>
      <c r="H23" s="38">
        <v>115926585.58532999</v>
      </c>
      <c r="I23" s="38">
        <v>116906147.09178001</v>
      </c>
      <c r="J23" s="38">
        <v>117880192.66589001</v>
      </c>
      <c r="K23" s="38">
        <v>117552471.05286001</v>
      </c>
      <c r="L23" s="38">
        <v>117553981.39809</v>
      </c>
      <c r="M23" s="38"/>
      <c r="N23" s="38"/>
      <c r="O23" s="38" t="s">
        <v>103</v>
      </c>
    </row>
    <row r="24" spans="1:15">
      <c r="A24" s="24">
        <v>20</v>
      </c>
      <c r="B24" s="12" t="s">
        <v>216</v>
      </c>
      <c r="C24" s="38">
        <v>110744326.09693</v>
      </c>
      <c r="D24" s="38">
        <v>110932481</v>
      </c>
      <c r="E24" s="38">
        <v>92209527.886130005</v>
      </c>
      <c r="F24" s="38">
        <v>92352170.987159997</v>
      </c>
      <c r="G24" s="38">
        <v>92679757</v>
      </c>
      <c r="H24" s="38">
        <v>93556093.161770016</v>
      </c>
      <c r="I24" s="38">
        <v>94097757.862109989</v>
      </c>
      <c r="J24" s="38">
        <v>95000876.710209996</v>
      </c>
      <c r="K24" s="38">
        <v>95160734.518810004</v>
      </c>
      <c r="L24" s="38">
        <v>95643839.004490003</v>
      </c>
      <c r="M24" s="38"/>
      <c r="N24" s="38"/>
      <c r="O24" s="38" t="s">
        <v>181</v>
      </c>
    </row>
    <row r="25" spans="1:15">
      <c r="A25" s="24">
        <v>21</v>
      </c>
      <c r="B25" s="12" t="s">
        <v>218</v>
      </c>
      <c r="C25" s="38">
        <v>19564577.757909998</v>
      </c>
      <c r="D25" s="38">
        <v>20304331</v>
      </c>
      <c r="E25" s="38">
        <v>21935901.687540002</v>
      </c>
      <c r="F25" s="38">
        <v>22521921.006049998</v>
      </c>
      <c r="G25" s="38">
        <v>20596232</v>
      </c>
      <c r="H25" s="38">
        <v>22370492.423179999</v>
      </c>
      <c r="I25" s="38">
        <v>22808389.225050002</v>
      </c>
      <c r="J25" s="38">
        <v>22879315.9516</v>
      </c>
      <c r="K25" s="38">
        <v>22391736.5341</v>
      </c>
      <c r="L25" s="38">
        <v>21910142.394950002</v>
      </c>
      <c r="M25" s="38"/>
      <c r="N25" s="38"/>
      <c r="O25" s="38" t="s">
        <v>182</v>
      </c>
    </row>
    <row r="28" spans="1:15" ht="45">
      <c r="B28" s="41" t="s">
        <v>386</v>
      </c>
    </row>
  </sheetData>
  <mergeCells count="2">
    <mergeCell ref="A2:O2"/>
    <mergeCell ref="A3:O3"/>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15" sqref="D15"/>
    </sheetView>
  </sheetViews>
  <sheetFormatPr defaultRowHeight="15"/>
  <cols>
    <col min="1" max="1" width="3.28515625" style="19"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F5" activePane="bottomRight" state="frozen"/>
      <selection pane="topRight" activeCell="C1" sqref="C1"/>
      <selection pane="bottomLeft" activeCell="A5" sqref="A5"/>
      <selection pane="bottomRight" activeCell="L5" sqref="L5"/>
    </sheetView>
  </sheetViews>
  <sheetFormatPr defaultRowHeight="15"/>
  <cols>
    <col min="1" max="1" width="3.85546875" bestFit="1" customWidth="1"/>
    <col min="2" max="2" width="47.140625" bestFit="1" customWidth="1"/>
    <col min="3" max="14" width="23.5703125" customWidth="1"/>
    <col min="15" max="15" width="68" bestFit="1" customWidth="1"/>
    <col min="16" max="16" width="41"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381</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236</v>
      </c>
      <c r="C5" s="29">
        <v>8888655.976569999</v>
      </c>
      <c r="D5" s="29">
        <v>17315248.541070007</v>
      </c>
      <c r="E5" s="29">
        <v>27465166.145840008</v>
      </c>
      <c r="F5" s="29">
        <v>38852479.474530004</v>
      </c>
      <c r="G5" s="29">
        <v>50255857.259219997</v>
      </c>
      <c r="H5" s="29">
        <v>61171236.76570002</v>
      </c>
      <c r="I5" s="29">
        <v>71949283.586659998</v>
      </c>
      <c r="J5" s="29">
        <v>84128505.674720034</v>
      </c>
      <c r="K5" s="29">
        <v>95708500.011389956</v>
      </c>
      <c r="L5" s="29">
        <v>109167672.14986002</v>
      </c>
      <c r="M5" s="29"/>
      <c r="N5" s="29"/>
      <c r="O5" s="29" t="s">
        <v>266</v>
      </c>
    </row>
    <row r="6" spans="1:15" ht="15" customHeight="1">
      <c r="A6" s="30">
        <v>2</v>
      </c>
      <c r="B6" s="12" t="s">
        <v>237</v>
      </c>
      <c r="C6" s="29">
        <v>443851.03891000012</v>
      </c>
      <c r="D6" s="29">
        <v>765331.08252000017</v>
      </c>
      <c r="E6" s="29">
        <v>880658.95816000004</v>
      </c>
      <c r="F6" s="29">
        <v>1307986.5574299998</v>
      </c>
      <c r="G6" s="29">
        <v>1584830.7978000003</v>
      </c>
      <c r="H6" s="29">
        <v>1993919.9690200002</v>
      </c>
      <c r="I6" s="29">
        <v>2433620.3871099995</v>
      </c>
      <c r="J6" s="29">
        <v>2802008.9621800003</v>
      </c>
      <c r="K6" s="29">
        <v>3101822.6012000008</v>
      </c>
      <c r="L6" s="29">
        <v>3428744.9328300003</v>
      </c>
      <c r="M6" s="29"/>
      <c r="N6" s="29"/>
      <c r="O6" s="29" t="s">
        <v>267</v>
      </c>
    </row>
    <row r="7" spans="1:15" ht="15" customHeight="1">
      <c r="A7" s="30">
        <v>3</v>
      </c>
      <c r="B7" s="12" t="s">
        <v>238</v>
      </c>
      <c r="C7" s="29">
        <v>-697462.72300999996</v>
      </c>
      <c r="D7" s="29">
        <v>-724417.65071999992</v>
      </c>
      <c r="E7" s="29">
        <v>-605114.49475000007</v>
      </c>
      <c r="F7" s="29">
        <v>-767380.42111</v>
      </c>
      <c r="G7" s="29">
        <v>-693088.35762000002</v>
      </c>
      <c r="H7" s="29">
        <v>-716713.61032999994</v>
      </c>
      <c r="I7" s="29">
        <v>-855364.97204000026</v>
      </c>
      <c r="J7" s="29">
        <v>-696915.66597000009</v>
      </c>
      <c r="K7" s="29">
        <v>-562811.65484000021</v>
      </c>
      <c r="L7" s="29">
        <v>-397879.23453999998</v>
      </c>
      <c r="M7" s="29"/>
      <c r="N7" s="29"/>
      <c r="O7" s="29" t="s">
        <v>269</v>
      </c>
    </row>
    <row r="8" spans="1:15" ht="15" customHeight="1">
      <c r="A8" s="30">
        <v>4</v>
      </c>
      <c r="B8" s="12" t="s">
        <v>239</v>
      </c>
      <c r="C8" s="29">
        <v>7747342.2144500017</v>
      </c>
      <c r="D8" s="29">
        <v>15825499.80762</v>
      </c>
      <c r="E8" s="29">
        <v>25979392.692730013</v>
      </c>
      <c r="F8" s="29">
        <v>36777112.495749988</v>
      </c>
      <c r="G8" s="29">
        <v>47977938.103499994</v>
      </c>
      <c r="H8" s="29">
        <v>58460603.186030015</v>
      </c>
      <c r="I8" s="29">
        <v>68660298.22720997</v>
      </c>
      <c r="J8" s="29">
        <v>80629581.046270013</v>
      </c>
      <c r="K8" s="29">
        <v>92043865.755069986</v>
      </c>
      <c r="L8" s="29">
        <v>105341047.98223996</v>
      </c>
      <c r="M8" s="29"/>
      <c r="N8" s="29"/>
      <c r="O8" s="29" t="s">
        <v>270</v>
      </c>
    </row>
    <row r="9" spans="1:15" ht="15" customHeight="1">
      <c r="A9" s="30">
        <v>5</v>
      </c>
      <c r="B9" s="12" t="s">
        <v>240</v>
      </c>
      <c r="C9" s="29">
        <v>2902225.5632300009</v>
      </c>
      <c r="D9" s="29">
        <v>4130296.77446</v>
      </c>
      <c r="E9" s="29">
        <v>6911171.228480001</v>
      </c>
      <c r="F9" s="29">
        <v>8789475.4758899994</v>
      </c>
      <c r="G9" s="29">
        <v>9649262.8260299936</v>
      </c>
      <c r="H9" s="29">
        <v>13039576.81536</v>
      </c>
      <c r="I9" s="29">
        <v>18205896.584090002</v>
      </c>
      <c r="J9" s="29">
        <v>21368440.792759996</v>
      </c>
      <c r="K9" s="29">
        <v>23131468.224469993</v>
      </c>
      <c r="L9" s="29">
        <v>24141470.309660014</v>
      </c>
      <c r="M9" s="29"/>
      <c r="N9" s="29"/>
      <c r="O9" s="29" t="s">
        <v>268</v>
      </c>
    </row>
    <row r="10" spans="1:15" ht="15" customHeight="1">
      <c r="A10" s="30">
        <v>6</v>
      </c>
      <c r="B10" s="12" t="s">
        <v>241</v>
      </c>
      <c r="C10" s="29">
        <v>68808.448919999995</v>
      </c>
      <c r="D10" s="29">
        <v>142728.75476000001</v>
      </c>
      <c r="E10" s="29">
        <v>186533.12211999999</v>
      </c>
      <c r="F10" s="29">
        <v>293147.44223999995</v>
      </c>
      <c r="G10" s="29">
        <v>370361.59693999996</v>
      </c>
      <c r="H10" s="29">
        <v>411552.65961999993</v>
      </c>
      <c r="I10" s="29">
        <v>532018.39442999999</v>
      </c>
      <c r="J10" s="29">
        <v>617709.16202999989</v>
      </c>
      <c r="K10" s="29">
        <v>665841.74806000001</v>
      </c>
      <c r="L10" s="29">
        <v>785653.67374</v>
      </c>
      <c r="M10" s="29"/>
      <c r="N10" s="29"/>
      <c r="O10" s="29" t="s">
        <v>293</v>
      </c>
    </row>
    <row r="11" spans="1:15" ht="15" customHeight="1">
      <c r="A11" s="30">
        <v>7</v>
      </c>
      <c r="B11" s="12" t="s">
        <v>242</v>
      </c>
      <c r="C11" s="29">
        <v>264053.77737000003</v>
      </c>
      <c r="D11" s="29">
        <v>471255.38215000008</v>
      </c>
      <c r="E11" s="29">
        <v>689885.92346000008</v>
      </c>
      <c r="F11" s="29">
        <v>958954.31995999988</v>
      </c>
      <c r="G11" s="29">
        <v>1370977.8889299999</v>
      </c>
      <c r="H11" s="29">
        <v>1560051.9944100005</v>
      </c>
      <c r="I11" s="29">
        <v>1889247.1648399998</v>
      </c>
      <c r="J11" s="29">
        <v>2325707.3487499999</v>
      </c>
      <c r="K11" s="29">
        <v>2480432.1800799994</v>
      </c>
      <c r="L11" s="29">
        <v>2847058.0842099991</v>
      </c>
      <c r="M11" s="29"/>
      <c r="N11" s="29"/>
      <c r="O11" s="29" t="s">
        <v>272</v>
      </c>
    </row>
    <row r="12" spans="1:15" ht="15" customHeight="1">
      <c r="A12" s="30">
        <v>8</v>
      </c>
      <c r="B12" s="12" t="s">
        <v>243</v>
      </c>
      <c r="C12" s="29">
        <v>10982430.004330002</v>
      </c>
      <c r="D12" s="29">
        <v>20569780.719250005</v>
      </c>
      <c r="E12" s="29">
        <v>33766982.967079997</v>
      </c>
      <c r="F12" s="29">
        <v>46818689.734150007</v>
      </c>
      <c r="G12" s="29">
        <v>59368540.415799998</v>
      </c>
      <c r="H12" s="29">
        <v>73471784.655810013</v>
      </c>
      <c r="I12" s="29">
        <v>89287460.370970026</v>
      </c>
      <c r="J12" s="29">
        <v>104941438.35024002</v>
      </c>
      <c r="K12" s="29">
        <v>118321607.90803</v>
      </c>
      <c r="L12" s="29">
        <v>133115230.05021998</v>
      </c>
      <c r="M12" s="29"/>
      <c r="N12" s="29"/>
      <c r="O12" s="29" t="s">
        <v>271</v>
      </c>
    </row>
    <row r="13" spans="1:15" ht="15" customHeight="1">
      <c r="A13" s="30">
        <v>9</v>
      </c>
      <c r="B13" s="12" t="s">
        <v>244</v>
      </c>
      <c r="C13" s="29">
        <v>6087770.2717799982</v>
      </c>
      <c r="D13" s="29">
        <v>11735298.111679999</v>
      </c>
      <c r="E13" s="29">
        <v>17065258.823700003</v>
      </c>
      <c r="F13" s="29">
        <v>24137469.119949993</v>
      </c>
      <c r="G13" s="29">
        <v>29979553.69424</v>
      </c>
      <c r="H13" s="29">
        <v>36258735.095989995</v>
      </c>
      <c r="I13" s="29">
        <v>43604201.742009997</v>
      </c>
      <c r="J13" s="29">
        <v>51816466.958599977</v>
      </c>
      <c r="K13" s="29">
        <v>58655538.505189992</v>
      </c>
      <c r="L13" s="29">
        <v>65674225.224319994</v>
      </c>
      <c r="M13" s="29"/>
      <c r="N13" s="29"/>
      <c r="O13" s="29" t="s">
        <v>280</v>
      </c>
    </row>
    <row r="14" spans="1:15" ht="15" customHeight="1">
      <c r="A14" s="30">
        <v>10</v>
      </c>
      <c r="B14" s="12" t="s">
        <v>245</v>
      </c>
      <c r="C14" s="29">
        <v>182950.98553999999</v>
      </c>
      <c r="D14" s="29">
        <v>427723.52016000001</v>
      </c>
      <c r="E14" s="29">
        <v>553994.74269999994</v>
      </c>
      <c r="F14" s="29">
        <v>802798.50641999976</v>
      </c>
      <c r="G14" s="29">
        <v>1010430.5451700002</v>
      </c>
      <c r="H14" s="29">
        <v>1335924.8735999998</v>
      </c>
      <c r="I14" s="29">
        <v>1618201.5409499994</v>
      </c>
      <c r="J14" s="29">
        <v>1872212.4508700005</v>
      </c>
      <c r="K14" s="29">
        <v>2116526.6575200008</v>
      </c>
      <c r="L14" s="29">
        <v>2386388.79287</v>
      </c>
      <c r="M14" s="29"/>
      <c r="N14" s="29"/>
      <c r="O14" s="29" t="s">
        <v>282</v>
      </c>
    </row>
    <row r="15" spans="1:15" ht="15" customHeight="1">
      <c r="A15" s="30">
        <v>11</v>
      </c>
      <c r="B15" s="12" t="s">
        <v>246</v>
      </c>
      <c r="C15" s="29">
        <v>2289265.3037</v>
      </c>
      <c r="D15" s="29">
        <v>2933065.8665299998</v>
      </c>
      <c r="E15" s="29">
        <v>7138203.1615999993</v>
      </c>
      <c r="F15" s="29">
        <v>9629084.705769999</v>
      </c>
      <c r="G15" s="29">
        <v>13044919.28834</v>
      </c>
      <c r="H15" s="29">
        <v>17822557.950719997</v>
      </c>
      <c r="I15" s="29">
        <v>22931913.232580006</v>
      </c>
      <c r="J15" s="29">
        <v>27215578.566869996</v>
      </c>
      <c r="K15" s="29">
        <v>29949261.262719989</v>
      </c>
      <c r="L15" s="29">
        <v>34966170.787020005</v>
      </c>
      <c r="M15" s="29"/>
      <c r="N15" s="29"/>
      <c r="O15" s="29" t="s">
        <v>281</v>
      </c>
    </row>
    <row r="16" spans="1:15" ht="15" customHeight="1">
      <c r="A16" s="30">
        <v>12</v>
      </c>
      <c r="B16" s="12" t="s">
        <v>247</v>
      </c>
      <c r="C16" s="29">
        <v>85794.212079999983</v>
      </c>
      <c r="D16" s="29">
        <v>112961.11603000002</v>
      </c>
      <c r="E16" s="29">
        <v>124665.97639</v>
      </c>
      <c r="F16" s="29">
        <v>206784.69160000002</v>
      </c>
      <c r="G16" s="29">
        <v>218557.32124999998</v>
      </c>
      <c r="H16" s="29">
        <v>80017.029179999983</v>
      </c>
      <c r="I16" s="29">
        <v>72290.736389999991</v>
      </c>
      <c r="J16" s="29">
        <v>150202.23254999999</v>
      </c>
      <c r="K16" s="29">
        <v>191690.22099999999</v>
      </c>
      <c r="L16" s="29">
        <v>244674.04012000005</v>
      </c>
      <c r="M16" s="29"/>
      <c r="N16" s="29"/>
      <c r="O16" s="29" t="s">
        <v>281</v>
      </c>
    </row>
    <row r="17" spans="1:15" ht="15" customHeight="1">
      <c r="A17" s="30">
        <v>13</v>
      </c>
      <c r="B17" s="12" t="s">
        <v>248</v>
      </c>
      <c r="C17" s="29">
        <v>8279878.80198</v>
      </c>
      <c r="D17" s="29">
        <v>14353601.574079998</v>
      </c>
      <c r="E17" s="29">
        <v>23774133.218930006</v>
      </c>
      <c r="F17" s="29">
        <v>33170540.010900006</v>
      </c>
      <c r="G17" s="29">
        <v>42232599.758599997</v>
      </c>
      <c r="H17" s="29">
        <v>52825385.202290036</v>
      </c>
      <c r="I17" s="29">
        <v>64990204.170029983</v>
      </c>
      <c r="J17" s="29">
        <v>77310035.307209998</v>
      </c>
      <c r="K17" s="29">
        <v>86679963.331430003</v>
      </c>
      <c r="L17" s="29">
        <v>98498681.258659989</v>
      </c>
      <c r="M17" s="29"/>
      <c r="N17" s="29"/>
      <c r="O17" s="29" t="s">
        <v>283</v>
      </c>
    </row>
    <row r="18" spans="1:15" ht="15" customHeight="1">
      <c r="A18" s="30">
        <v>14</v>
      </c>
      <c r="B18" s="12" t="s">
        <v>249</v>
      </c>
      <c r="C18" s="29">
        <v>449366.01514999999</v>
      </c>
      <c r="D18" s="29">
        <v>951380.90984999982</v>
      </c>
      <c r="E18" s="29">
        <v>1412822.0956400004</v>
      </c>
      <c r="F18" s="29">
        <v>2084638.3689799996</v>
      </c>
      <c r="G18" s="29">
        <v>2701248.2479699994</v>
      </c>
      <c r="H18" s="29">
        <v>3151772.9423599993</v>
      </c>
      <c r="I18" s="29">
        <v>3832421.4149199999</v>
      </c>
      <c r="J18" s="29">
        <v>4478235.8425099999</v>
      </c>
      <c r="K18" s="29">
        <v>4924941.0458899969</v>
      </c>
      <c r="L18" s="29">
        <v>5651339.9108800013</v>
      </c>
      <c r="M18" s="29"/>
      <c r="N18" s="29"/>
      <c r="O18" s="29" t="s">
        <v>284</v>
      </c>
    </row>
    <row r="19" spans="1:15" ht="15" customHeight="1">
      <c r="A19" s="30">
        <v>15</v>
      </c>
      <c r="B19" s="12" t="s">
        <v>250</v>
      </c>
      <c r="C19" s="29">
        <v>285648.56417000003</v>
      </c>
      <c r="D19" s="29">
        <v>585401.84993999987</v>
      </c>
      <c r="E19" s="29">
        <v>839648.11254999985</v>
      </c>
      <c r="F19" s="29">
        <v>1170705.9423500004</v>
      </c>
      <c r="G19" s="29">
        <v>1464682.8660800003</v>
      </c>
      <c r="H19" s="29">
        <v>1737748.7696699998</v>
      </c>
      <c r="I19" s="29">
        <v>2052118.5565699993</v>
      </c>
      <c r="J19" s="29">
        <v>2335545.0130700003</v>
      </c>
      <c r="K19" s="29">
        <v>2599985.4949100004</v>
      </c>
      <c r="L19" s="29">
        <v>2903968.20138</v>
      </c>
      <c r="M19" s="29"/>
      <c r="N19" s="29"/>
      <c r="O19" s="29" t="s">
        <v>285</v>
      </c>
    </row>
    <row r="20" spans="1:15" ht="15" customHeight="1">
      <c r="A20" s="30">
        <v>16</v>
      </c>
      <c r="B20" s="12" t="s">
        <v>251</v>
      </c>
      <c r="C20" s="29">
        <v>215932.03307000003</v>
      </c>
      <c r="D20" s="29">
        <v>432574.13766000018</v>
      </c>
      <c r="E20" s="29">
        <v>649967.7095</v>
      </c>
      <c r="F20" s="29">
        <v>890487.8131700001</v>
      </c>
      <c r="G20" s="29">
        <v>1109857.6164099998</v>
      </c>
      <c r="H20" s="29">
        <v>1348547.1362600005</v>
      </c>
      <c r="I20" s="29">
        <v>1599842.1118600005</v>
      </c>
      <c r="J20" s="29">
        <v>1854624.3805999998</v>
      </c>
      <c r="K20" s="29">
        <v>2086722.1188700006</v>
      </c>
      <c r="L20" s="29">
        <v>2334792.0966599998</v>
      </c>
      <c r="M20" s="29"/>
      <c r="N20" s="29"/>
      <c r="O20" s="29" t="s">
        <v>286</v>
      </c>
    </row>
    <row r="21" spans="1:15" ht="15" customHeight="1">
      <c r="A21" s="30">
        <v>17</v>
      </c>
      <c r="B21" s="12" t="s">
        <v>252</v>
      </c>
      <c r="C21" s="29">
        <v>212289.61772000001</v>
      </c>
      <c r="D21" s="29">
        <v>439467.80507999996</v>
      </c>
      <c r="E21" s="29">
        <v>652763.21456999995</v>
      </c>
      <c r="F21" s="29">
        <v>850946.74944999965</v>
      </c>
      <c r="G21" s="29">
        <v>1040820.1001300004</v>
      </c>
      <c r="H21" s="29">
        <v>1245772.3372900002</v>
      </c>
      <c r="I21" s="29">
        <v>1584801.8443000002</v>
      </c>
      <c r="J21" s="29">
        <v>1814221.5773199997</v>
      </c>
      <c r="K21" s="29">
        <v>2050759.7959299996</v>
      </c>
      <c r="L21" s="29">
        <v>2290275.9303699997</v>
      </c>
      <c r="M21" s="29"/>
      <c r="N21" s="29"/>
      <c r="O21" s="29" t="s">
        <v>287</v>
      </c>
    </row>
    <row r="22" spans="1:15" ht="15" customHeight="1">
      <c r="A22" s="30">
        <v>18</v>
      </c>
      <c r="B22" s="12" t="s">
        <v>253</v>
      </c>
      <c r="C22" s="29">
        <v>1163236.2304200002</v>
      </c>
      <c r="D22" s="29">
        <v>2408824.70285</v>
      </c>
      <c r="E22" s="29">
        <v>3555201.1326100002</v>
      </c>
      <c r="F22" s="29">
        <v>4996778.8743099999</v>
      </c>
      <c r="G22" s="29">
        <v>6316608.8308900017</v>
      </c>
      <c r="H22" s="29">
        <v>7483841.1858799979</v>
      </c>
      <c r="I22" s="29">
        <v>9069183.9279900026</v>
      </c>
      <c r="J22" s="29">
        <v>10482626.813839998</v>
      </c>
      <c r="K22" s="29">
        <v>11662408.455949999</v>
      </c>
      <c r="L22" s="29">
        <v>13180376.139669998</v>
      </c>
      <c r="M22" s="29"/>
      <c r="N22" s="29"/>
      <c r="O22" s="29" t="s">
        <v>288</v>
      </c>
    </row>
    <row r="23" spans="1:15" ht="15" customHeight="1">
      <c r="A23" s="30">
        <v>19</v>
      </c>
      <c r="B23" s="12" t="s">
        <v>254</v>
      </c>
      <c r="C23" s="29">
        <v>9443115.0325399991</v>
      </c>
      <c r="D23" s="29">
        <v>16762426.277110001</v>
      </c>
      <c r="E23" s="29">
        <v>27329334.351680003</v>
      </c>
      <c r="F23" s="29">
        <v>38167318.885369986</v>
      </c>
      <c r="G23" s="29">
        <v>48549208.589749984</v>
      </c>
      <c r="H23" s="29">
        <v>60309226.388319999</v>
      </c>
      <c r="I23" s="29">
        <v>74059388.098129988</v>
      </c>
      <c r="J23" s="29">
        <v>87792662.121240005</v>
      </c>
      <c r="K23" s="29">
        <v>98342371.787549987</v>
      </c>
      <c r="L23" s="29">
        <v>111679057.39847001</v>
      </c>
      <c r="M23" s="29"/>
      <c r="N23" s="29"/>
      <c r="O23" s="29" t="s">
        <v>289</v>
      </c>
    </row>
    <row r="24" spans="1:15" ht="15" customHeight="1">
      <c r="A24" s="30">
        <v>20</v>
      </c>
      <c r="B24" s="12" t="s">
        <v>255</v>
      </c>
      <c r="C24" s="29">
        <v>149259.10644999996</v>
      </c>
      <c r="D24" s="29">
        <v>318812.30411999999</v>
      </c>
      <c r="E24" s="29">
        <v>500735.43703999999</v>
      </c>
      <c r="F24" s="29">
        <v>661084.6462399998</v>
      </c>
      <c r="G24" s="29">
        <v>857410.58796999999</v>
      </c>
      <c r="H24" s="29">
        <v>1099620.7962200004</v>
      </c>
      <c r="I24" s="29">
        <v>1300647.3084000004</v>
      </c>
      <c r="J24" s="29">
        <v>1533876.46838</v>
      </c>
      <c r="K24" s="29">
        <v>1732582.9068599995</v>
      </c>
      <c r="L24" s="29">
        <v>1979890.1099999996</v>
      </c>
      <c r="M24" s="29"/>
      <c r="N24" s="29"/>
      <c r="O24" s="29" t="s">
        <v>279</v>
      </c>
    </row>
    <row r="25" spans="1:15" ht="15" customHeight="1">
      <c r="A25" s="30">
        <v>21</v>
      </c>
      <c r="B25" s="12" t="s">
        <v>256</v>
      </c>
      <c r="C25" s="29">
        <v>414280.25129000004</v>
      </c>
      <c r="D25" s="29">
        <v>772595.40332999977</v>
      </c>
      <c r="E25" s="29">
        <v>1331425.6331500001</v>
      </c>
      <c r="F25" s="29">
        <v>1793660.4753599998</v>
      </c>
      <c r="G25" s="29">
        <v>2230578.7135999999</v>
      </c>
      <c r="H25" s="29">
        <v>2759391.2179799997</v>
      </c>
      <c r="I25" s="29">
        <v>3203712.3246999998</v>
      </c>
      <c r="J25" s="29">
        <v>3721294.5141799995</v>
      </c>
      <c r="K25" s="29">
        <v>4168909.6172399996</v>
      </c>
      <c r="L25" s="29">
        <v>4605431.3090299992</v>
      </c>
      <c r="M25" s="29"/>
      <c r="N25" s="29"/>
      <c r="O25" s="29" t="s">
        <v>291</v>
      </c>
    </row>
    <row r="26" spans="1:15" ht="15" customHeight="1">
      <c r="A26" s="30">
        <v>22</v>
      </c>
      <c r="B26" s="12" t="s">
        <v>257</v>
      </c>
      <c r="C26" s="29">
        <v>15112.658059999998</v>
      </c>
      <c r="D26" s="29">
        <v>36351.473540000006</v>
      </c>
      <c r="E26" s="29">
        <v>68453.095820000017</v>
      </c>
      <c r="F26" s="29">
        <v>90761.638939999975</v>
      </c>
      <c r="G26" s="29">
        <v>108416.63699999999</v>
      </c>
      <c r="H26" s="29">
        <v>126679.36429</v>
      </c>
      <c r="I26" s="29">
        <v>156691.78842000003</v>
      </c>
      <c r="J26" s="29">
        <v>183225.5098</v>
      </c>
      <c r="K26" s="29">
        <v>213459.92078000007</v>
      </c>
      <c r="L26" s="29">
        <v>239352.76478000003</v>
      </c>
      <c r="M26" s="29"/>
      <c r="N26" s="29"/>
      <c r="O26" s="29" t="s">
        <v>290</v>
      </c>
    </row>
    <row r="27" spans="1:15" ht="15" customHeight="1">
      <c r="A27" s="30">
        <v>23</v>
      </c>
      <c r="B27" s="12" t="s">
        <v>258</v>
      </c>
      <c r="C27" s="29">
        <v>459772.05518000008</v>
      </c>
      <c r="D27" s="29">
        <v>996808.48328999965</v>
      </c>
      <c r="E27" s="29">
        <v>1240109.3767999997</v>
      </c>
      <c r="F27" s="29">
        <v>1932253.6575799999</v>
      </c>
      <c r="G27" s="29">
        <v>2466411.4556499999</v>
      </c>
      <c r="H27" s="29">
        <v>2924621.66035</v>
      </c>
      <c r="I27" s="29">
        <v>3619165.9360900009</v>
      </c>
      <c r="J27" s="29">
        <v>4101780.13111</v>
      </c>
      <c r="K27" s="29">
        <v>4579392.747940002</v>
      </c>
      <c r="L27" s="29">
        <v>5383569.2752799997</v>
      </c>
      <c r="M27" s="29"/>
      <c r="N27" s="29"/>
      <c r="O27" s="29" t="s">
        <v>292</v>
      </c>
    </row>
    <row r="28" spans="1:15" ht="15" customHeight="1">
      <c r="A28" s="30">
        <v>24</v>
      </c>
      <c r="B28" s="12" t="s">
        <v>259</v>
      </c>
      <c r="C28" s="29">
        <v>3978.4725200000025</v>
      </c>
      <c r="D28" s="29">
        <v>-142742.47113999992</v>
      </c>
      <c r="E28" s="29">
        <v>-203845.91532000003</v>
      </c>
      <c r="F28" s="29">
        <v>-208192.40038000001</v>
      </c>
      <c r="G28" s="29">
        <v>-365591.30015000002</v>
      </c>
      <c r="H28" s="29">
        <v>-417433.46392000001</v>
      </c>
      <c r="I28" s="29">
        <v>-323211.25877999997</v>
      </c>
      <c r="J28" s="29">
        <v>-34278.263759999973</v>
      </c>
      <c r="K28" s="29">
        <v>-249089.32602000001</v>
      </c>
      <c r="L28" s="29">
        <v>-66142.425019999937</v>
      </c>
      <c r="M28" s="29"/>
      <c r="N28" s="29"/>
      <c r="O28" s="29" t="s">
        <v>278</v>
      </c>
    </row>
    <row r="29" spans="1:15" ht="15" customHeight="1">
      <c r="A29" s="30">
        <v>25</v>
      </c>
      <c r="B29" s="12" t="s">
        <v>260</v>
      </c>
      <c r="C29" s="29">
        <v>10477560.63164</v>
      </c>
      <c r="D29" s="29">
        <v>19029736.413229994</v>
      </c>
      <c r="E29" s="29">
        <v>30673903.810449995</v>
      </c>
      <c r="F29" s="29">
        <v>42853271.704520002</v>
      </c>
      <c r="G29" s="29">
        <v>54577617.284759954</v>
      </c>
      <c r="H29" s="29">
        <v>67636972.891729996</v>
      </c>
      <c r="I29" s="29">
        <v>82662816.715360016</v>
      </c>
      <c r="J29" s="29">
        <v>97367117.009140044</v>
      </c>
      <c r="K29" s="29">
        <v>109285806.30713998</v>
      </c>
      <c r="L29" s="29">
        <v>123953443.28327</v>
      </c>
      <c r="M29" s="29"/>
      <c r="N29" s="29"/>
      <c r="O29" s="29" t="s">
        <v>277</v>
      </c>
    </row>
    <row r="30" spans="1:15" ht="15" customHeight="1">
      <c r="A30" s="30">
        <v>26</v>
      </c>
      <c r="B30" s="12" t="s">
        <v>261</v>
      </c>
      <c r="C30" s="29">
        <v>504869.37268000003</v>
      </c>
      <c r="D30" s="29">
        <v>1540044.3060099992</v>
      </c>
      <c r="E30" s="29">
        <v>3093079.1565700001</v>
      </c>
      <c r="F30" s="29">
        <v>3965418.0295400009</v>
      </c>
      <c r="G30" s="29">
        <v>4790923.1309899995</v>
      </c>
      <c r="H30" s="29">
        <v>5834811.7640100019</v>
      </c>
      <c r="I30" s="29">
        <v>6624643.6555999992</v>
      </c>
      <c r="J30" s="29">
        <v>7574321.3410299998</v>
      </c>
      <c r="K30" s="29">
        <v>9035801.6008199994</v>
      </c>
      <c r="L30" s="29">
        <v>9161786.7668400016</v>
      </c>
      <c r="M30" s="29"/>
      <c r="N30" s="29"/>
      <c r="O30" s="29" t="s">
        <v>276</v>
      </c>
    </row>
    <row r="31" spans="1:15" ht="15" customHeight="1">
      <c r="A31" s="30">
        <v>27</v>
      </c>
      <c r="B31" s="12" t="s">
        <v>262</v>
      </c>
      <c r="C31" s="29">
        <v>222390.04842999994</v>
      </c>
      <c r="D31" s="29">
        <v>433149.25757999998</v>
      </c>
      <c r="E31" s="29">
        <v>579368.67060999991</v>
      </c>
      <c r="F31" s="29">
        <v>748889.5909699999</v>
      </c>
      <c r="G31" s="29">
        <v>927441.57290999999</v>
      </c>
      <c r="H31" s="29">
        <v>1087632.3280299997</v>
      </c>
      <c r="I31" s="29">
        <v>1299284.3418999999</v>
      </c>
      <c r="J31" s="29">
        <v>1398825.4088400004</v>
      </c>
      <c r="K31" s="29">
        <v>1569877.4309800002</v>
      </c>
      <c r="L31" s="29">
        <v>1749906.4256</v>
      </c>
      <c r="M31" s="29"/>
      <c r="N31" s="29"/>
      <c r="O31" s="29" t="s">
        <v>275</v>
      </c>
    </row>
    <row r="32" spans="1:15" ht="15" customHeight="1">
      <c r="A32" s="30">
        <v>28</v>
      </c>
      <c r="B32" s="12" t="s">
        <v>263</v>
      </c>
      <c r="C32" s="29">
        <v>282479.32419000007</v>
      </c>
      <c r="D32" s="29">
        <v>1106895.0483699997</v>
      </c>
      <c r="E32" s="29">
        <v>2513710.4858900001</v>
      </c>
      <c r="F32" s="29">
        <v>3216528.4385299999</v>
      </c>
      <c r="G32" s="29">
        <v>3863481.5580500001</v>
      </c>
      <c r="H32" s="29">
        <v>4747179.4359499998</v>
      </c>
      <c r="I32" s="29">
        <v>5325359.3136299998</v>
      </c>
      <c r="J32" s="29">
        <v>6175495.9321599994</v>
      </c>
      <c r="K32" s="29">
        <v>7465924.1698000021</v>
      </c>
      <c r="L32" s="29">
        <v>7411880.3411999997</v>
      </c>
      <c r="M32" s="29"/>
      <c r="N32" s="29"/>
      <c r="O32" s="29" t="s">
        <v>274</v>
      </c>
    </row>
    <row r="33" spans="1:15" ht="15" customHeight="1">
      <c r="A33" s="30">
        <v>29</v>
      </c>
      <c r="B33" s="12" t="s">
        <v>264</v>
      </c>
      <c r="C33" s="29">
        <v>1586293.5760300008</v>
      </c>
      <c r="D33" s="29">
        <v>1335356.7100100005</v>
      </c>
      <c r="E33" s="29">
        <v>2745061.3241499998</v>
      </c>
      <c r="F33" s="29">
        <v>4335170.8003700003</v>
      </c>
      <c r="G33" s="29">
        <v>3882148.419699999</v>
      </c>
      <c r="H33" s="29">
        <v>4209844.7000400014</v>
      </c>
      <c r="I33" s="29">
        <v>6865518.8792100009</v>
      </c>
      <c r="J33" s="29">
        <v>6638010.03627</v>
      </c>
      <c r="K33" s="29">
        <v>6286513.9701800002</v>
      </c>
      <c r="L33" s="29">
        <v>4564215.0762099996</v>
      </c>
      <c r="M33" s="29"/>
      <c r="N33" s="29"/>
      <c r="O33" s="29" t="s">
        <v>273</v>
      </c>
    </row>
    <row r="34" spans="1:15" ht="15" customHeight="1">
      <c r="A34" s="30">
        <v>30</v>
      </c>
      <c r="B34" s="12" t="s">
        <v>265</v>
      </c>
      <c r="C34" s="29">
        <v>1868772.9002200002</v>
      </c>
      <c r="D34" s="29">
        <v>2442251.7584399995</v>
      </c>
      <c r="E34" s="29">
        <v>5258771.81011</v>
      </c>
      <c r="F34" s="29">
        <v>7551699.2389400005</v>
      </c>
      <c r="G34" s="29">
        <v>7745629.977769997</v>
      </c>
      <c r="H34" s="29">
        <v>8957024.136029996</v>
      </c>
      <c r="I34" s="29">
        <v>12190878.192879997</v>
      </c>
      <c r="J34" s="29">
        <v>12813505.968439998</v>
      </c>
      <c r="K34" s="29">
        <v>13752438.140030002</v>
      </c>
      <c r="L34" s="29">
        <v>11976095.417459998</v>
      </c>
      <c r="M34" s="29"/>
      <c r="N34" s="29"/>
      <c r="O34" s="29" t="s">
        <v>327</v>
      </c>
    </row>
    <row r="35" spans="1:15">
      <c r="C35" s="29"/>
      <c r="D35" s="29"/>
      <c r="E35" s="29"/>
    </row>
    <row r="36" spans="1:15">
      <c r="C36" s="29"/>
      <c r="D36" s="29"/>
      <c r="E36" s="29"/>
    </row>
    <row r="37" spans="1:15">
      <c r="C37" s="29"/>
      <c r="D37" s="29"/>
      <c r="E37" s="29"/>
    </row>
    <row r="38" spans="1:15">
      <c r="C38" s="29"/>
      <c r="D38" s="29"/>
      <c r="E38" s="29"/>
    </row>
  </sheetData>
  <mergeCells count="2">
    <mergeCell ref="A2:O2"/>
    <mergeCell ref="A3:O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5" zoomScaleNormal="85" workbookViewId="0">
      <pane xSplit="2" ySplit="4" topLeftCell="H5" activePane="bottomRight" state="frozen"/>
      <selection pane="topRight" activeCell="C1" sqref="C1"/>
      <selection pane="bottomLeft" activeCell="A5" sqref="A5"/>
      <selection pane="bottomRight" activeCell="L5" sqref="L5"/>
    </sheetView>
  </sheetViews>
  <sheetFormatPr defaultRowHeight="15"/>
  <cols>
    <col min="1" max="1" width="3.85546875" bestFit="1" customWidth="1"/>
    <col min="2" max="2" width="63" bestFit="1" customWidth="1"/>
    <col min="3" max="14" width="23.2851562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385</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6057584.1628206912</v>
      </c>
      <c r="D5" s="29">
        <v>9931117.5553800035</v>
      </c>
      <c r="E5" s="29">
        <v>14239867.187339999</v>
      </c>
      <c r="F5" s="29">
        <v>18442901.995120008</v>
      </c>
      <c r="G5" s="29">
        <v>23117662.431140002</v>
      </c>
      <c r="H5" s="29">
        <v>29629779.402350005</v>
      </c>
      <c r="I5" s="29">
        <v>33580962.861920007</v>
      </c>
      <c r="J5" s="29">
        <v>37537122.408709988</v>
      </c>
      <c r="K5" s="29">
        <v>41713316.576180004</v>
      </c>
      <c r="L5" s="29">
        <v>46038749.19523</v>
      </c>
      <c r="M5" s="29"/>
      <c r="N5" s="29"/>
      <c r="O5" s="29" t="s">
        <v>313</v>
      </c>
    </row>
    <row r="6" spans="1:15" ht="15" customHeight="1">
      <c r="A6" s="30">
        <v>2</v>
      </c>
      <c r="B6" s="12" t="s">
        <v>295</v>
      </c>
      <c r="C6" s="29">
        <v>309609.42086700001</v>
      </c>
      <c r="D6" s="29">
        <v>426690.46167999995</v>
      </c>
      <c r="E6" s="29">
        <v>843710.58802000014</v>
      </c>
      <c r="F6" s="29">
        <v>1120604.7163700005</v>
      </c>
      <c r="G6" s="29">
        <v>1617834.5988899998</v>
      </c>
      <c r="H6" s="29">
        <v>2215527.1504700007</v>
      </c>
      <c r="I6" s="29">
        <v>2327988.9798500002</v>
      </c>
      <c r="J6" s="29">
        <v>2451445.2469799998</v>
      </c>
      <c r="K6" s="29">
        <v>2980060.3027900001</v>
      </c>
      <c r="L6" s="29">
        <v>3100896.7510599997</v>
      </c>
      <c r="M6" s="29"/>
      <c r="N6" s="29"/>
      <c r="O6" s="29" t="s">
        <v>314</v>
      </c>
    </row>
    <row r="7" spans="1:15" ht="15" customHeight="1">
      <c r="A7" s="30">
        <v>3</v>
      </c>
      <c r="B7" s="12" t="s">
        <v>296</v>
      </c>
      <c r="C7" s="29">
        <v>746371.58800018614</v>
      </c>
      <c r="D7" s="29">
        <v>1358069.9022600001</v>
      </c>
      <c r="E7" s="29">
        <v>2049610.0886899999</v>
      </c>
      <c r="F7" s="29">
        <v>2714685.3495800002</v>
      </c>
      <c r="G7" s="29">
        <v>3360594.1423200015</v>
      </c>
      <c r="H7" s="29">
        <v>4220065.2539100004</v>
      </c>
      <c r="I7" s="29">
        <v>4817054.5776399989</v>
      </c>
      <c r="J7" s="29">
        <v>5442056.0100299986</v>
      </c>
      <c r="K7" s="29">
        <v>6090347.2011800027</v>
      </c>
      <c r="L7" s="29">
        <v>6784725.0187499998</v>
      </c>
      <c r="M7" s="29"/>
      <c r="N7" s="29"/>
      <c r="O7" s="29" t="s">
        <v>207</v>
      </c>
    </row>
    <row r="8" spans="1:15" ht="15" customHeight="1">
      <c r="A8" s="30">
        <v>4</v>
      </c>
      <c r="B8" s="12" t="s">
        <v>297</v>
      </c>
      <c r="C8" s="29">
        <v>5620821.9910899987</v>
      </c>
      <c r="D8" s="29">
        <v>8999738.1147999968</v>
      </c>
      <c r="E8" s="29">
        <v>13033967.686590007</v>
      </c>
      <c r="F8" s="29">
        <v>16848821.361899994</v>
      </c>
      <c r="G8" s="29">
        <v>21374902.887640007</v>
      </c>
      <c r="H8" s="29">
        <v>27625241.298940007</v>
      </c>
      <c r="I8" s="29">
        <v>31091897.264079999</v>
      </c>
      <c r="J8" s="29">
        <v>34546511.645679995</v>
      </c>
      <c r="K8" s="29">
        <v>38603029.677789986</v>
      </c>
      <c r="L8" s="29">
        <v>42354920.927520007</v>
      </c>
      <c r="M8" s="29"/>
      <c r="N8" s="29"/>
      <c r="O8" s="29" t="s">
        <v>315</v>
      </c>
    </row>
    <row r="9" spans="1:15" ht="15" customHeight="1">
      <c r="A9" s="30">
        <v>5</v>
      </c>
      <c r="B9" s="12" t="s">
        <v>298</v>
      </c>
      <c r="C9" s="29">
        <v>2846608.6620159489</v>
      </c>
      <c r="D9" s="29">
        <v>4373335.9885</v>
      </c>
      <c r="E9" s="29">
        <v>6747994.2671100004</v>
      </c>
      <c r="F9" s="29">
        <v>8686368.4801000003</v>
      </c>
      <c r="G9" s="29">
        <v>11222097.370649999</v>
      </c>
      <c r="H9" s="29">
        <v>14863168.715720002</v>
      </c>
      <c r="I9" s="29">
        <v>16559148.565199997</v>
      </c>
      <c r="J9" s="29">
        <v>18289664.226139996</v>
      </c>
      <c r="K9" s="29">
        <v>20415234.623579994</v>
      </c>
      <c r="L9" s="29">
        <v>22053145.846729998</v>
      </c>
      <c r="M9" s="29"/>
      <c r="N9" s="29"/>
      <c r="O9" s="29" t="s">
        <v>316</v>
      </c>
    </row>
    <row r="10" spans="1:15" ht="15" customHeight="1">
      <c r="A10" s="30">
        <v>6</v>
      </c>
      <c r="B10" s="12" t="s">
        <v>299</v>
      </c>
      <c r="C10" s="29">
        <v>424753.82616396708</v>
      </c>
      <c r="D10" s="29">
        <v>740587.31672</v>
      </c>
      <c r="E10" s="29">
        <v>1032032.3060899997</v>
      </c>
      <c r="F10" s="29">
        <v>1301711.4717900001</v>
      </c>
      <c r="G10" s="29">
        <v>1572750.6722300006</v>
      </c>
      <c r="H10" s="29">
        <v>2121383.5661200006</v>
      </c>
      <c r="I10" s="29">
        <v>2407461.1656299992</v>
      </c>
      <c r="J10" s="29">
        <v>2731549.0177700003</v>
      </c>
      <c r="K10" s="29">
        <v>3045592.0517500015</v>
      </c>
      <c r="L10" s="29">
        <v>3323630.9580400009</v>
      </c>
      <c r="M10" s="29"/>
      <c r="N10" s="29"/>
      <c r="O10" s="29" t="s">
        <v>317</v>
      </c>
    </row>
    <row r="11" spans="1:15" ht="15" customHeight="1">
      <c r="A11" s="30">
        <v>7</v>
      </c>
      <c r="B11" s="12" t="s">
        <v>300</v>
      </c>
      <c r="C11" s="29">
        <v>2421854.8327700011</v>
      </c>
      <c r="D11" s="29">
        <v>3632748.6715299995</v>
      </c>
      <c r="E11" s="29">
        <v>5715961.9608200006</v>
      </c>
      <c r="F11" s="29">
        <v>7384657.0081500001</v>
      </c>
      <c r="G11" s="29">
        <v>9649346.6982099991</v>
      </c>
      <c r="H11" s="29">
        <v>12741785.149379995</v>
      </c>
      <c r="I11" s="29">
        <v>14151687.399389995</v>
      </c>
      <c r="J11" s="29">
        <v>15558115.20819</v>
      </c>
      <c r="K11" s="29">
        <v>17369642.571579996</v>
      </c>
      <c r="L11" s="29">
        <v>18729514.88851</v>
      </c>
      <c r="M11" s="29"/>
      <c r="N11" s="29"/>
      <c r="O11" s="29" t="s">
        <v>318</v>
      </c>
    </row>
    <row r="12" spans="1:15" ht="15" customHeight="1">
      <c r="A12" s="30">
        <v>8</v>
      </c>
      <c r="B12" s="12" t="s">
        <v>301</v>
      </c>
      <c r="C12" s="29">
        <v>3198967.1581300008</v>
      </c>
      <c r="D12" s="29">
        <v>5366989.4430599986</v>
      </c>
      <c r="E12" s="29">
        <v>7318005.7255400019</v>
      </c>
      <c r="F12" s="29">
        <v>9464164.353529999</v>
      </c>
      <c r="G12" s="29">
        <v>11725556.189210001</v>
      </c>
      <c r="H12" s="29">
        <v>14883456.149319995</v>
      </c>
      <c r="I12" s="29">
        <v>16940209.864530001</v>
      </c>
      <c r="J12" s="29">
        <v>18988396.437320009</v>
      </c>
      <c r="K12" s="29">
        <v>21233387.105949998</v>
      </c>
      <c r="L12" s="29">
        <v>23625406.038790006</v>
      </c>
      <c r="M12" s="29"/>
      <c r="N12" s="29"/>
      <c r="O12" s="29" t="s">
        <v>319</v>
      </c>
    </row>
    <row r="13" spans="1:15" ht="15" customHeight="1">
      <c r="A13" s="30">
        <v>9</v>
      </c>
      <c r="B13" s="12" t="s">
        <v>302</v>
      </c>
      <c r="C13" s="29">
        <v>71227.012333212449</v>
      </c>
      <c r="D13" s="29">
        <v>-34064.223399999995</v>
      </c>
      <c r="E13" s="29">
        <v>108944.35584000002</v>
      </c>
      <c r="F13" s="29">
        <v>63533.701189999992</v>
      </c>
      <c r="G13" s="29">
        <v>26214.413629999945</v>
      </c>
      <c r="H13" s="29">
        <v>57061.517369999994</v>
      </c>
      <c r="I13" s="29">
        <v>220794.82474000001</v>
      </c>
      <c r="J13" s="29">
        <v>232380.17860000001</v>
      </c>
      <c r="K13" s="29">
        <v>306629.52523999999</v>
      </c>
      <c r="L13" s="29">
        <v>94982.064169999983</v>
      </c>
      <c r="M13" s="29"/>
      <c r="N13" s="29"/>
      <c r="O13" s="29" t="s">
        <v>320</v>
      </c>
    </row>
    <row r="14" spans="1:15" ht="15" customHeight="1">
      <c r="A14" s="30">
        <v>10</v>
      </c>
      <c r="B14" s="12" t="s">
        <v>303</v>
      </c>
      <c r="C14" s="29">
        <v>-520267.24511530844</v>
      </c>
      <c r="D14" s="29">
        <v>-431440.58616000001</v>
      </c>
      <c r="E14" s="29">
        <v>-551142.79763999989</v>
      </c>
      <c r="F14" s="29">
        <v>-421092.90539000003</v>
      </c>
      <c r="G14" s="29">
        <v>-258143.77211999998</v>
      </c>
      <c r="H14" s="29">
        <v>-482320.67305000016</v>
      </c>
      <c r="I14" s="29">
        <v>-717071.98662999982</v>
      </c>
      <c r="J14" s="29">
        <v>-434340.32224999997</v>
      </c>
      <c r="K14" s="29">
        <v>-575164.14896000002</v>
      </c>
      <c r="L14" s="29">
        <v>-330775.83114999993</v>
      </c>
      <c r="M14" s="29"/>
      <c r="N14" s="29"/>
      <c r="O14" s="29" t="s">
        <v>321</v>
      </c>
    </row>
    <row r="15" spans="1:15" ht="15" customHeight="1">
      <c r="A15" s="30">
        <v>11</v>
      </c>
      <c r="B15" s="12" t="s">
        <v>304</v>
      </c>
      <c r="C15" s="29">
        <v>-449040.23374999996</v>
      </c>
      <c r="D15" s="29">
        <v>-465504.80959000014</v>
      </c>
      <c r="E15" s="29">
        <v>-442198.44182999997</v>
      </c>
      <c r="F15" s="29">
        <v>-357559.20425000013</v>
      </c>
      <c r="G15" s="29">
        <v>-231929.35852000001</v>
      </c>
      <c r="H15" s="29">
        <v>-425259.15574000002</v>
      </c>
      <c r="I15" s="29">
        <v>-496277.1619399999</v>
      </c>
      <c r="J15" s="29">
        <v>-201960.14367000008</v>
      </c>
      <c r="K15" s="29">
        <v>-268534.62365999998</v>
      </c>
      <c r="L15" s="29">
        <v>-235793.76697999996</v>
      </c>
      <c r="M15" s="29"/>
      <c r="N15" s="29"/>
      <c r="O15" s="29" t="s">
        <v>322</v>
      </c>
    </row>
    <row r="16" spans="1:15" ht="15" customHeight="1">
      <c r="A16" s="30">
        <v>12</v>
      </c>
      <c r="B16" s="12" t="s">
        <v>239</v>
      </c>
      <c r="C16" s="29">
        <v>2749926.9242700003</v>
      </c>
      <c r="D16" s="29">
        <v>4901484.6333500007</v>
      </c>
      <c r="E16" s="29">
        <v>6875807.2836500015</v>
      </c>
      <c r="F16" s="29">
        <v>9106605.1492400002</v>
      </c>
      <c r="G16" s="29">
        <v>11493626.830640001</v>
      </c>
      <c r="H16" s="29">
        <v>14458196.993579997</v>
      </c>
      <c r="I16" s="29">
        <v>16443932.702579997</v>
      </c>
      <c r="J16" s="29">
        <v>18786436.293589998</v>
      </c>
      <c r="K16" s="29">
        <v>20964852.48227001</v>
      </c>
      <c r="L16" s="29">
        <v>23389612.271809999</v>
      </c>
      <c r="M16" s="29"/>
      <c r="N16" s="29"/>
      <c r="O16" s="29" t="s">
        <v>270</v>
      </c>
    </row>
    <row r="17" spans="1:15" ht="15" customHeight="1">
      <c r="A17" s="30">
        <v>13</v>
      </c>
      <c r="B17" s="12" t="s">
        <v>305</v>
      </c>
      <c r="C17" s="29">
        <v>831.68563000000029</v>
      </c>
      <c r="D17" s="29">
        <v>12540.495699999998</v>
      </c>
      <c r="E17" s="29">
        <v>13213.670880000001</v>
      </c>
      <c r="F17" s="29">
        <v>22257.625600000007</v>
      </c>
      <c r="G17" s="29">
        <v>31418.143089999998</v>
      </c>
      <c r="H17" s="29">
        <v>41092.644639999999</v>
      </c>
      <c r="I17" s="29">
        <v>39551.099609999997</v>
      </c>
      <c r="J17" s="29">
        <v>44952.515469999998</v>
      </c>
      <c r="K17" s="29">
        <v>48904.988539999998</v>
      </c>
      <c r="L17" s="29">
        <v>51830.842430000004</v>
      </c>
      <c r="M17" s="29"/>
      <c r="N17" s="29"/>
      <c r="O17" s="29" t="s">
        <v>323</v>
      </c>
    </row>
    <row r="18" spans="1:15" ht="15" customHeight="1">
      <c r="A18" s="30">
        <v>14</v>
      </c>
      <c r="B18" s="12" t="s">
        <v>306</v>
      </c>
      <c r="C18" s="29">
        <v>2750758.60996</v>
      </c>
      <c r="D18" s="29">
        <v>4914025.1291300012</v>
      </c>
      <c r="E18" s="29">
        <v>6889020.9545999998</v>
      </c>
      <c r="F18" s="29">
        <v>9128862.77489</v>
      </c>
      <c r="G18" s="29">
        <v>11525044.97377</v>
      </c>
      <c r="H18" s="29">
        <v>14499289.638269996</v>
      </c>
      <c r="I18" s="29">
        <v>16483483.802219998</v>
      </c>
      <c r="J18" s="29">
        <v>18831388.809110001</v>
      </c>
      <c r="K18" s="29">
        <v>21013757.470840015</v>
      </c>
      <c r="L18" s="29">
        <v>23441443.114279997</v>
      </c>
      <c r="M18" s="29"/>
      <c r="N18" s="29"/>
      <c r="O18" s="29" t="s">
        <v>324</v>
      </c>
    </row>
    <row r="19" spans="1:15" ht="15" customHeight="1">
      <c r="A19" s="30">
        <v>15</v>
      </c>
      <c r="B19" s="12" t="s">
        <v>307</v>
      </c>
      <c r="C19" s="29">
        <v>2562164.2424727152</v>
      </c>
      <c r="D19" s="29">
        <v>4923216.9924599994</v>
      </c>
      <c r="E19" s="29">
        <v>7094963.54923</v>
      </c>
      <c r="F19" s="29">
        <v>9407697.0723899994</v>
      </c>
      <c r="G19" s="29">
        <v>11843496.858490003</v>
      </c>
      <c r="H19" s="29">
        <v>14388507.626150005</v>
      </c>
      <c r="I19" s="29">
        <v>16108072.220679995</v>
      </c>
      <c r="J19" s="29">
        <v>18734201.248600002</v>
      </c>
      <c r="K19" s="29">
        <v>20393377.791860003</v>
      </c>
      <c r="L19" s="29">
        <v>22904734.500210002</v>
      </c>
      <c r="M19" s="29"/>
      <c r="N19" s="29"/>
      <c r="O19" s="29" t="s">
        <v>184</v>
      </c>
    </row>
    <row r="20" spans="1:15" ht="15" customHeight="1">
      <c r="A20" s="30">
        <v>16</v>
      </c>
      <c r="B20" s="12" t="s">
        <v>245</v>
      </c>
      <c r="C20" s="29">
        <v>1013429.9601422081</v>
      </c>
      <c r="D20" s="29">
        <v>1924404.0627700004</v>
      </c>
      <c r="E20" s="29">
        <v>2843042.2511099996</v>
      </c>
      <c r="F20" s="29">
        <v>3641551.3951799991</v>
      </c>
      <c r="G20" s="29">
        <v>4643865.0064899996</v>
      </c>
      <c r="H20" s="29">
        <v>5603969.4129000027</v>
      </c>
      <c r="I20" s="29">
        <v>6300555.8849499999</v>
      </c>
      <c r="J20" s="29">
        <v>7581081.7782500004</v>
      </c>
      <c r="K20" s="29">
        <v>7935920.6278099995</v>
      </c>
      <c r="L20" s="29">
        <v>8955852.1926499959</v>
      </c>
      <c r="M20" s="29"/>
      <c r="N20" s="29"/>
      <c r="O20" s="29" t="s">
        <v>325</v>
      </c>
    </row>
    <row r="21" spans="1:15" ht="15" customHeight="1">
      <c r="A21" s="30">
        <v>17</v>
      </c>
      <c r="B21" s="12" t="s">
        <v>247</v>
      </c>
      <c r="C21" s="29">
        <v>5754.5450465962131</v>
      </c>
      <c r="D21" s="29">
        <v>-71475.355210000009</v>
      </c>
      <c r="E21" s="29">
        <v>-259083.83445000011</v>
      </c>
      <c r="F21" s="29">
        <v>-318561.87195000006</v>
      </c>
      <c r="G21" s="29">
        <v>-189318.87509999995</v>
      </c>
      <c r="H21" s="29">
        <v>-451852.12656000006</v>
      </c>
      <c r="I21" s="29">
        <v>-290538.12943999999</v>
      </c>
      <c r="J21" s="29">
        <v>-171646.27863000019</v>
      </c>
      <c r="K21" s="29">
        <v>-107212.21398</v>
      </c>
      <c r="L21" s="29">
        <v>-146781.85413000002</v>
      </c>
      <c r="M21" s="29"/>
      <c r="N21" s="29"/>
      <c r="O21" s="29" t="s">
        <v>326</v>
      </c>
    </row>
    <row r="22" spans="1:15" ht="15" customHeight="1">
      <c r="A22" s="30">
        <v>18</v>
      </c>
      <c r="B22" s="12" t="s">
        <v>308</v>
      </c>
      <c r="C22" s="29">
        <v>1554488.8234100004</v>
      </c>
      <c r="D22" s="29">
        <v>2927337.5742599992</v>
      </c>
      <c r="E22" s="29">
        <v>3992837.4634499988</v>
      </c>
      <c r="F22" s="29">
        <v>5447583.804990001</v>
      </c>
      <c r="G22" s="29">
        <v>7010312.97664</v>
      </c>
      <c r="H22" s="29">
        <v>8332686.086459998</v>
      </c>
      <c r="I22" s="29">
        <v>9516978.2060300019</v>
      </c>
      <c r="J22" s="29">
        <v>10981473.191439997</v>
      </c>
      <c r="K22" s="29">
        <v>12350244.949860008</v>
      </c>
      <c r="L22" s="29">
        <v>13802100.45317</v>
      </c>
      <c r="M22" s="29"/>
      <c r="N22" s="29"/>
      <c r="O22" s="29" t="s">
        <v>335</v>
      </c>
    </row>
    <row r="23" spans="1:15" ht="15" customHeight="1">
      <c r="A23" s="30">
        <v>19</v>
      </c>
      <c r="B23" s="12" t="s">
        <v>309</v>
      </c>
      <c r="C23" s="29">
        <v>41902.31493</v>
      </c>
      <c r="D23" s="29">
        <v>90833.78681000002</v>
      </c>
      <c r="E23" s="29">
        <v>151534.74158</v>
      </c>
      <c r="F23" s="29">
        <v>220809.94124000007</v>
      </c>
      <c r="G23" s="29">
        <v>274106.79266000004</v>
      </c>
      <c r="H23" s="29">
        <v>335519.99970999995</v>
      </c>
      <c r="I23" s="29">
        <v>405016.74293000007</v>
      </c>
      <c r="J23" s="29">
        <v>470412.78910000011</v>
      </c>
      <c r="K23" s="29">
        <v>537311.45192000002</v>
      </c>
      <c r="L23" s="29">
        <v>607627.63042999979</v>
      </c>
      <c r="M23" s="29"/>
      <c r="N23" s="29"/>
      <c r="O23" s="29" t="s">
        <v>336</v>
      </c>
    </row>
    <row r="24" spans="1:15" ht="15" customHeight="1">
      <c r="A24" s="30">
        <v>20</v>
      </c>
      <c r="B24" s="12" t="s">
        <v>356</v>
      </c>
      <c r="C24" s="29">
        <v>1596391.1384300003</v>
      </c>
      <c r="D24" s="29">
        <v>3018171.3611899996</v>
      </c>
      <c r="E24" s="29">
        <v>4144372.205159998</v>
      </c>
      <c r="F24" s="29">
        <v>5668393.7463299995</v>
      </c>
      <c r="G24" s="29">
        <v>7284419.769439999</v>
      </c>
      <c r="H24" s="29">
        <v>8668206.0862899981</v>
      </c>
      <c r="I24" s="29">
        <v>9921994.9490499999</v>
      </c>
      <c r="J24" s="29">
        <v>11451885.980679994</v>
      </c>
      <c r="K24" s="29">
        <v>12887556.401910011</v>
      </c>
      <c r="L24" s="29">
        <v>14409728.083710004</v>
      </c>
      <c r="M24" s="29"/>
      <c r="N24" s="29"/>
      <c r="O24" s="29" t="s">
        <v>333</v>
      </c>
    </row>
    <row r="25" spans="1:15" ht="15" customHeight="1">
      <c r="A25" s="30">
        <v>21</v>
      </c>
      <c r="B25" s="12" t="s">
        <v>357</v>
      </c>
      <c r="C25" s="29">
        <v>1154367.4713299999</v>
      </c>
      <c r="D25" s="29">
        <v>1895853.7677700003</v>
      </c>
      <c r="E25" s="29">
        <v>2744648.7492099991</v>
      </c>
      <c r="F25" s="29">
        <v>3460469.0282999994</v>
      </c>
      <c r="G25" s="29">
        <v>4240625.2040799996</v>
      </c>
      <c r="H25" s="29">
        <v>5831083.5517499996</v>
      </c>
      <c r="I25" s="29">
        <v>6561488.8529199986</v>
      </c>
      <c r="J25" s="29">
        <v>7379502.8282100009</v>
      </c>
      <c r="K25" s="29">
        <v>8126201.0686699999</v>
      </c>
      <c r="L25" s="29">
        <v>9031715.0303299967</v>
      </c>
      <c r="M25" s="29"/>
      <c r="N25" s="29"/>
      <c r="O25" s="29" t="s">
        <v>334</v>
      </c>
    </row>
    <row r="26" spans="1:15" ht="15" customHeight="1">
      <c r="A26" s="30">
        <v>22</v>
      </c>
      <c r="B26" s="12" t="s">
        <v>240</v>
      </c>
      <c r="C26" s="29">
        <v>347135.05115182116</v>
      </c>
      <c r="D26" s="29">
        <v>605941.34639999969</v>
      </c>
      <c r="E26" s="29">
        <v>944099.4472500002</v>
      </c>
      <c r="F26" s="29">
        <v>1287761.3920499997</v>
      </c>
      <c r="G26" s="29">
        <v>1630601.1868799999</v>
      </c>
      <c r="H26" s="29">
        <v>1899642.2662399998</v>
      </c>
      <c r="I26" s="29">
        <v>2289429.82259</v>
      </c>
      <c r="J26" s="29">
        <v>2649171.0677499995</v>
      </c>
      <c r="K26" s="29">
        <v>2806098.9551199991</v>
      </c>
      <c r="L26" s="29">
        <v>3225206.8084699996</v>
      </c>
      <c r="M26" s="29"/>
      <c r="N26" s="29"/>
      <c r="O26" s="29" t="s">
        <v>268</v>
      </c>
    </row>
    <row r="27" spans="1:15" ht="15" customHeight="1">
      <c r="A27" s="30">
        <v>23</v>
      </c>
      <c r="B27" s="12" t="s">
        <v>255</v>
      </c>
      <c r="C27" s="29">
        <v>111190.38666283002</v>
      </c>
      <c r="D27" s="29">
        <v>217283.07151000007</v>
      </c>
      <c r="E27" s="29">
        <v>388748.13363</v>
      </c>
      <c r="F27" s="29">
        <v>484129.51540000003</v>
      </c>
      <c r="G27" s="29">
        <v>586153.88469999994</v>
      </c>
      <c r="H27" s="29">
        <v>699771.08073999966</v>
      </c>
      <c r="I27" s="29">
        <v>802084.28880000021</v>
      </c>
      <c r="J27" s="29">
        <v>923415.83982000011</v>
      </c>
      <c r="K27" s="29">
        <v>1045201.9964099998</v>
      </c>
      <c r="L27" s="29">
        <v>1173917.2985499999</v>
      </c>
      <c r="M27" s="29"/>
      <c r="N27" s="29"/>
      <c r="O27" s="29" t="s">
        <v>279</v>
      </c>
    </row>
    <row r="28" spans="1:15" ht="15" customHeight="1">
      <c r="A28" s="30">
        <v>24</v>
      </c>
      <c r="B28" s="12" t="s">
        <v>310</v>
      </c>
      <c r="C28" s="29">
        <v>345124.89009699994</v>
      </c>
      <c r="D28" s="29">
        <v>726626.51778999984</v>
      </c>
      <c r="E28" s="29">
        <v>1108394.2686099997</v>
      </c>
      <c r="F28" s="29">
        <v>1486280.9655600002</v>
      </c>
      <c r="G28" s="29">
        <v>1892839.8584500004</v>
      </c>
      <c r="H28" s="29">
        <v>2392186.51749</v>
      </c>
      <c r="I28" s="29">
        <v>2894590.2480800003</v>
      </c>
      <c r="J28" s="29">
        <v>3269105.1849999996</v>
      </c>
      <c r="K28" s="29">
        <v>3651308.7225600011</v>
      </c>
      <c r="L28" s="29">
        <v>3992021.3142599994</v>
      </c>
      <c r="M28" s="29"/>
      <c r="N28" s="29"/>
      <c r="O28" s="29" t="s">
        <v>291</v>
      </c>
    </row>
    <row r="29" spans="1:15" ht="15" customHeight="1">
      <c r="A29" s="30">
        <v>25</v>
      </c>
      <c r="B29" s="12" t="s">
        <v>257</v>
      </c>
      <c r="C29" s="29">
        <v>19371.836460000006</v>
      </c>
      <c r="D29" s="29">
        <v>32504.715930000002</v>
      </c>
      <c r="E29" s="29">
        <v>50587.709050000012</v>
      </c>
      <c r="F29" s="29">
        <v>74938.257609999971</v>
      </c>
      <c r="G29" s="29">
        <v>98773.419659999985</v>
      </c>
      <c r="H29" s="29">
        <v>118102.64269999998</v>
      </c>
      <c r="I29" s="29">
        <v>133152.90245000002</v>
      </c>
      <c r="J29" s="29">
        <v>151469.36112000007</v>
      </c>
      <c r="K29" s="29">
        <v>168707.27864</v>
      </c>
      <c r="L29" s="29">
        <v>187512.49238000004</v>
      </c>
      <c r="M29" s="29"/>
      <c r="N29" s="29"/>
      <c r="O29" s="29" t="s">
        <v>290</v>
      </c>
    </row>
    <row r="30" spans="1:15" ht="15" customHeight="1">
      <c r="A30" s="30">
        <v>26</v>
      </c>
      <c r="B30" s="12" t="s">
        <v>311</v>
      </c>
      <c r="C30" s="29">
        <v>249653.13584812329</v>
      </c>
      <c r="D30" s="29">
        <v>512039.54575000011</v>
      </c>
      <c r="E30" s="29">
        <v>701808.54539999994</v>
      </c>
      <c r="F30" s="29">
        <v>1025333.38505</v>
      </c>
      <c r="G30" s="29">
        <v>1313554.3537700004</v>
      </c>
      <c r="H30" s="29">
        <v>1625323.2050000001</v>
      </c>
      <c r="I30" s="29">
        <v>1871755.8803299998</v>
      </c>
      <c r="J30" s="29">
        <v>2177761.9296600004</v>
      </c>
      <c r="K30" s="29">
        <v>2446707.5811700001</v>
      </c>
      <c r="L30" s="29">
        <v>2725145.2999300002</v>
      </c>
      <c r="M30" s="29"/>
      <c r="N30" s="29"/>
      <c r="O30" s="29" t="s">
        <v>292</v>
      </c>
    </row>
    <row r="31" spans="1:15" ht="15" customHeight="1">
      <c r="A31" s="30">
        <v>27</v>
      </c>
      <c r="B31" s="12" t="s">
        <v>358</v>
      </c>
      <c r="C31" s="29">
        <v>725340.25312000024</v>
      </c>
      <c r="D31" s="29">
        <v>1488453.8515599999</v>
      </c>
      <c r="E31" s="29">
        <v>2249538.6572300005</v>
      </c>
      <c r="F31" s="29">
        <v>3070682.1241799993</v>
      </c>
      <c r="G31" s="29">
        <v>3891321.5171600012</v>
      </c>
      <c r="H31" s="29">
        <v>4835383.4465199988</v>
      </c>
      <c r="I31" s="29">
        <v>5701583.3202399975</v>
      </c>
      <c r="J31" s="29">
        <v>6521752.316180001</v>
      </c>
      <c r="K31" s="29">
        <v>7311925.5793900015</v>
      </c>
      <c r="L31" s="29">
        <v>8078596.4057699991</v>
      </c>
      <c r="M31" s="29"/>
      <c r="N31" s="29"/>
      <c r="O31" s="29" t="s">
        <v>332</v>
      </c>
    </row>
    <row r="32" spans="1:15" ht="15" customHeight="1">
      <c r="A32" s="30">
        <v>28</v>
      </c>
      <c r="B32" s="12" t="s">
        <v>359</v>
      </c>
      <c r="C32" s="29">
        <v>776162.27625999972</v>
      </c>
      <c r="D32" s="29">
        <v>1013341.2626700001</v>
      </c>
      <c r="E32" s="29">
        <v>1439209.5393299998</v>
      </c>
      <c r="F32" s="29">
        <v>1677548.2962500006</v>
      </c>
      <c r="G32" s="29">
        <v>1979904.8739000002</v>
      </c>
      <c r="H32" s="29">
        <v>2895342.3715700004</v>
      </c>
      <c r="I32" s="29">
        <v>3149335.3553199996</v>
      </c>
      <c r="J32" s="29">
        <v>3506921.5798700005</v>
      </c>
      <c r="K32" s="29">
        <v>3620374.4444299992</v>
      </c>
      <c r="L32" s="29">
        <v>4178325.433100001</v>
      </c>
      <c r="M32" s="29"/>
      <c r="N32" s="29"/>
      <c r="O32" s="29" t="s">
        <v>331</v>
      </c>
    </row>
    <row r="33" spans="1:15" ht="15" customHeight="1">
      <c r="A33" s="30">
        <v>29</v>
      </c>
      <c r="B33" s="12" t="s">
        <v>259</v>
      </c>
      <c r="C33" s="29">
        <v>25902.233169750565</v>
      </c>
      <c r="D33" s="29">
        <v>-95517.749300000025</v>
      </c>
      <c r="E33" s="29">
        <v>-182097.70704000001</v>
      </c>
      <c r="F33" s="29">
        <v>-220011.80629999988</v>
      </c>
      <c r="G33" s="29">
        <v>-153273.32185999997</v>
      </c>
      <c r="H33" s="29">
        <v>-140652.91406000004</v>
      </c>
      <c r="I33" s="29">
        <v>-171549.37816000002</v>
      </c>
      <c r="J33" s="29">
        <v>-203149.05480000004</v>
      </c>
      <c r="K33" s="29">
        <v>-155974.38894</v>
      </c>
      <c r="L33" s="29">
        <v>-215742.75468000004</v>
      </c>
      <c r="M33" s="29"/>
      <c r="N33" s="29"/>
      <c r="O33" s="29" t="s">
        <v>330</v>
      </c>
    </row>
    <row r="34" spans="1:15" ht="15" customHeight="1">
      <c r="A34" s="30">
        <v>30</v>
      </c>
      <c r="B34" s="12" t="s">
        <v>261</v>
      </c>
      <c r="C34" s="29">
        <v>802064.50421999989</v>
      </c>
      <c r="D34" s="29">
        <v>917823.51332000014</v>
      </c>
      <c r="E34" s="29">
        <v>1257111.8322500004</v>
      </c>
      <c r="F34" s="29">
        <v>1457536.4899200003</v>
      </c>
      <c r="G34" s="29">
        <v>1826631.5520000001</v>
      </c>
      <c r="H34" s="29">
        <v>2754689.4574699989</v>
      </c>
      <c r="I34" s="29">
        <v>2977785.9770600004</v>
      </c>
      <c r="J34" s="29">
        <v>3303772.5250400002</v>
      </c>
      <c r="K34" s="29">
        <v>3464400.0554499999</v>
      </c>
      <c r="L34" s="29">
        <v>3962582.6782999998</v>
      </c>
      <c r="M34" s="29"/>
      <c r="N34" s="29"/>
      <c r="O34" s="29" t="s">
        <v>276</v>
      </c>
    </row>
    <row r="35" spans="1:15" ht="15" customHeight="1">
      <c r="A35" s="30">
        <v>31</v>
      </c>
      <c r="B35" s="12" t="s">
        <v>312</v>
      </c>
      <c r="C35" s="29">
        <v>104014.277712</v>
      </c>
      <c r="D35" s="29">
        <v>113445.57055</v>
      </c>
      <c r="E35" s="29">
        <v>151764.26522</v>
      </c>
      <c r="F35" s="29">
        <v>166446.43591000003</v>
      </c>
      <c r="G35" s="29">
        <v>211591.51266999997</v>
      </c>
      <c r="H35" s="29">
        <v>328187.37636999995</v>
      </c>
      <c r="I35" s="29">
        <v>331082.72469</v>
      </c>
      <c r="J35" s="29">
        <v>363523.89985000016</v>
      </c>
      <c r="K35" s="29">
        <v>393173.74557999999</v>
      </c>
      <c r="L35" s="29">
        <v>413748.21940000006</v>
      </c>
      <c r="M35" s="29"/>
      <c r="N35" s="29"/>
      <c r="O35" s="29" t="s">
        <v>275</v>
      </c>
    </row>
    <row r="36" spans="1:15" ht="15" customHeight="1">
      <c r="A36" s="30">
        <v>32</v>
      </c>
      <c r="B36" s="12" t="s">
        <v>360</v>
      </c>
      <c r="C36" s="29">
        <v>698050.22586000001</v>
      </c>
      <c r="D36" s="29">
        <v>804377.94270000013</v>
      </c>
      <c r="E36" s="29">
        <v>1105347.5669800001</v>
      </c>
      <c r="F36" s="29">
        <v>1291090.0539299999</v>
      </c>
      <c r="G36" s="29">
        <v>1615040.0392700001</v>
      </c>
      <c r="H36" s="29">
        <v>2426502.0810300005</v>
      </c>
      <c r="I36" s="29">
        <v>2646703.2523000003</v>
      </c>
      <c r="J36" s="29">
        <v>2940248.6251199995</v>
      </c>
      <c r="K36" s="29">
        <v>3071226.3098099991</v>
      </c>
      <c r="L36" s="29">
        <v>3548834.4588600001</v>
      </c>
      <c r="M36" s="29"/>
      <c r="N36" s="29"/>
      <c r="O36" s="29" t="s">
        <v>329</v>
      </c>
    </row>
    <row r="37" spans="1:15" ht="15" customHeight="1">
      <c r="A37" s="30">
        <v>33</v>
      </c>
      <c r="B37" s="12" t="s">
        <v>264</v>
      </c>
      <c r="C37" s="29">
        <v>-51456.935769999989</v>
      </c>
      <c r="D37" s="29">
        <v>110325.76184000001</v>
      </c>
      <c r="E37" s="29">
        <v>238020.74766999998</v>
      </c>
      <c r="F37" s="29">
        <v>214676.21405999997</v>
      </c>
      <c r="G37" s="29">
        <v>269488.37980000005</v>
      </c>
      <c r="H37" s="29">
        <v>480297.36017000012</v>
      </c>
      <c r="I37" s="29">
        <v>807369.25910999998</v>
      </c>
      <c r="J37" s="29">
        <v>795981.96057</v>
      </c>
      <c r="K37" s="29">
        <v>630682.36176</v>
      </c>
      <c r="L37" s="29">
        <v>344952.66005999991</v>
      </c>
      <c r="M37" s="29"/>
      <c r="N37" s="29"/>
      <c r="O37" s="29" t="s">
        <v>328</v>
      </c>
    </row>
    <row r="38" spans="1:15" ht="15" customHeight="1">
      <c r="A38" s="30">
        <v>34</v>
      </c>
      <c r="B38" s="12" t="s">
        <v>361</v>
      </c>
      <c r="C38" s="29">
        <v>646593.2901199999</v>
      </c>
      <c r="D38" s="29">
        <v>914703.70456999994</v>
      </c>
      <c r="E38" s="29">
        <v>1343368.3147000009</v>
      </c>
      <c r="F38" s="29">
        <v>1505766.2680299997</v>
      </c>
      <c r="G38" s="29">
        <v>1884528.41912</v>
      </c>
      <c r="H38" s="29">
        <v>2906799.44123</v>
      </c>
      <c r="I38" s="29">
        <v>3454072.5114599997</v>
      </c>
      <c r="J38" s="29">
        <v>3736230.5857599992</v>
      </c>
      <c r="K38" s="29">
        <v>3701908.6716100001</v>
      </c>
      <c r="L38" s="29">
        <v>3893787.1189899994</v>
      </c>
      <c r="M38" s="29"/>
      <c r="N38" s="29"/>
      <c r="O38" s="29" t="s">
        <v>327</v>
      </c>
    </row>
    <row r="39" spans="1:15">
      <c r="D39" s="29"/>
    </row>
    <row r="40" spans="1:15">
      <c r="D40" s="29"/>
    </row>
  </sheetData>
  <mergeCells count="2">
    <mergeCell ref="A2:O2"/>
    <mergeCell ref="A3:O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G5" activePane="bottomRight" state="frozen"/>
      <selection pane="topRight" activeCell="C1" sqref="C1"/>
      <selection pane="bottomLeft" activeCell="A5" sqref="A5"/>
      <selection pane="bottomRight" activeCell="L33" sqref="L33"/>
    </sheetView>
  </sheetViews>
  <sheetFormatPr defaultRowHeight="15"/>
  <cols>
    <col min="1" max="1" width="3.85546875" bestFit="1" customWidth="1"/>
    <col min="2" max="2" width="56.85546875" bestFit="1" customWidth="1"/>
    <col min="3" max="14" width="23.8554687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0</v>
      </c>
      <c r="D5" s="29">
        <v>0</v>
      </c>
      <c r="E5" s="29">
        <v>0</v>
      </c>
      <c r="F5" s="29">
        <v>0</v>
      </c>
      <c r="G5" s="29">
        <v>0</v>
      </c>
      <c r="H5" s="29">
        <v>0</v>
      </c>
      <c r="I5" s="29">
        <v>0</v>
      </c>
      <c r="J5" s="29">
        <v>0</v>
      </c>
      <c r="K5" s="29">
        <v>0</v>
      </c>
      <c r="L5" s="29">
        <v>0</v>
      </c>
      <c r="M5" s="29"/>
      <c r="N5" s="29"/>
      <c r="O5" s="29" t="s">
        <v>313</v>
      </c>
    </row>
    <row r="6" spans="1:15" ht="15" customHeight="1">
      <c r="A6" s="30">
        <v>2</v>
      </c>
      <c r="B6" s="12" t="s">
        <v>337</v>
      </c>
      <c r="C6" s="29">
        <v>791327.36468</v>
      </c>
      <c r="D6" s="29">
        <v>1940556.8784899998</v>
      </c>
      <c r="E6" s="29">
        <v>3113463.3138299999</v>
      </c>
      <c r="F6" s="29">
        <v>4131987.7080099997</v>
      </c>
      <c r="G6" s="29">
        <v>5045111.77563</v>
      </c>
      <c r="H6" s="29">
        <v>6171701.7800000003</v>
      </c>
      <c r="I6" s="29">
        <v>7330593.7407499999</v>
      </c>
      <c r="J6" s="29">
        <v>8372207.120000001</v>
      </c>
      <c r="K6" s="29">
        <v>9343511.4365400001</v>
      </c>
      <c r="L6" s="29">
        <v>10491060.013809999</v>
      </c>
      <c r="M6" s="29"/>
      <c r="N6" s="29"/>
      <c r="O6" s="29" t="s">
        <v>314</v>
      </c>
    </row>
    <row r="7" spans="1:15" ht="15" customHeight="1">
      <c r="A7" s="30">
        <v>3</v>
      </c>
      <c r="B7" s="12" t="s">
        <v>296</v>
      </c>
      <c r="C7" s="29">
        <v>186276.77408999999</v>
      </c>
      <c r="D7" s="29">
        <v>450894.29592000006</v>
      </c>
      <c r="E7" s="29">
        <v>711109.98702999996</v>
      </c>
      <c r="F7" s="29">
        <v>946616.56234999991</v>
      </c>
      <c r="G7" s="29">
        <v>1154425.2160199999</v>
      </c>
      <c r="H7" s="29">
        <v>1406739.42</v>
      </c>
      <c r="I7" s="29">
        <v>1676823.3101300001</v>
      </c>
      <c r="J7" s="29">
        <v>1941758.09</v>
      </c>
      <c r="K7" s="29">
        <v>2140381.35885</v>
      </c>
      <c r="L7" s="29">
        <v>2424633.84301</v>
      </c>
      <c r="M7" s="29"/>
      <c r="N7" s="29"/>
      <c r="O7" s="29" t="s">
        <v>207</v>
      </c>
    </row>
    <row r="8" spans="1:15" ht="15" customHeight="1">
      <c r="A8" s="30">
        <v>4</v>
      </c>
      <c r="B8" s="12" t="s">
        <v>297</v>
      </c>
      <c r="C8" s="29">
        <v>605050.59055999992</v>
      </c>
      <c r="D8" s="29">
        <v>1489662.5825500002</v>
      </c>
      <c r="E8" s="29">
        <v>2402353.3267799998</v>
      </c>
      <c r="F8" s="29">
        <v>3185371.1456299997</v>
      </c>
      <c r="G8" s="29">
        <v>3890686.5595899997</v>
      </c>
      <c r="H8" s="29">
        <v>4764962.3499999996</v>
      </c>
      <c r="I8" s="29">
        <v>5653770.4305800004</v>
      </c>
      <c r="J8" s="29">
        <v>6430449.0300000003</v>
      </c>
      <c r="K8" s="29">
        <v>7203130.07766</v>
      </c>
      <c r="L8" s="29">
        <v>8066426.1707799993</v>
      </c>
      <c r="M8" s="29"/>
      <c r="N8" s="29"/>
      <c r="O8" s="29" t="s">
        <v>315</v>
      </c>
    </row>
    <row r="9" spans="1:15" ht="15" customHeight="1">
      <c r="A9" s="30">
        <v>5</v>
      </c>
      <c r="B9" s="12" t="s">
        <v>338</v>
      </c>
      <c r="C9" s="29">
        <v>187684.45554</v>
      </c>
      <c r="D9" s="29">
        <v>617581.61098999996</v>
      </c>
      <c r="E9" s="29">
        <v>1067726.58809</v>
      </c>
      <c r="F9" s="29">
        <v>1254461.2102900001</v>
      </c>
      <c r="G9" s="29">
        <v>1466242.2610599999</v>
      </c>
      <c r="H9" s="29">
        <v>1867980.01</v>
      </c>
      <c r="I9" s="29">
        <v>2375089.0841100002</v>
      </c>
      <c r="J9" s="29">
        <v>2717470.41</v>
      </c>
      <c r="K9" s="29">
        <v>3084050.08806</v>
      </c>
      <c r="L9" s="29">
        <v>3516530.5986900004</v>
      </c>
      <c r="M9" s="29"/>
      <c r="N9" s="29"/>
      <c r="O9" s="29" t="s">
        <v>316</v>
      </c>
    </row>
    <row r="10" spans="1:15" ht="15" customHeight="1">
      <c r="A10" s="30">
        <v>6</v>
      </c>
      <c r="B10" s="12" t="s">
        <v>299</v>
      </c>
      <c r="C10" s="29">
        <v>41467.648660000006</v>
      </c>
      <c r="D10" s="29">
        <v>59031.573790000002</v>
      </c>
      <c r="E10" s="29">
        <v>70056.964860000007</v>
      </c>
      <c r="F10" s="29">
        <v>92252.710519999993</v>
      </c>
      <c r="G10" s="29">
        <v>105193.39628</v>
      </c>
      <c r="H10" s="29">
        <v>173309.44</v>
      </c>
      <c r="I10" s="29">
        <v>256708.16352999999</v>
      </c>
      <c r="J10" s="29">
        <v>397472.55</v>
      </c>
      <c r="K10" s="29">
        <v>449658.10901000001</v>
      </c>
      <c r="L10" s="29">
        <v>519147.75193999993</v>
      </c>
      <c r="M10" s="29"/>
      <c r="N10" s="29"/>
      <c r="O10" s="29" t="s">
        <v>317</v>
      </c>
    </row>
    <row r="11" spans="1:15" ht="15" customHeight="1">
      <c r="A11" s="30">
        <v>7</v>
      </c>
      <c r="B11" s="12" t="s">
        <v>300</v>
      </c>
      <c r="C11" s="29">
        <v>146216.80686000001</v>
      </c>
      <c r="D11" s="29">
        <v>558550.03718999994</v>
      </c>
      <c r="E11" s="29">
        <v>997669.62322000007</v>
      </c>
      <c r="F11" s="29">
        <v>1162208.4997699999</v>
      </c>
      <c r="G11" s="29">
        <v>1361048.8647799999</v>
      </c>
      <c r="H11" s="29">
        <v>1694670.56</v>
      </c>
      <c r="I11" s="29">
        <v>2118380.92056</v>
      </c>
      <c r="J11" s="29">
        <v>2319997.86</v>
      </c>
      <c r="K11" s="29">
        <v>2634391.97903</v>
      </c>
      <c r="L11" s="29">
        <v>2997382.8467199998</v>
      </c>
      <c r="M11" s="29"/>
      <c r="N11" s="29"/>
      <c r="O11" s="29" t="s">
        <v>318</v>
      </c>
    </row>
    <row r="12" spans="1:15" ht="15" customHeight="1">
      <c r="A12" s="30">
        <v>8</v>
      </c>
      <c r="B12" s="12" t="s">
        <v>301</v>
      </c>
      <c r="C12" s="29">
        <v>458833.78369000001</v>
      </c>
      <c r="D12" s="29">
        <v>931112.54534999991</v>
      </c>
      <c r="E12" s="29">
        <v>1404683.7035300001</v>
      </c>
      <c r="F12" s="29">
        <v>2023162.6458500002</v>
      </c>
      <c r="G12" s="29">
        <v>2529637.69478</v>
      </c>
      <c r="H12" s="29">
        <v>3070291.79</v>
      </c>
      <c r="I12" s="29">
        <v>3535389.5100099999</v>
      </c>
      <c r="J12" s="29">
        <v>4110451.1700000004</v>
      </c>
      <c r="K12" s="29">
        <v>4568738.0986199994</v>
      </c>
      <c r="L12" s="29">
        <v>5069043.3240200002</v>
      </c>
      <c r="M12" s="29"/>
      <c r="N12" s="29"/>
      <c r="O12" s="29" t="s">
        <v>319</v>
      </c>
    </row>
    <row r="13" spans="1:15" ht="15" customHeight="1">
      <c r="A13" s="30">
        <v>9</v>
      </c>
      <c r="B13" s="12" t="s">
        <v>302</v>
      </c>
      <c r="C13" s="29">
        <v>16985.098109999999</v>
      </c>
      <c r="D13" s="29">
        <v>11305.914569999999</v>
      </c>
      <c r="E13" s="29">
        <v>-7373.5727100000004</v>
      </c>
      <c r="F13" s="29">
        <v>-20153.881839999998</v>
      </c>
      <c r="G13" s="29">
        <v>-38323.351520000004</v>
      </c>
      <c r="H13" s="29">
        <v>-29053.3</v>
      </c>
      <c r="I13" s="29">
        <v>-45469.486579999997</v>
      </c>
      <c r="J13" s="29">
        <v>-47921.7</v>
      </c>
      <c r="K13" s="29">
        <v>-54969.572110000001</v>
      </c>
      <c r="L13" s="29">
        <v>-107824.78107</v>
      </c>
      <c r="M13" s="29"/>
      <c r="N13" s="29"/>
      <c r="O13" s="29" t="s">
        <v>320</v>
      </c>
    </row>
    <row r="14" spans="1:15" ht="15" customHeight="1">
      <c r="A14" s="30">
        <v>10</v>
      </c>
      <c r="B14" s="12" t="s">
        <v>303</v>
      </c>
      <c r="C14" s="29">
        <v>-65537.190420000014</v>
      </c>
      <c r="D14" s="29">
        <v>-154117.01347000001</v>
      </c>
      <c r="E14" s="29">
        <v>-265004.93005999998</v>
      </c>
      <c r="F14" s="29">
        <v>-388113.39439000003</v>
      </c>
      <c r="G14" s="29">
        <v>-431693.01211999997</v>
      </c>
      <c r="H14" s="29">
        <v>-499460.91</v>
      </c>
      <c r="I14" s="29">
        <v>-488220.19589999999</v>
      </c>
      <c r="J14" s="29">
        <v>-516184.64000000007</v>
      </c>
      <c r="K14" s="29">
        <v>-483428.79736000003</v>
      </c>
      <c r="L14" s="29">
        <v>-302224.15403999999</v>
      </c>
      <c r="M14" s="29"/>
      <c r="N14" s="29"/>
      <c r="O14" s="29" t="s">
        <v>321</v>
      </c>
    </row>
    <row r="15" spans="1:15" ht="15" customHeight="1">
      <c r="A15" s="30">
        <v>11</v>
      </c>
      <c r="B15" s="12" t="s">
        <v>304</v>
      </c>
      <c r="C15" s="29">
        <v>-48552.09231</v>
      </c>
      <c r="D15" s="29">
        <v>-142811.09889999998</v>
      </c>
      <c r="E15" s="29">
        <v>-272378.50277000002</v>
      </c>
      <c r="F15" s="29">
        <v>-408267.27622</v>
      </c>
      <c r="G15" s="29">
        <v>-470016.36362999998</v>
      </c>
      <c r="H15" s="29">
        <v>-528514.19999999995</v>
      </c>
      <c r="I15" s="29">
        <v>-533689.68247999996</v>
      </c>
      <c r="J15" s="29">
        <v>-564106.32999999996</v>
      </c>
      <c r="K15" s="29">
        <v>-538398.36945999996</v>
      </c>
      <c r="L15" s="29">
        <v>-410048.93508999998</v>
      </c>
      <c r="M15" s="29"/>
      <c r="N15" s="29"/>
      <c r="O15" s="29" t="s">
        <v>322</v>
      </c>
    </row>
    <row r="16" spans="1:15" ht="15" customHeight="1">
      <c r="A16" s="30">
        <v>12</v>
      </c>
      <c r="B16" s="12" t="s">
        <v>239</v>
      </c>
      <c r="C16" s="29">
        <v>410281.69137999997</v>
      </c>
      <c r="D16" s="29">
        <v>788301.44642000005</v>
      </c>
      <c r="E16" s="29">
        <v>1132305.2007600002</v>
      </c>
      <c r="F16" s="29">
        <v>1614895.3696000001</v>
      </c>
      <c r="G16" s="29">
        <v>2059621.3311400001</v>
      </c>
      <c r="H16" s="29">
        <v>2541777.59</v>
      </c>
      <c r="I16" s="29">
        <v>3001699.8275100002</v>
      </c>
      <c r="J16" s="29">
        <v>3546344.83</v>
      </c>
      <c r="K16" s="29">
        <v>4030339.7291399995</v>
      </c>
      <c r="L16" s="29">
        <v>4658994.3889099993</v>
      </c>
      <c r="M16" s="29"/>
      <c r="N16" s="29"/>
      <c r="O16" s="29" t="s">
        <v>270</v>
      </c>
    </row>
    <row r="17" spans="1:15" ht="15" customHeight="1">
      <c r="A17" s="30">
        <v>13</v>
      </c>
      <c r="B17" s="12" t="s">
        <v>305</v>
      </c>
      <c r="C17" s="29">
        <v>-1.5799799999999999</v>
      </c>
      <c r="D17" s="29">
        <v>-1.5799799999999999</v>
      </c>
      <c r="E17" s="29">
        <v>-2.50041</v>
      </c>
      <c r="F17" s="29">
        <v>-2.6039599999999998</v>
      </c>
      <c r="G17" s="29">
        <v>-106.54215000000001</v>
      </c>
      <c r="H17" s="29">
        <v>-106.02</v>
      </c>
      <c r="I17" s="29">
        <v>379.67856999999998</v>
      </c>
      <c r="J17" s="29">
        <v>379.68</v>
      </c>
      <c r="K17" s="29">
        <v>379.67856999999998</v>
      </c>
      <c r="L17" s="29">
        <v>-50.868560000000002</v>
      </c>
      <c r="M17" s="29"/>
      <c r="N17" s="29"/>
      <c r="O17" s="29" t="s">
        <v>323</v>
      </c>
    </row>
    <row r="18" spans="1:15" ht="15" customHeight="1">
      <c r="A18" s="30">
        <v>14</v>
      </c>
      <c r="B18" s="12" t="s">
        <v>362</v>
      </c>
      <c r="C18" s="29">
        <v>410280.11138999998</v>
      </c>
      <c r="D18" s="29">
        <v>788299.86644000001</v>
      </c>
      <c r="E18" s="29">
        <v>1132302.7003500001</v>
      </c>
      <c r="F18" s="29">
        <v>1614892.76563</v>
      </c>
      <c r="G18" s="29">
        <v>2059514.78898</v>
      </c>
      <c r="H18" s="29">
        <v>2541671.56</v>
      </c>
      <c r="I18" s="29">
        <v>3002079.5060900003</v>
      </c>
      <c r="J18" s="29">
        <v>3546724.51</v>
      </c>
      <c r="K18" s="29">
        <v>4030719.4077199996</v>
      </c>
      <c r="L18" s="29">
        <v>4658943.5203399993</v>
      </c>
      <c r="M18" s="29"/>
      <c r="N18" s="29"/>
      <c r="O18" s="29" t="s">
        <v>324</v>
      </c>
    </row>
    <row r="19" spans="1:15" ht="15" customHeight="1">
      <c r="A19" s="30">
        <v>15</v>
      </c>
      <c r="B19" s="12" t="s">
        <v>307</v>
      </c>
      <c r="C19" s="29">
        <v>313398.95371000003</v>
      </c>
      <c r="D19" s="29">
        <v>680373.06298000005</v>
      </c>
      <c r="E19" s="29">
        <v>1116844.99639</v>
      </c>
      <c r="F19" s="29">
        <v>1532335.3282300001</v>
      </c>
      <c r="G19" s="29">
        <v>1896088.9174900001</v>
      </c>
      <c r="H19" s="29">
        <v>2281653.38</v>
      </c>
      <c r="I19" s="29">
        <v>2597165.6087600002</v>
      </c>
      <c r="J19" s="29">
        <v>3106912.18</v>
      </c>
      <c r="K19" s="29">
        <v>3564683.3328</v>
      </c>
      <c r="L19" s="29">
        <v>4050074.9481400005</v>
      </c>
      <c r="M19" s="29"/>
      <c r="N19" s="29"/>
      <c r="O19" s="29" t="s">
        <v>184</v>
      </c>
    </row>
    <row r="20" spans="1:15" ht="15" customHeight="1">
      <c r="A20" s="30">
        <v>16</v>
      </c>
      <c r="B20" s="12" t="s">
        <v>245</v>
      </c>
      <c r="C20" s="29">
        <v>23830.57733</v>
      </c>
      <c r="D20" s="29">
        <v>65458.354169999991</v>
      </c>
      <c r="E20" s="29">
        <v>123584.85102999999</v>
      </c>
      <c r="F20" s="29">
        <v>142667.36499</v>
      </c>
      <c r="G20" s="29">
        <v>185903.08435000002</v>
      </c>
      <c r="H20" s="29">
        <v>232111.86</v>
      </c>
      <c r="I20" s="29">
        <v>254439.25998000003</v>
      </c>
      <c r="J20" s="29">
        <v>300602.48</v>
      </c>
      <c r="K20" s="29">
        <v>463249.22047</v>
      </c>
      <c r="L20" s="29">
        <v>567623.50402999995</v>
      </c>
      <c r="M20" s="29"/>
      <c r="N20" s="29"/>
      <c r="O20" s="29" t="s">
        <v>325</v>
      </c>
    </row>
    <row r="21" spans="1:15" ht="15" customHeight="1">
      <c r="A21" s="30">
        <v>17</v>
      </c>
      <c r="B21" s="12" t="s">
        <v>247</v>
      </c>
      <c r="C21" s="29">
        <v>-10264.834700000003</v>
      </c>
      <c r="D21" s="29">
        <v>-36171.580990000002</v>
      </c>
      <c r="E21" s="29">
        <v>-109342.58455</v>
      </c>
      <c r="F21" s="29">
        <v>-167979.83816000001</v>
      </c>
      <c r="G21" s="29">
        <v>-99261.806249999994</v>
      </c>
      <c r="H21" s="29">
        <v>-93952.06</v>
      </c>
      <c r="I21" s="29">
        <v>103202.20901000002</v>
      </c>
      <c r="J21" s="29">
        <v>134363.48000000001</v>
      </c>
      <c r="K21" s="29">
        <v>155953.60320999997</v>
      </c>
      <c r="L21" s="29">
        <v>357854.52964000008</v>
      </c>
      <c r="M21" s="29"/>
      <c r="N21" s="29"/>
      <c r="O21" s="29" t="s">
        <v>326</v>
      </c>
    </row>
    <row r="22" spans="1:15" ht="15" customHeight="1">
      <c r="A22" s="30">
        <v>18</v>
      </c>
      <c r="B22" s="12" t="s">
        <v>339</v>
      </c>
      <c r="C22" s="29">
        <v>279303.54167000001</v>
      </c>
      <c r="D22" s="29">
        <v>578743.12781999994</v>
      </c>
      <c r="E22" s="29">
        <v>883917.5607899999</v>
      </c>
      <c r="F22" s="29">
        <v>1221688.1250700001</v>
      </c>
      <c r="G22" s="29">
        <v>1610924.02688</v>
      </c>
      <c r="H22" s="29">
        <v>1955589.46</v>
      </c>
      <c r="I22" s="29">
        <v>2445928.5577699998</v>
      </c>
      <c r="J22" s="29">
        <v>2940673.18</v>
      </c>
      <c r="K22" s="29">
        <v>3257387.7155200001</v>
      </c>
      <c r="L22" s="29">
        <v>3840305.97376</v>
      </c>
      <c r="M22" s="29"/>
      <c r="N22" s="29"/>
      <c r="O22" s="29" t="s">
        <v>335</v>
      </c>
    </row>
    <row r="23" spans="1:15" ht="15" customHeight="1">
      <c r="A23" s="30">
        <v>19</v>
      </c>
      <c r="B23" s="12" t="s">
        <v>309</v>
      </c>
      <c r="C23" s="29">
        <v>102.47985</v>
      </c>
      <c r="D23" s="29">
        <v>1588.6656600000001</v>
      </c>
      <c r="E23" s="29">
        <v>1606.4349999999999</v>
      </c>
      <c r="F23" s="29">
        <v>1905.8662300000001</v>
      </c>
      <c r="G23" s="29">
        <v>3685.36753</v>
      </c>
      <c r="H23" s="29">
        <v>4184.8900000000003</v>
      </c>
      <c r="I23" s="29">
        <v>5399.7178100000001</v>
      </c>
      <c r="J23" s="29">
        <v>5531.17</v>
      </c>
      <c r="K23" s="29">
        <v>6457.0787200000004</v>
      </c>
      <c r="L23" s="29">
        <v>6754.7757899999997</v>
      </c>
      <c r="M23" s="29"/>
      <c r="N23" s="29"/>
      <c r="O23" s="29" t="s">
        <v>336</v>
      </c>
    </row>
    <row r="24" spans="1:15" ht="15" customHeight="1">
      <c r="A24" s="30">
        <v>20</v>
      </c>
      <c r="B24" s="12" t="s">
        <v>363</v>
      </c>
      <c r="C24" s="29">
        <v>279406.02152000007</v>
      </c>
      <c r="D24" s="29">
        <v>580331.79347999988</v>
      </c>
      <c r="E24" s="29">
        <v>885523.99578999996</v>
      </c>
      <c r="F24" s="29">
        <v>1223593.99132</v>
      </c>
      <c r="G24" s="29">
        <v>1614609.3944199998</v>
      </c>
      <c r="H24" s="29">
        <v>1959774.35</v>
      </c>
      <c r="I24" s="29">
        <v>2451328.2755800001</v>
      </c>
      <c r="J24" s="29">
        <v>2946204.35</v>
      </c>
      <c r="K24" s="29">
        <v>3263844.7942399997</v>
      </c>
      <c r="L24" s="29">
        <v>3847060.7495600004</v>
      </c>
      <c r="M24" s="29"/>
      <c r="N24" s="29"/>
      <c r="O24" s="29" t="s">
        <v>333</v>
      </c>
    </row>
    <row r="25" spans="1:15" ht="15" customHeight="1">
      <c r="A25" s="30">
        <v>21</v>
      </c>
      <c r="B25" s="12" t="s">
        <v>357</v>
      </c>
      <c r="C25" s="29">
        <v>130874.08985000002</v>
      </c>
      <c r="D25" s="29">
        <v>207968.07294000001</v>
      </c>
      <c r="E25" s="29">
        <v>246778.70455999998</v>
      </c>
      <c r="F25" s="29">
        <v>391298.77432999999</v>
      </c>
      <c r="G25" s="29">
        <v>444905.39456999995</v>
      </c>
      <c r="H25" s="29">
        <v>581897.21</v>
      </c>
      <c r="I25" s="29">
        <v>550751.23048999999</v>
      </c>
      <c r="J25" s="29">
        <v>600520.17000000004</v>
      </c>
      <c r="K25" s="29">
        <v>766874.61344999995</v>
      </c>
      <c r="L25" s="29">
        <v>811882.77076999994</v>
      </c>
      <c r="M25" s="29"/>
      <c r="N25" s="29"/>
      <c r="O25" s="29" t="s">
        <v>334</v>
      </c>
    </row>
    <row r="26" spans="1:15" ht="15" customHeight="1">
      <c r="A26" s="30">
        <v>22</v>
      </c>
      <c r="B26" s="12" t="s">
        <v>340</v>
      </c>
      <c r="C26" s="29">
        <v>35506.920209999997</v>
      </c>
      <c r="D26" s="29">
        <v>72562.833839999992</v>
      </c>
      <c r="E26" s="29">
        <v>144999.40307999996</v>
      </c>
      <c r="F26" s="29">
        <v>184446.94376999998</v>
      </c>
      <c r="G26" s="29">
        <v>228717.50067000001</v>
      </c>
      <c r="H26" s="29">
        <v>308386.63</v>
      </c>
      <c r="I26" s="29">
        <v>385554.75864000001</v>
      </c>
      <c r="J26" s="29">
        <v>442035.94</v>
      </c>
      <c r="K26" s="29">
        <v>475102.92464999994</v>
      </c>
      <c r="L26" s="29">
        <v>500436.06432999996</v>
      </c>
      <c r="M26" s="29"/>
      <c r="N26" s="29"/>
      <c r="O26" s="29" t="s">
        <v>289</v>
      </c>
    </row>
    <row r="27" spans="1:15" ht="15" customHeight="1">
      <c r="A27" s="30">
        <v>23</v>
      </c>
      <c r="B27" s="12" t="s">
        <v>255</v>
      </c>
      <c r="C27" s="29">
        <v>1657.4253899999999</v>
      </c>
      <c r="D27" s="29">
        <v>3123.4876100000001</v>
      </c>
      <c r="E27" s="29">
        <v>4952.5943099999995</v>
      </c>
      <c r="F27" s="29">
        <v>7503.6448599999994</v>
      </c>
      <c r="G27" s="29">
        <v>9672.2628000000004</v>
      </c>
      <c r="H27" s="29">
        <v>12945.43</v>
      </c>
      <c r="I27" s="29">
        <v>14028.829749999999</v>
      </c>
      <c r="J27" s="29">
        <v>16042.580000000002</v>
      </c>
      <c r="K27" s="29">
        <v>20446.016610000002</v>
      </c>
      <c r="L27" s="29">
        <v>25024.742269999999</v>
      </c>
      <c r="M27" s="29"/>
      <c r="N27" s="29"/>
      <c r="O27" s="29" t="s">
        <v>279</v>
      </c>
    </row>
    <row r="28" spans="1:15" ht="15" customHeight="1">
      <c r="A28" s="30">
        <v>24</v>
      </c>
      <c r="B28" s="12" t="s">
        <v>310</v>
      </c>
      <c r="C28" s="29">
        <v>23508.97278</v>
      </c>
      <c r="D28" s="29">
        <v>55170.72608</v>
      </c>
      <c r="E28" s="29">
        <v>80155.387819999989</v>
      </c>
      <c r="F28" s="29">
        <v>107941.8263</v>
      </c>
      <c r="G28" s="29">
        <v>135841.02209000001</v>
      </c>
      <c r="H28" s="29">
        <v>175984.93</v>
      </c>
      <c r="I28" s="29">
        <v>205925.35787000001</v>
      </c>
      <c r="J28" s="29">
        <v>230061.34</v>
      </c>
      <c r="K28" s="29">
        <v>250916.39704999997</v>
      </c>
      <c r="L28" s="29">
        <v>275261.03087000002</v>
      </c>
      <c r="M28" s="29"/>
      <c r="N28" s="29"/>
      <c r="O28" s="29" t="s">
        <v>291</v>
      </c>
    </row>
    <row r="29" spans="1:15" ht="15" customHeight="1">
      <c r="A29" s="30">
        <v>25</v>
      </c>
      <c r="B29" s="12" t="s">
        <v>341</v>
      </c>
      <c r="C29" s="29">
        <v>687.35358999999994</v>
      </c>
      <c r="D29" s="29">
        <v>1927.09581</v>
      </c>
      <c r="E29" s="29">
        <v>3762.5218599999998</v>
      </c>
      <c r="F29" s="29">
        <v>5164.8416999999999</v>
      </c>
      <c r="G29" s="29">
        <v>8206.1620299999995</v>
      </c>
      <c r="H29" s="29">
        <v>8627.93</v>
      </c>
      <c r="I29" s="29">
        <v>9560.7551500000009</v>
      </c>
      <c r="J29" s="29">
        <v>12417.06</v>
      </c>
      <c r="K29" s="29">
        <v>14681.689340000001</v>
      </c>
      <c r="L29" s="29">
        <v>17230.978969999996</v>
      </c>
      <c r="M29" s="29"/>
      <c r="N29" s="29"/>
      <c r="O29" s="29" t="s">
        <v>290</v>
      </c>
    </row>
    <row r="30" spans="1:15" ht="15" customHeight="1">
      <c r="A30" s="30">
        <v>26</v>
      </c>
      <c r="B30" s="12" t="s">
        <v>311</v>
      </c>
      <c r="C30" s="29">
        <v>18360.023610000004</v>
      </c>
      <c r="D30" s="29">
        <v>19804.770830000001</v>
      </c>
      <c r="E30" s="29">
        <v>27550.94987</v>
      </c>
      <c r="F30" s="29">
        <v>43003.377189999992</v>
      </c>
      <c r="G30" s="29">
        <v>51810.872199999998</v>
      </c>
      <c r="H30" s="29">
        <v>69198.559999999998</v>
      </c>
      <c r="I30" s="29">
        <v>95626.113559999998</v>
      </c>
      <c r="J30" s="29">
        <v>105545.72</v>
      </c>
      <c r="K30" s="29">
        <v>117046.55237</v>
      </c>
      <c r="L30" s="29">
        <v>146910.32691999999</v>
      </c>
      <c r="M30" s="29"/>
      <c r="N30" s="29"/>
      <c r="O30" s="29" t="s">
        <v>292</v>
      </c>
    </row>
    <row r="31" spans="1:15" ht="15" customHeight="1">
      <c r="A31" s="30">
        <v>27</v>
      </c>
      <c r="B31" s="12" t="s">
        <v>358</v>
      </c>
      <c r="C31" s="29">
        <v>44213.775429999994</v>
      </c>
      <c r="D31" s="29">
        <v>80026.080390000003</v>
      </c>
      <c r="E31" s="29">
        <v>116421.45393</v>
      </c>
      <c r="F31" s="29">
        <v>163613.69014999998</v>
      </c>
      <c r="G31" s="29">
        <v>205530.31916999997</v>
      </c>
      <c r="H31" s="29">
        <v>266756.84999999998</v>
      </c>
      <c r="I31" s="29">
        <v>325141.05640999996</v>
      </c>
      <c r="J31" s="29">
        <v>364066.7</v>
      </c>
      <c r="K31" s="29">
        <v>403090.65542999998</v>
      </c>
      <c r="L31" s="29">
        <v>464427.07910000003</v>
      </c>
      <c r="M31" s="29"/>
      <c r="N31" s="29"/>
      <c r="O31" s="29" t="s">
        <v>332</v>
      </c>
    </row>
    <row r="32" spans="1:15" ht="15" customHeight="1">
      <c r="A32" s="30">
        <v>28</v>
      </c>
      <c r="B32" s="12" t="s">
        <v>359</v>
      </c>
      <c r="C32" s="29">
        <v>122167.23462999999</v>
      </c>
      <c r="D32" s="29">
        <v>200504.82639999996</v>
      </c>
      <c r="E32" s="29">
        <v>275356.65370999998</v>
      </c>
      <c r="F32" s="29">
        <v>412132.02795999998</v>
      </c>
      <c r="G32" s="29">
        <v>468092.57605999999</v>
      </c>
      <c r="H32" s="29">
        <v>623526.99</v>
      </c>
      <c r="I32" s="29">
        <v>611164.93270999996</v>
      </c>
      <c r="J32" s="29">
        <v>678489.41</v>
      </c>
      <c r="K32" s="29">
        <v>838886.88268000004</v>
      </c>
      <c r="L32" s="29">
        <v>847891.75600000005</v>
      </c>
      <c r="M32" s="29"/>
      <c r="N32" s="29"/>
      <c r="O32" s="29" t="s">
        <v>331</v>
      </c>
    </row>
    <row r="33" spans="1:15" ht="15" customHeight="1">
      <c r="A33" s="30">
        <v>29</v>
      </c>
      <c r="B33" s="12" t="s">
        <v>259</v>
      </c>
      <c r="C33" s="29">
        <v>-11173.457950000002</v>
      </c>
      <c r="D33" s="29">
        <v>-14104.242470000005</v>
      </c>
      <c r="E33" s="29">
        <v>-33976.945030000003</v>
      </c>
      <c r="F33" s="29">
        <v>-6646.2370699999883</v>
      </c>
      <c r="G33" s="29">
        <v>31270.947379999998</v>
      </c>
      <c r="H33" s="29">
        <v>48653.37</v>
      </c>
      <c r="I33" s="29">
        <v>-84291.45246</v>
      </c>
      <c r="J33" s="29">
        <v>-103622.95</v>
      </c>
      <c r="K33" s="29">
        <v>-131877.59530000002</v>
      </c>
      <c r="L33" s="29">
        <v>-130241.12449999999</v>
      </c>
      <c r="M33" s="29"/>
      <c r="N33" s="29"/>
      <c r="O33" s="29" t="s">
        <v>330</v>
      </c>
    </row>
    <row r="34" spans="1:15" ht="15" customHeight="1">
      <c r="A34" s="30">
        <v>30</v>
      </c>
      <c r="B34" s="12" t="s">
        <v>261</v>
      </c>
      <c r="C34" s="29">
        <v>110993.77666999999</v>
      </c>
      <c r="D34" s="29">
        <v>186400.58392</v>
      </c>
      <c r="E34" s="29">
        <v>241379.70864</v>
      </c>
      <c r="F34" s="29">
        <v>405485.79087000003</v>
      </c>
      <c r="G34" s="29">
        <v>499363.52344999998</v>
      </c>
      <c r="H34" s="29">
        <v>672180.36</v>
      </c>
      <c r="I34" s="29">
        <v>526873.48023999995</v>
      </c>
      <c r="J34" s="29">
        <v>574866.46</v>
      </c>
      <c r="K34" s="29">
        <v>707009.28737000003</v>
      </c>
      <c r="L34" s="29">
        <v>717650.6314999999</v>
      </c>
      <c r="M34" s="29"/>
      <c r="N34" s="29"/>
      <c r="O34" s="29" t="s">
        <v>276</v>
      </c>
    </row>
    <row r="35" spans="1:15" ht="15" customHeight="1">
      <c r="A35" s="30">
        <v>31</v>
      </c>
      <c r="B35" s="12" t="s">
        <v>262</v>
      </c>
      <c r="C35" s="29">
        <v>7632.2084599999998</v>
      </c>
      <c r="D35" s="29">
        <v>30916.890079999997</v>
      </c>
      <c r="E35" s="29">
        <v>40976.690340000001</v>
      </c>
      <c r="F35" s="29">
        <v>63964.439750000005</v>
      </c>
      <c r="G35" s="29">
        <v>69469.468850000005</v>
      </c>
      <c r="H35" s="29">
        <v>68486.14</v>
      </c>
      <c r="I35" s="29">
        <v>54194.769689999994</v>
      </c>
      <c r="J35" s="29">
        <v>61765.599999999999</v>
      </c>
      <c r="K35" s="29">
        <v>95239.870319999987</v>
      </c>
      <c r="L35" s="29">
        <v>61408.441440000002</v>
      </c>
      <c r="M35" s="29"/>
      <c r="N35" s="29"/>
      <c r="O35" s="29" t="s">
        <v>275</v>
      </c>
    </row>
    <row r="36" spans="1:15" ht="15" customHeight="1">
      <c r="A36" s="30">
        <v>32</v>
      </c>
      <c r="B36" s="12" t="s">
        <v>360</v>
      </c>
      <c r="C36" s="29">
        <v>103361.56822</v>
      </c>
      <c r="D36" s="29">
        <v>155483.69383</v>
      </c>
      <c r="E36" s="29">
        <v>200403.0183</v>
      </c>
      <c r="F36" s="29">
        <v>341521.35109000001</v>
      </c>
      <c r="G36" s="29">
        <v>429894.05458</v>
      </c>
      <c r="H36" s="29">
        <v>603694.22</v>
      </c>
      <c r="I36" s="29">
        <v>472678.71055000002</v>
      </c>
      <c r="J36" s="29">
        <v>513100.86</v>
      </c>
      <c r="K36" s="29">
        <v>611769.41703999997</v>
      </c>
      <c r="L36" s="29">
        <v>656242.19004999998</v>
      </c>
      <c r="M36" s="29"/>
      <c r="N36" s="29"/>
      <c r="O36" s="29" t="s">
        <v>329</v>
      </c>
    </row>
    <row r="37" spans="1:15" ht="15" customHeight="1">
      <c r="A37" s="30">
        <v>33</v>
      </c>
      <c r="B37" s="12" t="s">
        <v>264</v>
      </c>
      <c r="C37" s="29">
        <v>19823.78327</v>
      </c>
      <c r="D37" s="29">
        <v>33058.65137</v>
      </c>
      <c r="E37" s="29">
        <v>77982.405729999999</v>
      </c>
      <c r="F37" s="29">
        <v>93977.126980000001</v>
      </c>
      <c r="G37" s="29">
        <v>71978.704379999996</v>
      </c>
      <c r="H37" s="29">
        <v>127880.66</v>
      </c>
      <c r="I37" s="29">
        <v>158417.81539</v>
      </c>
      <c r="J37" s="29">
        <v>140207.97</v>
      </c>
      <c r="K37" s="29">
        <v>139388.37744000001</v>
      </c>
      <c r="L37" s="29">
        <v>107719.05924</v>
      </c>
      <c r="M37" s="29"/>
      <c r="N37" s="29"/>
      <c r="O37" s="29" t="s">
        <v>328</v>
      </c>
    </row>
    <row r="38" spans="1:15" ht="15" customHeight="1">
      <c r="A38" s="30">
        <v>34</v>
      </c>
      <c r="B38" s="12" t="s">
        <v>361</v>
      </c>
      <c r="C38" s="29">
        <v>123185.35149</v>
      </c>
      <c r="D38" s="29">
        <v>188542.34522000005</v>
      </c>
      <c r="E38" s="29">
        <v>278385.42404999997</v>
      </c>
      <c r="F38" s="29">
        <v>435498.47807999997</v>
      </c>
      <c r="G38" s="29">
        <v>501872.75896000001</v>
      </c>
      <c r="H38" s="29">
        <v>731574.88</v>
      </c>
      <c r="I38" s="29">
        <v>631096.52596</v>
      </c>
      <c r="J38" s="29">
        <v>653308.82999999996</v>
      </c>
      <c r="K38" s="29">
        <v>751157.79449999996</v>
      </c>
      <c r="L38" s="29">
        <v>763961.24930000002</v>
      </c>
      <c r="M38" s="29"/>
      <c r="N38" s="29"/>
      <c r="O38" s="29" t="s">
        <v>327</v>
      </c>
    </row>
  </sheetData>
  <mergeCells count="2">
    <mergeCell ref="A2:O2"/>
    <mergeCell ref="A3:O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85" zoomScaleNormal="85" workbookViewId="0">
      <pane xSplit="2" ySplit="4" topLeftCell="F5" activePane="bottomRight" state="frozen"/>
      <selection pane="topRight" activeCell="C1" sqref="C1"/>
      <selection pane="bottomLeft" activeCell="A5" sqref="A5"/>
      <selection pane="bottomRight" activeCell="L5" sqref="L5:L6"/>
    </sheetView>
  </sheetViews>
  <sheetFormatPr defaultRowHeight="15"/>
  <cols>
    <col min="2" max="2" width="13.5703125" bestFit="1" customWidth="1"/>
    <col min="3" max="14" width="23.28515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v>1</v>
      </c>
      <c r="B5" s="12" t="s">
        <v>343</v>
      </c>
      <c r="C5" s="29">
        <f>7685.59822225785*1000</f>
        <v>7685598.2222578498</v>
      </c>
      <c r="D5" s="29">
        <v>15908560.765017267</v>
      </c>
      <c r="E5" s="29">
        <v>25031629.051596798</v>
      </c>
      <c r="F5" s="29">
        <v>34738570.188550919</v>
      </c>
      <c r="G5" s="29">
        <v>45305144.654239446</v>
      </c>
      <c r="H5" s="29">
        <v>55249988.771486923</v>
      </c>
      <c r="I5" s="29">
        <v>64765993.830644533</v>
      </c>
      <c r="J5" s="29">
        <v>74777835.647214711</v>
      </c>
      <c r="K5" s="29">
        <v>84688944.673768863</v>
      </c>
      <c r="L5" s="29">
        <v>95005048.68447423</v>
      </c>
      <c r="M5" s="29"/>
      <c r="N5" s="29"/>
      <c r="O5" s="29" t="s">
        <v>183</v>
      </c>
    </row>
    <row r="6" spans="1:15">
      <c r="A6">
        <v>2</v>
      </c>
      <c r="B6" s="12" t="s">
        <v>307</v>
      </c>
      <c r="C6" s="29">
        <f>7312.92809005342*1000</f>
        <v>7312928.0900534205</v>
      </c>
      <c r="D6" s="29">
        <v>14506843.554542702</v>
      </c>
      <c r="E6" s="29">
        <v>18236720.733861677</v>
      </c>
      <c r="F6" s="29">
        <v>25780681.24721285</v>
      </c>
      <c r="G6" s="29">
        <v>33548212.70636211</v>
      </c>
      <c r="H6" s="29">
        <v>41766831.905524507</v>
      </c>
      <c r="I6" s="29">
        <v>48258190.764302999</v>
      </c>
      <c r="J6" s="29">
        <v>56030977.002687655</v>
      </c>
      <c r="K6" s="29">
        <v>63874385.630241454</v>
      </c>
      <c r="L6" s="29">
        <v>71649023.789362535</v>
      </c>
      <c r="M6" s="29"/>
      <c r="N6" s="29"/>
      <c r="O6" s="29" t="s">
        <v>342</v>
      </c>
    </row>
  </sheetData>
  <mergeCells count="2">
    <mergeCell ref="A2:O2"/>
    <mergeCell ref="A3:O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H5" activePane="bottomRight" state="frozen"/>
      <selection pane="topRight" activeCell="C1" sqref="C1"/>
      <selection pane="bottomLeft" activeCell="A5" sqref="A5"/>
      <selection pane="bottomRight" activeCell="G12" sqref="G12"/>
    </sheetView>
  </sheetViews>
  <sheetFormatPr defaultRowHeight="15"/>
  <cols>
    <col min="1" max="1" width="3.85546875" bestFit="1" customWidth="1"/>
    <col min="2" max="2" width="13.140625" bestFit="1" customWidth="1"/>
    <col min="3" max="14" width="23.140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213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343</v>
      </c>
      <c r="C5" s="29">
        <v>947136.21889999998</v>
      </c>
      <c r="D5" s="29">
        <v>1878394</v>
      </c>
      <c r="E5" s="29">
        <v>2848169.7051299997</v>
      </c>
      <c r="F5" s="29">
        <v>3805899.827</v>
      </c>
      <c r="G5" s="29">
        <v>4771174</v>
      </c>
      <c r="H5" s="29">
        <v>5773220.6284499997</v>
      </c>
      <c r="I5" s="29">
        <v>6704284.6534499992</v>
      </c>
      <c r="J5" s="29">
        <v>7707887.0342300013</v>
      </c>
      <c r="K5" s="29">
        <v>8685350.6469700001</v>
      </c>
      <c r="L5" s="29">
        <v>9664621.0145100001</v>
      </c>
      <c r="M5" s="29"/>
      <c r="N5" s="29"/>
      <c r="O5" s="29" t="s">
        <v>183</v>
      </c>
    </row>
    <row r="6" spans="1:15">
      <c r="A6" s="30">
        <v>2</v>
      </c>
      <c r="B6" s="12" t="s">
        <v>307</v>
      </c>
      <c r="C6" s="29">
        <v>681126.79293</v>
      </c>
      <c r="D6" s="29">
        <v>1331569</v>
      </c>
      <c r="E6" s="29">
        <v>2065017.6290200001</v>
      </c>
      <c r="F6" s="29">
        <v>2818351.37788</v>
      </c>
      <c r="G6" s="29">
        <v>3628118</v>
      </c>
      <c r="H6" s="29">
        <v>4563619.6137199998</v>
      </c>
      <c r="I6" s="29">
        <v>5312547.3731300002</v>
      </c>
      <c r="J6" s="29">
        <v>6245114.8131099995</v>
      </c>
      <c r="K6" s="29">
        <v>7182518.7858699998</v>
      </c>
      <c r="L6" s="29">
        <v>8018779.2808499997</v>
      </c>
      <c r="M6" s="29"/>
      <c r="N6" s="29"/>
      <c r="O6" s="29" t="s">
        <v>342</v>
      </c>
    </row>
    <row r="7" spans="1:15">
      <c r="C7" s="29"/>
    </row>
    <row r="8" spans="1:15">
      <c r="C8" s="29"/>
    </row>
    <row r="9" spans="1:15">
      <c r="C9" s="29"/>
    </row>
    <row r="10" spans="1:15">
      <c r="C10" s="29"/>
    </row>
    <row r="11" spans="1:15">
      <c r="C11" s="29"/>
    </row>
    <row r="12" spans="1:15">
      <c r="C12" s="29"/>
    </row>
    <row r="13" spans="1:15">
      <c r="C13" s="29"/>
    </row>
    <row r="14" spans="1:15">
      <c r="C14" s="29"/>
    </row>
    <row r="15" spans="1:15">
      <c r="C15" s="29"/>
    </row>
    <row r="16" spans="1:15">
      <c r="C16" s="29"/>
    </row>
    <row r="17" spans="3:3">
      <c r="C17" s="29"/>
    </row>
    <row r="18" spans="3:3">
      <c r="C18" s="29"/>
    </row>
    <row r="19" spans="3:3">
      <c r="C19" s="29"/>
    </row>
    <row r="20" spans="3:3">
      <c r="C20" s="29"/>
    </row>
    <row r="21" spans="3:3">
      <c r="C21" s="29"/>
    </row>
    <row r="22" spans="3:3">
      <c r="C22" s="29"/>
    </row>
    <row r="23" spans="3:3">
      <c r="C23" s="29"/>
    </row>
    <row r="24" spans="3:3">
      <c r="C24" s="29"/>
    </row>
    <row r="25" spans="3:3">
      <c r="C25" s="29"/>
    </row>
    <row r="26" spans="3:3">
      <c r="C26" s="29"/>
    </row>
    <row r="27" spans="3:3">
      <c r="C27" s="29"/>
    </row>
    <row r="28" spans="3:3">
      <c r="C28" s="29"/>
    </row>
    <row r="29" spans="3:3">
      <c r="C29" s="29"/>
    </row>
    <row r="30" spans="3:3">
      <c r="C30" s="29"/>
    </row>
    <row r="31" spans="3:3">
      <c r="C31" s="29"/>
    </row>
    <row r="32" spans="3:3">
      <c r="C32" s="29"/>
    </row>
    <row r="33" spans="3:3">
      <c r="C33" s="29"/>
    </row>
    <row r="34" spans="3:3">
      <c r="C34" s="29"/>
    </row>
    <row r="35" spans="3:3">
      <c r="C35" s="29"/>
    </row>
    <row r="36" spans="3:3">
      <c r="C36" s="29"/>
    </row>
    <row r="37" spans="3:3">
      <c r="C37" s="29"/>
    </row>
    <row r="38" spans="3:3">
      <c r="C38" s="29"/>
    </row>
  </sheetData>
  <mergeCells count="2">
    <mergeCell ref="A2:O2"/>
    <mergeCell ref="A3:O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workbookViewId="0">
      <selection activeCell="C9" sqref="C9"/>
    </sheetView>
  </sheetViews>
  <sheetFormatPr defaultRowHeight="15"/>
  <cols>
    <col min="1" max="1" width="3.28515625" style="19"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1" t="s">
        <v>345</v>
      </c>
      <c r="E2" s="31"/>
      <c r="F2" s="31"/>
      <c r="G2" s="31" t="s">
        <v>344</v>
      </c>
    </row>
    <row r="5" spans="3:7" ht="67.5" customHeight="1">
      <c r="C5" s="32" t="s">
        <v>186</v>
      </c>
      <c r="D5" s="28" t="s">
        <v>187</v>
      </c>
      <c r="E5" s="28"/>
      <c r="F5" s="32" t="s">
        <v>190</v>
      </c>
      <c r="G5" s="27" t="s">
        <v>191</v>
      </c>
    </row>
    <row r="6" spans="3:7" ht="100.5" customHeight="1">
      <c r="D6" s="28" t="s">
        <v>188</v>
      </c>
      <c r="E6" s="28"/>
      <c r="G6" s="27" t="s">
        <v>192</v>
      </c>
    </row>
    <row r="7" spans="3:7" ht="84.75" customHeight="1">
      <c r="D7" s="28" t="s">
        <v>189</v>
      </c>
      <c r="E7" s="28"/>
      <c r="G7" s="27" t="s">
        <v>193</v>
      </c>
    </row>
    <row r="8" spans="3:7" ht="15" customHeight="1"/>
    <row r="9" spans="3:7" ht="134.25" customHeight="1">
      <c r="C9" s="32" t="s">
        <v>194</v>
      </c>
      <c r="D9" s="28" t="s">
        <v>195</v>
      </c>
      <c r="E9" s="28"/>
      <c r="F9" s="32" t="s">
        <v>196</v>
      </c>
      <c r="G9" s="27" t="s">
        <v>197</v>
      </c>
    </row>
    <row r="10" spans="3:7" ht="15" customHeight="1">
      <c r="D10" s="26"/>
      <c r="E10" s="26"/>
    </row>
    <row r="11" spans="3:7" ht="99.75" customHeight="1">
      <c r="C11" s="32" t="s">
        <v>198</v>
      </c>
      <c r="D11" s="28" t="s">
        <v>199</v>
      </c>
      <c r="E11" s="28"/>
      <c r="F11" s="32" t="s">
        <v>200</v>
      </c>
      <c r="G11" s="27" t="s">
        <v>201</v>
      </c>
    </row>
    <row r="12" spans="3:7" ht="15" customHeight="1"/>
    <row r="13" spans="3:7" ht="57" customHeight="1">
      <c r="C13" s="32" t="s">
        <v>202</v>
      </c>
      <c r="D13" s="28" t="s">
        <v>203</v>
      </c>
      <c r="E13" s="28"/>
      <c r="F13" s="32" t="s">
        <v>204</v>
      </c>
      <c r="G13" s="27" t="s">
        <v>205</v>
      </c>
    </row>
    <row r="14" spans="3:7" ht="15" customHeight="1"/>
    <row r="15" spans="3:7" ht="59.25" customHeight="1">
      <c r="C15" s="32" t="s">
        <v>346</v>
      </c>
      <c r="D15" s="33" t="s">
        <v>349</v>
      </c>
      <c r="E15" s="33"/>
      <c r="F15" s="32" t="s">
        <v>350</v>
      </c>
      <c r="G15" s="33" t="s">
        <v>347</v>
      </c>
    </row>
    <row r="16" spans="3:7" ht="15" customHeight="1">
      <c r="D16" s="25"/>
      <c r="E16" s="25"/>
    </row>
    <row r="17" spans="3:7" ht="40.5" customHeight="1">
      <c r="C17" s="32" t="s">
        <v>348</v>
      </c>
      <c r="D17" s="33" t="s">
        <v>353</v>
      </c>
      <c r="E17" s="33"/>
      <c r="F17" s="32" t="s">
        <v>351</v>
      </c>
      <c r="G17" s="33" t="s">
        <v>352</v>
      </c>
    </row>
    <row r="18" spans="3:7" ht="15" customHeight="1"/>
    <row r="19" spans="3:7" ht="60">
      <c r="C19" s="32" t="s">
        <v>223</v>
      </c>
      <c r="D19" s="36" t="s">
        <v>367</v>
      </c>
      <c r="F19" s="32" t="s">
        <v>231</v>
      </c>
      <c r="G19" s="26" t="s">
        <v>370</v>
      </c>
    </row>
    <row r="20" spans="3:7" ht="15.75" customHeight="1">
      <c r="C20" s="32"/>
      <c r="F20" s="32"/>
    </row>
    <row r="21" spans="3:7" ht="90">
      <c r="C21" s="32" t="s">
        <v>224</v>
      </c>
      <c r="D21" s="36" t="s">
        <v>368</v>
      </c>
      <c r="F21" s="32" t="s">
        <v>232</v>
      </c>
      <c r="G21" s="26" t="s">
        <v>371</v>
      </c>
    </row>
    <row r="22" spans="3:7" ht="15" customHeight="1"/>
    <row r="23" spans="3:7" ht="90">
      <c r="C23" s="32" t="s">
        <v>225</v>
      </c>
      <c r="D23" s="26" t="s">
        <v>369</v>
      </c>
      <c r="F23" s="32" t="s">
        <v>233</v>
      </c>
      <c r="G23" s="26" t="s">
        <v>373</v>
      </c>
    </row>
    <row r="24" spans="3:7" ht="18" customHeight="1"/>
    <row r="25" spans="3:7" ht="120">
      <c r="C25" s="32" t="s">
        <v>226</v>
      </c>
      <c r="D25" s="26" t="s">
        <v>366</v>
      </c>
      <c r="F25" s="32" t="s">
        <v>234</v>
      </c>
      <c r="G25" s="26" t="s">
        <v>372</v>
      </c>
    </row>
    <row r="26" spans="3:7" ht="22.5" customHeight="1"/>
    <row r="27" spans="3:7" ht="67.5" customHeight="1">
      <c r="C27" s="32" t="s">
        <v>227</v>
      </c>
      <c r="D27" s="26" t="s">
        <v>374</v>
      </c>
      <c r="F27" s="32" t="s">
        <v>208</v>
      </c>
      <c r="G27" s="26" t="s">
        <v>375</v>
      </c>
    </row>
    <row r="28" spans="3:7" ht="75">
      <c r="C28" s="32" t="s">
        <v>228</v>
      </c>
      <c r="D28" s="36" t="s">
        <v>376</v>
      </c>
      <c r="F28" s="32" t="s">
        <v>235</v>
      </c>
      <c r="G28" s="26" t="s">
        <v>377</v>
      </c>
    </row>
    <row r="29" spans="3:7" ht="15" customHeight="1"/>
    <row r="30" spans="3:7" ht="15" customHeight="1"/>
    <row r="31" spans="3:7" ht="1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43" sqref="C43"/>
    </sheetView>
  </sheetViews>
  <sheetFormatPr defaultRowHeight="15"/>
  <cols>
    <col min="1" max="1" width="3.28515625" style="19" customWidth="1"/>
    <col min="2" max="2" width="3.28515625" style="21" customWidth="1"/>
    <col min="3" max="3" width="62.140625" bestFit="1" customWidth="1"/>
    <col min="4" max="4" width="61.7109375" customWidth="1"/>
  </cols>
  <sheetData>
    <row r="1" spans="2:5">
      <c r="B1" s="20"/>
    </row>
    <row r="2" spans="2:5">
      <c r="B2" s="20"/>
    </row>
    <row r="3" spans="2:5">
      <c r="B3" s="20"/>
    </row>
    <row r="4" spans="2:5">
      <c r="B4" s="20"/>
    </row>
    <row r="5" spans="2:5">
      <c r="B5" s="20"/>
    </row>
    <row r="6" spans="2:5">
      <c r="B6" s="20"/>
    </row>
    <row r="7" spans="2:5">
      <c r="B7" s="20"/>
    </row>
    <row r="8" spans="2:5">
      <c r="B8" s="20"/>
      <c r="C8" s="11" t="s">
        <v>19</v>
      </c>
      <c r="D8" s="11" t="s">
        <v>10</v>
      </c>
    </row>
    <row r="9" spans="2:5">
      <c r="B9" s="20"/>
      <c r="C9" t="s">
        <v>161</v>
      </c>
      <c r="D9" s="18" t="s">
        <v>18</v>
      </c>
      <c r="E9" s="18"/>
    </row>
    <row r="10" spans="2:5">
      <c r="B10" s="20"/>
    </row>
    <row r="11" spans="2:5">
      <c r="B11" s="20"/>
      <c r="C11" t="s">
        <v>11</v>
      </c>
      <c r="D11" t="s">
        <v>16</v>
      </c>
    </row>
    <row r="12" spans="2:5">
      <c r="B12" s="20"/>
      <c r="C12" t="s">
        <v>12</v>
      </c>
      <c r="D12" t="s">
        <v>12</v>
      </c>
    </row>
    <row r="13" spans="2:5">
      <c r="B13" s="20"/>
      <c r="C13" t="s">
        <v>13</v>
      </c>
      <c r="D13" t="s">
        <v>13</v>
      </c>
    </row>
    <row r="14" spans="2:5">
      <c r="B14" s="20"/>
      <c r="C14" t="s">
        <v>14</v>
      </c>
      <c r="D14" t="s">
        <v>14</v>
      </c>
    </row>
    <row r="15" spans="2:5">
      <c r="B15" s="20"/>
    </row>
    <row r="16" spans="2:5">
      <c r="B16" s="20"/>
      <c r="C16" t="s">
        <v>15</v>
      </c>
      <c r="D16" t="s">
        <v>15</v>
      </c>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38" sqref="C38"/>
    </sheetView>
  </sheetViews>
  <sheetFormatPr defaultRowHeight="15"/>
  <cols>
    <col min="1" max="1" width="3.28515625" style="19" customWidth="1"/>
    <col min="2" max="2" width="4.5703125" customWidth="1"/>
    <col min="3" max="3" width="73.42578125" bestFit="1" customWidth="1"/>
    <col min="4" max="4" width="16.140625" customWidth="1"/>
  </cols>
  <sheetData>
    <row r="9" spans="3:5" ht="15.75">
      <c r="C9" s="22" t="s">
        <v>162</v>
      </c>
      <c r="D9" s="2"/>
      <c r="E9" s="2"/>
    </row>
    <row r="10" spans="3:5" ht="15.75">
      <c r="C10" s="22"/>
      <c r="D10" s="2"/>
      <c r="E10" s="2"/>
    </row>
    <row r="11" spans="3:5" ht="15.75">
      <c r="C11" s="22" t="s">
        <v>209</v>
      </c>
      <c r="D11" s="2"/>
      <c r="E11" s="2"/>
    </row>
    <row r="12" spans="3:5" ht="15.75">
      <c r="C12" s="22"/>
      <c r="D12" s="2"/>
      <c r="E12" s="2"/>
    </row>
    <row r="13" spans="3:5" ht="15.75">
      <c r="C13" s="22" t="s">
        <v>381</v>
      </c>
      <c r="D13" s="2"/>
      <c r="E13" s="3">
        <v>1</v>
      </c>
    </row>
    <row r="14" spans="3:5" ht="15.75">
      <c r="C14" s="22"/>
      <c r="D14" s="2"/>
      <c r="E14" s="2"/>
    </row>
    <row r="15" spans="3:5" ht="15.75">
      <c r="C15" s="22" t="s">
        <v>382</v>
      </c>
      <c r="D15" s="2"/>
      <c r="E15" s="3">
        <v>2</v>
      </c>
    </row>
    <row r="16" spans="3:5" ht="15.75">
      <c r="C16" s="22"/>
      <c r="D16" s="2"/>
      <c r="E16" s="2"/>
    </row>
    <row r="17" spans="3:5" ht="15.75">
      <c r="C17" s="22" t="s">
        <v>383</v>
      </c>
      <c r="D17" s="2"/>
      <c r="E17" s="3">
        <v>3</v>
      </c>
    </row>
    <row r="18" spans="3:5" ht="15.75">
      <c r="C18" s="22"/>
      <c r="D18" s="2"/>
      <c r="E18" s="2"/>
    </row>
    <row r="19" spans="3:5" ht="15.75">
      <c r="C19" s="22" t="s">
        <v>1</v>
      </c>
      <c r="D19" s="2"/>
      <c r="E19" s="3">
        <v>4</v>
      </c>
    </row>
    <row r="20" spans="3:5" ht="15.75">
      <c r="C20" s="22"/>
      <c r="D20" s="2"/>
      <c r="E20" s="2"/>
    </row>
    <row r="21" spans="3:5" ht="15.75">
      <c r="C21" s="22" t="s">
        <v>0</v>
      </c>
      <c r="D21" s="2"/>
      <c r="E21" s="3">
        <v>5</v>
      </c>
    </row>
    <row r="24" spans="3:5" ht="15.75">
      <c r="C24" s="22" t="s">
        <v>210</v>
      </c>
    </row>
    <row r="26" spans="3:5" ht="15.75">
      <c r="C26" s="22" t="s">
        <v>381</v>
      </c>
      <c r="E26" s="3">
        <v>6</v>
      </c>
    </row>
    <row r="27" spans="3:5" ht="15.75">
      <c r="C27" s="22"/>
    </row>
    <row r="28" spans="3:5" ht="15.75">
      <c r="C28" s="22" t="s">
        <v>382</v>
      </c>
      <c r="E28" s="3">
        <v>7</v>
      </c>
    </row>
    <row r="29" spans="3:5" ht="15.75">
      <c r="C29" s="22"/>
    </row>
    <row r="30" spans="3:5" ht="15.75">
      <c r="C30" s="22" t="s">
        <v>383</v>
      </c>
      <c r="E30" s="3">
        <v>8</v>
      </c>
    </row>
    <row r="32" spans="3:5" ht="15.75">
      <c r="C32" s="22" t="s">
        <v>211</v>
      </c>
      <c r="E32" s="3">
        <v>9</v>
      </c>
    </row>
    <row r="34" spans="3:5" ht="15.75">
      <c r="C34" s="22"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Normal="100" workbookViewId="0">
      <pane xSplit="3" ySplit="2" topLeftCell="K3" activePane="bottomRight" state="frozen"/>
      <selection pane="topRight" activeCell="D1" sqref="D1"/>
      <selection pane="bottomLeft" activeCell="A3" sqref="A3"/>
      <selection pane="bottomRight" activeCell="N10" sqref="N10"/>
    </sheetView>
  </sheetViews>
  <sheetFormatPr defaultRowHeight="15"/>
  <cols>
    <col min="1" max="1" width="3.28515625" style="19" customWidth="1"/>
    <col min="2" max="2" width="3.28515625" customWidth="1"/>
    <col min="3" max="3" width="81.140625" bestFit="1" customWidth="1"/>
    <col min="4" max="15" width="23" customWidth="1"/>
    <col min="16" max="16" width="22.285156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c r="Q2" s="40" t="s">
        <v>380</v>
      </c>
    </row>
    <row r="3" spans="1:30">
      <c r="C3" t="s">
        <v>214</v>
      </c>
      <c r="D3" s="15">
        <f>'FP-Life Insurance'!C21+'FP-General Insurance'!C21+'FP- Reinsurance'!C21+'FP- Mandatory Insurance'!C21+'FP- Social Insurance'!C21</f>
        <v>669136013.04477096</v>
      </c>
      <c r="E3" s="15">
        <f>'FP-Life Insurance'!D21+'FP-General Insurance'!D21+'FP- Reinsurance'!D21+'FP- Mandatory Insurance'!D21+'FP- Social Insurance'!D21</f>
        <v>682628726.42882347</v>
      </c>
      <c r="F3" s="15">
        <f>'FP-Life Insurance'!E21+'FP-General Insurance'!E21+'FP- Reinsurance'!E21+'FP- Mandatory Insurance'!E21+'FP- Social Insurance'!E21</f>
        <v>683548395.74224854</v>
      </c>
      <c r="G3" s="15">
        <f>'FP-Life Insurance'!F21+'FP-General Insurance'!F21+'FP- Reinsurance'!F21+'FP- Mandatory Insurance'!F21+'FP- Social Insurance'!F21</f>
        <v>690395559.34055209</v>
      </c>
      <c r="H3" s="15">
        <f>'FP-Life Insurance'!G21+'FP-General Insurance'!G21+'FP- Reinsurance'!G21+'FP- Mandatory Insurance'!G21+'FP- Social Insurance'!G21</f>
        <v>692704236.9991318</v>
      </c>
      <c r="I3" s="15">
        <f>'FP-Life Insurance'!H21+'FP-General Insurance'!H21+'FP- Reinsurance'!H21+'FP- Mandatory Insurance'!H21+'FP- Social Insurance'!H21</f>
        <v>705362174.90524912</v>
      </c>
      <c r="J3" s="15">
        <f>'FP-Life Insurance'!I21+'FP-General Insurance'!I21+'FP- Reinsurance'!I21+'FP- Mandatory Insurance'!I21+'FP- Social Insurance'!I21</f>
        <v>729279865.77945006</v>
      </c>
      <c r="K3" s="15">
        <f>'FP-Life Insurance'!J21+'FP-General Insurance'!J21+'FP- Reinsurance'!J21+'FP- Mandatory Insurance'!J21+'FP- Social Insurance'!J21</f>
        <v>739032338.15265477</v>
      </c>
      <c r="L3" s="15">
        <f>'FP-Life Insurance'!K21+'FP-General Insurance'!K21+'FP- Reinsurance'!K21+'FP- Mandatory Insurance'!K21+'FP- Social Insurance'!K21</f>
        <v>753115308.46884775</v>
      </c>
      <c r="M3" s="15">
        <f>'FP-Life Insurance'!L21+'FP-General Insurance'!L21+'FP- Reinsurance'!L21+'FP- Mandatory Insurance'!L21+'FP- Social Insurance'!L21</f>
        <v>758401455.379179</v>
      </c>
      <c r="N3" s="15"/>
      <c r="O3" s="15"/>
      <c r="P3" t="s">
        <v>65</v>
      </c>
    </row>
    <row r="4" spans="1:30">
      <c r="C4" t="s">
        <v>215</v>
      </c>
      <c r="D4" s="15">
        <f>'FP-Life Insurance'!C32+'FP-General Insurance'!C31+'FP- Reinsurance'!C31+'FP- Mandatory Insurance'!C22+'FP- Social Insurance'!C22</f>
        <v>170659011.68772683</v>
      </c>
      <c r="E4" s="15">
        <f>'FP-Life Insurance'!D32+'FP-General Insurance'!D31+'FP- Reinsurance'!D31+'FP- Mandatory Insurance'!D22+'FP- Social Insurance'!D22</f>
        <v>165703787.52879077</v>
      </c>
      <c r="F4" s="15">
        <f>'FP-Life Insurance'!E32+'FP-General Insurance'!E31+'FP- Reinsurance'!E31+'FP- Mandatory Insurance'!E22+'FP- Social Insurance'!E22</f>
        <v>158750012.51332763</v>
      </c>
      <c r="G4" s="15">
        <f>'FP-Life Insurance'!F32+'FP-General Insurance'!F31+'FP- Reinsurance'!F31+'FP- Mandatory Insurance'!F22+'FP- Social Insurance'!F22</f>
        <v>159865639.58103532</v>
      </c>
      <c r="H4" s="15">
        <f>'FP-Life Insurance'!G32+'FP-General Insurance'!G31+'FP- Reinsurance'!G31+'FP- Mandatory Insurance'!G22+'FP- Social Insurance'!G22</f>
        <v>159618152.21171477</v>
      </c>
      <c r="I4" s="15">
        <f>'FP-Life Insurance'!H32+'FP-General Insurance'!H31+'FP- Reinsurance'!H31+'FP- Mandatory Insurance'!H22+'FP- Social Insurance'!H22</f>
        <v>166659090.50199476</v>
      </c>
      <c r="J4" s="15">
        <f>'FP-Life Insurance'!I32+'FP-General Insurance'!I31+'FP- Reinsurance'!I31+'FP- Mandatory Insurance'!I22+'FP- Social Insurance'!I22</f>
        <v>163991861.66046068</v>
      </c>
      <c r="K4" s="15">
        <f>'FP-Life Insurance'!J32+'FP-General Insurance'!J31+'FP- Reinsurance'!J31+'FP- Mandatory Insurance'!J22+'FP- Social Insurance'!J22</f>
        <v>167208726.75552917</v>
      </c>
      <c r="L4" s="15">
        <f>'FP-Life Insurance'!K32+'FP-General Insurance'!K31+'FP- Reinsurance'!K31+'FP- Mandatory Insurance'!K22+'FP- Social Insurance'!K22</f>
        <v>158978299.86445251</v>
      </c>
      <c r="M4" s="15">
        <f>'FP-Life Insurance'!L32+'FP-General Insurance'!L31+'FP- Reinsurance'!L31+'FP- Mandatory Insurance'!L22+'FP- Social Insurance'!L22</f>
        <v>158959050.740008</v>
      </c>
      <c r="N4" s="15"/>
      <c r="O4" s="15"/>
      <c r="P4" t="s">
        <v>102</v>
      </c>
    </row>
    <row r="5" spans="1:30">
      <c r="C5" t="s">
        <v>25</v>
      </c>
      <c r="D5" s="15">
        <f>'FP-Life Insurance'!C33+'FP-General Insurance'!C32+'FP- Reinsurance'!C32+'FP- Mandatory Insurance'!C23+'FP- Social Insurance'!C23</f>
        <v>839794024.73043704</v>
      </c>
      <c r="E5" s="15">
        <f>'FP-Life Insurance'!D33+'FP-General Insurance'!D32+'FP- Reinsurance'!D32+'FP- Mandatory Insurance'!D23+'FP- Social Insurance'!D23</f>
        <v>848332513.95808423</v>
      </c>
      <c r="F5" s="15">
        <f>'FP-Life Insurance'!E33+'FP-General Insurance'!E32+'FP- Reinsurance'!E32+'FP- Mandatory Insurance'!E23+'FP- Social Insurance'!E23</f>
        <v>842298408.25605619</v>
      </c>
      <c r="G5" s="15">
        <f>'FP-Life Insurance'!F33+'FP-General Insurance'!F32+'FP- Reinsurance'!F32+'FP- Mandatory Insurance'!F23+'FP- Social Insurance'!F23</f>
        <v>850261198.92203748</v>
      </c>
      <c r="H5" s="15">
        <f>'FP-Life Insurance'!G33+'FP-General Insurance'!G32+'FP- Reinsurance'!G32+'FP- Mandatory Insurance'!G23+'FP- Social Insurance'!G23</f>
        <v>852322390.21130645</v>
      </c>
      <c r="I5" s="15">
        <f>'FP-Life Insurance'!H33+'FP-General Insurance'!H32+'FP- Reinsurance'!H32+'FP- Mandatory Insurance'!H23+'FP- Social Insurance'!H23</f>
        <v>872021265.40758383</v>
      </c>
      <c r="J5" s="15">
        <f>'FP-Life Insurance'!I33+'FP-General Insurance'!I32+'FP- Reinsurance'!I32+'FP- Mandatory Insurance'!I23+'FP- Social Insurance'!I23</f>
        <v>893271727.44028091</v>
      </c>
      <c r="K5" s="15">
        <f>'FP-Life Insurance'!J33+'FP-General Insurance'!J32+'FP- Reinsurance'!J32+'FP- Mandatory Insurance'!J23+'FP- Social Insurance'!J23</f>
        <v>906241064.89857411</v>
      </c>
      <c r="L5" s="15">
        <f>'FP-Life Insurance'!K33+'FP-General Insurance'!K32+'FP- Reinsurance'!K32+'FP- Mandatory Insurance'!K23+'FP- Social Insurance'!K23</f>
        <v>912093608.3337301</v>
      </c>
      <c r="M5" s="15">
        <f>'FP-Life Insurance'!L33+'FP-General Insurance'!L32+'FP- Reinsurance'!L32+'FP- Mandatory Insurance'!L23+'FP- Social Insurance'!L23</f>
        <v>917360506.11963689</v>
      </c>
      <c r="N5" s="15"/>
      <c r="O5" s="15"/>
      <c r="P5" t="s">
        <v>103</v>
      </c>
    </row>
    <row r="7" spans="1:30">
      <c r="C7" t="s">
        <v>216</v>
      </c>
      <c r="D7" s="15">
        <f>'FP-Life Insurance'!C46+'FP-General Insurance'!C45+'FP- Reinsurance'!C45+'FP- Mandatory Insurance'!C24+'FP- Social Insurance'!C24</f>
        <v>489726617.10939628</v>
      </c>
      <c r="E7" s="15">
        <f>'FP-Life Insurance'!D46+'FP-General Insurance'!D45+'FP- Reinsurance'!D45+'FP- Mandatory Insurance'!D24+'FP- Social Insurance'!D24</f>
        <v>493252429.63559055</v>
      </c>
      <c r="F7" s="15">
        <f>'FP-Life Insurance'!E46+'FP-General Insurance'!E45+'FP- Reinsurance'!E45+'FP- Mandatory Insurance'!E24+'FP- Social Insurance'!E24</f>
        <v>480022325.54312003</v>
      </c>
      <c r="G7" s="15">
        <f>'FP-Life Insurance'!F46+'FP-General Insurance'!F45+'FP- Reinsurance'!F45+'FP- Mandatory Insurance'!F24+'FP- Social Insurance'!F24</f>
        <v>488792447.51732147</v>
      </c>
      <c r="H7" s="15">
        <f>'FP-Life Insurance'!G46+'FP-General Insurance'!G45+'FP- Reinsurance'!G45+'FP- Mandatory Insurance'!G24+'FP- Social Insurance'!G24</f>
        <v>492046069.14039725</v>
      </c>
      <c r="I7" s="15">
        <f>'FP-Life Insurance'!H46+'FP-General Insurance'!H45+'FP- Reinsurance'!H45+'FP- Mandatory Insurance'!H24+'FP- Social Insurance'!H24</f>
        <v>500870050.11235267</v>
      </c>
      <c r="J7" s="15">
        <f>'FP-Life Insurance'!I46+'FP-General Insurance'!I45+'FP- Reinsurance'!I45+'FP- Mandatory Insurance'!I24+'FP- Social Insurance'!I24</f>
        <v>512204041.92494833</v>
      </c>
      <c r="K7" s="15">
        <f>'FP-Life Insurance'!J46+'FP-General Insurance'!J45+'FP- Reinsurance'!J45+'FP- Mandatory Insurance'!J24+'FP- Social Insurance'!J24</f>
        <v>516854399.38650233</v>
      </c>
      <c r="L7" s="15">
        <f>'FP-Life Insurance'!K46+'FP-General Insurance'!K45+'FP- Reinsurance'!K45+'FP- Mandatory Insurance'!K24+'FP- Social Insurance'!K24</f>
        <v>520929710.5464704</v>
      </c>
      <c r="M7" s="15">
        <f>'FP-Life Insurance'!L46+'FP-General Insurance'!L45+'FP- Reinsurance'!L45+'FP- Mandatory Insurance'!L24+'FP- Social Insurance'!L24</f>
        <v>527651507.26612723</v>
      </c>
      <c r="N7" s="15"/>
      <c r="O7" s="15"/>
      <c r="P7" t="s">
        <v>113</v>
      </c>
    </row>
    <row r="8" spans="1:30">
      <c r="C8" t="s">
        <v>217</v>
      </c>
      <c r="D8" s="15">
        <f>'FP-Life Insurance'!C47+'FP-General Insurance'!C46+'FP- Reinsurance'!C46</f>
        <v>1335174.2748799999</v>
      </c>
      <c r="E8" s="15">
        <f>'FP-Life Insurance'!D47+'FP-General Insurance'!D46+'FP- Reinsurance'!D46</f>
        <v>1332636.3115599998</v>
      </c>
      <c r="F8" s="15">
        <f>'FP-Life Insurance'!E47+'FP-General Insurance'!E46+'FP- Reinsurance'!E46</f>
        <v>1359226.1463799998</v>
      </c>
      <c r="G8" s="15">
        <f>'FP-Life Insurance'!F47+'FP-General Insurance'!F46+'FP- Reinsurance'!F46</f>
        <v>1337027.2349</v>
      </c>
      <c r="H8" s="15">
        <f>'FP-Life Insurance'!G47+'FP-General Insurance'!G46+'FP- Reinsurance'!G46</f>
        <v>1313383.8397300001</v>
      </c>
      <c r="I8" s="15">
        <f>'FP-Life Insurance'!H47+'FP-General Insurance'!H46+'FP- Reinsurance'!H46</f>
        <v>1286812.3195700001</v>
      </c>
      <c r="J8" s="15">
        <f>'FP-Life Insurance'!I47+'FP-General Insurance'!I46+'FP- Reinsurance'!I46</f>
        <v>1252758.0629399999</v>
      </c>
      <c r="K8" s="15">
        <f>'FP-Life Insurance'!J47+'FP-General Insurance'!J46+'FP- Reinsurance'!J46</f>
        <v>1275114.6660199999</v>
      </c>
      <c r="L8" s="15">
        <f>'FP-Life Insurance'!K47+'FP-General Insurance'!K46+'FP- Reinsurance'!K46</f>
        <v>1247917.3287899999</v>
      </c>
      <c r="M8" s="15">
        <f>'FP-Life Insurance'!L47+'FP-General Insurance'!L46+'FP- Reinsurance'!L46</f>
        <v>1249273.9336199998</v>
      </c>
      <c r="N8" s="15"/>
      <c r="O8" s="15"/>
      <c r="P8" t="s">
        <v>219</v>
      </c>
    </row>
    <row r="9" spans="1:30">
      <c r="C9" t="s">
        <v>218</v>
      </c>
      <c r="D9" s="15">
        <f>'FP-Life Insurance'!C52+'FP-General Insurance'!C51+'FP- Reinsurance'!C51+'FP- Mandatory Insurance'!C25+'FP- Social Insurance'!C25</f>
        <v>348732232.82149994</v>
      </c>
      <c r="E9" s="15">
        <f>'FP-Life Insurance'!D52+'FP-General Insurance'!D51+'FP- Reinsurance'!D51+'FP- Mandatory Insurance'!D25+'FP- Social Insurance'!D25</f>
        <v>353747294.96622294</v>
      </c>
      <c r="F9" s="15">
        <f>'FP-Life Insurance'!E52+'FP-General Insurance'!E51+'FP- Reinsurance'!E51+'FP- Mandatory Insurance'!E25+'FP- Social Insurance'!E25</f>
        <v>360916856.50943476</v>
      </c>
      <c r="G9" s="15">
        <f>'FP-Life Insurance'!F52+'FP-General Insurance'!F51+'FP- Reinsurance'!F51+'FP- Mandatory Insurance'!F25+'FP- Social Insurance'!F25</f>
        <v>360131723.85408491</v>
      </c>
      <c r="H9" s="15">
        <f>'FP-Life Insurance'!G52+'FP-General Insurance'!G51+'FP- Reinsurance'!G51+'FP- Mandatory Insurance'!G25+'FP- Social Insurance'!G25</f>
        <v>358963322.71435785</v>
      </c>
      <c r="I9" s="15">
        <f>'FP-Life Insurance'!H52+'FP-General Insurance'!H51+'FP- Reinsurance'!H51+'FP- Mandatory Insurance'!H25+'FP- Social Insurance'!H25</f>
        <v>369864136.08985126</v>
      </c>
      <c r="J9" s="15">
        <f>'FP-Life Insurance'!I52+'FP-General Insurance'!I51+'FP- Reinsurance'!I51+'FP- Mandatory Insurance'!I25+'FP- Social Insurance'!I25</f>
        <v>379814924.27057326</v>
      </c>
      <c r="K9" s="15">
        <f>'FP-Life Insurance'!J52+'FP-General Insurance'!J51+'FP- Reinsurance'!J51+'FP- Mandatory Insurance'!J25+'FP- Social Insurance'!J25</f>
        <v>388111548.06446195</v>
      </c>
      <c r="L9" s="15">
        <f>'FP-Life Insurance'!K52+'FP-General Insurance'!K51+'FP- Reinsurance'!K51+'FP- Mandatory Insurance'!K25+'FP- Social Insurance'!K25</f>
        <v>389914155.60814011</v>
      </c>
      <c r="M9" s="15">
        <f>'FP-Life Insurance'!L52+'FP-General Insurance'!L51+'FP- Reinsurance'!L51+'FP- Mandatory Insurance'!L25+'FP- Social Insurance'!L25</f>
        <v>388459508.08955073</v>
      </c>
      <c r="N9" s="15"/>
      <c r="O9" s="15"/>
      <c r="P9" t="s">
        <v>120</v>
      </c>
    </row>
    <row r="11" spans="1:30">
      <c r="C11" t="s">
        <v>378</v>
      </c>
      <c r="D11" s="34">
        <f>('IS-Life Insurance'!C5+'IS-General Insurance'!C5+'IS-General Insurance'!C6+'IS-Reinsurance'!C5+'IS-Reinsurance'!C6+'IS-Mandatory Insurance'!C5+'IS-Social Insurance'!C5)</f>
        <v>24679911.366095539</v>
      </c>
      <c r="E11" s="34">
        <f>('IS-Life Insurance'!D5+'IS-General Insurance'!D5+'IS-General Insurance'!D6+'IS-Reinsurance'!D5+'IS-Reinsurance'!D6+'IS-Mandatory Insurance'!D5+'IS-Social Insurance'!D5)</f>
        <v>47400568.201637276</v>
      </c>
      <c r="F11" s="34">
        <f>('IS-Life Insurance'!E5+'IS-General Insurance'!E5+'IS-General Insurance'!E6+'IS-Reinsurance'!E5+'IS-Reinsurance'!E6+'IS-Mandatory Insurance'!E5+'IS-Social Insurance'!E5)</f>
        <v>73542005.991756797</v>
      </c>
      <c r="G11" s="34">
        <f>('IS-Life Insurance'!F5+'IS-General Insurance'!F5+'IS-General Insurance'!F6+'IS-Reinsurance'!F5+'IS-Reinsurance'!F6+'IS-Mandatory Insurance'!F5+'IS-Social Insurance'!F5)</f>
        <v>101092443.90958095</v>
      </c>
      <c r="H11" s="34">
        <f>('IS-Life Insurance'!G5+'IS-General Insurance'!G5+'IS-General Insurance'!G6+'IS-Reinsurance'!G5+'IS-Reinsurance'!G6+'IS-Mandatory Insurance'!G5+'IS-Social Insurance'!G5)</f>
        <v>130112784.71911944</v>
      </c>
      <c r="I11" s="34">
        <f>('IS-Life Insurance'!H5+'IS-General Insurance'!H5+'IS-General Insurance'!H6+'IS-Reinsurance'!H5+'IS-Reinsurance'!H6+'IS-Mandatory Insurance'!H5+'IS-Social Insurance'!H5)</f>
        <v>160211454.49845695</v>
      </c>
      <c r="J11" s="34">
        <f>('IS-Life Insurance'!I5+'IS-General Insurance'!I5+'IS-General Insurance'!I6+'IS-Reinsurance'!I5+'IS-Reinsurance'!I6+'IS-Mandatory Insurance'!I5+'IS-Social Insurance'!I5)</f>
        <v>186659107.65327454</v>
      </c>
      <c r="K11" s="34">
        <f>('IS-Life Insurance'!J5+'IS-General Insurance'!J5+'IS-General Insurance'!J6+'IS-Reinsurance'!J5+'IS-Reinsurance'!J6+'IS-Mandatory Insurance'!J5+'IS-Social Insurance'!J5)</f>
        <v>214975003.13185474</v>
      </c>
      <c r="L11" s="34">
        <f>('IS-Life Insurance'!K5+'IS-General Insurance'!K5+'IS-General Insurance'!K6+'IS-Reinsurance'!K5+'IS-Reinsurance'!K6+'IS-Mandatory Insurance'!K5+'IS-Social Insurance'!K5)</f>
        <v>243119683.6476388</v>
      </c>
      <c r="M11" s="34">
        <f>('IS-Life Insurance'!L5+'IS-General Insurance'!L5+'IS-General Insurance'!L6+'IS-Reinsurance'!L5+'IS-Reinsurance'!L6+'IS-Mandatory Insurance'!L5+'IS-Social Insurance'!L5)</f>
        <v>273468047.80894428</v>
      </c>
      <c r="N11" s="34"/>
      <c r="O11" s="34"/>
      <c r="P11" t="s">
        <v>221</v>
      </c>
    </row>
    <row r="12" spans="1:30">
      <c r="C12" t="s">
        <v>220</v>
      </c>
      <c r="D12" s="29">
        <f>'IS-Life Insurance'!C13+'IS-General Insurance'!C19+'IS-Reinsurance'!C19+'IS-Mandatory Insurance'!C6+'IS-Social Insurance'!C6</f>
        <v>16957388.350946132</v>
      </c>
      <c r="E12" s="29">
        <f>'IS-Life Insurance'!D13+'IS-General Insurance'!D19+'IS-Reinsurance'!D19+'IS-Mandatory Insurance'!D6+'IS-Social Insurance'!D6</f>
        <v>33177300.7216627</v>
      </c>
      <c r="F12" s="29">
        <f>'IS-Life Insurance'!E13+'IS-General Insurance'!E19+'IS-Reinsurance'!E19+'IS-Mandatory Insurance'!E6+'IS-Social Insurance'!E6</f>
        <v>45578805.732201681</v>
      </c>
      <c r="G12" s="29">
        <f>'IS-Life Insurance'!F13+'IS-General Insurance'!F19+'IS-Reinsurance'!F19+'IS-Mandatory Insurance'!F6+'IS-Social Insurance'!F6</f>
        <v>63676534.145662844</v>
      </c>
      <c r="H12" s="29">
        <f>'IS-Life Insurance'!G13+'IS-General Insurance'!G19+'IS-Reinsurance'!G19+'IS-Mandatory Insurance'!G6+'IS-Social Insurance'!G6</f>
        <v>80895470.176582113</v>
      </c>
      <c r="I12" s="29">
        <f>'IS-Life Insurance'!H13+'IS-General Insurance'!H19+'IS-Reinsurance'!H19+'IS-Mandatory Insurance'!H6+'IS-Social Insurance'!H6</f>
        <v>99259347.621384501</v>
      </c>
      <c r="J12" s="29">
        <f>'IS-Life Insurance'!I13+'IS-General Insurance'!I19+'IS-Reinsurance'!I19+'IS-Mandatory Insurance'!I6+'IS-Social Insurance'!I6</f>
        <v>115880177.70888299</v>
      </c>
      <c r="K12" s="29">
        <f>'IS-Life Insurance'!J13+'IS-General Insurance'!J19+'IS-Reinsurance'!J19+'IS-Mandatory Insurance'!J6+'IS-Social Insurance'!J6</f>
        <v>135933672.20299762</v>
      </c>
      <c r="L12" s="29">
        <f>'IS-Life Insurance'!K13+'IS-General Insurance'!K19+'IS-Reinsurance'!K19+'IS-Mandatory Insurance'!K6+'IS-Social Insurance'!K6</f>
        <v>153670504.04596144</v>
      </c>
      <c r="M12" s="29">
        <f>'IS-Life Insurance'!L13+'IS-General Insurance'!L19+'IS-Reinsurance'!L19+'IS-Mandatory Insurance'!L6+'IS-Social Insurance'!L6</f>
        <v>172296837.74288252</v>
      </c>
      <c r="N12" s="29"/>
      <c r="O12" s="29"/>
      <c r="P12" t="s">
        <v>206</v>
      </c>
    </row>
    <row r="13" spans="1:30">
      <c r="E13" s="29"/>
      <c r="F13" s="15"/>
    </row>
    <row r="14" spans="1:30">
      <c r="E14" s="29"/>
    </row>
    <row r="15" spans="1:30">
      <c r="C15" t="s">
        <v>379</v>
      </c>
      <c r="E15" s="29"/>
    </row>
  </sheetData>
  <mergeCells count="1">
    <mergeCell ref="A1:P1"/>
  </mergeCells>
  <pageMargins left="0.7" right="0.7" top="0.75" bottom="0.75" header="0.3" footer="0.3"/>
  <pageSetup paperSize="9" scale="62"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pane xSplit="3" ySplit="2" topLeftCell="K3" activePane="bottomRight" state="frozen"/>
      <selection pane="topRight" activeCell="D1" sqref="D1"/>
      <selection pane="bottomLeft" activeCell="A3" sqref="A3"/>
      <selection pane="bottomRight" activeCell="M4" sqref="M4"/>
    </sheetView>
  </sheetViews>
  <sheetFormatPr defaultRowHeight="15"/>
  <cols>
    <col min="1" max="1" width="3.28515625" style="19" customWidth="1"/>
    <col min="2" max="2" width="3.28515625" customWidth="1"/>
    <col min="3" max="3" width="81.140625" bestFit="1" customWidth="1"/>
    <col min="4" max="15" width="22.85546875" customWidth="1"/>
    <col min="16" max="16" width="76.57031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row>
    <row r="3" spans="1:30" s="21" customFormat="1">
      <c r="A3" s="19"/>
      <c r="B3"/>
      <c r="C3" s="11" t="s">
        <v>222</v>
      </c>
      <c r="D3"/>
      <c r="E3"/>
      <c r="F3"/>
      <c r="G3"/>
      <c r="H3"/>
      <c r="I3"/>
      <c r="J3"/>
      <c r="K3"/>
      <c r="L3"/>
      <c r="M3"/>
      <c r="N3"/>
      <c r="O3"/>
      <c r="P3"/>
    </row>
    <row r="4" spans="1:30" s="21" customFormat="1">
      <c r="A4" s="19"/>
      <c r="B4"/>
      <c r="C4" t="s">
        <v>223</v>
      </c>
      <c r="D4" s="35">
        <v>1.46</v>
      </c>
      <c r="E4" s="35">
        <v>1.4750000000000001</v>
      </c>
      <c r="F4" s="35">
        <v>1.6094198411861622</v>
      </c>
      <c r="G4" s="35">
        <v>1.6096335237739496</v>
      </c>
      <c r="H4" s="35">
        <v>1.6763377391063599</v>
      </c>
      <c r="I4" s="35">
        <v>1.6870758619614727</v>
      </c>
      <c r="J4" s="35">
        <v>1.6500539102253817</v>
      </c>
      <c r="K4" s="35">
        <v>1.6235862962624708</v>
      </c>
      <c r="L4" s="35">
        <v>1.6317043957054698</v>
      </c>
      <c r="M4" s="35">
        <v>1.662260525753928</v>
      </c>
      <c r="N4" s="35"/>
      <c r="O4" s="35"/>
      <c r="P4" t="s">
        <v>231</v>
      </c>
    </row>
    <row r="5" spans="1:30" s="21" customFormat="1">
      <c r="A5" s="19"/>
      <c r="B5"/>
      <c r="C5" t="s">
        <v>224</v>
      </c>
      <c r="D5" s="35">
        <v>1.2470000000000001</v>
      </c>
      <c r="E5" s="35">
        <v>1.2490000000000001</v>
      </c>
      <c r="F5" s="35">
        <v>1.3592591366090467</v>
      </c>
      <c r="G5" s="35">
        <v>1.3577552968023641</v>
      </c>
      <c r="H5" s="35">
        <v>1.4100031991275528</v>
      </c>
      <c r="I5" s="35">
        <v>1.4170161124387952</v>
      </c>
      <c r="J5" s="35">
        <v>1.3867223500857688</v>
      </c>
      <c r="K5" s="35">
        <v>1.3711393055943593</v>
      </c>
      <c r="L5" s="35">
        <v>1.380081622460404</v>
      </c>
      <c r="M5" s="35">
        <v>1.4016976348505787</v>
      </c>
      <c r="N5" s="35"/>
      <c r="O5" s="35"/>
      <c r="P5" t="s">
        <v>232</v>
      </c>
    </row>
    <row r="6" spans="1:30" s="21" customFormat="1">
      <c r="A6" s="19"/>
      <c r="B6"/>
      <c r="C6" t="s">
        <v>225</v>
      </c>
      <c r="D6" s="35">
        <v>1.9370000000000001</v>
      </c>
      <c r="E6" s="35">
        <v>1.827</v>
      </c>
      <c r="F6" s="35">
        <v>2.0144046878784287</v>
      </c>
      <c r="G6" s="35">
        <v>1.9737759047423571</v>
      </c>
      <c r="H6" s="35">
        <v>1.9981991958992911</v>
      </c>
      <c r="I6" s="35">
        <v>2.0467016674629477</v>
      </c>
      <c r="J6" s="35">
        <v>2.0675801085446994</v>
      </c>
      <c r="K6" s="35">
        <v>2.0359733625175442</v>
      </c>
      <c r="L6" s="35">
        <v>2.0260655901291349</v>
      </c>
      <c r="M6" s="35">
        <v>2.0298548175358446</v>
      </c>
      <c r="N6" s="35"/>
      <c r="O6" s="35"/>
      <c r="P6" t="s">
        <v>233</v>
      </c>
    </row>
    <row r="7" spans="1:30" s="21" customFormat="1">
      <c r="A7" s="19"/>
      <c r="B7"/>
      <c r="C7" t="s">
        <v>226</v>
      </c>
      <c r="D7" s="35">
        <v>1.655</v>
      </c>
      <c r="E7" s="35">
        <v>1.5469999999999999</v>
      </c>
      <c r="F7" s="35">
        <v>1.701295029896511</v>
      </c>
      <c r="G7" s="35">
        <v>1.6649160506308942</v>
      </c>
      <c r="H7" s="35">
        <v>1.6807276916727234</v>
      </c>
      <c r="I7" s="35">
        <v>1.7190745867103023</v>
      </c>
      <c r="J7" s="35">
        <v>1.7376156799144022</v>
      </c>
      <c r="K7" s="35">
        <v>1.7194054353114747</v>
      </c>
      <c r="L7" s="35">
        <v>1.7136289478632547</v>
      </c>
      <c r="M7" s="35">
        <v>1.7116707355723135</v>
      </c>
      <c r="N7" s="35"/>
      <c r="O7" s="35"/>
      <c r="P7" t="s">
        <v>234</v>
      </c>
    </row>
    <row r="8" spans="1:30" s="21" customFormat="1">
      <c r="A8" s="19"/>
      <c r="B8"/>
      <c r="C8" t="s">
        <v>227</v>
      </c>
      <c r="D8" s="35">
        <v>0.05</v>
      </c>
      <c r="E8" s="35">
        <v>4.3999999999999997E-2</v>
      </c>
      <c r="F8" s="35">
        <v>3.2064577854133545E-2</v>
      </c>
      <c r="G8" s="35">
        <v>3.3665459067740038E-2</v>
      </c>
      <c r="H8" s="35">
        <v>3.1535245526216657E-2</v>
      </c>
      <c r="I8" s="35">
        <v>3.2595711227111114E-2</v>
      </c>
      <c r="J8" s="35">
        <v>3.3824108674811233E-2</v>
      </c>
      <c r="K8" s="35">
        <v>3.3306296595994128E-2</v>
      </c>
      <c r="L8" s="35">
        <v>3.2409060854896511E-2</v>
      </c>
      <c r="M8" s="35">
        <v>3.1408061244753739E-2</v>
      </c>
      <c r="N8" s="35"/>
      <c r="O8" s="35"/>
      <c r="P8" t="s">
        <v>208</v>
      </c>
    </row>
    <row r="9" spans="1:30" s="21" customFormat="1">
      <c r="A9" s="19"/>
      <c r="B9"/>
      <c r="C9" t="s">
        <v>228</v>
      </c>
      <c r="D9" s="35">
        <v>1.1719999999999999</v>
      </c>
      <c r="E9" s="35">
        <v>1.169</v>
      </c>
      <c r="F9" s="35">
        <v>1.179521566030334</v>
      </c>
      <c r="G9" s="35">
        <v>1.1678597674872708</v>
      </c>
      <c r="H9" s="35">
        <v>1.1580771231139266</v>
      </c>
      <c r="I9" s="35">
        <v>1.1597040096123747</v>
      </c>
      <c r="J9" s="35">
        <v>1.1764180527428221</v>
      </c>
      <c r="K9" s="35">
        <v>1.1766056943442715</v>
      </c>
      <c r="L9" s="35">
        <v>1.173956797270244</v>
      </c>
      <c r="M9" s="35">
        <v>1.1675997271158407</v>
      </c>
      <c r="N9" s="35"/>
      <c r="O9" s="35"/>
      <c r="P9" t="s">
        <v>235</v>
      </c>
    </row>
    <row r="11" spans="1:30" s="21" customFormat="1">
      <c r="A11" s="19"/>
      <c r="B11"/>
      <c r="C11" s="11" t="s">
        <v>229</v>
      </c>
      <c r="D11"/>
      <c r="E11"/>
      <c r="F11"/>
      <c r="G11"/>
      <c r="H11"/>
      <c r="I11"/>
      <c r="J11"/>
      <c r="K11"/>
      <c r="L11"/>
      <c r="M11"/>
      <c r="N11"/>
      <c r="O11"/>
      <c r="P11"/>
    </row>
    <row r="12" spans="1:30" s="21" customFormat="1">
      <c r="A12" s="19"/>
      <c r="B12"/>
      <c r="C12" t="s">
        <v>223</v>
      </c>
      <c r="D12" s="35">
        <v>2.4849999999999999</v>
      </c>
      <c r="E12" s="35">
        <v>2.1040000000000001</v>
      </c>
      <c r="F12" s="35">
        <v>2.1259556403213633</v>
      </c>
      <c r="G12" s="35">
        <v>2.0795213282223548</v>
      </c>
      <c r="H12" s="35">
        <v>2.0885298764020335</v>
      </c>
      <c r="I12" s="35">
        <v>2.213245972427579</v>
      </c>
      <c r="J12" s="35">
        <v>2.2292519768857932</v>
      </c>
      <c r="K12" s="35">
        <v>2.1345221568321904</v>
      </c>
      <c r="L12" s="35">
        <v>2.1915632287658262</v>
      </c>
      <c r="M12" s="35">
        <v>2.1453925146279005</v>
      </c>
      <c r="N12" s="35"/>
      <c r="O12" s="35"/>
      <c r="P12" t="s">
        <v>231</v>
      </c>
    </row>
    <row r="13" spans="1:30" s="21" customFormat="1">
      <c r="A13" s="19"/>
      <c r="B13"/>
      <c r="C13" t="s">
        <v>224</v>
      </c>
      <c r="D13" s="35">
        <v>1.9370000000000001</v>
      </c>
      <c r="E13" s="35">
        <v>1.615</v>
      </c>
      <c r="F13" s="35">
        <v>1.6141660029577753</v>
      </c>
      <c r="G13" s="35">
        <v>1.5677922913053886</v>
      </c>
      <c r="H13" s="35">
        <v>1.5720230409027491</v>
      </c>
      <c r="I13" s="35">
        <v>1.6565484289010994</v>
      </c>
      <c r="J13" s="35">
        <v>1.6464703798439824</v>
      </c>
      <c r="K13" s="35">
        <v>1.5833323241603232</v>
      </c>
      <c r="L13" s="35">
        <v>1.6131704562503613</v>
      </c>
      <c r="M13" s="35">
        <v>1.5860026830697072</v>
      </c>
      <c r="N13" s="35"/>
      <c r="O13" s="35"/>
      <c r="P13" t="s">
        <v>232</v>
      </c>
    </row>
    <row r="14" spans="1:30" s="21" customFormat="1">
      <c r="A14" s="19"/>
      <c r="B14"/>
      <c r="C14" t="s">
        <v>225</v>
      </c>
      <c r="D14" s="35">
        <v>2.621</v>
      </c>
      <c r="E14" s="35">
        <v>2.2269999999999999</v>
      </c>
      <c r="F14" s="35">
        <v>2.259021785157648</v>
      </c>
      <c r="G14" s="35">
        <v>2.2164051354007728</v>
      </c>
      <c r="H14" s="35">
        <v>2.2262089087320085</v>
      </c>
      <c r="I14" s="35">
        <v>2.3452709409369987</v>
      </c>
      <c r="J14" s="35">
        <v>2.3713813261477594</v>
      </c>
      <c r="K14" s="35">
        <v>2.2759304310679536</v>
      </c>
      <c r="L14" s="35">
        <v>2.3291617660831729</v>
      </c>
      <c r="M14" s="35">
        <v>2.2862021279609182</v>
      </c>
      <c r="N14" s="35"/>
      <c r="O14" s="35"/>
      <c r="P14" t="s">
        <v>233</v>
      </c>
    </row>
    <row r="15" spans="1:30" s="21" customFormat="1">
      <c r="A15" s="19"/>
      <c r="B15"/>
      <c r="C15" t="s">
        <v>226</v>
      </c>
      <c r="D15" s="35">
        <v>2.0419999999999998</v>
      </c>
      <c r="E15" s="35">
        <v>1.71</v>
      </c>
      <c r="F15" s="35">
        <v>1.7151986129829393</v>
      </c>
      <c r="G15" s="35">
        <v>1.6709917030095758</v>
      </c>
      <c r="H15" s="35">
        <v>1.6756531653828319</v>
      </c>
      <c r="I15" s="35">
        <v>1.75536516996134</v>
      </c>
      <c r="J15" s="35">
        <v>1.7514436022937994</v>
      </c>
      <c r="K15" s="35">
        <v>1.6882252580586958</v>
      </c>
      <c r="L15" s="35">
        <v>1.7144542760873132</v>
      </c>
      <c r="M15" s="35">
        <v>1.6900975855295062</v>
      </c>
      <c r="N15" s="35"/>
      <c r="O15" s="35"/>
      <c r="P15" t="s">
        <v>234</v>
      </c>
    </row>
    <row r="16" spans="1:30" s="21" customFormat="1">
      <c r="A16" s="19"/>
      <c r="B16"/>
      <c r="C16" t="s">
        <v>227</v>
      </c>
      <c r="D16" s="35">
        <v>0.44700000000000001</v>
      </c>
      <c r="E16" s="35">
        <v>0.42199999999999999</v>
      </c>
      <c r="F16" s="35">
        <v>0.4473735852069054</v>
      </c>
      <c r="G16" s="35">
        <v>0.44400876633217989</v>
      </c>
      <c r="H16" s="35">
        <v>0.45368392464585894</v>
      </c>
      <c r="I16" s="35">
        <v>0.46673027596915434</v>
      </c>
      <c r="J16" s="35">
        <v>0.4611426320146183</v>
      </c>
      <c r="K16" s="35">
        <v>0.45737232660138932</v>
      </c>
      <c r="L16" s="35">
        <v>0.45678433918440753</v>
      </c>
      <c r="M16" s="35">
        <v>0.44878520026038171</v>
      </c>
      <c r="N16" s="35"/>
      <c r="O16" s="35"/>
      <c r="P16" t="s">
        <v>208</v>
      </c>
    </row>
    <row r="17" spans="1:16" s="21" customFormat="1">
      <c r="A17" s="19"/>
      <c r="B17"/>
      <c r="C17" t="s">
        <v>228</v>
      </c>
      <c r="D17" s="35">
        <v>1.034</v>
      </c>
      <c r="E17" s="35">
        <v>1.044</v>
      </c>
      <c r="F17" s="35">
        <v>1.0585473806628078</v>
      </c>
      <c r="G17" s="35">
        <v>1.05536423926944</v>
      </c>
      <c r="H17" s="35">
        <v>1.045318123011574</v>
      </c>
      <c r="I17" s="35">
        <v>1.0520899824760055</v>
      </c>
      <c r="J17" s="35">
        <v>1.0731498799269383</v>
      </c>
      <c r="K17" s="35">
        <v>1.1030227267364927</v>
      </c>
      <c r="L17" s="35">
        <v>1.1027894754013383</v>
      </c>
      <c r="M17" s="35">
        <v>1.119857243759659</v>
      </c>
      <c r="N17" s="35"/>
      <c r="O17" s="35"/>
      <c r="P17" t="s">
        <v>235</v>
      </c>
    </row>
    <row r="19" spans="1:16" s="21" customFormat="1">
      <c r="A19" s="19"/>
      <c r="B19"/>
      <c r="C19" s="11" t="s">
        <v>230</v>
      </c>
      <c r="D19"/>
      <c r="E19"/>
      <c r="F19"/>
      <c r="G19"/>
      <c r="H19"/>
      <c r="I19"/>
      <c r="J19"/>
      <c r="K19"/>
      <c r="L19"/>
      <c r="M19"/>
      <c r="N19"/>
      <c r="O19"/>
      <c r="P19"/>
    </row>
    <row r="20" spans="1:16" s="21" customFormat="1">
      <c r="A20" s="19"/>
      <c r="B20"/>
      <c r="C20" t="s">
        <v>223</v>
      </c>
      <c r="D20" s="35">
        <v>2.5249999999999999</v>
      </c>
      <c r="E20" s="35">
        <v>2.8519999999999999</v>
      </c>
      <c r="F20" s="35">
        <v>2.7877309061630831</v>
      </c>
      <c r="G20" s="35">
        <v>2.6965296902622851</v>
      </c>
      <c r="H20" s="35">
        <v>2.6607991477048478</v>
      </c>
      <c r="I20" s="35">
        <v>2.7049252240057609</v>
      </c>
      <c r="J20" s="35">
        <v>2.8225361201552115</v>
      </c>
      <c r="K20" s="35">
        <v>2.6947034981851337</v>
      </c>
      <c r="L20" s="35">
        <v>2.6211336503769682</v>
      </c>
      <c r="M20" s="35">
        <v>2.5903372525557895</v>
      </c>
      <c r="N20" s="35"/>
      <c r="O20" s="35"/>
      <c r="P20" t="s">
        <v>231</v>
      </c>
    </row>
    <row r="21" spans="1:16" s="21" customFormat="1">
      <c r="A21" s="19"/>
      <c r="B21"/>
      <c r="C21" t="s">
        <v>224</v>
      </c>
      <c r="D21" s="35">
        <v>2.2130000000000001</v>
      </c>
      <c r="E21" s="35">
        <v>2.552</v>
      </c>
      <c r="F21" s="35">
        <v>2.5245666199699652</v>
      </c>
      <c r="G21" s="35">
        <v>2.4363867448094547</v>
      </c>
      <c r="H21" s="35">
        <v>2.4005831730813312</v>
      </c>
      <c r="I21" s="35">
        <v>2.4217850436112873</v>
      </c>
      <c r="J21" s="35">
        <v>2.5084957127606025</v>
      </c>
      <c r="K21" s="35">
        <v>2.4120593669529904</v>
      </c>
      <c r="L21" s="35">
        <v>2.354849712810728</v>
      </c>
      <c r="M21" s="35">
        <v>2.3238576371592679</v>
      </c>
      <c r="N21" s="35"/>
      <c r="O21" s="35"/>
      <c r="P21" t="s">
        <v>232</v>
      </c>
    </row>
    <row r="22" spans="1:16" s="21" customFormat="1">
      <c r="A22" s="19"/>
      <c r="B22"/>
      <c r="C22" t="s">
        <v>225</v>
      </c>
      <c r="D22" s="35">
        <v>2.6379999999999999</v>
      </c>
      <c r="E22" s="35">
        <v>2.9590000000000001</v>
      </c>
      <c r="F22" s="35">
        <v>2.9175603843347937</v>
      </c>
      <c r="G22" s="35">
        <v>2.8168995207895593</v>
      </c>
      <c r="H22" s="35">
        <v>2.7814250838412033</v>
      </c>
      <c r="I22" s="35">
        <v>2.8400845048602434</v>
      </c>
      <c r="J22" s="35">
        <v>2.9709882470968125</v>
      </c>
      <c r="K22" s="35">
        <v>2.8369785012719606</v>
      </c>
      <c r="L22" s="35">
        <v>2.7544141918148006</v>
      </c>
      <c r="M22" s="35">
        <v>2.7138994262779885</v>
      </c>
      <c r="N22" s="35"/>
      <c r="O22" s="35"/>
      <c r="P22" t="s">
        <v>233</v>
      </c>
    </row>
    <row r="23" spans="1:16" s="21" customFormat="1" ht="15" customHeight="1">
      <c r="A23" s="19"/>
      <c r="B23"/>
      <c r="C23" t="s">
        <v>226</v>
      </c>
      <c r="D23" s="35">
        <v>2.3119999999999998</v>
      </c>
      <c r="E23" s="35">
        <v>2.6469999999999998</v>
      </c>
      <c r="F23" s="35">
        <v>2.6421400795014449</v>
      </c>
      <c r="G23" s="35">
        <v>2.5451441082572441</v>
      </c>
      <c r="H23" s="35">
        <v>2.509412354260188</v>
      </c>
      <c r="I23" s="35">
        <v>2.5427964201823192</v>
      </c>
      <c r="J23" s="35">
        <v>2.6404307910485363</v>
      </c>
      <c r="K23" s="35">
        <v>2.5394113201864252</v>
      </c>
      <c r="L23" s="35">
        <v>2.4745901330227991</v>
      </c>
      <c r="M23" s="35">
        <v>2.4347084156766292</v>
      </c>
      <c r="N23" s="35"/>
      <c r="O23" s="35"/>
      <c r="P23" t="s">
        <v>234</v>
      </c>
    </row>
    <row r="24" spans="1:16" s="21" customFormat="1" ht="15" customHeight="1">
      <c r="A24" s="19"/>
      <c r="B24"/>
      <c r="C24" t="s">
        <v>227</v>
      </c>
      <c r="D24" s="35">
        <v>0.23799999999999999</v>
      </c>
      <c r="E24" s="35">
        <v>0.318</v>
      </c>
      <c r="F24" s="35">
        <v>0.34293854799803158</v>
      </c>
      <c r="G24" s="35">
        <v>0.30359751745102825</v>
      </c>
      <c r="H24" s="35">
        <v>0.29062631835880492</v>
      </c>
      <c r="I24" s="35">
        <v>0.30266854695626588</v>
      </c>
      <c r="J24" s="35">
        <v>0.32399682319143264</v>
      </c>
      <c r="K24" s="35">
        <v>0.32458231993668119</v>
      </c>
      <c r="L24" s="35">
        <v>0.33007398867187082</v>
      </c>
      <c r="M24" s="35">
        <v>0.33519306858038977</v>
      </c>
      <c r="N24" s="35"/>
      <c r="O24" s="35"/>
      <c r="P24" t="s">
        <v>208</v>
      </c>
    </row>
    <row r="25" spans="1:16" s="21" customFormat="1" ht="15" customHeight="1">
      <c r="A25" s="19"/>
      <c r="B25"/>
      <c r="C25" t="s">
        <v>228</v>
      </c>
      <c r="D25" s="35">
        <v>1.423</v>
      </c>
      <c r="E25" s="35">
        <v>1.409</v>
      </c>
      <c r="F25" s="35">
        <v>1.4538679184511822</v>
      </c>
      <c r="G25" s="35">
        <v>1.45207015777072</v>
      </c>
      <c r="H25" s="35">
        <v>1.4589189299343976</v>
      </c>
      <c r="I25" s="35">
        <v>1.3545259183491858</v>
      </c>
      <c r="J25" s="35">
        <v>1.1618120988746439</v>
      </c>
      <c r="K25" s="35">
        <v>1.1692085610201643</v>
      </c>
      <c r="L25" s="35">
        <v>1.1484056323235212</v>
      </c>
      <c r="M25" s="35">
        <v>1.1570097282028875</v>
      </c>
      <c r="N25" s="35"/>
      <c r="O25" s="35"/>
      <c r="P25" t="s">
        <v>235</v>
      </c>
    </row>
    <row r="26" spans="1:16" ht="15" customHeight="1"/>
    <row r="27" spans="1:16" ht="15" customHeight="1"/>
    <row r="28" spans="1:16" ht="15" customHeight="1"/>
    <row r="29" spans="1:16" ht="15" customHeight="1"/>
  </sheetData>
  <mergeCells count="1">
    <mergeCell ref="A1:P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showGridLines="0" zoomScale="85" zoomScaleNormal="85" workbookViewId="0">
      <pane xSplit="2" ySplit="4" topLeftCell="J5" activePane="bottomRight" state="frozen"/>
      <selection pane="topRight" activeCell="C1" sqref="C1"/>
      <selection pane="bottomLeft" activeCell="A5" sqref="A5"/>
      <selection pane="bottomRight" activeCell="L48" sqref="L48:L53"/>
    </sheetView>
  </sheetViews>
  <sheetFormatPr defaultRowHeight="15"/>
  <cols>
    <col min="1" max="1" width="9.140625" style="8"/>
    <col min="2" max="2" width="79.42578125" style="6" bestFit="1" customWidth="1"/>
    <col min="3" max="3" width="17.5703125" style="7" bestFit="1" customWidth="1"/>
    <col min="4" max="4" width="21" style="38" bestFit="1" customWidth="1"/>
    <col min="5" max="14" width="26.140625" style="6" customWidth="1"/>
    <col min="15" max="15" width="61.140625" style="6" bestFit="1" customWidth="1"/>
    <col min="16" max="52" width="26.140625" style="6" customWidth="1"/>
    <col min="53" max="53" width="0" style="6" hidden="1" customWidth="1"/>
    <col min="54" max="54" width="21.5703125" style="6" customWidth="1"/>
    <col min="55" max="16384" width="9.140625" style="6"/>
  </cols>
  <sheetData>
    <row r="1" spans="1:49" s="9" customFormat="1">
      <c r="A1" s="8"/>
      <c r="C1" s="7"/>
      <c r="D1" s="38"/>
      <c r="O1" s="7" t="s">
        <v>39</v>
      </c>
    </row>
    <row r="2" spans="1:49" s="9" customFormat="1" ht="38.25" customHeight="1" thickBot="1">
      <c r="A2" s="48" t="s">
        <v>128</v>
      </c>
      <c r="B2" s="49"/>
      <c r="C2" s="49"/>
      <c r="D2" s="49"/>
      <c r="E2" s="49"/>
      <c r="F2" s="49"/>
      <c r="G2" s="49"/>
      <c r="H2" s="49"/>
      <c r="I2" s="49"/>
      <c r="J2" s="49"/>
      <c r="K2" s="49"/>
      <c r="L2" s="49"/>
      <c r="M2" s="49"/>
      <c r="N2" s="49"/>
      <c r="O2" s="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45" t="s">
        <v>381</v>
      </c>
      <c r="B3" s="46"/>
      <c r="C3" s="46"/>
      <c r="D3" s="46"/>
      <c r="E3" s="46"/>
      <c r="F3" s="46"/>
      <c r="G3" s="46"/>
      <c r="H3" s="46"/>
      <c r="I3" s="46"/>
      <c r="J3" s="46"/>
      <c r="K3" s="46"/>
      <c r="L3" s="46"/>
      <c r="M3" s="46"/>
      <c r="N3" s="46"/>
      <c r="O3" s="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5.75" customHeight="1" thickBot="1">
      <c r="A4" s="17" t="s">
        <v>2</v>
      </c>
      <c r="B4" s="17" t="s">
        <v>38</v>
      </c>
      <c r="C4" s="17" t="s">
        <v>3</v>
      </c>
      <c r="D4" s="39" t="s">
        <v>5</v>
      </c>
      <c r="E4" s="17" t="s">
        <v>6</v>
      </c>
      <c r="F4" s="17" t="s">
        <v>7</v>
      </c>
      <c r="G4" s="17" t="s">
        <v>160</v>
      </c>
      <c r="H4" s="17" t="s">
        <v>8</v>
      </c>
      <c r="I4" s="17" t="s">
        <v>9</v>
      </c>
      <c r="J4" s="17" t="s">
        <v>20</v>
      </c>
      <c r="K4" s="17" t="s">
        <v>21</v>
      </c>
      <c r="L4" s="17" t="s">
        <v>22</v>
      </c>
      <c r="M4" s="17" t="s">
        <v>23</v>
      </c>
      <c r="N4" s="17" t="s">
        <v>24</v>
      </c>
      <c r="O4" s="17" t="s">
        <v>29</v>
      </c>
    </row>
    <row r="5" spans="1:49">
      <c r="A5" s="8">
        <v>1</v>
      </c>
      <c r="B5" s="6" t="s">
        <v>30</v>
      </c>
      <c r="C5" s="38">
        <v>47363490.795250006</v>
      </c>
      <c r="D5" s="38">
        <v>45336782.910549998</v>
      </c>
      <c r="E5" s="38">
        <v>45110758.490230002</v>
      </c>
      <c r="F5" s="38">
        <v>43512493.225679994</v>
      </c>
      <c r="G5" s="38">
        <v>43644456.608390003</v>
      </c>
      <c r="H5" s="38">
        <v>42552751.51461</v>
      </c>
      <c r="I5" s="38">
        <v>41876100.010930009</v>
      </c>
      <c r="J5" s="38">
        <v>41569552.204590015</v>
      </c>
      <c r="K5" s="38">
        <v>39639307.075819999</v>
      </c>
      <c r="L5" s="38">
        <v>39388866.139649995</v>
      </c>
      <c r="M5" s="38"/>
      <c r="N5" s="38"/>
      <c r="O5" s="38" t="s">
        <v>31</v>
      </c>
    </row>
    <row r="6" spans="1:49">
      <c r="A6" s="8">
        <v>2</v>
      </c>
      <c r="B6" s="6" t="s">
        <v>32</v>
      </c>
      <c r="C6" s="38">
        <v>83810840.024750039</v>
      </c>
      <c r="D6" s="38">
        <v>86221757.231039986</v>
      </c>
      <c r="E6" s="38">
        <v>88528833.545150027</v>
      </c>
      <c r="F6" s="38">
        <v>89943555.378729999</v>
      </c>
      <c r="G6" s="38">
        <v>88720391.118259966</v>
      </c>
      <c r="H6" s="38">
        <v>91351684.041410014</v>
      </c>
      <c r="I6" s="38">
        <v>97211911.56344001</v>
      </c>
      <c r="J6" s="38">
        <v>102314896.51459002</v>
      </c>
      <c r="K6" s="38">
        <v>105358750.10378999</v>
      </c>
      <c r="L6" s="38">
        <v>107616022.55510996</v>
      </c>
      <c r="M6" s="38"/>
      <c r="N6" s="38"/>
      <c r="O6" s="38" t="s">
        <v>33</v>
      </c>
    </row>
    <row r="7" spans="1:49">
      <c r="A7" s="8">
        <v>3</v>
      </c>
      <c r="B7" s="6" t="s">
        <v>34</v>
      </c>
      <c r="C7" s="38">
        <v>25006824.373369992</v>
      </c>
      <c r="D7" s="38">
        <v>26508634.149270006</v>
      </c>
      <c r="E7" s="38">
        <v>26198449.164719999</v>
      </c>
      <c r="F7" s="38">
        <v>25747311.92622</v>
      </c>
      <c r="G7" s="38">
        <v>26643821.793009993</v>
      </c>
      <c r="H7" s="38">
        <v>27378339.402720004</v>
      </c>
      <c r="I7" s="38">
        <v>27870086.652929999</v>
      </c>
      <c r="J7" s="38">
        <v>28705846.613600001</v>
      </c>
      <c r="K7" s="38">
        <v>29376297.443390001</v>
      </c>
      <c r="L7" s="38">
        <v>31123849.614610009</v>
      </c>
      <c r="M7" s="38"/>
      <c r="N7" s="38"/>
      <c r="O7" s="38" t="s">
        <v>35</v>
      </c>
    </row>
    <row r="8" spans="1:49">
      <c r="A8" s="8">
        <v>4</v>
      </c>
      <c r="B8" s="6" t="s">
        <v>36</v>
      </c>
      <c r="C8" s="38">
        <v>44617407.499000005</v>
      </c>
      <c r="D8" s="38">
        <v>44528645.705590017</v>
      </c>
      <c r="E8" s="38">
        <v>46684395.320989996</v>
      </c>
      <c r="F8" s="38">
        <v>48843224.394960001</v>
      </c>
      <c r="G8" s="38">
        <v>49189135.292100005</v>
      </c>
      <c r="H8" s="38">
        <v>50269972.471000008</v>
      </c>
      <c r="I8" s="38">
        <v>52351528.261419997</v>
      </c>
      <c r="J8" s="38">
        <v>54309559.23973</v>
      </c>
      <c r="K8" s="38">
        <v>55371043.267519996</v>
      </c>
      <c r="L8" s="38">
        <v>54293848.206859998</v>
      </c>
      <c r="M8" s="38"/>
      <c r="N8" s="38"/>
      <c r="O8" s="38" t="s">
        <v>37</v>
      </c>
    </row>
    <row r="9" spans="1:49">
      <c r="A9" s="8">
        <v>5</v>
      </c>
      <c r="B9" s="6" t="s">
        <v>40</v>
      </c>
      <c r="C9" s="38">
        <v>1351099.1725099999</v>
      </c>
      <c r="D9" s="38">
        <v>1345502.9174200001</v>
      </c>
      <c r="E9" s="38">
        <v>1283952.1674200001</v>
      </c>
      <c r="F9" s="38">
        <v>1266481.1752599999</v>
      </c>
      <c r="G9" s="38">
        <v>1313933.10247</v>
      </c>
      <c r="H9" s="38">
        <v>1000509.4724699999</v>
      </c>
      <c r="I9" s="38">
        <v>1013433.12913</v>
      </c>
      <c r="J9" s="38">
        <v>992897.44</v>
      </c>
      <c r="K9" s="38">
        <v>951658.87</v>
      </c>
      <c r="L9" s="38">
        <v>881427.78</v>
      </c>
      <c r="M9" s="38"/>
      <c r="N9" s="38"/>
      <c r="O9" s="38" t="s">
        <v>41</v>
      </c>
    </row>
    <row r="10" spans="1:49">
      <c r="A10" s="8">
        <v>6</v>
      </c>
      <c r="B10" s="6" t="s">
        <v>42</v>
      </c>
      <c r="C10" s="38">
        <v>0</v>
      </c>
      <c r="D10" s="38">
        <v>0</v>
      </c>
      <c r="E10" s="38">
        <v>0</v>
      </c>
      <c r="F10" s="38">
        <v>0</v>
      </c>
      <c r="G10" s="38">
        <v>0</v>
      </c>
      <c r="H10" s="38">
        <v>0</v>
      </c>
      <c r="I10" s="38">
        <v>0</v>
      </c>
      <c r="J10" s="38">
        <v>0</v>
      </c>
      <c r="K10" s="38">
        <v>0</v>
      </c>
      <c r="L10" s="38">
        <v>0</v>
      </c>
      <c r="M10" s="38"/>
      <c r="N10" s="38"/>
      <c r="O10" s="38" t="s">
        <v>43</v>
      </c>
    </row>
    <row r="11" spans="1:49">
      <c r="A11" s="8">
        <v>7</v>
      </c>
      <c r="B11" s="6" t="s">
        <v>44</v>
      </c>
      <c r="C11" s="38">
        <v>0</v>
      </c>
      <c r="D11" s="38">
        <v>0</v>
      </c>
      <c r="E11" s="38">
        <v>0</v>
      </c>
      <c r="F11" s="38">
        <v>0</v>
      </c>
      <c r="G11" s="38">
        <v>0</v>
      </c>
      <c r="H11" s="38">
        <v>0</v>
      </c>
      <c r="I11" s="38">
        <v>0</v>
      </c>
      <c r="J11" s="38">
        <v>0</v>
      </c>
      <c r="K11" s="38">
        <v>0</v>
      </c>
      <c r="L11" s="38">
        <v>0</v>
      </c>
      <c r="M11" s="38"/>
      <c r="N11" s="38"/>
      <c r="O11" s="38" t="s">
        <v>45</v>
      </c>
    </row>
    <row r="12" spans="1:49">
      <c r="A12" s="8">
        <v>8</v>
      </c>
      <c r="B12" s="6" t="s">
        <v>46</v>
      </c>
      <c r="C12" s="38">
        <v>69812460.021329984</v>
      </c>
      <c r="D12" s="38">
        <v>71489157.079930022</v>
      </c>
      <c r="E12" s="38">
        <v>75557320.621779993</v>
      </c>
      <c r="F12" s="38">
        <v>78715864.224899977</v>
      </c>
      <c r="G12" s="38">
        <v>80701332.709050015</v>
      </c>
      <c r="H12" s="38">
        <v>85911416.59029001</v>
      </c>
      <c r="I12" s="38">
        <v>90941830.311889991</v>
      </c>
      <c r="J12" s="38">
        <v>89426597.252190024</v>
      </c>
      <c r="K12" s="38">
        <v>88911135.401470006</v>
      </c>
      <c r="L12" s="38">
        <v>90403891.883190021</v>
      </c>
      <c r="M12" s="38"/>
      <c r="N12" s="38"/>
      <c r="O12" s="38" t="s">
        <v>47</v>
      </c>
    </row>
    <row r="13" spans="1:49">
      <c r="A13" s="8">
        <v>9</v>
      </c>
      <c r="B13" s="6" t="s">
        <v>48</v>
      </c>
      <c r="C13" s="38">
        <v>15098.634180000001</v>
      </c>
      <c r="D13" s="38">
        <v>15187.56401</v>
      </c>
      <c r="E13" s="38">
        <v>15247.290199999999</v>
      </c>
      <c r="F13" s="38">
        <v>14714.761</v>
      </c>
      <c r="G13" s="38">
        <v>14770.48083</v>
      </c>
      <c r="H13" s="38">
        <v>15406.465789999998</v>
      </c>
      <c r="I13" s="38">
        <v>15079.718800000001</v>
      </c>
      <c r="J13" s="38">
        <v>11760.695</v>
      </c>
      <c r="K13" s="38">
        <v>11757.745000000001</v>
      </c>
      <c r="L13" s="38">
        <v>11826.99</v>
      </c>
      <c r="M13" s="38"/>
      <c r="N13" s="38"/>
      <c r="O13" s="38" t="s">
        <v>49</v>
      </c>
    </row>
    <row r="14" spans="1:49">
      <c r="A14" s="8">
        <v>10</v>
      </c>
      <c r="B14" s="6" t="s">
        <v>50</v>
      </c>
      <c r="C14" s="38">
        <v>0</v>
      </c>
      <c r="D14" s="38">
        <v>0</v>
      </c>
      <c r="E14" s="38">
        <v>0</v>
      </c>
      <c r="F14" s="38">
        <v>0</v>
      </c>
      <c r="G14" s="38">
        <v>0</v>
      </c>
      <c r="H14" s="38">
        <v>0</v>
      </c>
      <c r="I14" s="38">
        <v>0</v>
      </c>
      <c r="J14" s="38">
        <v>0</v>
      </c>
      <c r="K14" s="38">
        <v>0</v>
      </c>
      <c r="L14" s="38">
        <v>0</v>
      </c>
      <c r="M14" s="38"/>
      <c r="N14" s="38"/>
      <c r="O14" s="38" t="s">
        <v>51</v>
      </c>
    </row>
    <row r="15" spans="1:49">
      <c r="A15" s="8">
        <v>11</v>
      </c>
      <c r="B15" s="6" t="s">
        <v>52</v>
      </c>
      <c r="C15" s="38">
        <v>3676335.4815000002</v>
      </c>
      <c r="D15" s="38">
        <v>3714468.0569799999</v>
      </c>
      <c r="E15" s="38">
        <v>3683170.6380199995</v>
      </c>
      <c r="F15" s="38">
        <v>3953247.6989699998</v>
      </c>
      <c r="G15" s="38">
        <v>3915192.0669600004</v>
      </c>
      <c r="H15" s="38">
        <v>3929285.1809200002</v>
      </c>
      <c r="I15" s="38">
        <v>4140668.4481499996</v>
      </c>
      <c r="J15" s="38">
        <v>4142875.3728900002</v>
      </c>
      <c r="K15" s="38">
        <v>4141614.3938900004</v>
      </c>
      <c r="L15" s="38">
        <v>4149685.5559699996</v>
      </c>
      <c r="M15" s="38"/>
      <c r="N15" s="38"/>
      <c r="O15" s="38" t="s">
        <v>53</v>
      </c>
    </row>
    <row r="16" spans="1:49">
      <c r="A16" s="8">
        <v>12</v>
      </c>
      <c r="B16" s="6" t="s">
        <v>54</v>
      </c>
      <c r="C16" s="38">
        <v>8998514.8607900012</v>
      </c>
      <c r="D16" s="38">
        <v>8997431.3994600009</v>
      </c>
      <c r="E16" s="38">
        <v>9885396.4026099984</v>
      </c>
      <c r="F16" s="38">
        <v>9889469.6351499967</v>
      </c>
      <c r="G16" s="38">
        <v>9894786.7579999994</v>
      </c>
      <c r="H16" s="38">
        <v>9932876.4137900006</v>
      </c>
      <c r="I16" s="38">
        <v>9971732.60616</v>
      </c>
      <c r="J16" s="38">
        <v>9977358.7411100026</v>
      </c>
      <c r="K16" s="38">
        <v>9973064.1274800003</v>
      </c>
      <c r="L16" s="38">
        <v>9935325.2278400008</v>
      </c>
      <c r="M16" s="38"/>
      <c r="N16" s="38"/>
      <c r="O16" s="38" t="s">
        <v>55</v>
      </c>
    </row>
    <row r="17" spans="1:15">
      <c r="A17" s="8">
        <v>13</v>
      </c>
      <c r="B17" s="6" t="s">
        <v>56</v>
      </c>
      <c r="C17" s="38">
        <v>110000</v>
      </c>
      <c r="D17" s="38">
        <v>127000</v>
      </c>
      <c r="E17" s="38">
        <v>127000</v>
      </c>
      <c r="F17" s="38">
        <v>137000</v>
      </c>
      <c r="G17" s="38">
        <v>137000</v>
      </c>
      <c r="H17" s="38">
        <v>137000</v>
      </c>
      <c r="I17" s="38">
        <v>137000</v>
      </c>
      <c r="J17" s="38">
        <v>97000</v>
      </c>
      <c r="K17" s="38">
        <v>97000</v>
      </c>
      <c r="L17" s="38">
        <v>97000</v>
      </c>
      <c r="M17" s="38"/>
      <c r="N17" s="38"/>
      <c r="O17" s="38" t="s">
        <v>57</v>
      </c>
    </row>
    <row r="18" spans="1:15">
      <c r="A18" s="8">
        <v>14</v>
      </c>
      <c r="B18" s="6" t="s">
        <v>58</v>
      </c>
      <c r="C18" s="38">
        <v>0</v>
      </c>
      <c r="D18" s="38">
        <v>0</v>
      </c>
      <c r="E18" s="38">
        <v>0</v>
      </c>
      <c r="F18" s="38">
        <v>0</v>
      </c>
      <c r="G18" s="38">
        <v>0</v>
      </c>
      <c r="H18" s="38">
        <v>0</v>
      </c>
      <c r="I18" s="38">
        <v>0</v>
      </c>
      <c r="J18" s="38">
        <v>0</v>
      </c>
      <c r="K18" s="38">
        <v>0</v>
      </c>
      <c r="L18" s="38">
        <v>0</v>
      </c>
      <c r="M18" s="38"/>
      <c r="N18" s="38"/>
      <c r="O18" s="38" t="s">
        <v>59</v>
      </c>
    </row>
    <row r="19" spans="1:15">
      <c r="A19" s="8">
        <v>15</v>
      </c>
      <c r="B19" s="6" t="s">
        <v>60</v>
      </c>
      <c r="C19" s="38">
        <v>159033.80144000001</v>
      </c>
      <c r="D19" s="38">
        <v>158179.14833999999</v>
      </c>
      <c r="E19" s="38">
        <v>151988.48168000003</v>
      </c>
      <c r="F19" s="38">
        <v>156395.97488999998</v>
      </c>
      <c r="G19" s="38">
        <v>158492.19131999998</v>
      </c>
      <c r="H19" s="38">
        <v>149684.34102000002</v>
      </c>
      <c r="I19" s="38">
        <v>148200.19447000002</v>
      </c>
      <c r="J19" s="38">
        <v>147706.71305000002</v>
      </c>
      <c r="K19" s="38">
        <v>145760.45068000001</v>
      </c>
      <c r="L19" s="38">
        <v>142966.02743000002</v>
      </c>
      <c r="M19" s="38"/>
      <c r="N19" s="38"/>
      <c r="O19" s="38" t="s">
        <v>61</v>
      </c>
    </row>
    <row r="20" spans="1:15">
      <c r="A20" s="8">
        <v>16</v>
      </c>
      <c r="B20" s="6" t="s">
        <v>62</v>
      </c>
      <c r="C20" s="38">
        <v>371566.07898000005</v>
      </c>
      <c r="D20" s="38">
        <v>377553.28495</v>
      </c>
      <c r="E20" s="38">
        <v>377608.81288000004</v>
      </c>
      <c r="F20" s="38">
        <v>383730.69452000008</v>
      </c>
      <c r="G20" s="38">
        <v>387583.26381000003</v>
      </c>
      <c r="H20" s="38">
        <v>388798.16631000006</v>
      </c>
      <c r="I20" s="38">
        <v>388967.37233000004</v>
      </c>
      <c r="J20" s="38">
        <v>403806.08132</v>
      </c>
      <c r="K20" s="38">
        <v>463896.93680000008</v>
      </c>
      <c r="L20" s="38">
        <v>463910.95085000008</v>
      </c>
      <c r="M20" s="38"/>
      <c r="N20" s="38"/>
      <c r="O20" s="38" t="s">
        <v>63</v>
      </c>
    </row>
    <row r="21" spans="1:15">
      <c r="A21" s="8">
        <v>17</v>
      </c>
      <c r="B21" s="6" t="s">
        <v>64</v>
      </c>
      <c r="C21" s="38">
        <v>285292670.74352998</v>
      </c>
      <c r="D21" s="38">
        <v>288820299.44796002</v>
      </c>
      <c r="E21" s="38">
        <v>297604120.93611008</v>
      </c>
      <c r="F21" s="38">
        <v>302563489.09072983</v>
      </c>
      <c r="G21" s="38">
        <v>304720895.38465989</v>
      </c>
      <c r="H21" s="38">
        <v>313017724.06077987</v>
      </c>
      <c r="I21" s="38">
        <v>326066538.27008992</v>
      </c>
      <c r="J21" s="38">
        <v>332099856.86850989</v>
      </c>
      <c r="K21" s="38">
        <v>334441285.81628013</v>
      </c>
      <c r="L21" s="38">
        <v>338508620.93200016</v>
      </c>
      <c r="M21" s="38"/>
      <c r="N21" s="38"/>
      <c r="O21" s="38" t="s">
        <v>65</v>
      </c>
    </row>
    <row r="22" spans="1:15">
      <c r="A22" s="8">
        <v>18</v>
      </c>
      <c r="B22" s="6" t="s">
        <v>66</v>
      </c>
      <c r="C22" s="38">
        <v>5713541.5452999994</v>
      </c>
      <c r="D22" s="38">
        <v>6802273.9534900011</v>
      </c>
      <c r="E22" s="38">
        <v>6254289.9935299987</v>
      </c>
      <c r="F22" s="38">
        <v>5999376.040169999</v>
      </c>
      <c r="G22" s="38">
        <v>5795920.837199999</v>
      </c>
      <c r="H22" s="38">
        <v>5877809.776949998</v>
      </c>
      <c r="I22" s="38">
        <v>5541122.0465599997</v>
      </c>
      <c r="J22" s="38">
        <v>5900379.8885400007</v>
      </c>
      <c r="K22" s="38">
        <v>5835018.3739999998</v>
      </c>
      <c r="L22" s="38">
        <v>5398037.7544400021</v>
      </c>
      <c r="M22" s="38"/>
      <c r="N22" s="38"/>
      <c r="O22" s="38" t="s">
        <v>92</v>
      </c>
    </row>
    <row r="23" spans="1:15">
      <c r="A23" s="8">
        <v>19</v>
      </c>
      <c r="B23" s="6" t="s">
        <v>67</v>
      </c>
      <c r="C23" s="38">
        <v>5559316.5179499993</v>
      </c>
      <c r="D23" s="38">
        <v>5578563.2219199985</v>
      </c>
      <c r="E23" s="38">
        <v>5261997.628680001</v>
      </c>
      <c r="F23" s="38">
        <v>5074937.7975700004</v>
      </c>
      <c r="G23" s="38">
        <v>4826184.2779799998</v>
      </c>
      <c r="H23" s="38">
        <v>4664340.6943800021</v>
      </c>
      <c r="I23" s="38">
        <v>4629472.7973700007</v>
      </c>
      <c r="J23" s="38">
        <v>4444203.6633800017</v>
      </c>
      <c r="K23" s="38">
        <v>4479822.90374</v>
      </c>
      <c r="L23" s="38">
        <v>4501157.0362800006</v>
      </c>
      <c r="M23" s="38"/>
      <c r="N23" s="38"/>
      <c r="O23" s="38" t="s">
        <v>93</v>
      </c>
    </row>
    <row r="24" spans="1:15">
      <c r="A24" s="8">
        <v>20</v>
      </c>
      <c r="B24" s="6" t="s">
        <v>68</v>
      </c>
      <c r="C24" s="38">
        <v>9943.86276</v>
      </c>
      <c r="D24" s="38">
        <v>10467.623680000001</v>
      </c>
      <c r="E24" s="38">
        <v>11000</v>
      </c>
      <c r="F24" s="38">
        <v>11036.551179999999</v>
      </c>
      <c r="G24" s="38">
        <v>11236.111199999999</v>
      </c>
      <c r="H24" s="38">
        <v>5482.5617300000004</v>
      </c>
      <c r="I24" s="38">
        <v>6342.9929700000002</v>
      </c>
      <c r="J24" s="38">
        <v>5276.2123100000008</v>
      </c>
      <c r="K24" s="38">
        <v>7750.0832</v>
      </c>
      <c r="L24" s="38">
        <v>7493.9213799999998</v>
      </c>
      <c r="M24" s="38"/>
      <c r="N24" s="38"/>
      <c r="O24" s="38" t="s">
        <v>94</v>
      </c>
    </row>
    <row r="25" spans="1:15">
      <c r="A25" s="8">
        <v>21</v>
      </c>
      <c r="B25" s="6" t="s">
        <v>69</v>
      </c>
      <c r="C25" s="38">
        <v>3904349.6211100006</v>
      </c>
      <c r="D25" s="38">
        <v>4045916.5430799997</v>
      </c>
      <c r="E25" s="38">
        <v>3950851.4882700006</v>
      </c>
      <c r="F25" s="38">
        <v>16471951.071169995</v>
      </c>
      <c r="G25" s="38">
        <v>16560247.358539997</v>
      </c>
      <c r="H25" s="38">
        <v>16658782.783340001</v>
      </c>
      <c r="I25" s="38">
        <v>16770992.930189993</v>
      </c>
      <c r="J25" s="38">
        <v>16790406.828030005</v>
      </c>
      <c r="K25" s="38">
        <v>16807170.221740004</v>
      </c>
      <c r="L25" s="38">
        <v>16601270.935890002</v>
      </c>
      <c r="M25" s="38"/>
      <c r="N25" s="38"/>
      <c r="O25" s="38" t="s">
        <v>95</v>
      </c>
    </row>
    <row r="26" spans="1:15">
      <c r="A26" s="8">
        <v>22</v>
      </c>
      <c r="B26" s="6" t="s">
        <v>70</v>
      </c>
      <c r="C26" s="38">
        <v>517430.57131999993</v>
      </c>
      <c r="D26" s="38">
        <v>363117.56202000001</v>
      </c>
      <c r="E26" s="38">
        <v>542929.59028000012</v>
      </c>
      <c r="F26" s="38">
        <v>389756.14631999994</v>
      </c>
      <c r="G26" s="38">
        <v>396526.63167999999</v>
      </c>
      <c r="H26" s="38">
        <v>618969.02967000008</v>
      </c>
      <c r="I26" s="38">
        <v>178854.88037999999</v>
      </c>
      <c r="J26" s="38">
        <v>188463.16701</v>
      </c>
      <c r="K26" s="38">
        <v>320839.56515000004</v>
      </c>
      <c r="L26" s="38">
        <v>145047.73950000003</v>
      </c>
      <c r="M26" s="38"/>
      <c r="N26" s="38"/>
      <c r="O26" s="38" t="s">
        <v>96</v>
      </c>
    </row>
    <row r="27" spans="1:15">
      <c r="A27" s="8">
        <v>23</v>
      </c>
      <c r="B27" s="6" t="s">
        <v>71</v>
      </c>
      <c r="C27" s="38">
        <v>2065875.2851000004</v>
      </c>
      <c r="D27" s="38">
        <v>2078578.26101</v>
      </c>
      <c r="E27" s="38">
        <v>1981958.9333600004</v>
      </c>
      <c r="F27" s="38">
        <v>2064892.0678199998</v>
      </c>
      <c r="G27" s="38">
        <v>2314809.9618599997</v>
      </c>
      <c r="H27" s="38">
        <v>2397847.4938700013</v>
      </c>
      <c r="I27" s="38">
        <v>2279904.6305300007</v>
      </c>
      <c r="J27" s="38">
        <v>2353616.5817400017</v>
      </c>
      <c r="K27" s="38">
        <v>2124001.02336</v>
      </c>
      <c r="L27" s="38">
        <v>2247282.5947300009</v>
      </c>
      <c r="M27" s="38"/>
      <c r="N27" s="38"/>
      <c r="O27" s="38" t="s">
        <v>97</v>
      </c>
    </row>
    <row r="28" spans="1:15">
      <c r="A28" s="8">
        <v>24</v>
      </c>
      <c r="B28" s="6" t="s">
        <v>72</v>
      </c>
      <c r="C28" s="38">
        <v>1858039.7480799996</v>
      </c>
      <c r="D28" s="38">
        <v>1876137.9155900001</v>
      </c>
      <c r="E28" s="38">
        <v>1840188.2696599998</v>
      </c>
      <c r="F28" s="38">
        <v>1872312.5841000001</v>
      </c>
      <c r="G28" s="38">
        <v>1876878.0975000001</v>
      </c>
      <c r="H28" s="38">
        <v>1866445.8811499993</v>
      </c>
      <c r="I28" s="38">
        <v>1870899.5177999998</v>
      </c>
      <c r="J28" s="38">
        <v>1905172.57919</v>
      </c>
      <c r="K28" s="38">
        <v>1895741.8785800003</v>
      </c>
      <c r="L28" s="38">
        <v>1875268.9788300004</v>
      </c>
      <c r="M28" s="38"/>
      <c r="N28" s="38"/>
      <c r="O28" s="38" t="s">
        <v>98</v>
      </c>
    </row>
    <row r="29" spans="1:15">
      <c r="A29" s="8">
        <v>25</v>
      </c>
      <c r="B29" s="6" t="s">
        <v>73</v>
      </c>
      <c r="C29" s="38">
        <v>4838374.4891800005</v>
      </c>
      <c r="D29" s="38">
        <v>4842019.4723399999</v>
      </c>
      <c r="E29" s="38">
        <v>4820641.1690500006</v>
      </c>
      <c r="F29" s="38">
        <v>4836836.4288999997</v>
      </c>
      <c r="G29" s="38">
        <v>5245396.2240399998</v>
      </c>
      <c r="H29" s="38">
        <v>5269801.5866100006</v>
      </c>
      <c r="I29" s="38">
        <v>5237543.9143599998</v>
      </c>
      <c r="J29" s="38">
        <v>5403317.5102500003</v>
      </c>
      <c r="K29" s="38">
        <v>5488148.409119999</v>
      </c>
      <c r="L29" s="38">
        <v>5446050.3714999976</v>
      </c>
      <c r="M29" s="38"/>
      <c r="N29" s="38"/>
      <c r="O29" s="38" t="s">
        <v>99</v>
      </c>
    </row>
    <row r="30" spans="1:15">
      <c r="A30" s="8">
        <v>26</v>
      </c>
      <c r="B30" s="6" t="s">
        <v>74</v>
      </c>
      <c r="C30" s="38">
        <v>1406819.4387799997</v>
      </c>
      <c r="D30" s="38">
        <v>1515293.5672999998</v>
      </c>
      <c r="E30" s="38">
        <v>1546391.3099499999</v>
      </c>
      <c r="F30" s="38">
        <v>1532121.68175</v>
      </c>
      <c r="G30" s="38">
        <v>1518491.1805099999</v>
      </c>
      <c r="H30" s="38">
        <v>1500630.3209500005</v>
      </c>
      <c r="I30" s="38">
        <v>1500866.0217700005</v>
      </c>
      <c r="J30" s="38">
        <v>1591489.06559</v>
      </c>
      <c r="K30" s="38">
        <v>1503248.2848400001</v>
      </c>
      <c r="L30" s="38">
        <v>1467367.5386400002</v>
      </c>
      <c r="M30" s="38"/>
      <c r="N30" s="38"/>
      <c r="O30" s="38" t="s">
        <v>100</v>
      </c>
    </row>
    <row r="31" spans="1:15">
      <c r="A31" s="8">
        <v>27</v>
      </c>
      <c r="B31" s="6" t="s">
        <v>75</v>
      </c>
      <c r="C31" s="38">
        <v>24878339.82156999</v>
      </c>
      <c r="D31" s="38">
        <v>24087660.616299994</v>
      </c>
      <c r="E31" s="38">
        <v>24052991.246579997</v>
      </c>
      <c r="F31" s="38">
        <v>11824232.641139999</v>
      </c>
      <c r="G31" s="38">
        <v>12180654.795299999</v>
      </c>
      <c r="H31" s="38">
        <v>11284669.753590003</v>
      </c>
      <c r="I31" s="38">
        <v>12683591.686570004</v>
      </c>
      <c r="J31" s="38">
        <v>12881397.37253</v>
      </c>
      <c r="K31" s="38">
        <v>12341075.94407</v>
      </c>
      <c r="L31" s="38">
        <v>12242572.554999994</v>
      </c>
      <c r="M31" s="38"/>
      <c r="N31" s="38"/>
      <c r="O31" s="38" t="s">
        <v>101</v>
      </c>
    </row>
    <row r="32" spans="1:15">
      <c r="A32" s="8">
        <v>28</v>
      </c>
      <c r="B32" s="6" t="s">
        <v>76</v>
      </c>
      <c r="C32" s="38">
        <v>50752030.902209997</v>
      </c>
      <c r="D32" s="38">
        <v>51200028.737830013</v>
      </c>
      <c r="E32" s="38">
        <v>50263350.696679987</v>
      </c>
      <c r="F32" s="38">
        <v>50077453.011050001</v>
      </c>
      <c r="G32" s="38">
        <v>50726345.476879984</v>
      </c>
      <c r="H32" s="38">
        <v>50144779.883269995</v>
      </c>
      <c r="I32" s="38">
        <v>50699591.419620007</v>
      </c>
      <c r="J32" s="38">
        <v>51463722.86968001</v>
      </c>
      <c r="K32" s="38">
        <v>50802816.688900001</v>
      </c>
      <c r="L32" s="38">
        <v>49931549.427280001</v>
      </c>
      <c r="M32" s="38"/>
      <c r="N32" s="38"/>
      <c r="O32" s="38" t="s">
        <v>102</v>
      </c>
    </row>
    <row r="33" spans="1:15">
      <c r="A33" s="8">
        <v>29</v>
      </c>
      <c r="B33" s="6" t="s">
        <v>77</v>
      </c>
      <c r="C33" s="38">
        <v>336044701.64592004</v>
      </c>
      <c r="D33" s="38">
        <v>340020328.18598998</v>
      </c>
      <c r="E33" s="38">
        <v>347867471.63297009</v>
      </c>
      <c r="F33" s="38">
        <v>352640942.10195994</v>
      </c>
      <c r="G33" s="38">
        <v>355447240.8617298</v>
      </c>
      <c r="H33" s="38">
        <v>363162503.94412982</v>
      </c>
      <c r="I33" s="38">
        <v>376766129.68985009</v>
      </c>
      <c r="J33" s="38">
        <v>383563579.73836005</v>
      </c>
      <c r="K33" s="38">
        <v>385244102.50533003</v>
      </c>
      <c r="L33" s="38">
        <v>388440170.35947001</v>
      </c>
      <c r="M33" s="38"/>
      <c r="N33" s="38"/>
      <c r="O33" s="38" t="s">
        <v>103</v>
      </c>
    </row>
    <row r="34" spans="1:15">
      <c r="A34" s="8">
        <v>30</v>
      </c>
      <c r="B34" s="6" t="s">
        <v>78</v>
      </c>
      <c r="C34" s="38">
        <v>2641914.4841200006</v>
      </c>
      <c r="D34" s="38">
        <v>2637104.3725300007</v>
      </c>
      <c r="E34" s="38">
        <v>2670081.6003999999</v>
      </c>
      <c r="F34" s="38">
        <v>2839779.8355300007</v>
      </c>
      <c r="G34" s="38">
        <v>2845568.4122199998</v>
      </c>
      <c r="H34" s="38">
        <v>2903720.389</v>
      </c>
      <c r="I34" s="38">
        <v>3126907.4157000012</v>
      </c>
      <c r="J34" s="38">
        <v>3162526.94863</v>
      </c>
      <c r="K34" s="38">
        <v>3076505.4973299997</v>
      </c>
      <c r="L34" s="38">
        <v>3067972.3902199999</v>
      </c>
      <c r="M34" s="38"/>
      <c r="N34" s="38"/>
      <c r="O34" s="38" t="s">
        <v>104</v>
      </c>
    </row>
    <row r="35" spans="1:15">
      <c r="A35" s="8">
        <v>31</v>
      </c>
      <c r="B35" s="6" t="s">
        <v>79</v>
      </c>
      <c r="C35" s="38">
        <v>8922.1876300000004</v>
      </c>
      <c r="D35" s="38">
        <v>12505.43154</v>
      </c>
      <c r="E35" s="38">
        <v>14603.592119999999</v>
      </c>
      <c r="F35" s="38">
        <v>15554.606300000001</v>
      </c>
      <c r="G35" s="38">
        <v>20479.490629999997</v>
      </c>
      <c r="H35" s="38">
        <v>8590.4277600000005</v>
      </c>
      <c r="I35" s="38">
        <v>10119.955379999999</v>
      </c>
      <c r="J35" s="38">
        <v>8751.4146700000001</v>
      </c>
      <c r="K35" s="38">
        <v>13606.751830000001</v>
      </c>
      <c r="L35" s="38">
        <v>9067.3171300000013</v>
      </c>
      <c r="M35" s="38"/>
      <c r="N35" s="38"/>
      <c r="O35" s="38" t="s">
        <v>105</v>
      </c>
    </row>
    <row r="36" spans="1:15">
      <c r="A36" s="8">
        <v>32</v>
      </c>
      <c r="B36" s="6" t="s">
        <v>80</v>
      </c>
      <c r="C36" s="38">
        <v>1538105.0370199997</v>
      </c>
      <c r="D36" s="38">
        <v>1543681.3099599998</v>
      </c>
      <c r="E36" s="38">
        <v>1492225.4854500003</v>
      </c>
      <c r="F36" s="38">
        <v>1631737.4346500002</v>
      </c>
      <c r="G36" s="38">
        <v>1581853.4201400005</v>
      </c>
      <c r="H36" s="38">
        <v>1556476.4431899998</v>
      </c>
      <c r="I36" s="38">
        <v>1755977.6717499997</v>
      </c>
      <c r="J36" s="38">
        <v>1802689.8314699996</v>
      </c>
      <c r="K36" s="38">
        <v>1825270.4629399998</v>
      </c>
      <c r="L36" s="38">
        <v>1951734.6662399997</v>
      </c>
      <c r="M36" s="38"/>
      <c r="N36" s="38"/>
      <c r="O36" s="38" t="s">
        <v>106</v>
      </c>
    </row>
    <row r="37" spans="1:15">
      <c r="A37" s="8">
        <v>33</v>
      </c>
      <c r="B37" s="6" t="s">
        <v>81</v>
      </c>
      <c r="C37" s="38">
        <v>1179730.2675300001</v>
      </c>
      <c r="D37" s="38">
        <v>1265140.92821</v>
      </c>
      <c r="E37" s="38">
        <v>1168694.81482</v>
      </c>
      <c r="F37" s="38">
        <v>1205448.6377200005</v>
      </c>
      <c r="G37" s="38">
        <v>1323884.7649499997</v>
      </c>
      <c r="H37" s="38">
        <v>1238269.7033200001</v>
      </c>
      <c r="I37" s="38">
        <v>1333279.8067800002</v>
      </c>
      <c r="J37" s="38">
        <v>1442624.3352699999</v>
      </c>
      <c r="K37" s="38">
        <v>1377293.2752399994</v>
      </c>
      <c r="L37" s="38">
        <v>1387283.6568999998</v>
      </c>
      <c r="M37" s="38"/>
      <c r="N37" s="38"/>
      <c r="O37" s="38" t="s">
        <v>107</v>
      </c>
    </row>
    <row r="38" spans="1:15">
      <c r="A38" s="8">
        <v>34</v>
      </c>
      <c r="B38" s="6" t="s">
        <v>82</v>
      </c>
      <c r="C38" s="38">
        <v>700188.72973999998</v>
      </c>
      <c r="D38" s="38">
        <v>802475.34727999964</v>
      </c>
      <c r="E38" s="38">
        <v>849127.28551999957</v>
      </c>
      <c r="F38" s="38">
        <v>603053.33164000022</v>
      </c>
      <c r="G38" s="38">
        <v>617351.77629000018</v>
      </c>
      <c r="H38" s="38">
        <v>512449.59401000006</v>
      </c>
      <c r="I38" s="38">
        <v>391118.86706999992</v>
      </c>
      <c r="J38" s="38">
        <v>383762.18014000001</v>
      </c>
      <c r="K38" s="38">
        <v>457511.26033999998</v>
      </c>
      <c r="L38" s="38">
        <v>478032.26880999992</v>
      </c>
      <c r="M38" s="38"/>
      <c r="N38" s="38"/>
      <c r="O38" s="38" t="s">
        <v>108</v>
      </c>
    </row>
    <row r="39" spans="1:15">
      <c r="A39" s="8">
        <v>35</v>
      </c>
      <c r="B39" s="6" t="s">
        <v>114</v>
      </c>
      <c r="C39" s="38">
        <v>2970493.5506600002</v>
      </c>
      <c r="D39" s="38">
        <v>2991471.4722100012</v>
      </c>
      <c r="E39" s="38">
        <v>2880766.2030199994</v>
      </c>
      <c r="F39" s="38">
        <v>2711372.6233700002</v>
      </c>
      <c r="G39" s="38">
        <v>2741239.4386200001</v>
      </c>
      <c r="H39" s="38">
        <v>2575088.4840099998</v>
      </c>
      <c r="I39" s="38">
        <v>2827451.0941200005</v>
      </c>
      <c r="J39" s="38">
        <v>2973804.4887999995</v>
      </c>
      <c r="K39" s="38">
        <v>2999960.1339400006</v>
      </c>
      <c r="L39" s="38">
        <v>2966406.6092400001</v>
      </c>
      <c r="M39" s="38"/>
      <c r="N39" s="38"/>
      <c r="O39" s="38" t="s">
        <v>83</v>
      </c>
    </row>
    <row r="40" spans="1:15">
      <c r="A40" s="8">
        <v>36</v>
      </c>
      <c r="B40" s="6" t="s">
        <v>84</v>
      </c>
      <c r="C40" s="38">
        <v>8462320.0108000003</v>
      </c>
      <c r="D40" s="38">
        <v>8061966.5980399987</v>
      </c>
      <c r="E40" s="38">
        <v>9023153.1252499986</v>
      </c>
      <c r="F40" s="38">
        <v>9294784.6863299981</v>
      </c>
      <c r="G40" s="38">
        <v>8389679.8722400013</v>
      </c>
      <c r="H40" s="38">
        <v>8559592.4353099968</v>
      </c>
      <c r="I40" s="38">
        <v>10133735.141380005</v>
      </c>
      <c r="J40" s="38">
        <v>10731988.67372</v>
      </c>
      <c r="K40" s="38">
        <v>10375788.252159996</v>
      </c>
      <c r="L40" s="38">
        <v>10371561.777439995</v>
      </c>
      <c r="M40" s="38"/>
      <c r="N40" s="38"/>
      <c r="O40" s="38" t="s">
        <v>109</v>
      </c>
    </row>
    <row r="41" spans="1:15">
      <c r="A41" s="8">
        <v>37</v>
      </c>
      <c r="B41" s="6" t="s">
        <v>85</v>
      </c>
      <c r="C41" s="38">
        <v>17501674.268300001</v>
      </c>
      <c r="D41" s="38">
        <v>17314345.460470002</v>
      </c>
      <c r="E41" s="38">
        <v>18098652.107350003</v>
      </c>
      <c r="F41" s="38">
        <v>18301731.156289998</v>
      </c>
      <c r="G41" s="38">
        <v>17520057.175859999</v>
      </c>
      <c r="H41" s="38">
        <v>17354187.477270003</v>
      </c>
      <c r="I41" s="38">
        <v>19578589.952970002</v>
      </c>
      <c r="J41" s="38">
        <v>20506147.873460006</v>
      </c>
      <c r="K41" s="38">
        <v>20125935.634599999</v>
      </c>
      <c r="L41" s="38">
        <v>20232058.686719995</v>
      </c>
      <c r="M41" s="38"/>
      <c r="N41" s="38"/>
      <c r="O41" s="38" t="s">
        <v>110</v>
      </c>
    </row>
    <row r="42" spans="1:15">
      <c r="A42" s="8">
        <v>38</v>
      </c>
      <c r="B42" s="6" t="s">
        <v>86</v>
      </c>
      <c r="C42" s="38">
        <v>237912710.86551005</v>
      </c>
      <c r="D42" s="38">
        <v>241347564.22532997</v>
      </c>
      <c r="E42" s="38">
        <v>246583724.34684005</v>
      </c>
      <c r="F42" s="38">
        <v>253080233.34271005</v>
      </c>
      <c r="G42" s="38">
        <v>257154876.07917005</v>
      </c>
      <c r="H42" s="38">
        <v>264076405.23468</v>
      </c>
      <c r="I42" s="38">
        <v>271187143.83175004</v>
      </c>
      <c r="J42" s="38">
        <v>276346851.27268004</v>
      </c>
      <c r="K42" s="38">
        <v>279096418.87826008</v>
      </c>
      <c r="L42" s="38">
        <v>284235750.74182999</v>
      </c>
      <c r="M42" s="38"/>
      <c r="N42" s="38"/>
      <c r="O42" s="38" t="s">
        <v>111</v>
      </c>
    </row>
    <row r="43" spans="1:15">
      <c r="A43" s="8">
        <v>39</v>
      </c>
      <c r="B43" s="6" t="s">
        <v>115</v>
      </c>
      <c r="C43" s="38">
        <v>2771042.19435</v>
      </c>
      <c r="D43" s="38">
        <v>2809231.2490299996</v>
      </c>
      <c r="E43" s="38">
        <v>2697529.7393999989</v>
      </c>
      <c r="F43" s="38">
        <v>2892014.065609999</v>
      </c>
      <c r="G43" s="38">
        <v>2833153.1237000008</v>
      </c>
      <c r="H43" s="38">
        <v>2868788.2501300001</v>
      </c>
      <c r="I43" s="38">
        <v>3037749.6720999996</v>
      </c>
      <c r="J43" s="38">
        <v>2887631.7661600001</v>
      </c>
      <c r="K43" s="38">
        <v>2724345.4033100009</v>
      </c>
      <c r="L43" s="38">
        <v>2549396.0619199998</v>
      </c>
      <c r="M43" s="38"/>
      <c r="N43" s="38"/>
      <c r="O43" s="38" t="s">
        <v>87</v>
      </c>
    </row>
    <row r="44" spans="1:15">
      <c r="A44" s="8">
        <v>40</v>
      </c>
      <c r="B44" s="6" t="s">
        <v>116</v>
      </c>
      <c r="C44" s="38">
        <v>2912756.8730500005</v>
      </c>
      <c r="D44" s="38">
        <v>2995618.8978100005</v>
      </c>
      <c r="E44" s="38">
        <v>3027927.4552999996</v>
      </c>
      <c r="F44" s="38">
        <v>3102940.8236699994</v>
      </c>
      <c r="G44" s="38">
        <v>3138570.3149000006</v>
      </c>
      <c r="H44" s="38">
        <v>2966543.8773600012</v>
      </c>
      <c r="I44" s="38">
        <v>2944041.0508899996</v>
      </c>
      <c r="J44" s="38">
        <v>3017981.3716600011</v>
      </c>
      <c r="K44" s="38">
        <v>3063046.2586400001</v>
      </c>
      <c r="L44" s="38">
        <v>3133232.8174499986</v>
      </c>
      <c r="M44" s="38"/>
      <c r="N44" s="38"/>
      <c r="O44" s="38" t="s">
        <v>88</v>
      </c>
    </row>
    <row r="45" spans="1:15">
      <c r="A45" s="8">
        <v>41</v>
      </c>
      <c r="B45" s="6" t="s">
        <v>89</v>
      </c>
      <c r="C45" s="38">
        <v>243596509.93321002</v>
      </c>
      <c r="D45" s="38">
        <v>247152414.37253001</v>
      </c>
      <c r="E45" s="38">
        <v>252309181.54187995</v>
      </c>
      <c r="F45" s="38">
        <v>259075188.23232999</v>
      </c>
      <c r="G45" s="38">
        <v>263126599.51808989</v>
      </c>
      <c r="H45" s="38">
        <v>269911737.36254001</v>
      </c>
      <c r="I45" s="38">
        <v>277168934.55508</v>
      </c>
      <c r="J45" s="38">
        <v>282252464.41084999</v>
      </c>
      <c r="K45" s="38">
        <v>284883810.54051</v>
      </c>
      <c r="L45" s="38">
        <v>289918379.62155998</v>
      </c>
      <c r="M45" s="38"/>
      <c r="N45" s="38"/>
      <c r="O45" s="38" t="s">
        <v>112</v>
      </c>
    </row>
    <row r="46" spans="1:15">
      <c r="A46" s="8">
        <v>42</v>
      </c>
      <c r="B46" s="6" t="s">
        <v>90</v>
      </c>
      <c r="C46" s="38">
        <v>261098184.20168003</v>
      </c>
      <c r="D46" s="38">
        <v>264466759.83314997</v>
      </c>
      <c r="E46" s="38">
        <v>270407833.64932996</v>
      </c>
      <c r="F46" s="38">
        <v>277376919.38875014</v>
      </c>
      <c r="G46" s="38">
        <v>280646656.69419008</v>
      </c>
      <c r="H46" s="38">
        <v>287265924.8399899</v>
      </c>
      <c r="I46" s="38">
        <v>296747524.50822997</v>
      </c>
      <c r="J46" s="38">
        <v>302758612.28446996</v>
      </c>
      <c r="K46" s="38">
        <v>305009746.1753301</v>
      </c>
      <c r="L46" s="38">
        <v>310150438.30847996</v>
      </c>
      <c r="M46" s="38"/>
      <c r="N46" s="38"/>
      <c r="O46" s="38" t="s">
        <v>113</v>
      </c>
    </row>
    <row r="47" spans="1:15">
      <c r="A47" s="8">
        <v>43</v>
      </c>
      <c r="B47" s="6" t="s">
        <v>26</v>
      </c>
      <c r="C47" s="38">
        <v>580522.1</v>
      </c>
      <c r="D47" s="38">
        <v>580522.1</v>
      </c>
      <c r="E47" s="38">
        <v>580522.1</v>
      </c>
      <c r="F47" s="38">
        <v>580522.1</v>
      </c>
      <c r="G47" s="38">
        <v>580522.1</v>
      </c>
      <c r="H47" s="38">
        <v>580522.1</v>
      </c>
      <c r="I47" s="38">
        <v>580522.1</v>
      </c>
      <c r="J47" s="38">
        <v>601522.1</v>
      </c>
      <c r="K47" s="38">
        <v>601522.1</v>
      </c>
      <c r="L47" s="38">
        <v>601522.1</v>
      </c>
      <c r="M47" s="38"/>
      <c r="N47" s="38"/>
      <c r="O47" s="38" t="s">
        <v>91</v>
      </c>
    </row>
    <row r="48" spans="1:15">
      <c r="A48" s="8">
        <v>44</v>
      </c>
      <c r="B48" s="6" t="s">
        <v>117</v>
      </c>
      <c r="C48" s="38">
        <v>14673892.888999999</v>
      </c>
      <c r="D48" s="38">
        <v>14833892.888999999</v>
      </c>
      <c r="E48" s="38">
        <v>15453452.888999999</v>
      </c>
      <c r="F48" s="38">
        <v>15459952.888999999</v>
      </c>
      <c r="G48" s="38">
        <v>15499952.888999999</v>
      </c>
      <c r="H48" s="38">
        <v>15895017.747000001</v>
      </c>
      <c r="I48" s="38">
        <v>16551217.747000003</v>
      </c>
      <c r="J48" s="38">
        <v>17172331.747000001</v>
      </c>
      <c r="K48" s="38">
        <v>17185567.747000001</v>
      </c>
      <c r="L48" s="38">
        <v>17188067.747000001</v>
      </c>
      <c r="M48" s="38"/>
      <c r="N48" s="38"/>
      <c r="O48" s="38" t="s">
        <v>125</v>
      </c>
    </row>
    <row r="49" spans="1:15">
      <c r="A49" s="8">
        <v>45</v>
      </c>
      <c r="B49" s="6" t="s">
        <v>118</v>
      </c>
      <c r="C49" s="38">
        <v>19671919.010899998</v>
      </c>
      <c r="D49" s="38">
        <v>19671804.44294</v>
      </c>
      <c r="E49" s="38">
        <v>19671804.44294</v>
      </c>
      <c r="F49" s="38">
        <v>19671804.44294</v>
      </c>
      <c r="G49" s="38">
        <v>19671804.44294</v>
      </c>
      <c r="H49" s="38">
        <v>19671804.44294</v>
      </c>
      <c r="I49" s="38">
        <v>19671804.44294</v>
      </c>
      <c r="J49" s="38">
        <v>19671804.44294</v>
      </c>
      <c r="K49" s="38">
        <v>19674230.09144</v>
      </c>
      <c r="L49" s="38">
        <v>19671804.44294</v>
      </c>
      <c r="M49" s="38"/>
      <c r="N49" s="38"/>
      <c r="O49" s="38" t="s">
        <v>127</v>
      </c>
    </row>
    <row r="50" spans="1:15">
      <c r="A50" s="8">
        <v>46</v>
      </c>
      <c r="B50" s="6" t="s">
        <v>121</v>
      </c>
      <c r="C50" s="38">
        <v>29995771.164719999</v>
      </c>
      <c r="D50" s="38">
        <v>30038233.447180003</v>
      </c>
      <c r="E50" s="38">
        <v>29795074.067900009</v>
      </c>
      <c r="F50" s="38">
        <v>26082193.203590002</v>
      </c>
      <c r="G50" s="38">
        <v>25988831.65434001</v>
      </c>
      <c r="H50" s="38">
        <v>26115070.292480007</v>
      </c>
      <c r="I50" s="38">
        <v>26572124.86347001</v>
      </c>
      <c r="J50" s="38">
        <v>26856082.443800002</v>
      </c>
      <c r="K50" s="38">
        <v>27376986.856699996</v>
      </c>
      <c r="L50" s="38">
        <v>26428325.356179994</v>
      </c>
      <c r="M50" s="38"/>
      <c r="N50" s="38"/>
      <c r="O50" s="38" t="s">
        <v>122</v>
      </c>
    </row>
    <row r="51" spans="1:15">
      <c r="A51" s="8">
        <v>47</v>
      </c>
      <c r="B51" s="6" t="s">
        <v>4</v>
      </c>
      <c r="C51" s="38">
        <v>10024412.026089998</v>
      </c>
      <c r="D51" s="38">
        <v>10429116.217860002</v>
      </c>
      <c r="E51" s="38">
        <v>11958784.634879999</v>
      </c>
      <c r="F51" s="38">
        <v>13469549.010829993</v>
      </c>
      <c r="G51" s="38">
        <v>13059470.280160001</v>
      </c>
      <c r="H51" s="38">
        <v>13634168.608290004</v>
      </c>
      <c r="I51" s="38">
        <v>16642932.839360001</v>
      </c>
      <c r="J51" s="38">
        <v>16503223.889510002</v>
      </c>
      <c r="K51" s="38">
        <v>15396048.87434</v>
      </c>
      <c r="L51" s="38">
        <v>14399795.605489993</v>
      </c>
      <c r="M51" s="38"/>
      <c r="N51" s="38"/>
      <c r="O51" s="38" t="s">
        <v>126</v>
      </c>
    </row>
    <row r="52" spans="1:15">
      <c r="A52" s="8">
        <v>48</v>
      </c>
      <c r="B52" s="6" t="s">
        <v>119</v>
      </c>
      <c r="C52" s="38">
        <v>74365995.090659961</v>
      </c>
      <c r="D52" s="38">
        <v>74973046.99688001</v>
      </c>
      <c r="E52" s="38">
        <v>76879116.034699991</v>
      </c>
      <c r="F52" s="38">
        <v>74683499.546330035</v>
      </c>
      <c r="G52" s="38">
        <v>74220059.266400024</v>
      </c>
      <c r="H52" s="38">
        <v>75316061.090690032</v>
      </c>
      <c r="I52" s="38">
        <v>79438079.892739981</v>
      </c>
      <c r="J52" s="38">
        <v>80203442.523249999</v>
      </c>
      <c r="K52" s="38">
        <v>79632833.569449976</v>
      </c>
      <c r="L52" s="38">
        <v>77687993.151560009</v>
      </c>
      <c r="M52" s="38"/>
      <c r="N52" s="38"/>
      <c r="O52" s="38" t="s">
        <v>120</v>
      </c>
    </row>
    <row r="53" spans="1:15">
      <c r="A53" s="8">
        <v>49</v>
      </c>
      <c r="B53" s="6" t="s">
        <v>123</v>
      </c>
      <c r="C53" s="38">
        <v>336044701.39254016</v>
      </c>
      <c r="D53" s="38">
        <v>340020328.93026006</v>
      </c>
      <c r="E53" s="38">
        <v>347867471.78420997</v>
      </c>
      <c r="F53" s="38">
        <v>352640941.03527993</v>
      </c>
      <c r="G53" s="38">
        <v>355447238.06075984</v>
      </c>
      <c r="H53" s="38">
        <v>363162508.03085989</v>
      </c>
      <c r="I53" s="38">
        <v>376766126.50115025</v>
      </c>
      <c r="J53" s="38">
        <v>383563576.90789002</v>
      </c>
      <c r="K53" s="38">
        <v>385244101.84497005</v>
      </c>
      <c r="L53" s="38">
        <v>388439953.56023002</v>
      </c>
      <c r="M53" s="38"/>
      <c r="N53" s="38"/>
      <c r="O53" s="38" t="s">
        <v>124</v>
      </c>
    </row>
  </sheetData>
  <mergeCells count="2">
    <mergeCell ref="A3:O3"/>
    <mergeCell ref="A2:O2"/>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L73"/>
  <sheetViews>
    <sheetView showGridLines="0" zoomScale="85" zoomScaleNormal="85" workbookViewId="0">
      <pane xSplit="2" ySplit="4" topLeftCell="H5" activePane="bottomRight" state="frozen"/>
      <selection pane="topRight" activeCell="C1" sqref="C1"/>
      <selection pane="bottomLeft" activeCell="A5" sqref="A5"/>
      <selection pane="bottomRight" activeCell="L49" sqref="L49"/>
    </sheetView>
  </sheetViews>
  <sheetFormatPr defaultRowHeight="15"/>
  <cols>
    <col min="1" max="1" width="9.140625" style="12" customWidth="1"/>
    <col min="2" max="2" width="79" style="9" bestFit="1" customWidth="1"/>
    <col min="3" max="14" width="26.140625" style="9" customWidth="1"/>
    <col min="15" max="15" width="61.140625" style="9" bestFit="1" customWidth="1"/>
    <col min="16" max="51" width="26.140625" style="9" customWidth="1"/>
    <col min="52" max="52" width="0" style="9" hidden="1" customWidth="1"/>
    <col min="53" max="53" width="21.5703125" style="9" customWidth="1"/>
    <col min="54" max="16384" width="9.140625" style="9"/>
  </cols>
  <sheetData>
    <row r="1" spans="1:13688" s="12" customFormat="1">
      <c r="O1" s="7" t="s">
        <v>39</v>
      </c>
    </row>
    <row r="2" spans="1:13688" s="12" customFormat="1" ht="31.5" customHeight="1" thickBot="1">
      <c r="A2" s="45" t="s">
        <v>128</v>
      </c>
      <c r="B2" s="46"/>
      <c r="C2" s="46"/>
      <c r="D2" s="46"/>
      <c r="E2" s="46"/>
      <c r="F2" s="46"/>
      <c r="G2" s="46"/>
      <c r="H2" s="46"/>
      <c r="I2" s="46"/>
      <c r="J2" s="46"/>
      <c r="K2" s="46"/>
      <c r="L2" s="46"/>
      <c r="M2" s="46"/>
      <c r="N2" s="46"/>
      <c r="O2" s="46"/>
    </row>
    <row r="3" spans="1:13688" s="12" customFormat="1" ht="31.5" customHeight="1" thickBot="1">
      <c r="A3" s="51" t="s">
        <v>384</v>
      </c>
      <c r="B3" s="52"/>
      <c r="C3" s="52"/>
      <c r="D3" s="52"/>
      <c r="E3" s="52"/>
      <c r="F3" s="52"/>
      <c r="G3" s="52"/>
      <c r="H3" s="52"/>
      <c r="I3" s="52"/>
      <c r="J3" s="52"/>
      <c r="K3" s="52"/>
      <c r="L3" s="52"/>
      <c r="M3" s="52"/>
      <c r="N3" s="52"/>
      <c r="O3" s="52"/>
    </row>
    <row r="4" spans="1:13688" ht="16.5" thickBot="1">
      <c r="A4" s="16"/>
      <c r="B4" s="17" t="s">
        <v>38</v>
      </c>
      <c r="C4" s="17" t="s">
        <v>3</v>
      </c>
      <c r="D4" s="17" t="s">
        <v>5</v>
      </c>
      <c r="E4" s="17" t="s">
        <v>6</v>
      </c>
      <c r="F4" s="17" t="s">
        <v>7</v>
      </c>
      <c r="G4" s="17" t="s">
        <v>160</v>
      </c>
      <c r="H4" s="17" t="s">
        <v>8</v>
      </c>
      <c r="I4" s="17" t="s">
        <v>9</v>
      </c>
      <c r="J4" s="17" t="s">
        <v>20</v>
      </c>
      <c r="K4" s="17" t="s">
        <v>21</v>
      </c>
      <c r="L4" s="17" t="s">
        <v>22</v>
      </c>
      <c r="M4" s="17" t="s">
        <v>23</v>
      </c>
      <c r="N4" s="17" t="s">
        <v>24</v>
      </c>
      <c r="O4" s="17" t="s">
        <v>29</v>
      </c>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row>
    <row r="5" spans="1:13688">
      <c r="A5" s="8">
        <v>1</v>
      </c>
      <c r="B5" s="12" t="s">
        <v>30</v>
      </c>
      <c r="C5" s="38">
        <v>27713961.309590019</v>
      </c>
      <c r="D5" s="38">
        <v>26571889.050390001</v>
      </c>
      <c r="E5" s="38">
        <v>26181449.859640002</v>
      </c>
      <c r="F5" s="38">
        <v>24894236.278669998</v>
      </c>
      <c r="G5" s="38">
        <v>23936996.196340002</v>
      </c>
      <c r="H5" s="38">
        <v>23158955.821339998</v>
      </c>
      <c r="I5" s="38">
        <v>23881838.757369999</v>
      </c>
      <c r="J5" s="38">
        <v>24655849.777540002</v>
      </c>
      <c r="K5" s="38">
        <v>24898997.842520002</v>
      </c>
      <c r="L5" s="38">
        <v>24565711.963350005</v>
      </c>
      <c r="M5" s="38"/>
      <c r="N5" s="38"/>
      <c r="O5" s="38" t="s">
        <v>31</v>
      </c>
    </row>
    <row r="6" spans="1:13688">
      <c r="A6" s="8">
        <v>2</v>
      </c>
      <c r="B6" s="12" t="s">
        <v>32</v>
      </c>
      <c r="C6" s="38">
        <v>4069762.9694899991</v>
      </c>
      <c r="D6" s="38">
        <v>3973705.6861300003</v>
      </c>
      <c r="E6" s="38">
        <v>3973084.2741100001</v>
      </c>
      <c r="F6" s="38">
        <v>4150549.9289499978</v>
      </c>
      <c r="G6" s="38">
        <v>4265748.3059200002</v>
      </c>
      <c r="H6" s="38">
        <v>4263975.7567600012</v>
      </c>
      <c r="I6" s="38">
        <v>4235144.3448599996</v>
      </c>
      <c r="J6" s="38">
        <v>4199698.5950100012</v>
      </c>
      <c r="K6" s="38">
        <v>4166731.8535800003</v>
      </c>
      <c r="L6" s="38">
        <v>4106543.7657199982</v>
      </c>
      <c r="M6" s="38"/>
      <c r="N6" s="38"/>
      <c r="O6" s="38" t="s">
        <v>33</v>
      </c>
    </row>
    <row r="7" spans="1:13688">
      <c r="A7" s="8">
        <v>3</v>
      </c>
      <c r="B7" s="12" t="s">
        <v>129</v>
      </c>
      <c r="C7" s="38">
        <v>7425973.9201900009</v>
      </c>
      <c r="D7" s="38">
        <v>7313874.0516499998</v>
      </c>
      <c r="E7" s="38">
        <v>7468751.8993099993</v>
      </c>
      <c r="F7" s="38">
        <v>7786937.3853899986</v>
      </c>
      <c r="G7" s="38">
        <v>7893449.7842800012</v>
      </c>
      <c r="H7" s="38">
        <v>7909052.887099999</v>
      </c>
      <c r="I7" s="38">
        <v>7761819.3367799986</v>
      </c>
      <c r="J7" s="38">
        <v>7898975.4821799994</v>
      </c>
      <c r="K7" s="38">
        <v>7872520.3587600011</v>
      </c>
      <c r="L7" s="38">
        <v>8051550.0330599993</v>
      </c>
      <c r="M7" s="38"/>
      <c r="N7" s="38"/>
      <c r="O7" s="38" t="s">
        <v>35</v>
      </c>
    </row>
    <row r="8" spans="1:13688">
      <c r="A8" s="8">
        <v>4</v>
      </c>
      <c r="B8" s="12" t="s">
        <v>36</v>
      </c>
      <c r="C8" s="38">
        <v>2628795.7366199996</v>
      </c>
      <c r="D8" s="38">
        <v>3406434.9759699996</v>
      </c>
      <c r="E8" s="38">
        <v>3757832.4650099999</v>
      </c>
      <c r="F8" s="38">
        <v>4228986.8052999992</v>
      </c>
      <c r="G8" s="38">
        <v>4365087.5171299987</v>
      </c>
      <c r="H8" s="38">
        <v>4625734.9797099987</v>
      </c>
      <c r="I8" s="38">
        <v>4878673.4207199998</v>
      </c>
      <c r="J8" s="38">
        <v>5137565.5338899987</v>
      </c>
      <c r="K8" s="38">
        <v>5294217.8772700019</v>
      </c>
      <c r="L8" s="38">
        <v>5596811.4221699983</v>
      </c>
      <c r="M8" s="38"/>
      <c r="N8" s="38"/>
      <c r="O8" s="38" t="s">
        <v>37</v>
      </c>
    </row>
    <row r="9" spans="1:13688">
      <c r="A9" s="8">
        <v>5</v>
      </c>
      <c r="B9" s="12" t="s">
        <v>40</v>
      </c>
      <c r="C9" s="38">
        <v>0</v>
      </c>
      <c r="D9" s="38">
        <v>0</v>
      </c>
      <c r="E9" s="38">
        <v>0</v>
      </c>
      <c r="F9" s="38">
        <v>0</v>
      </c>
      <c r="G9" s="38">
        <v>0</v>
      </c>
      <c r="H9" s="38">
        <v>0</v>
      </c>
      <c r="I9" s="38">
        <v>0</v>
      </c>
      <c r="J9" s="38">
        <v>0</v>
      </c>
      <c r="K9" s="38">
        <v>0</v>
      </c>
      <c r="L9" s="38">
        <v>0</v>
      </c>
      <c r="M9" s="38"/>
      <c r="N9" s="38"/>
      <c r="O9" s="38" t="s">
        <v>41</v>
      </c>
    </row>
    <row r="10" spans="1:13688">
      <c r="A10" s="8">
        <v>6</v>
      </c>
      <c r="B10" s="12" t="s">
        <v>130</v>
      </c>
      <c r="C10" s="38">
        <v>0</v>
      </c>
      <c r="D10" s="38">
        <v>0</v>
      </c>
      <c r="E10" s="38">
        <v>0</v>
      </c>
      <c r="F10" s="38">
        <v>0</v>
      </c>
      <c r="G10" s="38">
        <v>0</v>
      </c>
      <c r="H10" s="38">
        <v>0</v>
      </c>
      <c r="I10" s="38">
        <v>0</v>
      </c>
      <c r="J10" s="38">
        <v>0</v>
      </c>
      <c r="K10" s="38">
        <v>0</v>
      </c>
      <c r="L10" s="38">
        <v>0</v>
      </c>
      <c r="M10" s="38"/>
      <c r="N10" s="38"/>
      <c r="O10" s="38" t="s">
        <v>43</v>
      </c>
    </row>
    <row r="11" spans="1:13688">
      <c r="A11" s="8">
        <v>7</v>
      </c>
      <c r="B11" s="12" t="s">
        <v>44</v>
      </c>
      <c r="C11" s="38">
        <v>1434.23</v>
      </c>
      <c r="D11" s="38">
        <v>0</v>
      </c>
      <c r="E11" s="38">
        <v>0</v>
      </c>
      <c r="F11" s="38">
        <v>0</v>
      </c>
      <c r="G11" s="38">
        <v>0</v>
      </c>
      <c r="H11" s="38">
        <v>0</v>
      </c>
      <c r="I11" s="38">
        <v>0</v>
      </c>
      <c r="J11" s="38">
        <v>0</v>
      </c>
      <c r="K11" s="38">
        <v>0</v>
      </c>
      <c r="L11" s="38">
        <v>0</v>
      </c>
      <c r="M11" s="38"/>
      <c r="N11" s="38"/>
      <c r="O11" s="38" t="s">
        <v>45</v>
      </c>
    </row>
    <row r="12" spans="1:13688">
      <c r="A12" s="8">
        <v>8</v>
      </c>
      <c r="B12" s="12" t="s">
        <v>131</v>
      </c>
      <c r="C12" s="38">
        <v>9222430.6880824659</v>
      </c>
      <c r="D12" s="38">
        <v>9268411.566610001</v>
      </c>
      <c r="E12" s="38">
        <v>9374098.2887100037</v>
      </c>
      <c r="F12" s="38">
        <v>9644757.0323900003</v>
      </c>
      <c r="G12" s="38">
        <v>9870083.1076200008</v>
      </c>
      <c r="H12" s="38">
        <v>10265385.878290001</v>
      </c>
      <c r="I12" s="38">
        <v>10397911.47405</v>
      </c>
      <c r="J12" s="38">
        <v>10325300.070430001</v>
      </c>
      <c r="K12" s="38">
        <v>10073901.637120001</v>
      </c>
      <c r="L12" s="38">
        <v>9975445.5524099991</v>
      </c>
      <c r="M12" s="38"/>
      <c r="N12" s="38"/>
      <c r="O12" s="38" t="s">
        <v>47</v>
      </c>
    </row>
    <row r="13" spans="1:13688">
      <c r="A13" s="8">
        <v>9</v>
      </c>
      <c r="B13" s="12" t="s">
        <v>132</v>
      </c>
      <c r="C13" s="38">
        <v>13357.680910000001</v>
      </c>
      <c r="D13" s="38">
        <v>13357.1975</v>
      </c>
      <c r="E13" s="38">
        <v>12823.87508</v>
      </c>
      <c r="F13" s="38">
        <v>12175.980889999999</v>
      </c>
      <c r="G13" s="38">
        <v>12175.46859</v>
      </c>
      <c r="H13" s="38">
        <v>11728.950420000001</v>
      </c>
      <c r="I13" s="38">
        <v>11153.981249999999</v>
      </c>
      <c r="J13" s="38">
        <v>11153.45643</v>
      </c>
      <c r="K13" s="38">
        <v>10723.241389999999</v>
      </c>
      <c r="L13" s="38">
        <v>10152.523950000001</v>
      </c>
      <c r="M13" s="38"/>
      <c r="N13" s="38"/>
      <c r="O13" s="38" t="s">
        <v>49</v>
      </c>
    </row>
    <row r="14" spans="1:13688">
      <c r="A14" s="8">
        <v>10</v>
      </c>
      <c r="B14" s="12" t="s">
        <v>133</v>
      </c>
      <c r="C14" s="38">
        <v>0</v>
      </c>
      <c r="D14" s="38">
        <v>0</v>
      </c>
      <c r="E14" s="38">
        <v>0</v>
      </c>
      <c r="F14" s="38">
        <v>0</v>
      </c>
      <c r="G14" s="38">
        <v>333.69999000000001</v>
      </c>
      <c r="H14" s="38">
        <v>333.69999000000001</v>
      </c>
      <c r="I14" s="38">
        <v>0</v>
      </c>
      <c r="J14" s="38">
        <v>0</v>
      </c>
      <c r="K14" s="38">
        <v>0</v>
      </c>
      <c r="L14" s="38">
        <v>0</v>
      </c>
      <c r="M14" s="38"/>
      <c r="N14" s="38"/>
      <c r="O14" s="38" t="s">
        <v>51</v>
      </c>
    </row>
    <row r="15" spans="1:13688">
      <c r="A15" s="8">
        <v>11</v>
      </c>
      <c r="B15" s="12" t="s">
        <v>134</v>
      </c>
      <c r="C15" s="38">
        <v>6502555.1838300014</v>
      </c>
      <c r="D15" s="38">
        <v>6870372.2830100013</v>
      </c>
      <c r="E15" s="38">
        <v>6920610.2396100005</v>
      </c>
      <c r="F15" s="38">
        <v>6649411.4273200007</v>
      </c>
      <c r="G15" s="38">
        <v>5834816.7511900002</v>
      </c>
      <c r="H15" s="38">
        <v>6846092.7736</v>
      </c>
      <c r="I15" s="38">
        <v>6847289.6671700003</v>
      </c>
      <c r="J15" s="38">
        <v>6906972.7020799993</v>
      </c>
      <c r="K15" s="38">
        <v>6623271.3741800012</v>
      </c>
      <c r="L15" s="38">
        <v>6614233.6644099997</v>
      </c>
      <c r="M15" s="38"/>
      <c r="N15" s="38"/>
      <c r="O15" s="38" t="s">
        <v>53</v>
      </c>
    </row>
    <row r="16" spans="1:13688">
      <c r="A16" s="8">
        <v>12</v>
      </c>
      <c r="B16" s="12" t="s">
        <v>54</v>
      </c>
      <c r="C16" s="38">
        <v>591688.88153999997</v>
      </c>
      <c r="D16" s="38">
        <v>597250.67656999978</v>
      </c>
      <c r="E16" s="38">
        <v>596725.55324999988</v>
      </c>
      <c r="F16" s="38">
        <v>596696.06694999989</v>
      </c>
      <c r="G16" s="38">
        <v>594881.89692999993</v>
      </c>
      <c r="H16" s="38">
        <v>600947.95974000008</v>
      </c>
      <c r="I16" s="38">
        <v>600674.18566999992</v>
      </c>
      <c r="J16" s="38">
        <v>601318.78281999996</v>
      </c>
      <c r="K16" s="38">
        <v>604727.89876999997</v>
      </c>
      <c r="L16" s="38">
        <v>608722.03470999992</v>
      </c>
      <c r="M16" s="38"/>
      <c r="N16" s="38"/>
      <c r="O16" s="38" t="s">
        <v>55</v>
      </c>
    </row>
    <row r="17" spans="1:15">
      <c r="A17" s="8">
        <v>13</v>
      </c>
      <c r="B17" s="12" t="s">
        <v>56</v>
      </c>
      <c r="C17" s="38">
        <v>87000</v>
      </c>
      <c r="D17" s="38">
        <v>96000</v>
      </c>
      <c r="E17" s="38">
        <v>96000</v>
      </c>
      <c r="F17" s="38">
        <v>96000</v>
      </c>
      <c r="G17" s="38">
        <v>96000</v>
      </c>
      <c r="H17" s="38">
        <v>96000</v>
      </c>
      <c r="I17" s="38">
        <v>96000</v>
      </c>
      <c r="J17" s="38">
        <v>96000</v>
      </c>
      <c r="K17" s="38">
        <v>96000</v>
      </c>
      <c r="L17" s="38">
        <v>96000</v>
      </c>
      <c r="M17" s="38"/>
      <c r="N17" s="38"/>
      <c r="O17" s="38" t="s">
        <v>57</v>
      </c>
    </row>
    <row r="18" spans="1:15">
      <c r="A18" s="8">
        <v>14</v>
      </c>
      <c r="B18" s="12" t="s">
        <v>135</v>
      </c>
      <c r="C18" s="38">
        <v>164.4</v>
      </c>
      <c r="D18" s="38">
        <v>169.2</v>
      </c>
      <c r="E18" s="38">
        <v>169.2</v>
      </c>
      <c r="F18" s="38">
        <v>176.4</v>
      </c>
      <c r="G18" s="38">
        <v>173.1</v>
      </c>
      <c r="H18" s="38">
        <v>0</v>
      </c>
      <c r="I18" s="38">
        <v>0</v>
      </c>
      <c r="J18" s="38">
        <v>0</v>
      </c>
      <c r="K18" s="38">
        <v>0</v>
      </c>
      <c r="L18" s="38">
        <v>57.2</v>
      </c>
      <c r="M18" s="38"/>
      <c r="N18" s="38"/>
      <c r="O18" s="38" t="s">
        <v>59</v>
      </c>
    </row>
    <row r="19" spans="1:15">
      <c r="A19" s="8">
        <v>15</v>
      </c>
      <c r="B19" s="12" t="s">
        <v>136</v>
      </c>
      <c r="C19" s="38">
        <v>51356.355609999999</v>
      </c>
      <c r="D19" s="38">
        <v>46214.68967</v>
      </c>
      <c r="E19" s="38">
        <v>48582.847619999993</v>
      </c>
      <c r="F19" s="38">
        <v>49218.941610000002</v>
      </c>
      <c r="G19" s="38">
        <v>49386.868669999996</v>
      </c>
      <c r="H19" s="38">
        <v>47535.568199999994</v>
      </c>
      <c r="I19" s="38">
        <v>44520.386019999998</v>
      </c>
      <c r="J19" s="38">
        <v>44142.86131</v>
      </c>
      <c r="K19" s="38">
        <v>45779.003109999998</v>
      </c>
      <c r="L19" s="38">
        <v>45735.135260000003</v>
      </c>
      <c r="M19" s="38"/>
      <c r="N19" s="38"/>
      <c r="O19" s="38" t="s">
        <v>61</v>
      </c>
    </row>
    <row r="20" spans="1:15">
      <c r="A20" s="8">
        <v>16</v>
      </c>
      <c r="B20" s="12" t="s">
        <v>137</v>
      </c>
      <c r="C20" s="38">
        <v>427845.78398999997</v>
      </c>
      <c r="D20" s="38">
        <v>427876.49174999999</v>
      </c>
      <c r="E20" s="38">
        <v>432895.00646</v>
      </c>
      <c r="F20" s="38">
        <v>414001.35839000001</v>
      </c>
      <c r="G20" s="38">
        <v>412876.52457000001</v>
      </c>
      <c r="H20" s="38">
        <v>406118.16858</v>
      </c>
      <c r="I20" s="38">
        <v>406273.19164999999</v>
      </c>
      <c r="J20" s="38">
        <v>406350.40746999998</v>
      </c>
      <c r="K20" s="38">
        <v>404131.13273000001</v>
      </c>
      <c r="L20" s="38">
        <v>428962.81050999998</v>
      </c>
      <c r="M20" s="38"/>
      <c r="N20" s="38"/>
      <c r="O20" s="38" t="s">
        <v>63</v>
      </c>
    </row>
    <row r="21" spans="1:15">
      <c r="A21" s="8">
        <v>17</v>
      </c>
      <c r="B21" s="12" t="s">
        <v>138</v>
      </c>
      <c r="C21" s="38">
        <v>58736327.138110012</v>
      </c>
      <c r="D21" s="38">
        <v>58585555.869599998</v>
      </c>
      <c r="E21" s="38">
        <v>58863023.509060003</v>
      </c>
      <c r="F21" s="38">
        <v>58523147.606210008</v>
      </c>
      <c r="G21" s="38">
        <v>57332009.221589997</v>
      </c>
      <c r="H21" s="38">
        <v>58231862.444109999</v>
      </c>
      <c r="I21" s="38">
        <v>59161298.745930009</v>
      </c>
      <c r="J21" s="38">
        <v>60283327.669490002</v>
      </c>
      <c r="K21" s="38">
        <v>60091002.219759978</v>
      </c>
      <c r="L21" s="38">
        <v>60099926.105939977</v>
      </c>
      <c r="M21" s="38"/>
      <c r="N21" s="38"/>
      <c r="O21" s="38" t="s">
        <v>65</v>
      </c>
    </row>
    <row r="22" spans="1:15">
      <c r="A22" s="8">
        <v>18</v>
      </c>
      <c r="B22" s="12" t="s">
        <v>66</v>
      </c>
      <c r="C22" s="38">
        <v>3875254.6700256532</v>
      </c>
      <c r="D22" s="38">
        <v>4300585.7201499995</v>
      </c>
      <c r="E22" s="38">
        <v>4046296.4339200007</v>
      </c>
      <c r="F22" s="38">
        <v>4074664.3930399986</v>
      </c>
      <c r="G22" s="38">
        <v>3896731.8881999985</v>
      </c>
      <c r="H22" s="38">
        <v>4162139.5333999991</v>
      </c>
      <c r="I22" s="38">
        <v>4805353.8140399978</v>
      </c>
      <c r="J22" s="38">
        <v>3467060.1656599995</v>
      </c>
      <c r="K22" s="38">
        <v>3594998.1806700006</v>
      </c>
      <c r="L22" s="38">
        <v>3666851.805960001</v>
      </c>
      <c r="M22" s="38"/>
      <c r="N22" s="38"/>
      <c r="O22" s="38" t="s">
        <v>92</v>
      </c>
    </row>
    <row r="23" spans="1:15">
      <c r="A23" s="8">
        <v>19</v>
      </c>
      <c r="B23" s="12" t="s">
        <v>67</v>
      </c>
      <c r="C23" s="38">
        <v>15123997.582950367</v>
      </c>
      <c r="D23" s="38">
        <v>14580912.733119998</v>
      </c>
      <c r="E23" s="38">
        <v>14401588.621530002</v>
      </c>
      <c r="F23" s="38">
        <v>14587916.579789998</v>
      </c>
      <c r="G23" s="38">
        <v>14170486.020879999</v>
      </c>
      <c r="H23" s="38">
        <v>16894623.452680003</v>
      </c>
      <c r="I23" s="38">
        <v>15083354.87758</v>
      </c>
      <c r="J23" s="38">
        <v>14124335.279129997</v>
      </c>
      <c r="K23" s="38">
        <v>13995629.651849994</v>
      </c>
      <c r="L23" s="38">
        <v>13821049.43024</v>
      </c>
      <c r="M23" s="38"/>
      <c r="N23" s="38"/>
      <c r="O23" s="38" t="s">
        <v>93</v>
      </c>
    </row>
    <row r="24" spans="1:15">
      <c r="A24" s="8">
        <v>20</v>
      </c>
      <c r="B24" s="12" t="s">
        <v>139</v>
      </c>
      <c r="C24" s="38">
        <v>536734.20492999989</v>
      </c>
      <c r="D24" s="38">
        <v>606754.94357999996</v>
      </c>
      <c r="E24" s="38">
        <v>647298.15286000003</v>
      </c>
      <c r="F24" s="38">
        <v>672165.74958000006</v>
      </c>
      <c r="G24" s="38">
        <v>598742.52265000006</v>
      </c>
      <c r="H24" s="38">
        <v>589343.49893</v>
      </c>
      <c r="I24" s="38">
        <v>676369.64968000003</v>
      </c>
      <c r="J24" s="38">
        <v>715617.07174999989</v>
      </c>
      <c r="K24" s="38">
        <v>687462.39013999992</v>
      </c>
      <c r="L24" s="38">
        <v>660180.1956199999</v>
      </c>
      <c r="M24" s="38"/>
      <c r="N24" s="38"/>
      <c r="O24" s="38" t="s">
        <v>94</v>
      </c>
    </row>
    <row r="25" spans="1:15">
      <c r="A25" s="8">
        <v>21</v>
      </c>
      <c r="B25" s="12" t="s">
        <v>140</v>
      </c>
      <c r="C25" s="38">
        <v>36512822.37627349</v>
      </c>
      <c r="D25" s="38">
        <v>36432874.475589991</v>
      </c>
      <c r="E25" s="38">
        <v>35790814.455039993</v>
      </c>
      <c r="F25" s="38">
        <v>35283507.670560002</v>
      </c>
      <c r="G25" s="38">
        <v>34977938.081139997</v>
      </c>
      <c r="H25" s="38">
        <v>35528021.013080016</v>
      </c>
      <c r="I25" s="38">
        <v>35097486.70476</v>
      </c>
      <c r="J25" s="38">
        <v>35075016.071779996</v>
      </c>
      <c r="K25" s="38">
        <v>34540078.881059997</v>
      </c>
      <c r="L25" s="38">
        <v>33699566.081829995</v>
      </c>
      <c r="M25" s="38"/>
      <c r="N25" s="38"/>
      <c r="O25" s="38" t="s">
        <v>95</v>
      </c>
    </row>
    <row r="26" spans="1:15">
      <c r="A26" s="8">
        <v>22</v>
      </c>
      <c r="B26" s="12" t="s">
        <v>141</v>
      </c>
      <c r="C26" s="38">
        <v>12384.82013</v>
      </c>
      <c r="D26" s="38">
        <v>26432.353160000002</v>
      </c>
      <c r="E26" s="38">
        <v>20094.43174</v>
      </c>
      <c r="F26" s="38">
        <v>6737.0736999999999</v>
      </c>
      <c r="G26" s="38">
        <v>43144.447390000001</v>
      </c>
      <c r="H26" s="38">
        <v>48907.0651</v>
      </c>
      <c r="I26" s="38">
        <v>19367.48921</v>
      </c>
      <c r="J26" s="38">
        <v>2259.9813600000002</v>
      </c>
      <c r="K26" s="38">
        <v>3952.2192599999998</v>
      </c>
      <c r="L26" s="38">
        <v>5698.1388999999999</v>
      </c>
      <c r="M26" s="38"/>
      <c r="N26" s="38"/>
      <c r="O26" s="38" t="s">
        <v>96</v>
      </c>
    </row>
    <row r="27" spans="1:15">
      <c r="A27" s="8">
        <v>23</v>
      </c>
      <c r="B27" s="12" t="s">
        <v>142</v>
      </c>
      <c r="C27" s="38">
        <v>252988.49342945439</v>
      </c>
      <c r="D27" s="38">
        <v>287096.63831999997</v>
      </c>
      <c r="E27" s="38">
        <v>247788.36358999996</v>
      </c>
      <c r="F27" s="38">
        <v>278638.14690000005</v>
      </c>
      <c r="G27" s="38">
        <v>287734.85842999996</v>
      </c>
      <c r="H27" s="38">
        <v>215132.59872000001</v>
      </c>
      <c r="I27" s="38">
        <v>375522.42485999997</v>
      </c>
      <c r="J27" s="38">
        <v>485832.97647999978</v>
      </c>
      <c r="K27" s="38">
        <v>262663.56815999997</v>
      </c>
      <c r="L27" s="38">
        <v>266768.34104000003</v>
      </c>
      <c r="M27" s="38"/>
      <c r="N27" s="38"/>
      <c r="O27" s="38" t="s">
        <v>97</v>
      </c>
    </row>
    <row r="28" spans="1:15">
      <c r="A28" s="8">
        <v>24</v>
      </c>
      <c r="B28" s="12" t="s">
        <v>143</v>
      </c>
      <c r="C28" s="38">
        <v>1980543.7988499994</v>
      </c>
      <c r="D28" s="38">
        <v>2295384.0871300003</v>
      </c>
      <c r="E28" s="38">
        <v>2240328.3194199996</v>
      </c>
      <c r="F28" s="38">
        <v>2249084.3191499999</v>
      </c>
      <c r="G28" s="38">
        <v>2291432.5503400001</v>
      </c>
      <c r="H28" s="38">
        <v>2355143.1978700003</v>
      </c>
      <c r="I28" s="38">
        <v>2339852.9991299994</v>
      </c>
      <c r="J28" s="38">
        <v>2341553.3044199999</v>
      </c>
      <c r="K28" s="38">
        <v>2411158.6606299994</v>
      </c>
      <c r="L28" s="38">
        <v>2431916.0014899992</v>
      </c>
      <c r="M28" s="38"/>
      <c r="N28" s="38"/>
      <c r="O28" s="38" t="s">
        <v>98</v>
      </c>
    </row>
    <row r="29" spans="1:15">
      <c r="A29" s="8">
        <v>25</v>
      </c>
      <c r="B29" s="12" t="s">
        <v>144</v>
      </c>
      <c r="C29" s="38">
        <v>1062569.6052185108</v>
      </c>
      <c r="D29" s="38">
        <v>780370.43385000003</v>
      </c>
      <c r="E29" s="38">
        <v>859293.20500000019</v>
      </c>
      <c r="F29" s="38">
        <v>872849.88303999987</v>
      </c>
      <c r="G29" s="38">
        <v>878192.66865000001</v>
      </c>
      <c r="H29" s="38">
        <v>823619.62307999993</v>
      </c>
      <c r="I29" s="38">
        <v>890336.78624000016</v>
      </c>
      <c r="J29" s="38">
        <v>887399.86960000009</v>
      </c>
      <c r="K29" s="38">
        <v>878656.54846999981</v>
      </c>
      <c r="L29" s="38">
        <v>881202.50022000016</v>
      </c>
      <c r="M29" s="38"/>
      <c r="N29" s="38"/>
      <c r="O29" s="38" t="s">
        <v>99</v>
      </c>
    </row>
    <row r="30" spans="1:15">
      <c r="A30" s="8">
        <v>26</v>
      </c>
      <c r="B30" s="12" t="s">
        <v>145</v>
      </c>
      <c r="C30" s="38">
        <v>5269217.2266772659</v>
      </c>
      <c r="D30" s="38">
        <v>5182552.9532499993</v>
      </c>
      <c r="E30" s="38">
        <v>5495655.5262699993</v>
      </c>
      <c r="F30" s="38">
        <v>5482944.4700100021</v>
      </c>
      <c r="G30" s="38">
        <v>5433035.7847099993</v>
      </c>
      <c r="H30" s="38">
        <v>5501111.7813999988</v>
      </c>
      <c r="I30" s="38">
        <v>5470378.28278</v>
      </c>
      <c r="J30" s="38">
        <v>5492117.7000100017</v>
      </c>
      <c r="K30" s="38">
        <v>5618654.8417000016</v>
      </c>
      <c r="L30" s="38">
        <v>5742362.0195000004</v>
      </c>
      <c r="M30" s="38"/>
      <c r="N30" s="38"/>
      <c r="O30" s="38" t="s">
        <v>100</v>
      </c>
    </row>
    <row r="31" spans="1:15">
      <c r="A31" s="8">
        <v>27</v>
      </c>
      <c r="B31" s="12" t="s">
        <v>146</v>
      </c>
      <c r="C31" s="38">
        <v>64626512.780030005</v>
      </c>
      <c r="D31" s="38">
        <v>64492964.339530006</v>
      </c>
      <c r="E31" s="38">
        <v>63749157.510599993</v>
      </c>
      <c r="F31" s="38">
        <v>63508508.287049994</v>
      </c>
      <c r="G31" s="38">
        <v>62577438.82372003</v>
      </c>
      <c r="H31" s="38">
        <v>66118041.765529998</v>
      </c>
      <c r="I31" s="38">
        <v>64758023.029520012</v>
      </c>
      <c r="J31" s="38">
        <v>62591192.421389997</v>
      </c>
      <c r="K31" s="38">
        <v>61993254.943249993</v>
      </c>
      <c r="L31" s="38">
        <v>61175594.516070001</v>
      </c>
      <c r="M31" s="38"/>
      <c r="N31" s="38"/>
      <c r="O31" s="38" t="s">
        <v>101</v>
      </c>
    </row>
    <row r="32" spans="1:15">
      <c r="A32" s="8">
        <v>28</v>
      </c>
      <c r="B32" s="12" t="s">
        <v>147</v>
      </c>
      <c r="C32" s="38">
        <v>123362839.91586003</v>
      </c>
      <c r="D32" s="38">
        <v>123078520.20936999</v>
      </c>
      <c r="E32" s="38">
        <v>122612181.01991998</v>
      </c>
      <c r="F32" s="38">
        <v>122031655.89351003</v>
      </c>
      <c r="G32" s="38">
        <v>119909448.04552996</v>
      </c>
      <c r="H32" s="38">
        <v>124349904.20984995</v>
      </c>
      <c r="I32" s="38">
        <v>123919321.77565998</v>
      </c>
      <c r="J32" s="38">
        <v>122874520.09108001</v>
      </c>
      <c r="K32" s="38">
        <v>122084257.16324</v>
      </c>
      <c r="L32" s="38">
        <v>121275520.62224001</v>
      </c>
      <c r="M32" s="38"/>
      <c r="N32" s="38"/>
      <c r="O32" s="38" t="s">
        <v>102</v>
      </c>
    </row>
    <row r="33" spans="1:15">
      <c r="A33" s="8">
        <v>29</v>
      </c>
      <c r="B33" s="12" t="s">
        <v>78</v>
      </c>
      <c r="C33" s="38">
        <v>1593341.4546787448</v>
      </c>
      <c r="D33" s="38">
        <v>1705420.4479199999</v>
      </c>
      <c r="E33" s="38">
        <v>1963920.0336699996</v>
      </c>
      <c r="F33" s="38">
        <v>1926641.0024500007</v>
      </c>
      <c r="G33" s="38">
        <v>1835566.1931799999</v>
      </c>
      <c r="H33" s="38">
        <v>1898612.9465799991</v>
      </c>
      <c r="I33" s="38">
        <v>1706489.9361200002</v>
      </c>
      <c r="J33" s="38">
        <v>2214122.7993099992</v>
      </c>
      <c r="K33" s="38">
        <v>2058472.2709299994</v>
      </c>
      <c r="L33" s="38">
        <v>1919843.7842899994</v>
      </c>
      <c r="M33" s="38"/>
      <c r="N33" s="38"/>
      <c r="O33" s="38" t="s">
        <v>103</v>
      </c>
    </row>
    <row r="34" spans="1:15">
      <c r="A34" s="8">
        <v>30</v>
      </c>
      <c r="B34" s="12" t="s">
        <v>148</v>
      </c>
      <c r="C34" s="38">
        <v>652894.01881000015</v>
      </c>
      <c r="D34" s="38">
        <v>469017.76019999996</v>
      </c>
      <c r="E34" s="38">
        <v>784812.17282000021</v>
      </c>
      <c r="F34" s="38">
        <v>579996.10597000003</v>
      </c>
      <c r="G34" s="38">
        <v>659214.27516000008</v>
      </c>
      <c r="H34" s="38">
        <v>1187974.0533300003</v>
      </c>
      <c r="I34" s="38">
        <v>809697.5651100002</v>
      </c>
      <c r="J34" s="38">
        <v>498869.39639999997</v>
      </c>
      <c r="K34" s="38">
        <v>709278.09940000006</v>
      </c>
      <c r="L34" s="38">
        <v>661279.52214000013</v>
      </c>
      <c r="M34" s="38"/>
      <c r="N34" s="38"/>
      <c r="O34" s="38" t="s">
        <v>104</v>
      </c>
    </row>
    <row r="35" spans="1:15">
      <c r="A35" s="8">
        <v>31</v>
      </c>
      <c r="B35" s="12" t="s">
        <v>149</v>
      </c>
      <c r="C35" s="38">
        <v>6643564.6904817587</v>
      </c>
      <c r="D35" s="38">
        <v>6374312.3162800008</v>
      </c>
      <c r="E35" s="38">
        <v>5499814.5394899994</v>
      </c>
      <c r="F35" s="38">
        <v>5948328.9916299991</v>
      </c>
      <c r="G35" s="38">
        <v>5601355.5912900008</v>
      </c>
      <c r="H35" s="38">
        <v>6901472.2769100014</v>
      </c>
      <c r="I35" s="38">
        <v>6965396.7787800021</v>
      </c>
      <c r="J35" s="38">
        <v>5764861.916720002</v>
      </c>
      <c r="K35" s="38">
        <v>5425953.3419799991</v>
      </c>
      <c r="L35" s="38">
        <v>5411079.8927000007</v>
      </c>
      <c r="M35" s="38"/>
      <c r="N35" s="38"/>
      <c r="O35" s="38" t="s">
        <v>105</v>
      </c>
    </row>
    <row r="36" spans="1:15">
      <c r="A36" s="8">
        <v>32</v>
      </c>
      <c r="B36" s="12" t="s">
        <v>150</v>
      </c>
      <c r="C36" s="38">
        <v>1706928.4227164614</v>
      </c>
      <c r="D36" s="38">
        <v>1670333.9577600001</v>
      </c>
      <c r="E36" s="38">
        <v>1662107.0002500003</v>
      </c>
      <c r="F36" s="38">
        <v>1608617.9073199998</v>
      </c>
      <c r="G36" s="38">
        <v>1565514.0526500002</v>
      </c>
      <c r="H36" s="38">
        <v>1572431.3555800002</v>
      </c>
      <c r="I36" s="38">
        <v>1506478.4949000003</v>
      </c>
      <c r="J36" s="38">
        <v>1474906.9560399998</v>
      </c>
      <c r="K36" s="38">
        <v>1463442.38136</v>
      </c>
      <c r="L36" s="38">
        <v>1452211.4600399996</v>
      </c>
      <c r="M36" s="38"/>
      <c r="N36" s="38"/>
      <c r="O36" s="38" t="s">
        <v>106</v>
      </c>
    </row>
    <row r="37" spans="1:15">
      <c r="A37" s="8">
        <v>33</v>
      </c>
      <c r="B37" s="12" t="s">
        <v>151</v>
      </c>
      <c r="C37" s="38">
        <v>453722.1094630161</v>
      </c>
      <c r="D37" s="38">
        <v>396057.46892999986</v>
      </c>
      <c r="E37" s="38">
        <v>372545.8628099999</v>
      </c>
      <c r="F37" s="38">
        <v>196764.45647999994</v>
      </c>
      <c r="G37" s="38">
        <v>210804.05430000005</v>
      </c>
      <c r="H37" s="38">
        <v>316504.50374999997</v>
      </c>
      <c r="I37" s="38">
        <v>394013.41720999993</v>
      </c>
      <c r="J37" s="38">
        <v>320883.88750000007</v>
      </c>
      <c r="K37" s="38">
        <v>309672.58395000006</v>
      </c>
      <c r="L37" s="38">
        <v>321374.90264000004</v>
      </c>
      <c r="M37" s="38"/>
      <c r="N37" s="38"/>
      <c r="O37" s="38" t="s">
        <v>107</v>
      </c>
    </row>
    <row r="38" spans="1:15">
      <c r="A38" s="8">
        <v>34</v>
      </c>
      <c r="B38" s="12" t="s">
        <v>152</v>
      </c>
      <c r="C38" s="38">
        <v>2122274.9808696532</v>
      </c>
      <c r="D38" s="38">
        <v>1353966.69349</v>
      </c>
      <c r="E38" s="38">
        <v>1693518.4014200005</v>
      </c>
      <c r="F38" s="38">
        <v>1658641.7891300002</v>
      </c>
      <c r="G38" s="38">
        <v>1792020.437360001</v>
      </c>
      <c r="H38" s="38">
        <v>1966821.9841400005</v>
      </c>
      <c r="I38" s="38">
        <v>1482839.0241999999</v>
      </c>
      <c r="J38" s="38">
        <v>1670697.8649100002</v>
      </c>
      <c r="K38" s="38">
        <v>1704815.5411099999</v>
      </c>
      <c r="L38" s="38">
        <v>1664425.5250800005</v>
      </c>
      <c r="M38" s="38"/>
      <c r="N38" s="38"/>
      <c r="O38" s="38" t="s">
        <v>108</v>
      </c>
    </row>
    <row r="39" spans="1:15">
      <c r="A39" s="8">
        <v>35</v>
      </c>
      <c r="B39" s="12" t="s">
        <v>153</v>
      </c>
      <c r="C39" s="38">
        <v>8936237.5983921941</v>
      </c>
      <c r="D39" s="38">
        <v>9579897.8981300015</v>
      </c>
      <c r="E39" s="38">
        <v>9327538.1258500014</v>
      </c>
      <c r="F39" s="38">
        <v>9374766.1957199983</v>
      </c>
      <c r="G39" s="38">
        <v>9374499.0911400001</v>
      </c>
      <c r="H39" s="38">
        <v>9208589.591959998</v>
      </c>
      <c r="I39" s="38">
        <v>9280033.750380002</v>
      </c>
      <c r="J39" s="38">
        <v>9395091.0020400006</v>
      </c>
      <c r="K39" s="38">
        <v>9357188.5335000008</v>
      </c>
      <c r="L39" s="38">
        <v>9506716.2214700002</v>
      </c>
      <c r="M39" s="38"/>
      <c r="N39" s="38"/>
      <c r="O39" s="38" t="s">
        <v>83</v>
      </c>
    </row>
    <row r="40" spans="1:15">
      <c r="A40" s="8">
        <v>36</v>
      </c>
      <c r="B40" s="12" t="s">
        <v>85</v>
      </c>
      <c r="C40" s="38">
        <v>22108963.280330006</v>
      </c>
      <c r="D40" s="38">
        <v>21549006.543809988</v>
      </c>
      <c r="E40" s="38">
        <v>21304256.137430005</v>
      </c>
      <c r="F40" s="38">
        <v>21293756.449720003</v>
      </c>
      <c r="G40" s="38">
        <v>21038973.696189992</v>
      </c>
      <c r="H40" s="38">
        <v>23052406.713270005</v>
      </c>
      <c r="I40" s="38">
        <v>22144948.967859991</v>
      </c>
      <c r="J40" s="38">
        <v>21339433.823989991</v>
      </c>
      <c r="K40" s="38">
        <v>21028822.753129996</v>
      </c>
      <c r="L40" s="38">
        <v>20936931.309519995</v>
      </c>
      <c r="M40" s="38"/>
      <c r="N40" s="38"/>
      <c r="O40" s="38" t="s">
        <v>109</v>
      </c>
    </row>
    <row r="41" spans="1:15">
      <c r="A41" s="8">
        <v>37</v>
      </c>
      <c r="B41" s="12" t="s">
        <v>154</v>
      </c>
      <c r="C41" s="38">
        <v>5526629.8345080875</v>
      </c>
      <c r="D41" s="38">
        <v>5443165.14812</v>
      </c>
      <c r="E41" s="38">
        <v>6521948.9210400013</v>
      </c>
      <c r="F41" s="38">
        <v>5621164.4348999998</v>
      </c>
      <c r="G41" s="38">
        <v>5637650.2449000012</v>
      </c>
      <c r="H41" s="38">
        <v>5702608.33825</v>
      </c>
      <c r="I41" s="38">
        <v>5756456.0315399989</v>
      </c>
      <c r="J41" s="38">
        <v>5803284.6698800009</v>
      </c>
      <c r="K41" s="38">
        <v>5845016.6735599991</v>
      </c>
      <c r="L41" s="38">
        <v>5778355.2865599981</v>
      </c>
      <c r="M41" s="38"/>
      <c r="N41" s="38"/>
      <c r="O41" s="38" t="s">
        <v>110</v>
      </c>
    </row>
    <row r="42" spans="1:15">
      <c r="A42" s="8">
        <v>38</v>
      </c>
      <c r="B42" s="12" t="s">
        <v>115</v>
      </c>
      <c r="C42" s="38">
        <v>19999450.464009728</v>
      </c>
      <c r="D42" s="38">
        <v>20886059.471749995</v>
      </c>
      <c r="E42" s="38">
        <v>20429277.671580005</v>
      </c>
      <c r="F42" s="38">
        <v>21746629.501480006</v>
      </c>
      <c r="G42" s="38">
        <v>21606186.562970005</v>
      </c>
      <c r="H42" s="38">
        <v>22068233.995039996</v>
      </c>
      <c r="I42" s="38">
        <v>22150587.086159997</v>
      </c>
      <c r="J42" s="38">
        <v>21880780.90927</v>
      </c>
      <c r="K42" s="38">
        <v>22297950.722450007</v>
      </c>
      <c r="L42" s="38">
        <v>21664270.568489987</v>
      </c>
      <c r="M42" s="38"/>
      <c r="N42" s="38"/>
      <c r="O42" s="38" t="s">
        <v>111</v>
      </c>
    </row>
    <row r="43" spans="1:15">
      <c r="A43" s="8">
        <v>39</v>
      </c>
      <c r="B43" s="12" t="s">
        <v>155</v>
      </c>
      <c r="C43" s="38">
        <v>31251714.640390083</v>
      </c>
      <c r="D43" s="38">
        <v>29802999.830450006</v>
      </c>
      <c r="E43" s="38">
        <v>28656131.740100008</v>
      </c>
      <c r="F43" s="38">
        <v>28085238.702270001</v>
      </c>
      <c r="G43" s="38">
        <v>27602633.332800001</v>
      </c>
      <c r="H43" s="38">
        <v>27577904.840089995</v>
      </c>
      <c r="I43" s="38">
        <v>27221601.866750009</v>
      </c>
      <c r="J43" s="38">
        <v>26968777.20267</v>
      </c>
      <c r="K43" s="38">
        <v>26347035.963419989</v>
      </c>
      <c r="L43" s="38">
        <v>26224862.961449992</v>
      </c>
      <c r="M43" s="38"/>
      <c r="N43" s="38"/>
      <c r="O43" s="38" t="s">
        <v>87</v>
      </c>
    </row>
    <row r="44" spans="1:15">
      <c r="A44" s="8">
        <v>40</v>
      </c>
      <c r="B44" s="12" t="s">
        <v>28</v>
      </c>
      <c r="C44" s="38">
        <v>56777794.938430011</v>
      </c>
      <c r="D44" s="38">
        <v>56132224.450560026</v>
      </c>
      <c r="E44" s="38">
        <v>55607358.333080009</v>
      </c>
      <c r="F44" s="38">
        <v>55453032.638970003</v>
      </c>
      <c r="G44" s="38">
        <v>54846470.140990004</v>
      </c>
      <c r="H44" s="38">
        <v>55348747.173759982</v>
      </c>
      <c r="I44" s="38">
        <v>55128644.984760001</v>
      </c>
      <c r="J44" s="38">
        <v>54652842.782170013</v>
      </c>
      <c r="K44" s="38">
        <v>54490003.359789997</v>
      </c>
      <c r="L44" s="38">
        <v>53667488.816850021</v>
      </c>
      <c r="M44" s="38"/>
      <c r="N44" s="38"/>
      <c r="O44" s="38" t="s">
        <v>88</v>
      </c>
    </row>
    <row r="45" spans="1:15">
      <c r="A45" s="8">
        <v>41</v>
      </c>
      <c r="B45" s="12" t="s">
        <v>27</v>
      </c>
      <c r="C45" s="38">
        <v>78886758.219020009</v>
      </c>
      <c r="D45" s="38">
        <v>77681230.994610012</v>
      </c>
      <c r="E45" s="38">
        <v>76911614.470720038</v>
      </c>
      <c r="F45" s="38">
        <v>76746789.088910013</v>
      </c>
      <c r="G45" s="38">
        <v>75885443.837410018</v>
      </c>
      <c r="H45" s="38">
        <v>78401153.887240008</v>
      </c>
      <c r="I45" s="38">
        <v>77273593.952780023</v>
      </c>
      <c r="J45" s="38">
        <v>75992276.606360003</v>
      </c>
      <c r="K45" s="38">
        <v>75518826.113130018</v>
      </c>
      <c r="L45" s="38">
        <v>74604420.126589999</v>
      </c>
      <c r="M45" s="38"/>
      <c r="N45" s="38"/>
      <c r="O45" s="38" t="s">
        <v>112</v>
      </c>
    </row>
    <row r="46" spans="1:15">
      <c r="A46" s="8">
        <v>42</v>
      </c>
      <c r="B46" s="12" t="s">
        <v>26</v>
      </c>
      <c r="C46" s="38">
        <v>197441.36882999999</v>
      </c>
      <c r="D46" s="38">
        <v>193441.36882999999</v>
      </c>
      <c r="E46" s="38">
        <v>243441.36882999999</v>
      </c>
      <c r="F46" s="38">
        <v>223047.20749</v>
      </c>
      <c r="G46" s="38">
        <v>198047.20749</v>
      </c>
      <c r="H46" s="38">
        <v>198047.20749</v>
      </c>
      <c r="I46" s="38">
        <v>162636.34602</v>
      </c>
      <c r="J46" s="38">
        <v>162636.34602</v>
      </c>
      <c r="K46" s="38">
        <v>162010.52718999999</v>
      </c>
      <c r="L46" s="38">
        <v>162010.52718999999</v>
      </c>
      <c r="M46" s="38"/>
      <c r="N46" s="38"/>
      <c r="O46" s="38" t="s">
        <v>113</v>
      </c>
    </row>
    <row r="47" spans="1:15">
      <c r="A47" s="8">
        <v>43</v>
      </c>
      <c r="B47" s="12" t="s">
        <v>156</v>
      </c>
      <c r="C47" s="38">
        <v>16984031.478220001</v>
      </c>
      <c r="D47" s="38">
        <v>16984038.068220001</v>
      </c>
      <c r="E47" s="38">
        <v>17020155.58822</v>
      </c>
      <c r="F47" s="38">
        <v>17005093.80624</v>
      </c>
      <c r="G47" s="38">
        <v>17030096.746240001</v>
      </c>
      <c r="H47" s="38">
        <v>17125523.144639999</v>
      </c>
      <c r="I47" s="38">
        <v>17175524.484640002</v>
      </c>
      <c r="J47" s="38">
        <v>17255556.006240003</v>
      </c>
      <c r="K47" s="38">
        <v>17552768.952240001</v>
      </c>
      <c r="L47" s="38">
        <v>17550207.952240001</v>
      </c>
      <c r="M47" s="38"/>
      <c r="N47" s="38"/>
      <c r="O47" s="38" t="s">
        <v>125</v>
      </c>
    </row>
    <row r="48" spans="1:15">
      <c r="A48" s="8">
        <v>44</v>
      </c>
      <c r="B48" s="12" t="s">
        <v>118</v>
      </c>
      <c r="C48" s="38">
        <v>551587.88695800002</v>
      </c>
      <c r="D48" s="38">
        <v>551605.02095000003</v>
      </c>
      <c r="E48" s="38">
        <v>592712.98746999993</v>
      </c>
      <c r="F48" s="38">
        <v>608994.19675999996</v>
      </c>
      <c r="G48" s="38">
        <v>608729.67223999999</v>
      </c>
      <c r="H48" s="38">
        <v>613326.46223999991</v>
      </c>
      <c r="I48" s="38">
        <v>598741.16045999993</v>
      </c>
      <c r="J48" s="38">
        <v>598823.10245999997</v>
      </c>
      <c r="K48" s="38">
        <v>598856.77205999987</v>
      </c>
      <c r="L48" s="38">
        <v>598895.90306999988</v>
      </c>
      <c r="M48" s="38"/>
      <c r="N48" s="38"/>
      <c r="O48" s="38" t="s">
        <v>127</v>
      </c>
    </row>
    <row r="49" spans="1:15">
      <c r="A49" s="8">
        <v>45</v>
      </c>
      <c r="B49" s="12" t="s">
        <v>157</v>
      </c>
      <c r="C49" s="38">
        <v>20647301.524627771</v>
      </c>
      <c r="D49" s="38">
        <v>21183411.957969997</v>
      </c>
      <c r="E49" s="38">
        <v>21358363.32799999</v>
      </c>
      <c r="F49" s="38">
        <v>21326353.444050003</v>
      </c>
      <c r="G49" s="38">
        <v>19829892.616039999</v>
      </c>
      <c r="H49" s="38">
        <v>20548379.666480001</v>
      </c>
      <c r="I49" s="38">
        <v>20768598.181699995</v>
      </c>
      <c r="J49" s="38">
        <v>20529767.323740005</v>
      </c>
      <c r="K49" s="38">
        <v>20563350.642270003</v>
      </c>
      <c r="L49" s="38">
        <v>20886264.744359996</v>
      </c>
      <c r="M49" s="38"/>
      <c r="N49" s="38"/>
      <c r="O49" s="38" t="s">
        <v>122</v>
      </c>
    </row>
    <row r="50" spans="1:15">
      <c r="A50" s="8">
        <v>46</v>
      </c>
      <c r="B50" s="12" t="s">
        <v>158</v>
      </c>
      <c r="C50" s="38">
        <v>6095719.2715999996</v>
      </c>
      <c r="D50" s="38">
        <v>6484639.0110200029</v>
      </c>
      <c r="E50" s="38">
        <v>6485893.0763999987</v>
      </c>
      <c r="F50" s="38">
        <v>6121378.9044399997</v>
      </c>
      <c r="G50" s="38">
        <v>6357626.2476000004</v>
      </c>
      <c r="H50" s="38">
        <v>7463202.8690800006</v>
      </c>
      <c r="I50" s="38">
        <v>7940227.6532099983</v>
      </c>
      <c r="J50" s="38">
        <v>8335460.7594000008</v>
      </c>
      <c r="K50" s="38">
        <v>7686619.9619000005</v>
      </c>
      <c r="L50" s="38">
        <v>7473721.332179998</v>
      </c>
      <c r="M50" s="38"/>
      <c r="N50" s="38"/>
      <c r="O50" s="38" t="s">
        <v>126</v>
      </c>
    </row>
    <row r="51" spans="1:15">
      <c r="A51" s="8">
        <v>47</v>
      </c>
      <c r="B51" s="12" t="s">
        <v>159</v>
      </c>
      <c r="C51" s="38">
        <v>44278640.157489978</v>
      </c>
      <c r="D51" s="38">
        <v>45203694.05816</v>
      </c>
      <c r="E51" s="38">
        <v>45457124.980090007</v>
      </c>
      <c r="F51" s="38">
        <v>45061820.351530008</v>
      </c>
      <c r="G51" s="38">
        <v>43826345.282140002</v>
      </c>
      <c r="H51" s="38">
        <v>45750432.142529994</v>
      </c>
      <c r="I51" s="38">
        <v>46483091.480039991</v>
      </c>
      <c r="J51" s="38">
        <v>46719607.191830002</v>
      </c>
      <c r="K51" s="38">
        <v>46401596.328479983</v>
      </c>
      <c r="L51" s="38">
        <v>46509089.931910001</v>
      </c>
      <c r="M51" s="38"/>
      <c r="N51" s="38"/>
      <c r="O51" s="38" t="s">
        <v>120</v>
      </c>
    </row>
    <row r="52" spans="1:15">
      <c r="A52" s="8">
        <v>48</v>
      </c>
      <c r="B52" s="12" t="s">
        <v>123</v>
      </c>
      <c r="C52" s="38">
        <v>123362839.74554004</v>
      </c>
      <c r="D52" s="38">
        <v>123078366.42183</v>
      </c>
      <c r="E52" s="38">
        <v>122612180.81988992</v>
      </c>
      <c r="F52" s="38">
        <v>122031656.64811002</v>
      </c>
      <c r="G52" s="38">
        <v>119909840</v>
      </c>
      <c r="H52" s="38">
        <v>124349633.23747994</v>
      </c>
      <c r="I52" s="38">
        <v>123919321.77910998</v>
      </c>
      <c r="J52" s="38">
        <v>122874520.14444998</v>
      </c>
      <c r="K52" s="38">
        <v>122082432.96896997</v>
      </c>
      <c r="L52" s="38">
        <v>121275520.58592999</v>
      </c>
      <c r="M52" s="38"/>
      <c r="N52" s="38"/>
      <c r="O52" s="38" t="s">
        <v>124</v>
      </c>
    </row>
    <row r="53" spans="1:15">
      <c r="C53" s="38"/>
      <c r="D53" s="38"/>
      <c r="E53" s="38"/>
      <c r="F53" s="38"/>
      <c r="G53" s="38"/>
      <c r="H53" s="38"/>
      <c r="I53" s="38"/>
      <c r="J53" s="38"/>
      <c r="K53" s="38"/>
      <c r="L53" s="38"/>
      <c r="M53" s="38"/>
      <c r="N53" s="38"/>
      <c r="O53" s="38"/>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2:O2"/>
    <mergeCell ref="A3:O3"/>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5" zoomScaleNormal="85" workbookViewId="0">
      <pane xSplit="2" ySplit="4" topLeftCell="H5" activePane="bottomRight" state="frozen"/>
      <selection pane="topRight" activeCell="C1" sqref="C1"/>
      <selection pane="bottomLeft" activeCell="A5" sqref="A5"/>
      <selection pane="bottomRight" activeCell="L41" sqref="L41:L52"/>
    </sheetView>
  </sheetViews>
  <sheetFormatPr defaultRowHeight="15"/>
  <cols>
    <col min="1" max="1" width="9.140625" style="12"/>
    <col min="2" max="2" width="63.7109375" style="12" bestFit="1" customWidth="1"/>
    <col min="3" max="3" width="16.7109375" style="12" bestFit="1" customWidth="1"/>
    <col min="4" max="14" width="26.140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7" t="s">
        <v>39</v>
      </c>
    </row>
    <row r="2" spans="1:15" ht="23.25" thickBot="1">
      <c r="A2" s="45" t="s">
        <v>128</v>
      </c>
      <c r="B2" s="46"/>
      <c r="C2" s="46"/>
      <c r="D2" s="46"/>
      <c r="E2" s="46"/>
      <c r="F2" s="46"/>
      <c r="G2" s="46"/>
      <c r="H2" s="46"/>
      <c r="I2" s="46"/>
      <c r="J2" s="46"/>
      <c r="K2" s="46"/>
      <c r="L2" s="46"/>
      <c r="M2" s="46"/>
      <c r="N2" s="46"/>
      <c r="O2" s="46"/>
    </row>
    <row r="3" spans="1:15" ht="23.25" customHeight="1" thickBot="1">
      <c r="A3" s="51" t="s">
        <v>383</v>
      </c>
      <c r="B3" s="52"/>
      <c r="C3" s="52"/>
      <c r="D3" s="52"/>
      <c r="E3" s="52"/>
      <c r="F3" s="52"/>
      <c r="G3" s="52"/>
      <c r="H3" s="52"/>
      <c r="I3" s="52"/>
      <c r="J3" s="52"/>
      <c r="K3" s="52"/>
      <c r="L3" s="52"/>
      <c r="M3" s="52"/>
      <c r="N3" s="52"/>
      <c r="O3" s="52"/>
    </row>
    <row r="4" spans="1:15"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8">
        <v>1</v>
      </c>
      <c r="B5" s="12" t="s">
        <v>30</v>
      </c>
      <c r="C5" s="38">
        <v>4475946.7714600004</v>
      </c>
      <c r="D5" s="38">
        <v>4326305.6760399994</v>
      </c>
      <c r="E5" s="38">
        <v>4231394.3403399996</v>
      </c>
      <c r="F5" s="38">
        <v>4104900.1529999995</v>
      </c>
      <c r="G5" s="38">
        <v>4049815.7028299998</v>
      </c>
      <c r="H5" s="38">
        <v>4050739.1536499998</v>
      </c>
      <c r="I5" s="38">
        <v>4263745.0313799996</v>
      </c>
      <c r="J5" s="38">
        <v>4284180.71</v>
      </c>
      <c r="K5" s="38">
        <v>3952547.80045</v>
      </c>
      <c r="L5" s="38">
        <v>3988663.5928000002</v>
      </c>
      <c r="M5" s="38"/>
      <c r="N5" s="38"/>
      <c r="O5" s="38" t="s">
        <v>31</v>
      </c>
    </row>
    <row r="6" spans="1:15" ht="15" customHeight="1">
      <c r="A6" s="8">
        <v>2</v>
      </c>
      <c r="B6" s="12" t="s">
        <v>163</v>
      </c>
      <c r="C6" s="38">
        <v>223526.57615000004</v>
      </c>
      <c r="D6" s="38">
        <v>251444.30437</v>
      </c>
      <c r="E6" s="38">
        <v>306190.05434999999</v>
      </c>
      <c r="F6" s="38">
        <v>330410.01676999999</v>
      </c>
      <c r="G6" s="38">
        <v>313041.11635999999</v>
      </c>
      <c r="H6" s="38">
        <v>335807.43371000001</v>
      </c>
      <c r="I6" s="38">
        <v>272528.31169</v>
      </c>
      <c r="J6" s="38">
        <v>245687.97</v>
      </c>
      <c r="K6" s="38">
        <v>272574.83390000003</v>
      </c>
      <c r="L6" s="38">
        <v>282259.47700000001</v>
      </c>
      <c r="M6" s="38"/>
      <c r="N6" s="38"/>
      <c r="O6" s="38" t="s">
        <v>33</v>
      </c>
    </row>
    <row r="7" spans="1:15" ht="15" customHeight="1">
      <c r="A7" s="8">
        <v>3</v>
      </c>
      <c r="B7" s="12" t="s">
        <v>34</v>
      </c>
      <c r="C7" s="38">
        <v>984256.63537999999</v>
      </c>
      <c r="D7" s="38">
        <v>1015683.8123900001</v>
      </c>
      <c r="E7" s="38">
        <v>1056191.0370199999</v>
      </c>
      <c r="F7" s="38">
        <v>1059398.5614199999</v>
      </c>
      <c r="G7" s="38">
        <v>1048811.36026</v>
      </c>
      <c r="H7" s="38">
        <v>1186109.7482799999</v>
      </c>
      <c r="I7" s="38">
        <v>1227892.7018499998</v>
      </c>
      <c r="J7" s="38">
        <v>1358430.98</v>
      </c>
      <c r="K7" s="38">
        <v>1418046.59883</v>
      </c>
      <c r="L7" s="38">
        <v>1401549.0784</v>
      </c>
      <c r="M7" s="38"/>
      <c r="N7" s="38"/>
      <c r="O7" s="38" t="s">
        <v>35</v>
      </c>
    </row>
    <row r="8" spans="1:15" ht="15" customHeight="1">
      <c r="A8" s="8">
        <v>4</v>
      </c>
      <c r="B8" s="12" t="s">
        <v>36</v>
      </c>
      <c r="C8" s="38">
        <v>348532.02701999998</v>
      </c>
      <c r="D8" s="38">
        <v>410129.36413999996</v>
      </c>
      <c r="E8" s="38">
        <v>562456.97831999999</v>
      </c>
      <c r="F8" s="38">
        <v>545691.42819000001</v>
      </c>
      <c r="G8" s="38">
        <v>678580.49362000008</v>
      </c>
      <c r="H8" s="38">
        <v>792026.37980999995</v>
      </c>
      <c r="I8" s="38">
        <v>819833.13844999997</v>
      </c>
      <c r="J8" s="38">
        <v>817449.04</v>
      </c>
      <c r="K8" s="38">
        <v>875020.47797999997</v>
      </c>
      <c r="L8" s="38">
        <v>922479.96106999996</v>
      </c>
      <c r="M8" s="38"/>
      <c r="N8" s="38"/>
      <c r="O8" s="38" t="s">
        <v>37</v>
      </c>
    </row>
    <row r="9" spans="1:15" ht="15" customHeight="1">
      <c r="A9" s="8">
        <v>5</v>
      </c>
      <c r="B9" s="12" t="s">
        <v>40</v>
      </c>
      <c r="C9" s="38">
        <v>0</v>
      </c>
      <c r="D9" s="38">
        <v>0</v>
      </c>
      <c r="E9" s="38">
        <v>0</v>
      </c>
      <c r="F9" s="38">
        <v>0</v>
      </c>
      <c r="G9" s="38">
        <v>0</v>
      </c>
      <c r="H9" s="38">
        <v>0</v>
      </c>
      <c r="I9" s="38">
        <v>0</v>
      </c>
      <c r="J9" s="38">
        <v>0</v>
      </c>
      <c r="K9" s="38">
        <v>0</v>
      </c>
      <c r="L9" s="38">
        <v>0</v>
      </c>
      <c r="M9" s="38"/>
      <c r="N9" s="38"/>
      <c r="O9" s="38" t="s">
        <v>41</v>
      </c>
    </row>
    <row r="10" spans="1:15" ht="15" customHeight="1">
      <c r="A10" s="8">
        <v>6</v>
      </c>
      <c r="B10" s="12" t="s">
        <v>130</v>
      </c>
      <c r="C10" s="38">
        <v>0</v>
      </c>
      <c r="D10" s="38">
        <v>0</v>
      </c>
      <c r="E10" s="38">
        <v>0</v>
      </c>
      <c r="F10" s="38">
        <v>0</v>
      </c>
      <c r="G10" s="38">
        <v>0</v>
      </c>
      <c r="H10" s="38">
        <v>0</v>
      </c>
      <c r="I10" s="38">
        <v>0</v>
      </c>
      <c r="J10" s="38">
        <v>0</v>
      </c>
      <c r="K10" s="38">
        <v>0</v>
      </c>
      <c r="L10" s="38">
        <v>0</v>
      </c>
      <c r="M10" s="38"/>
      <c r="N10" s="38"/>
      <c r="O10" s="38" t="s">
        <v>43</v>
      </c>
    </row>
    <row r="11" spans="1:15" ht="15" customHeight="1">
      <c r="A11" s="8">
        <v>7</v>
      </c>
      <c r="B11" s="12" t="s">
        <v>44</v>
      </c>
      <c r="C11" s="38">
        <v>0</v>
      </c>
      <c r="D11" s="38">
        <v>0</v>
      </c>
      <c r="E11" s="38">
        <v>0</v>
      </c>
      <c r="F11" s="38">
        <v>0</v>
      </c>
      <c r="G11" s="38">
        <v>0</v>
      </c>
      <c r="H11" s="38">
        <v>0</v>
      </c>
      <c r="I11" s="38">
        <v>0</v>
      </c>
      <c r="J11" s="38">
        <v>0</v>
      </c>
      <c r="K11" s="38">
        <v>0</v>
      </c>
      <c r="L11" s="38">
        <v>0</v>
      </c>
      <c r="M11" s="38"/>
      <c r="N11" s="38"/>
      <c r="O11" s="38" t="s">
        <v>45</v>
      </c>
    </row>
    <row r="12" spans="1:15" ht="15" customHeight="1">
      <c r="A12" s="8">
        <v>8</v>
      </c>
      <c r="B12" s="12" t="s">
        <v>131</v>
      </c>
      <c r="C12" s="38">
        <v>1150161.8065700002</v>
      </c>
      <c r="D12" s="38">
        <v>1176430.6904400003</v>
      </c>
      <c r="E12" s="38">
        <v>1262011.3167100002</v>
      </c>
      <c r="F12" s="38">
        <v>1386399.10943</v>
      </c>
      <c r="G12" s="38">
        <v>1378478.9974599998</v>
      </c>
      <c r="H12" s="38">
        <v>1449617.6021699999</v>
      </c>
      <c r="I12" s="38">
        <v>1365583.2065499998</v>
      </c>
      <c r="J12" s="38">
        <v>1434453.02</v>
      </c>
      <c r="K12" s="38">
        <v>1477134.4965499998</v>
      </c>
      <c r="L12" s="38">
        <v>1470754.3311999999</v>
      </c>
      <c r="M12" s="38"/>
      <c r="N12" s="38"/>
      <c r="O12" s="38" t="s">
        <v>47</v>
      </c>
    </row>
    <row r="13" spans="1:15" ht="15" customHeight="1">
      <c r="A13" s="8">
        <v>9</v>
      </c>
      <c r="B13" s="12" t="s">
        <v>48</v>
      </c>
      <c r="C13" s="38">
        <v>0</v>
      </c>
      <c r="D13" s="38">
        <v>0</v>
      </c>
      <c r="E13" s="38">
        <v>0</v>
      </c>
      <c r="F13" s="38">
        <v>0</v>
      </c>
      <c r="G13" s="38">
        <v>0</v>
      </c>
      <c r="H13" s="38">
        <v>0</v>
      </c>
      <c r="I13" s="38">
        <v>0</v>
      </c>
      <c r="J13" s="38">
        <v>0</v>
      </c>
      <c r="K13" s="38">
        <v>0</v>
      </c>
      <c r="L13" s="38">
        <v>0</v>
      </c>
      <c r="M13" s="38"/>
      <c r="N13" s="38"/>
      <c r="O13" s="38" t="s">
        <v>49</v>
      </c>
    </row>
    <row r="14" spans="1:15" ht="15" customHeight="1">
      <c r="A14" s="8">
        <v>10</v>
      </c>
      <c r="B14" s="12" t="s">
        <v>133</v>
      </c>
      <c r="C14" s="38">
        <v>0</v>
      </c>
      <c r="D14" s="38">
        <v>0</v>
      </c>
      <c r="E14" s="38">
        <v>0</v>
      </c>
      <c r="F14" s="38">
        <v>0</v>
      </c>
      <c r="G14" s="38">
        <v>0</v>
      </c>
      <c r="H14" s="38">
        <v>0</v>
      </c>
      <c r="I14" s="38">
        <v>0</v>
      </c>
      <c r="J14" s="38">
        <v>0</v>
      </c>
      <c r="K14" s="38">
        <v>0</v>
      </c>
      <c r="L14" s="38">
        <v>0</v>
      </c>
      <c r="M14" s="38"/>
      <c r="N14" s="38"/>
      <c r="O14" s="38" t="s">
        <v>51</v>
      </c>
    </row>
    <row r="15" spans="1:15" ht="15" customHeight="1">
      <c r="A15" s="8">
        <v>11</v>
      </c>
      <c r="B15" s="12" t="s">
        <v>134</v>
      </c>
      <c r="C15" s="38">
        <v>2205735.8743400001</v>
      </c>
      <c r="D15" s="38">
        <v>2256380.5765999998</v>
      </c>
      <c r="E15" s="38">
        <v>2277473.3193100002</v>
      </c>
      <c r="F15" s="38">
        <v>2354999.3843899998</v>
      </c>
      <c r="G15" s="38">
        <v>2587704.1343200002</v>
      </c>
      <c r="H15" s="38">
        <v>1912407.3071300001</v>
      </c>
      <c r="I15" s="38">
        <v>819927.56039</v>
      </c>
      <c r="J15" s="38">
        <v>798136.94</v>
      </c>
      <c r="K15" s="38">
        <v>805203.90311999992</v>
      </c>
      <c r="L15" s="38">
        <v>776856.2326499999</v>
      </c>
      <c r="M15" s="38"/>
      <c r="N15" s="38"/>
      <c r="O15" s="38" t="s">
        <v>53</v>
      </c>
    </row>
    <row r="16" spans="1:15" ht="15" customHeight="1">
      <c r="A16" s="8">
        <v>12</v>
      </c>
      <c r="B16" s="12" t="s">
        <v>54</v>
      </c>
      <c r="C16" s="38">
        <v>177721.24943</v>
      </c>
      <c r="D16" s="38">
        <v>177721.24943</v>
      </c>
      <c r="E16" s="38">
        <v>166759.75943000001</v>
      </c>
      <c r="F16" s="38">
        <v>166759.75943000001</v>
      </c>
      <c r="G16" s="38">
        <v>166759.75943000001</v>
      </c>
      <c r="H16" s="38">
        <v>166759.75943000001</v>
      </c>
      <c r="I16" s="38">
        <v>166759.75943000001</v>
      </c>
      <c r="J16" s="38">
        <v>188377.76</v>
      </c>
      <c r="K16" s="38">
        <v>188377.75943000001</v>
      </c>
      <c r="L16" s="38">
        <v>195211.86442999999</v>
      </c>
      <c r="M16" s="38"/>
      <c r="N16" s="38"/>
      <c r="O16" s="38" t="s">
        <v>55</v>
      </c>
    </row>
    <row r="17" spans="1:15" ht="15" customHeight="1">
      <c r="A17" s="8">
        <v>13</v>
      </c>
      <c r="B17" s="12" t="s">
        <v>56</v>
      </c>
      <c r="C17" s="38">
        <v>0</v>
      </c>
      <c r="D17" s="38">
        <v>0</v>
      </c>
      <c r="E17" s="38">
        <v>0</v>
      </c>
      <c r="F17" s="38">
        <v>0</v>
      </c>
      <c r="G17" s="38">
        <v>0</v>
      </c>
      <c r="H17" s="38">
        <v>0</v>
      </c>
      <c r="I17" s="38">
        <v>0</v>
      </c>
      <c r="J17" s="38">
        <v>0</v>
      </c>
      <c r="K17" s="38">
        <v>0</v>
      </c>
      <c r="L17" s="38">
        <v>0</v>
      </c>
      <c r="M17" s="38"/>
      <c r="N17" s="38"/>
      <c r="O17" s="38" t="s">
        <v>57</v>
      </c>
    </row>
    <row r="18" spans="1:15" ht="15" customHeight="1">
      <c r="A18" s="8">
        <v>14</v>
      </c>
      <c r="B18" s="12" t="s">
        <v>135</v>
      </c>
      <c r="C18" s="38">
        <v>0</v>
      </c>
      <c r="D18" s="38">
        <v>0</v>
      </c>
      <c r="E18" s="38">
        <v>0</v>
      </c>
      <c r="F18" s="38">
        <v>0</v>
      </c>
      <c r="G18" s="38">
        <v>0</v>
      </c>
      <c r="H18" s="38">
        <v>0</v>
      </c>
      <c r="I18" s="38">
        <v>0</v>
      </c>
      <c r="J18" s="38">
        <v>0</v>
      </c>
      <c r="K18" s="38">
        <v>0</v>
      </c>
      <c r="L18" s="38">
        <v>0</v>
      </c>
      <c r="M18" s="38"/>
      <c r="N18" s="38"/>
      <c r="O18" s="38" t="s">
        <v>59</v>
      </c>
    </row>
    <row r="19" spans="1:15" ht="15" customHeight="1">
      <c r="A19" s="8">
        <v>15</v>
      </c>
      <c r="B19" s="12" t="s">
        <v>136</v>
      </c>
      <c r="C19" s="38">
        <v>0</v>
      </c>
      <c r="D19" s="38">
        <v>0</v>
      </c>
      <c r="E19" s="38">
        <v>0</v>
      </c>
      <c r="F19" s="38">
        <v>0</v>
      </c>
      <c r="G19" s="38">
        <v>0</v>
      </c>
      <c r="H19" s="38">
        <v>0</v>
      </c>
      <c r="I19" s="38">
        <v>0</v>
      </c>
      <c r="J19" s="38">
        <v>0</v>
      </c>
      <c r="K19" s="38">
        <v>0</v>
      </c>
      <c r="L19" s="38">
        <v>0</v>
      </c>
      <c r="M19" s="38"/>
      <c r="N19" s="38"/>
      <c r="O19" s="38" t="s">
        <v>61</v>
      </c>
    </row>
    <row r="20" spans="1:15" ht="15" customHeight="1">
      <c r="A20" s="8">
        <v>16</v>
      </c>
      <c r="B20" s="12" t="s">
        <v>137</v>
      </c>
      <c r="C20" s="38">
        <v>260033.10592999999</v>
      </c>
      <c r="D20" s="38">
        <v>265251.40424999996</v>
      </c>
      <c r="E20" s="38">
        <v>271263.17731</v>
      </c>
      <c r="F20" s="38">
        <v>276187.22756999993</v>
      </c>
      <c r="G20" s="38">
        <v>277608.01155</v>
      </c>
      <c r="H20" s="38">
        <v>37150.976430000002</v>
      </c>
      <c r="I20" s="38">
        <v>37000</v>
      </c>
      <c r="J20" s="38">
        <v>37000</v>
      </c>
      <c r="K20" s="38">
        <v>51046.346720000001</v>
      </c>
      <c r="L20" s="38">
        <v>40889.439160000002</v>
      </c>
      <c r="M20" s="38"/>
      <c r="N20" s="38"/>
      <c r="O20" s="38" t="s">
        <v>63</v>
      </c>
    </row>
    <row r="21" spans="1:15" ht="15" customHeight="1">
      <c r="A21" s="8">
        <v>17</v>
      </c>
      <c r="B21" s="12" t="s">
        <v>138</v>
      </c>
      <c r="C21" s="38">
        <v>9825914.0463399999</v>
      </c>
      <c r="D21" s="38">
        <v>9879347.0777099989</v>
      </c>
      <c r="E21" s="38">
        <v>10133739.98285</v>
      </c>
      <c r="F21" s="38">
        <v>10224745.640280001</v>
      </c>
      <c r="G21" s="38">
        <v>10500799.575889999</v>
      </c>
      <c r="H21" s="38">
        <v>9930618.3606599998</v>
      </c>
      <c r="I21" s="38">
        <v>8973269.7097800002</v>
      </c>
      <c r="J21" s="38">
        <v>9163716.4100000001</v>
      </c>
      <c r="K21" s="38">
        <v>9039952.2170299999</v>
      </c>
      <c r="L21" s="38">
        <v>9078663.9767699987</v>
      </c>
      <c r="M21" s="38"/>
      <c r="N21" s="38"/>
      <c r="O21" s="38" t="s">
        <v>65</v>
      </c>
    </row>
    <row r="22" spans="1:15" ht="15" customHeight="1">
      <c r="A22" s="8">
        <v>18</v>
      </c>
      <c r="B22" s="12" t="s">
        <v>66</v>
      </c>
      <c r="C22" s="38">
        <v>93088.815830000007</v>
      </c>
      <c r="D22" s="38">
        <v>294562.62056999997</v>
      </c>
      <c r="E22" s="38">
        <v>169224.10613999999</v>
      </c>
      <c r="F22" s="38">
        <v>106150.67286000001</v>
      </c>
      <c r="G22" s="38">
        <v>35702.620699999999</v>
      </c>
      <c r="H22" s="38">
        <v>130879.72985999999</v>
      </c>
      <c r="I22" s="38">
        <v>117352.14895</v>
      </c>
      <c r="J22" s="38">
        <v>103802.78</v>
      </c>
      <c r="K22" s="38">
        <v>83633.900350000011</v>
      </c>
      <c r="L22" s="38">
        <v>50571.634529999996</v>
      </c>
      <c r="M22" s="38"/>
      <c r="N22" s="38"/>
      <c r="O22" s="38" t="s">
        <v>92</v>
      </c>
    </row>
    <row r="23" spans="1:15" ht="15" customHeight="1">
      <c r="A23" s="8">
        <v>19</v>
      </c>
      <c r="B23" s="12" t="s">
        <v>67</v>
      </c>
      <c r="C23" s="38">
        <v>961421.47789999994</v>
      </c>
      <c r="D23" s="38">
        <v>916533.94645999989</v>
      </c>
      <c r="E23" s="38">
        <v>988879.34902999992</v>
      </c>
      <c r="F23" s="38">
        <v>1050623.17891</v>
      </c>
      <c r="G23" s="38">
        <v>1010700.53044</v>
      </c>
      <c r="H23" s="38">
        <v>984785.72742999997</v>
      </c>
      <c r="I23" s="38">
        <v>1053323.3210399998</v>
      </c>
      <c r="J23" s="38">
        <v>1027847.47</v>
      </c>
      <c r="K23" s="38">
        <v>1156969.88992</v>
      </c>
      <c r="L23" s="38">
        <v>1216782.3657800001</v>
      </c>
      <c r="M23" s="38"/>
      <c r="N23" s="38"/>
      <c r="O23" s="38" t="s">
        <v>93</v>
      </c>
    </row>
    <row r="24" spans="1:15" ht="15" customHeight="1">
      <c r="A24" s="8">
        <v>20</v>
      </c>
      <c r="B24" s="12" t="s">
        <v>139</v>
      </c>
      <c r="C24" s="38">
        <v>0</v>
      </c>
      <c r="D24" s="38">
        <v>0</v>
      </c>
      <c r="E24" s="38">
        <v>0</v>
      </c>
      <c r="F24" s="38">
        <v>0</v>
      </c>
      <c r="G24" s="38">
        <v>0</v>
      </c>
      <c r="H24" s="38">
        <v>0</v>
      </c>
      <c r="I24" s="38">
        <v>0</v>
      </c>
      <c r="J24" s="38">
        <v>0</v>
      </c>
      <c r="K24" s="38">
        <v>0</v>
      </c>
      <c r="L24" s="38">
        <v>0</v>
      </c>
      <c r="M24" s="38"/>
      <c r="N24" s="38"/>
      <c r="O24" s="38" t="s">
        <v>94</v>
      </c>
    </row>
    <row r="25" spans="1:15" ht="15" customHeight="1">
      <c r="A25" s="8">
        <v>21</v>
      </c>
      <c r="B25" s="12" t="s">
        <v>140</v>
      </c>
      <c r="C25" s="38">
        <v>2758907.4966100003</v>
      </c>
      <c r="D25" s="38">
        <v>2826569.2589899995</v>
      </c>
      <c r="E25" s="38">
        <v>2732766.6764400001</v>
      </c>
      <c r="F25" s="38">
        <v>2874162.7435300006</v>
      </c>
      <c r="G25" s="38">
        <v>2915051.6525900001</v>
      </c>
      <c r="H25" s="38">
        <v>2948718.8313300004</v>
      </c>
      <c r="I25" s="38">
        <v>3144409.3348500002</v>
      </c>
      <c r="J25" s="38">
        <v>3179103.8</v>
      </c>
      <c r="K25" s="38">
        <v>3235982.5662000002</v>
      </c>
      <c r="L25" s="38">
        <v>3052131.2804</v>
      </c>
      <c r="M25" s="38"/>
      <c r="N25" s="38"/>
      <c r="O25" s="38" t="s">
        <v>95</v>
      </c>
    </row>
    <row r="26" spans="1:15" ht="15" customHeight="1">
      <c r="A26" s="8">
        <v>22</v>
      </c>
      <c r="B26" s="12" t="s">
        <v>141</v>
      </c>
      <c r="C26" s="38">
        <v>21015.845689999998</v>
      </c>
      <c r="D26" s="38">
        <v>3387.8504899999998</v>
      </c>
      <c r="E26" s="38">
        <v>14047.74778</v>
      </c>
      <c r="F26" s="38">
        <v>17718.471010000001</v>
      </c>
      <c r="G26" s="38">
        <v>20443.603149999999</v>
      </c>
      <c r="H26" s="38">
        <v>8141.9537399999999</v>
      </c>
      <c r="I26" s="38">
        <v>27879.705379999999</v>
      </c>
      <c r="J26" s="38">
        <v>1455.39</v>
      </c>
      <c r="K26" s="38">
        <v>952.29053999999996</v>
      </c>
      <c r="L26" s="38">
        <v>5325.1357399999997</v>
      </c>
      <c r="M26" s="38"/>
      <c r="N26" s="38"/>
      <c r="O26" s="38" t="s">
        <v>96</v>
      </c>
    </row>
    <row r="27" spans="1:15" ht="15" customHeight="1">
      <c r="A27" s="8">
        <v>23</v>
      </c>
      <c r="B27" s="12" t="s">
        <v>142</v>
      </c>
      <c r="C27" s="38">
        <v>41017.244120000003</v>
      </c>
      <c r="D27" s="38">
        <v>42167.105790000001</v>
      </c>
      <c r="E27" s="38">
        <v>38682.304280000004</v>
      </c>
      <c r="F27" s="38">
        <v>44928.656139999999</v>
      </c>
      <c r="G27" s="38">
        <v>34954.748550000004</v>
      </c>
      <c r="H27" s="38">
        <v>53710.40769</v>
      </c>
      <c r="I27" s="38">
        <v>61592.024740000001</v>
      </c>
      <c r="J27" s="38">
        <v>72061.83</v>
      </c>
      <c r="K27" s="38">
        <v>62054.593669999995</v>
      </c>
      <c r="L27" s="38">
        <v>74408.471740000008</v>
      </c>
      <c r="M27" s="38"/>
      <c r="N27" s="38"/>
      <c r="O27" s="38" t="s">
        <v>97</v>
      </c>
    </row>
    <row r="28" spans="1:15" ht="15" customHeight="1">
      <c r="A28" s="8">
        <v>24</v>
      </c>
      <c r="B28" s="12" t="s">
        <v>143</v>
      </c>
      <c r="C28" s="38">
        <v>482160.07318999997</v>
      </c>
      <c r="D28" s="38">
        <v>481412.52494000003</v>
      </c>
      <c r="E28" s="38">
        <v>482806.38704</v>
      </c>
      <c r="F28" s="38">
        <v>483860.04702</v>
      </c>
      <c r="G28" s="38">
        <v>482372.37187000003</v>
      </c>
      <c r="H28" s="38">
        <v>482908.46947999997</v>
      </c>
      <c r="I28" s="38">
        <v>496451.71649999998</v>
      </c>
      <c r="J28" s="38">
        <v>498953.27</v>
      </c>
      <c r="K28" s="38">
        <v>498577.09125000006</v>
      </c>
      <c r="L28" s="38">
        <v>499049.62176999997</v>
      </c>
      <c r="M28" s="38"/>
      <c r="N28" s="38"/>
      <c r="O28" s="38" t="s">
        <v>98</v>
      </c>
    </row>
    <row r="29" spans="1:15" ht="15" customHeight="1">
      <c r="A29" s="8">
        <v>25</v>
      </c>
      <c r="B29" s="12" t="s">
        <v>144</v>
      </c>
      <c r="C29" s="38">
        <v>51155.63409</v>
      </c>
      <c r="D29" s="38">
        <v>52959.97208</v>
      </c>
      <c r="E29" s="38">
        <v>52065.765330000002</v>
      </c>
      <c r="F29" s="38">
        <v>52356.623650000001</v>
      </c>
      <c r="G29" s="38">
        <v>52792.103730000003</v>
      </c>
      <c r="H29" s="38">
        <v>53815.162789999995</v>
      </c>
      <c r="I29" s="38">
        <v>39186.029070000004</v>
      </c>
      <c r="J29" s="38">
        <v>41342.879999999997</v>
      </c>
      <c r="K29" s="38">
        <v>42368.444000000003</v>
      </c>
      <c r="L29" s="38">
        <v>41870.04509</v>
      </c>
      <c r="M29" s="38"/>
      <c r="N29" s="38"/>
      <c r="O29" s="38" t="s">
        <v>99</v>
      </c>
    </row>
    <row r="30" spans="1:15" ht="15" customHeight="1">
      <c r="A30" s="8">
        <v>26</v>
      </c>
      <c r="B30" s="12" t="s">
        <v>145</v>
      </c>
      <c r="C30" s="38">
        <v>484527.99731000001</v>
      </c>
      <c r="D30" s="38">
        <v>488547.63666000008</v>
      </c>
      <c r="E30" s="38">
        <v>451749.24712000001</v>
      </c>
      <c r="F30" s="38">
        <v>462207.96201000002</v>
      </c>
      <c r="G30" s="38">
        <v>462354.88635000004</v>
      </c>
      <c r="H30" s="38">
        <v>465918.37601000001</v>
      </c>
      <c r="I30" s="38">
        <v>513830.02454000007</v>
      </c>
      <c r="J30" s="38">
        <v>501612.16</v>
      </c>
      <c r="K30" s="38">
        <v>493611.42720000003</v>
      </c>
      <c r="L30" s="38">
        <v>513401.63172999996</v>
      </c>
      <c r="M30" s="38"/>
      <c r="N30" s="38"/>
      <c r="O30" s="38" t="s">
        <v>100</v>
      </c>
    </row>
    <row r="31" spans="1:15" ht="15" customHeight="1">
      <c r="A31" s="8">
        <v>27</v>
      </c>
      <c r="B31" s="12" t="s">
        <v>76</v>
      </c>
      <c r="C31" s="38">
        <v>4893294.5848700004</v>
      </c>
      <c r="D31" s="38">
        <v>5106140.9160999991</v>
      </c>
      <c r="E31" s="38">
        <v>4930221.5832799999</v>
      </c>
      <c r="F31" s="38">
        <v>5092008.3552599996</v>
      </c>
      <c r="G31" s="38">
        <v>5014372.5175299998</v>
      </c>
      <c r="H31" s="38">
        <v>5128878.6584400004</v>
      </c>
      <c r="I31" s="38">
        <v>5454024.3051800001</v>
      </c>
      <c r="J31" s="38">
        <v>5426179.5899999999</v>
      </c>
      <c r="K31" s="38">
        <v>5574150.2032500003</v>
      </c>
      <c r="L31" s="38">
        <v>5453540.1868700003</v>
      </c>
      <c r="M31" s="38"/>
      <c r="N31" s="38"/>
      <c r="O31" s="38" t="s">
        <v>101</v>
      </c>
    </row>
    <row r="32" spans="1:15" ht="15" customHeight="1">
      <c r="A32" s="8">
        <v>28</v>
      </c>
      <c r="B32" s="12" t="s">
        <v>147</v>
      </c>
      <c r="C32" s="38">
        <v>14719208.631239999</v>
      </c>
      <c r="D32" s="38">
        <v>14985487.99384</v>
      </c>
      <c r="E32" s="38">
        <v>15063961.566160001</v>
      </c>
      <c r="F32" s="38">
        <v>15316753.995560002</v>
      </c>
      <c r="G32" s="38">
        <v>15515172.09347</v>
      </c>
      <c r="H32" s="38">
        <v>15059497.019150002</v>
      </c>
      <c r="I32" s="38">
        <v>14427294.014970001</v>
      </c>
      <c r="J32" s="38">
        <v>14589895.99</v>
      </c>
      <c r="K32" s="38">
        <v>14614102.420309998</v>
      </c>
      <c r="L32" s="38">
        <v>14532204.163649999</v>
      </c>
      <c r="M32" s="38"/>
      <c r="N32" s="38"/>
      <c r="O32" s="38" t="s">
        <v>102</v>
      </c>
    </row>
    <row r="33" spans="1:15" ht="15" customHeight="1">
      <c r="A33" s="8">
        <v>29</v>
      </c>
      <c r="B33" s="12" t="s">
        <v>164</v>
      </c>
      <c r="C33" s="38">
        <v>205762.75194999998</v>
      </c>
      <c r="D33" s="38">
        <v>183424.38999999998</v>
      </c>
      <c r="E33" s="38">
        <v>201173.68032000001</v>
      </c>
      <c r="F33" s="38">
        <v>212696.00610999999</v>
      </c>
      <c r="G33" s="38">
        <v>189682.90687999999</v>
      </c>
      <c r="H33" s="38">
        <v>210335.42350999999</v>
      </c>
      <c r="I33" s="38">
        <v>262757.36739000003</v>
      </c>
      <c r="J33" s="38">
        <v>206516.21</v>
      </c>
      <c r="K33" s="38">
        <v>242936.60073999999</v>
      </c>
      <c r="L33" s="38">
        <v>234966.18200999999</v>
      </c>
      <c r="M33" s="38"/>
      <c r="N33" s="38"/>
      <c r="O33" s="38" t="s">
        <v>103</v>
      </c>
    </row>
    <row r="34" spans="1:15" ht="15" customHeight="1">
      <c r="A34" s="8">
        <v>30</v>
      </c>
      <c r="B34" s="12" t="s">
        <v>148</v>
      </c>
      <c r="C34" s="38">
        <v>0</v>
      </c>
      <c r="D34" s="38">
        <v>0</v>
      </c>
      <c r="E34" s="38">
        <v>0</v>
      </c>
      <c r="F34" s="38">
        <v>0</v>
      </c>
      <c r="G34" s="38">
        <v>0</v>
      </c>
      <c r="H34" s="38">
        <v>0</v>
      </c>
      <c r="I34" s="38">
        <v>0</v>
      </c>
      <c r="J34" s="38">
        <v>0</v>
      </c>
      <c r="K34" s="38">
        <v>0</v>
      </c>
      <c r="L34" s="38">
        <v>0</v>
      </c>
      <c r="M34" s="38"/>
      <c r="N34" s="38"/>
      <c r="O34" s="38" t="s">
        <v>104</v>
      </c>
    </row>
    <row r="35" spans="1:15" ht="15" customHeight="1">
      <c r="A35" s="8">
        <v>31</v>
      </c>
      <c r="B35" s="12" t="s">
        <v>80</v>
      </c>
      <c r="C35" s="38">
        <v>258243.46659000003</v>
      </c>
      <c r="D35" s="38">
        <v>293839.01023000001</v>
      </c>
      <c r="E35" s="38">
        <v>315697.19842000003</v>
      </c>
      <c r="F35" s="38">
        <v>378059.54842999997</v>
      </c>
      <c r="G35" s="38">
        <v>375657.50800999999</v>
      </c>
      <c r="H35" s="38">
        <v>377031.80538000003</v>
      </c>
      <c r="I35" s="38">
        <v>358895.89803000004</v>
      </c>
      <c r="J35" s="38">
        <v>430256.14</v>
      </c>
      <c r="K35" s="38">
        <v>430303.80652000004</v>
      </c>
      <c r="L35" s="38">
        <v>453136.80714000005</v>
      </c>
      <c r="M35" s="38"/>
      <c r="N35" s="38"/>
      <c r="O35" s="38" t="s">
        <v>105</v>
      </c>
    </row>
    <row r="36" spans="1:15" ht="15" customHeight="1">
      <c r="A36" s="8">
        <v>32</v>
      </c>
      <c r="B36" s="12" t="s">
        <v>150</v>
      </c>
      <c r="C36" s="38">
        <v>0</v>
      </c>
      <c r="D36" s="38">
        <v>0</v>
      </c>
      <c r="E36" s="38">
        <v>0</v>
      </c>
      <c r="F36" s="38">
        <v>0</v>
      </c>
      <c r="G36" s="38">
        <v>0</v>
      </c>
      <c r="H36" s="38">
        <v>0</v>
      </c>
      <c r="I36" s="38">
        <v>0</v>
      </c>
      <c r="J36" s="38">
        <v>0</v>
      </c>
      <c r="K36" s="38">
        <v>0</v>
      </c>
      <c r="L36" s="38">
        <v>0</v>
      </c>
      <c r="M36" s="38"/>
      <c r="N36" s="38"/>
      <c r="O36" s="38" t="s">
        <v>106</v>
      </c>
    </row>
    <row r="37" spans="1:15" ht="15" customHeight="1">
      <c r="A37" s="8">
        <v>33</v>
      </c>
      <c r="B37" s="12" t="s">
        <v>151</v>
      </c>
      <c r="C37" s="38">
        <v>49174.931050000007</v>
      </c>
      <c r="D37" s="38">
        <v>51410.186529999999</v>
      </c>
      <c r="E37" s="38">
        <v>59444.413179999996</v>
      </c>
      <c r="F37" s="38">
        <v>32364.455180000001</v>
      </c>
      <c r="G37" s="38">
        <v>30181.892529999997</v>
      </c>
      <c r="H37" s="38">
        <v>30006.151309999997</v>
      </c>
      <c r="I37" s="38">
        <v>43563.122529999993</v>
      </c>
      <c r="J37" s="38">
        <v>35376.28</v>
      </c>
      <c r="K37" s="38">
        <v>34458.218710000001</v>
      </c>
      <c r="L37" s="38">
        <v>22997.090019999996</v>
      </c>
      <c r="M37" s="38"/>
      <c r="N37" s="38"/>
      <c r="O37" s="38" t="s">
        <v>107</v>
      </c>
    </row>
    <row r="38" spans="1:15" ht="15" customHeight="1">
      <c r="A38" s="8">
        <v>34</v>
      </c>
      <c r="B38" s="12" t="s">
        <v>114</v>
      </c>
      <c r="C38" s="38">
        <v>86809.467649999991</v>
      </c>
      <c r="D38" s="38">
        <v>107351.47589999999</v>
      </c>
      <c r="E38" s="38">
        <v>96766.784950000001</v>
      </c>
      <c r="F38" s="38">
        <v>88205.74755</v>
      </c>
      <c r="G38" s="38">
        <v>67376.574360000013</v>
      </c>
      <c r="H38" s="38">
        <v>38963.295599999998</v>
      </c>
      <c r="I38" s="38">
        <v>34482.649620000004</v>
      </c>
      <c r="J38" s="38">
        <v>26778.6</v>
      </c>
      <c r="K38" s="38">
        <v>30520.550669999997</v>
      </c>
      <c r="L38" s="38">
        <v>32675.717189999992</v>
      </c>
      <c r="M38" s="38"/>
      <c r="N38" s="38"/>
      <c r="O38" s="38" t="s">
        <v>108</v>
      </c>
    </row>
    <row r="39" spans="1:15" ht="15" customHeight="1">
      <c r="A39" s="8">
        <v>35</v>
      </c>
      <c r="B39" s="12" t="s">
        <v>153</v>
      </c>
      <c r="C39" s="38">
        <v>277955.54108</v>
      </c>
      <c r="D39" s="38">
        <v>325827.62476999994</v>
      </c>
      <c r="E39" s="38">
        <v>328310.01108999999</v>
      </c>
      <c r="F39" s="38">
        <v>326484.87627000001</v>
      </c>
      <c r="G39" s="38">
        <v>323565.01665000001</v>
      </c>
      <c r="H39" s="38">
        <v>330722.60988999996</v>
      </c>
      <c r="I39" s="38">
        <v>335093.77415000001</v>
      </c>
      <c r="J39" s="38">
        <v>357735.97</v>
      </c>
      <c r="K39" s="38">
        <v>303820.17375000002</v>
      </c>
      <c r="L39" s="38">
        <v>255631.35966000002</v>
      </c>
      <c r="M39" s="38"/>
      <c r="N39" s="38"/>
      <c r="O39" s="38" t="s">
        <v>83</v>
      </c>
    </row>
    <row r="40" spans="1:15" ht="15" customHeight="1">
      <c r="A40" s="8">
        <v>36</v>
      </c>
      <c r="B40" s="12" t="s">
        <v>165</v>
      </c>
      <c r="C40" s="38">
        <v>877946.15838000004</v>
      </c>
      <c r="D40" s="38">
        <v>961852.6875</v>
      </c>
      <c r="E40" s="38">
        <v>1001392.0880199999</v>
      </c>
      <c r="F40" s="38">
        <v>1037810.6335999998</v>
      </c>
      <c r="G40" s="38">
        <v>986463.89852000005</v>
      </c>
      <c r="H40" s="38">
        <v>987059.28578000003</v>
      </c>
      <c r="I40" s="38">
        <v>1034792.8118</v>
      </c>
      <c r="J40" s="38">
        <v>1056663.19</v>
      </c>
      <c r="K40" s="38">
        <v>1042039.3504599999</v>
      </c>
      <c r="L40" s="38">
        <v>999407.15610000002</v>
      </c>
      <c r="M40" s="38"/>
      <c r="N40" s="38"/>
      <c r="O40" s="38" t="s">
        <v>109</v>
      </c>
    </row>
    <row r="41" spans="1:15" ht="15" customHeight="1">
      <c r="A41" s="8">
        <v>37</v>
      </c>
      <c r="B41" s="12" t="s">
        <v>154</v>
      </c>
      <c r="C41" s="38">
        <v>238698.60918000003</v>
      </c>
      <c r="D41" s="38">
        <v>232976.58103999999</v>
      </c>
      <c r="E41" s="38">
        <v>235218.52329000001</v>
      </c>
      <c r="F41" s="38">
        <v>244307.11395</v>
      </c>
      <c r="G41" s="38">
        <v>260658.15082000001</v>
      </c>
      <c r="H41" s="38">
        <v>262702.53314000001</v>
      </c>
      <c r="I41" s="38">
        <v>284278.12341</v>
      </c>
      <c r="J41" s="38">
        <v>284899.68</v>
      </c>
      <c r="K41" s="38">
        <v>288485.78332000005</v>
      </c>
      <c r="L41" s="38">
        <v>294673.04164000001</v>
      </c>
      <c r="M41" s="38"/>
      <c r="N41" s="38"/>
      <c r="O41" s="38" t="s">
        <v>110</v>
      </c>
    </row>
    <row r="42" spans="1:15" ht="15" customHeight="1">
      <c r="A42" s="8">
        <v>38</v>
      </c>
      <c r="B42" s="12" t="s">
        <v>115</v>
      </c>
      <c r="C42" s="38">
        <v>3324076.5265500001</v>
      </c>
      <c r="D42" s="38">
        <v>3551556.0259299995</v>
      </c>
      <c r="E42" s="38">
        <v>3633511.9535099999</v>
      </c>
      <c r="F42" s="38">
        <v>3772940.56568</v>
      </c>
      <c r="G42" s="38">
        <v>3817553.8359400001</v>
      </c>
      <c r="H42" s="38">
        <v>3946746.0068999999</v>
      </c>
      <c r="I42" s="38">
        <v>4054550.3239200003</v>
      </c>
      <c r="J42" s="38">
        <v>4182476.66</v>
      </c>
      <c r="K42" s="38">
        <v>4172162.1095699994</v>
      </c>
      <c r="L42" s="38">
        <v>3871367.3500600001</v>
      </c>
      <c r="M42" s="38"/>
      <c r="N42" s="38"/>
      <c r="O42" s="38" t="s">
        <v>111</v>
      </c>
    </row>
    <row r="43" spans="1:15" ht="15" customHeight="1">
      <c r="A43" s="8">
        <v>39</v>
      </c>
      <c r="B43" s="12" t="s">
        <v>155</v>
      </c>
      <c r="C43" s="38">
        <v>3344185.6923000002</v>
      </c>
      <c r="D43" s="38">
        <v>3226780.7635300001</v>
      </c>
      <c r="E43" s="38">
        <v>3101462.5195700005</v>
      </c>
      <c r="F43" s="38">
        <v>3024247.92961</v>
      </c>
      <c r="G43" s="38">
        <v>3119446.0601899996</v>
      </c>
      <c r="H43" s="38">
        <v>3121986.19007</v>
      </c>
      <c r="I43" s="38">
        <v>3384683.5718899993</v>
      </c>
      <c r="J43" s="38">
        <v>3370161.57</v>
      </c>
      <c r="K43" s="38">
        <v>3411093.5567899998</v>
      </c>
      <c r="L43" s="38">
        <v>3680621.3566400004</v>
      </c>
      <c r="M43" s="38"/>
      <c r="N43" s="38"/>
      <c r="O43" s="38" t="s">
        <v>87</v>
      </c>
    </row>
    <row r="44" spans="1:15" ht="15" customHeight="1">
      <c r="A44" s="8">
        <v>40</v>
      </c>
      <c r="B44" s="12" t="s">
        <v>28</v>
      </c>
      <c r="C44" s="38">
        <v>6906960.8280500006</v>
      </c>
      <c r="D44" s="38">
        <v>7011313.3705400005</v>
      </c>
      <c r="E44" s="38">
        <v>6970192.9963800004</v>
      </c>
      <c r="F44" s="38">
        <v>7041495.6092600003</v>
      </c>
      <c r="G44" s="38">
        <v>7197658.0469499994</v>
      </c>
      <c r="H44" s="38">
        <v>7331434.7301400006</v>
      </c>
      <c r="I44" s="38">
        <v>7723512.0192600004</v>
      </c>
      <c r="J44" s="38">
        <v>7837537.9000000004</v>
      </c>
      <c r="K44" s="38">
        <v>7871741.4496999998</v>
      </c>
      <c r="L44" s="38">
        <v>7846661.7483600006</v>
      </c>
      <c r="M44" s="38"/>
      <c r="N44" s="38"/>
      <c r="O44" s="38" t="s">
        <v>88</v>
      </c>
    </row>
    <row r="45" spans="1:15" ht="15" customHeight="1">
      <c r="A45" s="8">
        <v>41</v>
      </c>
      <c r="B45" s="12" t="s">
        <v>90</v>
      </c>
      <c r="C45" s="38">
        <v>7784906.9864600012</v>
      </c>
      <c r="D45" s="38">
        <v>7973166.0580600007</v>
      </c>
      <c r="E45" s="38">
        <v>7971585.0844199993</v>
      </c>
      <c r="F45" s="38">
        <v>8079306.2428799998</v>
      </c>
      <c r="G45" s="38">
        <v>8184121.9454799993</v>
      </c>
      <c r="H45" s="38">
        <v>8318494.0159399994</v>
      </c>
      <c r="I45" s="38">
        <v>8758304.831079999</v>
      </c>
      <c r="J45" s="38">
        <v>8894201.0999999996</v>
      </c>
      <c r="K45" s="38">
        <v>8913780.8001799993</v>
      </c>
      <c r="L45" s="38">
        <v>8846068.9044799991</v>
      </c>
      <c r="M45" s="38"/>
      <c r="N45" s="38"/>
      <c r="O45" s="38" t="s">
        <v>112</v>
      </c>
    </row>
    <row r="46" spans="1:15" ht="15" customHeight="1">
      <c r="A46" s="8">
        <v>42</v>
      </c>
      <c r="B46" s="12" t="s">
        <v>26</v>
      </c>
      <c r="C46" s="38">
        <v>557210.80605000001</v>
      </c>
      <c r="D46" s="38">
        <v>558672.84272999992</v>
      </c>
      <c r="E46" s="38">
        <v>535262.67754999991</v>
      </c>
      <c r="F46" s="38">
        <v>533457.92741</v>
      </c>
      <c r="G46" s="38">
        <v>534814.53223999997</v>
      </c>
      <c r="H46" s="38">
        <v>508243.01208000001</v>
      </c>
      <c r="I46" s="38">
        <v>509599.61692</v>
      </c>
      <c r="J46" s="38">
        <v>510956.22</v>
      </c>
      <c r="K46" s="38">
        <v>484384.70159999997</v>
      </c>
      <c r="L46" s="38">
        <v>485741.30643</v>
      </c>
      <c r="M46" s="38"/>
      <c r="N46" s="38"/>
      <c r="O46" s="38" t="s">
        <v>113</v>
      </c>
    </row>
    <row r="47" spans="1:15" ht="15" customHeight="1">
      <c r="A47" s="8">
        <v>43</v>
      </c>
      <c r="B47" s="12" t="s">
        <v>117</v>
      </c>
      <c r="C47" s="38">
        <v>1435126.9521999999</v>
      </c>
      <c r="D47" s="38">
        <v>1435126.9521999999</v>
      </c>
      <c r="E47" s="38">
        <v>1435126.9521999999</v>
      </c>
      <c r="F47" s="38">
        <v>1435126.9521999999</v>
      </c>
      <c r="G47" s="38">
        <v>1435126.9521999999</v>
      </c>
      <c r="H47" s="38">
        <v>1435126.9521999999</v>
      </c>
      <c r="I47" s="38">
        <v>1066376.9521999999</v>
      </c>
      <c r="J47" s="38">
        <v>1066376.95</v>
      </c>
      <c r="K47" s="38">
        <v>1066376.9521999999</v>
      </c>
      <c r="L47" s="38">
        <v>1066376.9521999999</v>
      </c>
      <c r="M47" s="38"/>
      <c r="N47" s="38"/>
      <c r="O47" s="38" t="s">
        <v>125</v>
      </c>
    </row>
    <row r="48" spans="1:15" ht="15" customHeight="1">
      <c r="A48" s="8">
        <v>44</v>
      </c>
      <c r="B48" s="12" t="s">
        <v>118</v>
      </c>
      <c r="C48" s="38">
        <v>111682.20909999999</v>
      </c>
      <c r="D48" s="38">
        <v>111682.20909999999</v>
      </c>
      <c r="E48" s="38">
        <v>111682.20909999999</v>
      </c>
      <c r="F48" s="38">
        <v>111682.20909999999</v>
      </c>
      <c r="G48" s="38">
        <v>111682.20909999999</v>
      </c>
      <c r="H48" s="38">
        <v>111682.20909999999</v>
      </c>
      <c r="I48" s="38">
        <v>111682.20909999999</v>
      </c>
      <c r="J48" s="38">
        <v>111682.21</v>
      </c>
      <c r="K48" s="38">
        <v>111682.20909999999</v>
      </c>
      <c r="L48" s="38">
        <v>111682.20909999999</v>
      </c>
      <c r="M48" s="38"/>
      <c r="N48" s="38"/>
      <c r="O48" s="38" t="s">
        <v>127</v>
      </c>
    </row>
    <row r="49" spans="1:15" ht="15" customHeight="1">
      <c r="A49" s="8">
        <v>45</v>
      </c>
      <c r="B49" s="12" t="s">
        <v>157</v>
      </c>
      <c r="C49" s="38">
        <v>1808014.6166200002</v>
      </c>
      <c r="D49" s="38">
        <v>1832140.10714</v>
      </c>
      <c r="E49" s="38">
        <v>1880941.3603200002</v>
      </c>
      <c r="F49" s="38">
        <v>1973901.9132000001</v>
      </c>
      <c r="G49" s="38">
        <v>2070637.9233399997</v>
      </c>
      <c r="H49" s="38">
        <v>2926800.1987999999</v>
      </c>
      <c r="I49" s="38">
        <v>2465065.3928500004</v>
      </c>
      <c r="J49" s="38">
        <v>2475518.56</v>
      </c>
      <c r="K49" s="38">
        <v>2599583.6168400003</v>
      </c>
      <c r="L49" s="38">
        <v>2607757.2187800002</v>
      </c>
      <c r="M49" s="38"/>
      <c r="N49" s="38"/>
      <c r="O49" s="38" t="s">
        <v>122</v>
      </c>
    </row>
    <row r="50" spans="1:15" ht="15" customHeight="1">
      <c r="A50" s="8">
        <v>46</v>
      </c>
      <c r="B50" s="12" t="s">
        <v>158</v>
      </c>
      <c r="C50" s="38">
        <v>3022266.9632600001</v>
      </c>
      <c r="D50" s="38">
        <v>3074699.8235900002</v>
      </c>
      <c r="E50" s="38">
        <v>3129363.2786400001</v>
      </c>
      <c r="F50" s="38">
        <v>3183278.7484499998</v>
      </c>
      <c r="G50" s="38">
        <v>3178788.5339099998</v>
      </c>
      <c r="H50" s="38">
        <v>1759150.6316200001</v>
      </c>
      <c r="I50" s="38">
        <v>1516265.02131</v>
      </c>
      <c r="J50" s="38">
        <v>1531160.96</v>
      </c>
      <c r="K50" s="38">
        <v>1438294.1449899999</v>
      </c>
      <c r="L50" s="38">
        <v>1414577.5769400001</v>
      </c>
      <c r="M50" s="38"/>
      <c r="N50" s="38"/>
      <c r="O50" s="38" t="s">
        <v>126</v>
      </c>
    </row>
    <row r="51" spans="1:15" ht="15" customHeight="1">
      <c r="A51" s="8">
        <v>47</v>
      </c>
      <c r="B51" s="12" t="s">
        <v>159</v>
      </c>
      <c r="C51" s="38">
        <v>6377090.7411799999</v>
      </c>
      <c r="D51" s="38">
        <v>6453649.0920600006</v>
      </c>
      <c r="E51" s="38">
        <v>6557113.8002899997</v>
      </c>
      <c r="F51" s="38">
        <v>6703989.8229600005</v>
      </c>
      <c r="G51" s="38">
        <v>6796235.6185600003</v>
      </c>
      <c r="H51" s="38">
        <v>6232759.9917400004</v>
      </c>
      <c r="I51" s="38">
        <v>5159389.5754699996</v>
      </c>
      <c r="J51" s="38">
        <v>5184738.67</v>
      </c>
      <c r="K51" s="38">
        <v>5215936.9231400006</v>
      </c>
      <c r="L51" s="38">
        <v>5200393.9570300002</v>
      </c>
      <c r="M51" s="38"/>
      <c r="N51" s="38"/>
      <c r="O51" s="38" t="s">
        <v>120</v>
      </c>
    </row>
    <row r="52" spans="1:15" ht="15" customHeight="1">
      <c r="A52" s="8">
        <v>48</v>
      </c>
      <c r="B52" s="12" t="s">
        <v>166</v>
      </c>
      <c r="C52" s="38">
        <v>14719208.533760002</v>
      </c>
      <c r="D52" s="38">
        <v>14985487.99289</v>
      </c>
      <c r="E52" s="38">
        <v>15063961.562289998</v>
      </c>
      <c r="F52" s="38">
        <v>15316753.9933</v>
      </c>
      <c r="G52" s="38">
        <v>15515172.096349999</v>
      </c>
      <c r="H52" s="38">
        <v>15059497.019800004</v>
      </c>
      <c r="I52" s="38">
        <v>14427294.023490001</v>
      </c>
      <c r="J52" s="38">
        <v>14589895.99</v>
      </c>
      <c r="K52" s="38">
        <v>14614102.424939997</v>
      </c>
      <c r="L52" s="38">
        <v>14532204.167959999</v>
      </c>
      <c r="M52" s="38"/>
      <c r="N52" s="38"/>
      <c r="O52" s="38" t="s">
        <v>124</v>
      </c>
    </row>
  </sheetData>
  <mergeCells count="2">
    <mergeCell ref="A3:O3"/>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5" zoomScaleNormal="85" workbookViewId="0">
      <pane xSplit="2" ySplit="4" topLeftCell="H5" activePane="bottomRight" state="frozen"/>
      <selection pane="topRight" activeCell="C1" sqref="C1"/>
      <selection pane="bottomLeft" activeCell="A5" sqref="A5"/>
      <selection pane="bottomRight" activeCell="L6" sqref="L6"/>
    </sheetView>
  </sheetViews>
  <sheetFormatPr defaultRowHeight="15"/>
  <cols>
    <col min="1" max="1" width="3.85546875" bestFit="1" customWidth="1"/>
    <col min="2" max="2" width="72.28515625" bestFit="1" customWidth="1"/>
    <col min="3" max="14" width="22.85546875" customWidth="1"/>
    <col min="15" max="15" width="57.5703125" bestFit="1" customWidth="1"/>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167</v>
      </c>
      <c r="C5" s="38">
        <f>51440.0913107147*1000</f>
        <v>51440091.310714699</v>
      </c>
      <c r="D5" s="38">
        <v>50729976.838116087</v>
      </c>
      <c r="E5" s="38">
        <v>45952100.716320626</v>
      </c>
      <c r="F5" s="38">
        <v>37692891.502100781</v>
      </c>
      <c r="G5" s="38">
        <v>35783456.482199915</v>
      </c>
      <c r="H5" s="38">
        <v>33064291.940320544</v>
      </c>
      <c r="I5" s="38">
        <v>44173704.07124839</v>
      </c>
      <c r="J5" s="38">
        <v>41986038.338096201</v>
      </c>
      <c r="K5" s="38">
        <v>39939993.542911068</v>
      </c>
      <c r="L5" s="38">
        <v>38007226.698768824</v>
      </c>
      <c r="M5" s="38"/>
      <c r="N5" s="38"/>
      <c r="O5" s="38" t="s">
        <v>178</v>
      </c>
    </row>
    <row r="6" spans="1:15">
      <c r="A6" s="30">
        <v>2</v>
      </c>
      <c r="B6" s="12" t="s">
        <v>163</v>
      </c>
      <c r="C6" s="38">
        <f>46953.0224926426*1000</f>
        <v>46953022.492642604</v>
      </c>
      <c r="D6" s="38">
        <v>46542278.954916611</v>
      </c>
      <c r="E6" s="38">
        <v>46546346.323373623</v>
      </c>
      <c r="F6" s="38">
        <v>44737163.555500083</v>
      </c>
      <c r="G6" s="38">
        <v>43667907.025322549</v>
      </c>
      <c r="H6" s="38">
        <v>45445181.579352818</v>
      </c>
      <c r="I6" s="38">
        <v>45485439.360456616</v>
      </c>
      <c r="J6" s="38">
        <v>36612543.448054612</v>
      </c>
      <c r="K6" s="38">
        <v>40266616.0667926</v>
      </c>
      <c r="L6" s="38">
        <v>40536577.102482557</v>
      </c>
      <c r="M6" s="38"/>
      <c r="N6" s="38"/>
      <c r="O6" s="38" t="s">
        <v>33</v>
      </c>
    </row>
    <row r="7" spans="1:15">
      <c r="A7" s="30">
        <v>3</v>
      </c>
      <c r="B7" s="12" t="s">
        <v>168</v>
      </c>
      <c r="C7" s="38">
        <f>16203.511531232*1000</f>
        <v>16203511.531231999</v>
      </c>
      <c r="D7" s="38">
        <v>16229702.650260141</v>
      </c>
      <c r="E7" s="38">
        <v>18794292.829201236</v>
      </c>
      <c r="F7" s="38">
        <v>22841991.80244248</v>
      </c>
      <c r="G7" s="38">
        <v>26795705.218714364</v>
      </c>
      <c r="H7" s="38">
        <v>29518753.476636432</v>
      </c>
      <c r="I7" s="38">
        <v>29570215.319740154</v>
      </c>
      <c r="J7" s="38">
        <v>31720892.905358363</v>
      </c>
      <c r="K7" s="38">
        <v>33218675.133170698</v>
      </c>
      <c r="L7" s="38">
        <v>33202013.248284109</v>
      </c>
      <c r="M7" s="38"/>
      <c r="N7" s="38"/>
      <c r="O7" s="38" t="s">
        <v>179</v>
      </c>
    </row>
    <row r="8" spans="1:15">
      <c r="A8" s="30">
        <v>4</v>
      </c>
      <c r="B8" s="12" t="s">
        <v>169</v>
      </c>
      <c r="C8" s="38">
        <f>84804.4892190525*1000</f>
        <v>84804489.219052494</v>
      </c>
      <c r="D8" s="38">
        <v>87815654.932639241</v>
      </c>
      <c r="E8" s="38">
        <v>96294825.098561585</v>
      </c>
      <c r="F8" s="38">
        <v>104835841.11030187</v>
      </c>
      <c r="G8" s="38">
        <v>107313712.78148729</v>
      </c>
      <c r="H8" s="38">
        <v>109383518.27794141</v>
      </c>
      <c r="I8" s="38">
        <v>109295927.10990244</v>
      </c>
      <c r="J8" s="38">
        <v>117536021.76681152</v>
      </c>
      <c r="K8" s="38">
        <v>127014884.79410799</v>
      </c>
      <c r="L8" s="38">
        <v>127988973.04619116</v>
      </c>
      <c r="M8" s="38"/>
      <c r="N8" s="38"/>
      <c r="O8" s="38" t="s">
        <v>37</v>
      </c>
    </row>
    <row r="9" spans="1:15">
      <c r="A9" s="30">
        <v>5</v>
      </c>
      <c r="B9" s="12" t="s">
        <v>185</v>
      </c>
      <c r="C9" s="38">
        <v>0</v>
      </c>
      <c r="D9" s="38">
        <v>0</v>
      </c>
      <c r="E9" s="38">
        <v>0</v>
      </c>
      <c r="F9" s="38">
        <v>0</v>
      </c>
      <c r="G9" s="38">
        <v>0</v>
      </c>
      <c r="H9" s="38">
        <v>0</v>
      </c>
      <c r="I9" s="38">
        <v>0</v>
      </c>
      <c r="J9" s="38">
        <v>0</v>
      </c>
      <c r="K9" s="38">
        <v>0</v>
      </c>
      <c r="L9" s="38">
        <v>0</v>
      </c>
      <c r="M9" s="38"/>
      <c r="N9" s="38"/>
      <c r="O9" s="38" t="s">
        <v>41</v>
      </c>
    </row>
    <row r="10" spans="1:15">
      <c r="A10" s="30">
        <v>6</v>
      </c>
      <c r="B10" s="12" t="s">
        <v>171</v>
      </c>
      <c r="C10" s="38">
        <v>0</v>
      </c>
      <c r="D10" s="38">
        <v>0</v>
      </c>
      <c r="E10" s="38">
        <v>0</v>
      </c>
      <c r="F10" s="38">
        <v>0</v>
      </c>
      <c r="G10" s="38">
        <v>0</v>
      </c>
      <c r="H10" s="38">
        <v>0</v>
      </c>
      <c r="I10" s="38">
        <v>0</v>
      </c>
      <c r="J10" s="38">
        <v>0</v>
      </c>
      <c r="K10" s="38">
        <v>0</v>
      </c>
      <c r="L10" s="38">
        <v>0</v>
      </c>
      <c r="M10" s="38"/>
      <c r="N10" s="38"/>
      <c r="O10" s="38" t="s">
        <v>43</v>
      </c>
    </row>
    <row r="11" spans="1:15">
      <c r="A11" s="30">
        <v>7</v>
      </c>
      <c r="B11" s="12" t="s">
        <v>44</v>
      </c>
      <c r="C11" s="38">
        <v>0</v>
      </c>
      <c r="D11" s="38">
        <v>0</v>
      </c>
      <c r="E11" s="38">
        <v>0</v>
      </c>
      <c r="F11" s="38">
        <v>0</v>
      </c>
      <c r="G11" s="38">
        <v>0</v>
      </c>
      <c r="H11" s="38">
        <v>0</v>
      </c>
      <c r="I11" s="38">
        <v>0</v>
      </c>
      <c r="J11" s="38">
        <v>0</v>
      </c>
      <c r="K11" s="38">
        <v>0</v>
      </c>
      <c r="L11" s="38">
        <v>0</v>
      </c>
      <c r="M11" s="38"/>
      <c r="N11" s="38"/>
      <c r="O11" s="38" t="s">
        <v>45</v>
      </c>
    </row>
    <row r="12" spans="1:15">
      <c r="A12" s="30">
        <v>8</v>
      </c>
      <c r="B12" s="12" t="s">
        <v>46</v>
      </c>
      <c r="C12" s="38">
        <f>17812.3667786235*1000</f>
        <v>17812366.778623499</v>
      </c>
      <c r="D12" s="38">
        <v>18395961.04511568</v>
      </c>
      <c r="E12" s="38">
        <v>18052673.407594942</v>
      </c>
      <c r="F12" s="38">
        <v>17098682.778308243</v>
      </c>
      <c r="G12" s="38">
        <v>16881926.593098737</v>
      </c>
      <c r="H12" s="38">
        <v>16328220.863010336</v>
      </c>
      <c r="I12" s="38">
        <v>12579757.632440679</v>
      </c>
      <c r="J12" s="38">
        <v>14508702.41673515</v>
      </c>
      <c r="K12" s="38">
        <v>14192369.9952171</v>
      </c>
      <c r="L12" s="38">
        <v>16167501.651574437</v>
      </c>
      <c r="M12" s="38"/>
      <c r="N12" s="38"/>
      <c r="O12" s="38" t="s">
        <v>47</v>
      </c>
    </row>
    <row r="13" spans="1:15">
      <c r="A13" s="30">
        <v>9</v>
      </c>
      <c r="B13" s="12" t="s">
        <v>172</v>
      </c>
      <c r="C13" s="38">
        <f>212.52180560633*1000</f>
        <v>212521.80560632999</v>
      </c>
      <c r="D13" s="38">
        <v>212808.05518020003</v>
      </c>
      <c r="E13" s="38">
        <v>202022.50896387</v>
      </c>
      <c r="F13" s="38">
        <v>193575.96371684002</v>
      </c>
      <c r="G13" s="38">
        <v>193533.23048966998</v>
      </c>
      <c r="H13" s="38">
        <v>183200.44224821002</v>
      </c>
      <c r="I13" s="38">
        <v>175545.00779357</v>
      </c>
      <c r="J13" s="38">
        <v>175547.17806028997</v>
      </c>
      <c r="K13" s="38">
        <v>165928.81655376</v>
      </c>
      <c r="L13" s="38">
        <v>158129.58251153998</v>
      </c>
      <c r="M13" s="38"/>
      <c r="N13" s="38"/>
      <c r="O13" s="38" t="s">
        <v>180</v>
      </c>
    </row>
    <row r="14" spans="1:15">
      <c r="A14" s="30">
        <v>10</v>
      </c>
      <c r="B14" s="12" t="s">
        <v>173</v>
      </c>
      <c r="C14" s="38">
        <f>1*1000</f>
        <v>1000</v>
      </c>
      <c r="D14" s="38">
        <v>0</v>
      </c>
      <c r="E14" s="38">
        <v>0</v>
      </c>
      <c r="F14" s="38">
        <v>0</v>
      </c>
      <c r="G14" s="38">
        <v>0</v>
      </c>
      <c r="H14" s="38">
        <v>0</v>
      </c>
      <c r="I14" s="38">
        <v>0</v>
      </c>
      <c r="J14" s="38">
        <v>0</v>
      </c>
      <c r="K14" s="38">
        <v>0</v>
      </c>
      <c r="L14" s="38">
        <v>0</v>
      </c>
      <c r="M14" s="38"/>
      <c r="N14" s="38"/>
      <c r="O14" s="38" t="s">
        <v>51</v>
      </c>
    </row>
    <row r="15" spans="1:15">
      <c r="A15" s="30">
        <v>11</v>
      </c>
      <c r="B15" s="12" t="s">
        <v>134</v>
      </c>
      <c r="C15" s="38">
        <f>26.594600648*1000</f>
        <v>26594.600648</v>
      </c>
      <c r="D15" s="38">
        <v>26594.600648</v>
      </c>
      <c r="E15" s="38">
        <v>26594.600648</v>
      </c>
      <c r="F15" s="38">
        <v>26594.600646999999</v>
      </c>
      <c r="G15" s="38">
        <v>26594.600648</v>
      </c>
      <c r="H15" s="38">
        <v>26594.600646999999</v>
      </c>
      <c r="I15" s="38">
        <v>26594.600646999999</v>
      </c>
      <c r="J15" s="38">
        <v>26594.600648</v>
      </c>
      <c r="K15" s="38">
        <v>26594.600648</v>
      </c>
      <c r="L15" s="38">
        <v>26594.600648</v>
      </c>
      <c r="M15" s="38"/>
      <c r="N15" s="38"/>
      <c r="O15" s="38" t="s">
        <v>53</v>
      </c>
    </row>
    <row r="16" spans="1:15">
      <c r="A16" s="30">
        <v>12</v>
      </c>
      <c r="B16" s="12" t="s">
        <v>174</v>
      </c>
      <c r="C16" s="38">
        <f>1893.61772318099*1000</f>
        <v>1893617.72318099</v>
      </c>
      <c r="D16" s="38">
        <v>1893540.9566775067</v>
      </c>
      <c r="E16" s="38">
        <v>1871549.1513344457</v>
      </c>
      <c r="F16" s="38">
        <v>1873315.5063649076</v>
      </c>
      <c r="G16" s="38">
        <v>1873382.8850313695</v>
      </c>
      <c r="H16" s="38">
        <v>1876194.0182425512</v>
      </c>
      <c r="I16" s="38">
        <v>1879816.627361293</v>
      </c>
      <c r="J16" s="38">
        <v>1879373.315240755</v>
      </c>
      <c r="K16" s="38">
        <v>1879062.9439063165</v>
      </c>
      <c r="L16" s="38">
        <v>1880859.2222782485</v>
      </c>
      <c r="M16" s="38"/>
      <c r="N16" s="38"/>
      <c r="O16" s="38" t="s">
        <v>55</v>
      </c>
    </row>
    <row r="17" spans="1:15">
      <c r="A17" s="30">
        <v>13</v>
      </c>
      <c r="B17" s="12" t="s">
        <v>175</v>
      </c>
      <c r="C17" s="38">
        <v>0</v>
      </c>
      <c r="D17" s="38">
        <v>0</v>
      </c>
      <c r="E17" s="38">
        <v>0</v>
      </c>
      <c r="F17" s="38">
        <v>0</v>
      </c>
      <c r="G17" s="38">
        <v>0</v>
      </c>
      <c r="H17" s="38">
        <v>0</v>
      </c>
      <c r="I17" s="38">
        <v>0</v>
      </c>
      <c r="J17" s="38">
        <v>0</v>
      </c>
      <c r="K17" s="38">
        <v>0</v>
      </c>
      <c r="L17" s="38">
        <v>0</v>
      </c>
      <c r="M17" s="38"/>
      <c r="N17" s="38"/>
      <c r="O17" s="38" t="s">
        <v>57</v>
      </c>
    </row>
    <row r="18" spans="1:15">
      <c r="A18" s="30">
        <v>14</v>
      </c>
      <c r="B18" s="12" t="s">
        <v>135</v>
      </c>
      <c r="C18" s="38">
        <v>0</v>
      </c>
      <c r="D18" s="38">
        <v>0</v>
      </c>
      <c r="E18" s="38">
        <v>0</v>
      </c>
      <c r="F18" s="38">
        <v>0</v>
      </c>
      <c r="G18" s="38">
        <v>0</v>
      </c>
      <c r="H18" s="38">
        <v>0</v>
      </c>
      <c r="I18" s="38">
        <v>0</v>
      </c>
      <c r="J18" s="38">
        <v>0</v>
      </c>
      <c r="K18" s="38">
        <v>0</v>
      </c>
      <c r="L18" s="38">
        <v>0</v>
      </c>
      <c r="M18" s="38"/>
      <c r="N18" s="38"/>
      <c r="O18" s="38" t="s">
        <v>59</v>
      </c>
    </row>
    <row r="19" spans="1:15">
      <c r="A19" s="30">
        <v>15</v>
      </c>
      <c r="B19" s="12" t="s">
        <v>176</v>
      </c>
      <c r="C19" s="38">
        <v>0</v>
      </c>
      <c r="D19" s="38">
        <v>0</v>
      </c>
      <c r="E19" s="38">
        <v>0</v>
      </c>
      <c r="F19" s="38">
        <v>0</v>
      </c>
      <c r="G19" s="38">
        <v>0</v>
      </c>
      <c r="H19" s="38">
        <v>0</v>
      </c>
      <c r="I19" s="38">
        <v>0</v>
      </c>
      <c r="J19" s="38">
        <v>0</v>
      </c>
      <c r="K19" s="38">
        <v>0</v>
      </c>
      <c r="L19" s="38">
        <v>0</v>
      </c>
      <c r="M19" s="38"/>
      <c r="N19" s="38"/>
      <c r="O19" s="38" t="s">
        <v>61</v>
      </c>
    </row>
    <row r="20" spans="1:15">
      <c r="A20" s="30">
        <v>16</v>
      </c>
      <c r="B20" s="12" t="s">
        <v>137</v>
      </c>
      <c r="C20" s="38">
        <v>0</v>
      </c>
      <c r="D20" s="38">
        <v>0</v>
      </c>
      <c r="E20" s="38">
        <v>0</v>
      </c>
      <c r="F20" s="38">
        <v>0</v>
      </c>
      <c r="G20" s="38">
        <v>0</v>
      </c>
      <c r="H20" s="38">
        <v>0</v>
      </c>
      <c r="I20" s="38">
        <v>0</v>
      </c>
      <c r="J20" s="38">
        <v>0</v>
      </c>
      <c r="K20" s="38">
        <v>0</v>
      </c>
      <c r="L20" s="38">
        <v>0</v>
      </c>
      <c r="M20" s="38"/>
      <c r="N20" s="38"/>
      <c r="O20" s="38" t="s">
        <v>63</v>
      </c>
    </row>
    <row r="21" spans="1:15">
      <c r="A21" s="30">
        <v>17</v>
      </c>
      <c r="B21" s="12" t="s">
        <v>214</v>
      </c>
      <c r="C21" s="38">
        <f>219347.215461701*1000</f>
        <v>219347215.46170101</v>
      </c>
      <c r="D21" s="38">
        <v>221846518.03355354</v>
      </c>
      <c r="E21" s="38">
        <v>227740404.63599837</v>
      </c>
      <c r="F21" s="38">
        <v>229300056.81938219</v>
      </c>
      <c r="G21" s="38">
        <v>232536218.81699193</v>
      </c>
      <c r="H21" s="38">
        <v>235825955.19839928</v>
      </c>
      <c r="I21" s="38">
        <v>243186999.72959015</v>
      </c>
      <c r="J21" s="38">
        <v>244445713.9690049</v>
      </c>
      <c r="K21" s="38">
        <v>256704125.89330757</v>
      </c>
      <c r="L21" s="38">
        <v>257967875.1527389</v>
      </c>
      <c r="M21" s="38"/>
      <c r="N21" s="38"/>
      <c r="O21" s="38" t="s">
        <v>65</v>
      </c>
    </row>
    <row r="22" spans="1:15">
      <c r="A22" s="30">
        <v>18</v>
      </c>
      <c r="B22" s="12" t="s">
        <v>354</v>
      </c>
      <c r="C22" s="38">
        <f>16012.1552178668*1000</f>
        <v>16012155.217866801</v>
      </c>
      <c r="D22" s="38">
        <v>17164847.535330761</v>
      </c>
      <c r="E22" s="38">
        <v>14868959.823337654</v>
      </c>
      <c r="F22" s="38">
        <v>16097698.117455322</v>
      </c>
      <c r="G22" s="38">
        <v>15638321.393584747</v>
      </c>
      <c r="H22" s="38">
        <v>17696819.450724777</v>
      </c>
      <c r="I22" s="38">
        <v>18065835.138430685</v>
      </c>
      <c r="J22" s="38">
        <v>22887162.444239147</v>
      </c>
      <c r="K22" s="38">
        <v>15894549.2986825</v>
      </c>
      <c r="L22" s="38">
        <v>17590754.423447993</v>
      </c>
      <c r="M22" s="38"/>
      <c r="N22" s="38"/>
      <c r="O22" s="38" t="s">
        <v>102</v>
      </c>
    </row>
    <row r="23" spans="1:15">
      <c r="A23" s="30">
        <v>19</v>
      </c>
      <c r="B23" s="12" t="s">
        <v>25</v>
      </c>
      <c r="C23" s="38">
        <f>235358.370679567*1000</f>
        <v>235358370.67956698</v>
      </c>
      <c r="D23" s="38">
        <v>239011365.56888425</v>
      </c>
      <c r="E23" s="38">
        <v>242609364.45933601</v>
      </c>
      <c r="F23" s="38">
        <v>245397754.93683752</v>
      </c>
      <c r="G23" s="38">
        <v>248174540.21057665</v>
      </c>
      <c r="H23" s="38">
        <v>253522774.64912403</v>
      </c>
      <c r="I23" s="38">
        <v>261252834.8680208</v>
      </c>
      <c r="J23" s="38">
        <v>267332876.41324407</v>
      </c>
      <c r="K23" s="38">
        <v>272598675.19199002</v>
      </c>
      <c r="L23" s="38">
        <v>275558629.5761869</v>
      </c>
      <c r="M23" s="38"/>
      <c r="N23" s="38"/>
      <c r="O23" s="38" t="s">
        <v>103</v>
      </c>
    </row>
    <row r="24" spans="1:15">
      <c r="A24" s="30">
        <v>20</v>
      </c>
      <c r="B24" s="12" t="s">
        <v>216</v>
      </c>
      <c r="C24" s="38">
        <v>31212441.605306201</v>
      </c>
      <c r="D24" s="38">
        <v>32198791.749770571</v>
      </c>
      <c r="E24" s="38">
        <v>32521764.452520002</v>
      </c>
      <c r="F24" s="38">
        <v>34237261.809621327</v>
      </c>
      <c r="G24" s="38">
        <v>34650089.663317129</v>
      </c>
      <c r="H24" s="38">
        <v>33328384.207412761</v>
      </c>
      <c r="I24" s="38">
        <v>35326860.770748399</v>
      </c>
      <c r="J24" s="38">
        <v>34208432.685462296</v>
      </c>
      <c r="K24" s="38">
        <v>36326622.939020298</v>
      </c>
      <c r="L24" s="38">
        <v>38406740.92208726</v>
      </c>
      <c r="M24" s="38"/>
      <c r="N24" s="38"/>
      <c r="O24" s="38" t="s">
        <v>181</v>
      </c>
    </row>
    <row r="25" spans="1:15">
      <c r="A25" s="30">
        <v>21</v>
      </c>
      <c r="B25" s="12" t="s">
        <v>355</v>
      </c>
      <c r="C25" s="38">
        <f>204145.92907426*1000</f>
        <v>204145929.07426</v>
      </c>
      <c r="D25" s="38">
        <v>206812573.81912294</v>
      </c>
      <c r="E25" s="38">
        <v>210087600.00681475</v>
      </c>
      <c r="F25" s="38">
        <v>211160493.12721485</v>
      </c>
      <c r="G25" s="38">
        <v>213524450.54725787</v>
      </c>
      <c r="H25" s="38">
        <v>220194390.44171125</v>
      </c>
      <c r="I25" s="38">
        <v>225925974.09727332</v>
      </c>
      <c r="J25" s="38">
        <v>233124443.72778198</v>
      </c>
      <c r="K25" s="38">
        <v>236272052.2529701</v>
      </c>
      <c r="L25" s="38">
        <v>237151888.65410072</v>
      </c>
      <c r="M25" s="38"/>
      <c r="N25" s="38"/>
      <c r="O25" s="38" t="s">
        <v>182</v>
      </c>
    </row>
    <row r="29" spans="1:15">
      <c r="B29" s="29"/>
      <c r="C29" s="29"/>
    </row>
    <row r="30" spans="1:15">
      <c r="B30" s="15"/>
    </row>
  </sheetData>
  <mergeCells count="2">
    <mergeCell ref="A2:O2"/>
    <mergeCell ref="A3:O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4BBCA0C7-14FD-4C0C-A708-57F4279F9249}"/>
</file>

<file path=customXml/itemProps3.xml><?xml version="1.0" encoding="utf-8"?>
<ds:datastoreItem xmlns:ds="http://schemas.openxmlformats.org/officeDocument/2006/customXml" ds:itemID="{334EB6BF-F531-45D9-862E-BCDD44FE5F3F}">
  <ds:schemaRefs>
    <ds:schemaRef ds:uri="http://purl.org/dc/terms/"/>
    <ds:schemaRef ds:uri="http://schemas.microsoft.com/office/2006/metadata/properties"/>
    <ds:schemaRef ds:uri="http://schemas.microsoft.com/office/2006/documentManagement/types"/>
    <ds:schemaRef ds:uri="http://purl.org/dc/dcmitype/"/>
    <ds:schemaRef ds:uri="http://purl.org/dc/elements/1.1/"/>
    <ds:schemaRef ds:uri="http://schemas.microsoft.com/sharepoint/v3"/>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Bapepam 41</cp:lastModifiedBy>
  <dcterms:created xsi:type="dcterms:W3CDTF">2016-02-23T06:03:52Z</dcterms:created>
  <dcterms:modified xsi:type="dcterms:W3CDTF">2016-11-23T10:30:19Z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