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jkttip-fsiknb01\DSIN\1 Bagian Asuransi\Publikasi Website Bulanan\2021\"/>
    </mc:Choice>
  </mc:AlternateContent>
  <xr:revisionPtr revIDLastSave="0" documentId="13_ncr:1_{CB952397-6F80-4A47-B336-F07945CE1A60}" xr6:coauthVersionLast="47" xr6:coauthVersionMax="47" xr10:uidLastSave="{00000000-0000-0000-0000-000000000000}"/>
  <bookViews>
    <workbookView xWindow="-110" yWindow="-110" windowWidth="19420" windowHeight="10420" tabRatio="907"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9" i="13"/>
  <c r="I8" i="13"/>
  <c r="I7" i="13"/>
  <c r="I5" i="13"/>
  <c r="I4" i="13"/>
  <c r="I3" i="13"/>
  <c r="H12" i="13"/>
  <c r="H11" i="13"/>
  <c r="H9" i="13"/>
  <c r="H8" i="13"/>
  <c r="H7" i="13"/>
  <c r="H5" i="13"/>
  <c r="H4" i="13"/>
  <c r="H3" i="13"/>
  <c r="H33" i="23" l="1"/>
  <c r="E9" i="13" l="1"/>
  <c r="K3" i="13" l="1"/>
  <c r="L3" i="13"/>
  <c r="M3" i="13"/>
  <c r="M11" i="13"/>
  <c r="M12" i="13"/>
  <c r="L12" i="13"/>
  <c r="L11" i="13"/>
  <c r="M7" i="13"/>
  <c r="M8" i="13"/>
  <c r="M9" i="13"/>
  <c r="L7" i="13"/>
  <c r="L8" i="13"/>
  <c r="L9" i="13"/>
  <c r="M4" i="13"/>
  <c r="M5" i="13"/>
  <c r="L4" i="13"/>
  <c r="L5" i="13"/>
  <c r="N9" i="13" l="1"/>
  <c r="O9" i="13"/>
  <c r="K9" i="13"/>
  <c r="J9" i="13"/>
  <c r="D12" i="13" l="1"/>
  <c r="O11" i="13" l="1"/>
  <c r="N11" i="13"/>
  <c r="K11" i="13"/>
  <c r="J11" i="13"/>
  <c r="G11" i="13"/>
  <c r="F11" i="13"/>
  <c r="E11" i="13"/>
  <c r="D11" i="13"/>
  <c r="G9" i="13"/>
  <c r="F9" i="13"/>
  <c r="D9" i="13"/>
  <c r="O8" i="13"/>
  <c r="N8" i="13"/>
  <c r="K8" i="13"/>
  <c r="J8" i="13"/>
  <c r="G8" i="13"/>
  <c r="F8" i="13"/>
  <c r="E8" i="13"/>
  <c r="D8" i="13"/>
  <c r="O7" i="13"/>
  <c r="N7" i="13"/>
  <c r="K7" i="13"/>
  <c r="J7" i="13"/>
  <c r="G7" i="13"/>
  <c r="F7" i="13"/>
  <c r="E7" i="13"/>
  <c r="D7" i="13"/>
  <c r="O4" i="13"/>
  <c r="N4" i="13"/>
  <c r="K4" i="13"/>
  <c r="J4" i="13"/>
  <c r="G4" i="13"/>
  <c r="F4" i="13"/>
  <c r="E4" i="13"/>
  <c r="O5" i="13"/>
  <c r="N5" i="13"/>
  <c r="K5" i="13"/>
  <c r="J5" i="13"/>
  <c r="G5" i="13"/>
  <c r="F5" i="13"/>
  <c r="E5" i="13"/>
  <c r="D5" i="13"/>
  <c r="D4" i="13"/>
  <c r="O3" i="13"/>
  <c r="N3" i="13"/>
  <c r="J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F9" i="23"/>
  <c r="E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9" i="23"/>
  <c r="D8" i="23"/>
  <c r="D7" i="23"/>
  <c r="D6" i="23"/>
  <c r="D5" i="23"/>
  <c r="D4"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<sst xmlns="http://schemas.openxmlformats.org/spreadsheetml/2006/main" count="1040" uniqueCount="448">
  <si>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</si>
  <si>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</si>
  <si>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</si>
  <si>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</si>
  <si>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</si>
  <si>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</si>
  <si>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</si>
  <si>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</si>
  <si>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</si>
  <si>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</si>
  <si>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</si>
  <si>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</si>
  <si>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</si>
  <si>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</si>
  <si>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</si>
  <si>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</si>
  <si>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</si>
  <si>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</si>
  <si>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</si>
  <si>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</si>
  <si>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</si>
  <si>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</si>
  <si>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</si>
  <si>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</si>
  <si>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</si>
  <si>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</si>
  <si>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</si>
  <si>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</si>
  <si>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</si>
  <si>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</si>
  <si>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</si>
  <si>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</si>
  <si>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</si>
  <si>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</si>
  <si>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</si>
  <si>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</si>
  <si>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</si>
  <si>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</si>
  <si>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</si>
  <si>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</si>
  <si>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</si>
  <si>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</si>
  <si>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</si>
  <si>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</si>
  <si>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</si>
  <si>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</si>
  <si>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</si>
  <si>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</si>
  <si>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</si>
  <si>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</si>
  <si>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</si>
  <si>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</si>
  <si>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</si>
  <si>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</si>
  <si>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</si>
  <si>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</si>
  <si>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</si>
  <si>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</si>
  <si>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</si>
  <si>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</si>
  <si>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</si>
  <si>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</si>
  <si>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</si>
  <si>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</si>
  <si>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</si>
  <si>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</si>
  <si>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</si>
  <si>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</si>
  <si>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</si>
  <si>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</si>
  <si>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</si>
  <si>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</si>
  <si>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</si>
  <si>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</si>
  <si>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</si>
  <si>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</si>
  <si>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</si>
  <si>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</si>
  <si>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</si>
  <si>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</si>
  <si>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</si>
  <si>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</si>
  <si>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</si>
  <si>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</si>
  <si>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</si>
  <si>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</si>
  <si>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</si>
  <si>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</si>
  <si>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</si>
  <si>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</si>
  <si>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</si>
  <si>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</si>
  <si>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</si>
  <si>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</si>
  <si>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</si>
  <si>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</si>
  <si>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</si>
  <si>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</si>
  <si>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</si>
  <si>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</si>
  <si>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</si>
  <si>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</si>
  <si>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</si>
  <si>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</si>
  <si>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</si>
  <si>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</si>
  <si>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</si>
  <si>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</si>
  <si>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</si>
  <si>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</si>
  <si>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</si>
  <si>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</si>
  <si>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</si>
  <si>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</si>
  <si>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</si>
  <si>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</si>
  <si>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</si>
  <si>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</si>
  <si>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</si>
  <si>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</si>
  <si>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</si>
  <si>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</si>
  <si>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</si>
  <si>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</si>
  <si>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</si>
  <si>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</si>
  <si>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</si>
  <si>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</si>
  <si>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</si>
  <si>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</si>
  <si>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</si>
  <si>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</si>
  <si>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</si>
  <si>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</si>
  <si>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</si>
  <si>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</si>
  <si>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</si>
  <si>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</si>
  <si>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</si>
  <si>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</si>
  <si>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</si>
  <si>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</si>
  <si>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</si>
  <si>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</si>
  <si>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</si>
  <si>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</si>
  <si>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</si>
  <si>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</si>
  <si>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</si>
  <si>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</si>
  <si>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</si>
  <si>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</si>
  <si>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</si>
  <si>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</si>
  <si>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</si>
  <si>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</si>
  <si>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</si>
  <si>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</si>
  <si>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</si>
  <si>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</si>
  <si>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</si>
  <si>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</si>
  <si>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</si>
  <si>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</si>
  <si>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</si>
  <si>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</si>
  <si>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</si>
  <si>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</si>
  <si>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</si>
  <si>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</si>
  <si>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</si>
  <si>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</si>
  <si>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</si>
  <si>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</si>
  <si>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</si>
  <si>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</si>
  <si>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</si>
  <si>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</si>
  <si>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</si>
  <si>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</si>
  <si>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</si>
  <si>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</si>
  <si>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</si>
  <si>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</si>
  <si>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</si>
  <si>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</si>
  <si>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</si>
  <si>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</si>
  <si>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</si>
  <si>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</si>
  <si>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</si>
  <si>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</si>
  <si>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</si>
  <si>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</si>
  <si>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</si>
  <si>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</si>
  <si>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</si>
  <si>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</si>
  <si>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</si>
  <si>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</si>
  <si>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</si>
  <si>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</si>
  <si>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</si>
  <si>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</si>
  <si>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</si>
  <si>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</si>
  <si>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</si>
  <si>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</si>
  <si>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</si>
  <si>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</si>
  <si>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</si>
  <si>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</si>
  <si>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</si>
  <si>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</si>
  <si>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</si>
  <si>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</si>
  <si>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</si>
  <si>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</si>
  <si>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</si>
  <si>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</si>
  <si>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</si>
  <si>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</si>
  <si>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</si>
  <si>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</si>
  <si>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</si>
  <si>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</si>
  <si>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</si>
  <si>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</si>
  <si>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</si>
  <si>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</si>
  <si>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</si>
  <si>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</si>
  <si>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</si>
  <si>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</si>
  <si>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</si>
  <si>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</si>
  <si>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</si>
  <si>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</si>
  <si>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</si>
  <si>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</si>
  <si>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</si>
  <si>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</si>
  <si>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</si>
  <si>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</si>
  <si>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</si>
  <si>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</si>
  <si>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</si>
  <si>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</si>
  <si>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</si>
  <si>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</si>
  <si>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</si>
  <si>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</si>
  <si>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</si>
  <si>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</si>
  <si>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</si>
  <si>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</si>
  <si>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</si>
  <si>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</si>
  <si>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</si>
  <si>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</si>
  <si>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</si>
  <si>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</si>
  <si>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</si>
  <si>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</si>
  <si>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</si>
  <si>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</si>
  <si>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</si>
  <si>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</si>
  <si>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</si>
  <si>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</si>
  <si>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</si>
  <si>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</si>
  <si>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</si>
  <si>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</si>
  <si>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</si>
  <si>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</si>
  <si>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</si>
  <si>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</si>
  <si>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</si>
  <si>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</si>
  <si>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</si>
  <si>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</si>
  <si>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</si>
  <si>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</si>
  <si>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</si>
  <si>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</si>
  <si>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</si>
  <si>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</si>
  <si>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</si>
  <si>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</si>
  <si>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</si>
  <si>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</si>
  <si>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</si>
  <si>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</si>
  <si>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</si>
  <si>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</si>
  <si>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</si>
  <si>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</si>
  <si>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</si>
  <si>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</si>
  <si>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</si>
  <si>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</si>
  <si>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</si>
  <si>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</si>
  <si>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</si>
  <si>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</si>
  <si>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</si>
  <si>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</si>
  <si>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</si>
  <si>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</si>
  <si>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</si>
  <si>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</si>
  <si>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</si>
  <si>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</si>
  <si>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</si>
  <si>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</si>
  <si>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</si>
  <si>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</si>
  <si>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</si>
  <si>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</si>
  <si>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</si>
  <si>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</si>
  <si>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</si>
  <si>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</si>
  <si>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</si>
  <si>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</si>
  <si>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</si>
  <si>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</si>
  <si>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</si>
  <si>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</si>
  <si>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</si>
  <si>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</si>
  <si>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</si>
  <si>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</si>
  <si>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</si>
  <si>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</si>
  <si>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</si>
  <si>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</si>
  <si>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</si>
  <si>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</si>
  <si>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</si>
  <si>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</si>
  <si>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</si>
  <si>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</si>
  <si>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</si>
  <si>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</si>
  <si>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</si>
  <si>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</si>
  <si>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</si>
  <si>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</si>
  <si>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</si>
  <si>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</si>
  <si>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</si>
  <si>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</si>
  <si>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</si>
  <si>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</si>
  <si>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</si>
  <si>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</si>
  <si>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</si>
  <si>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</si>
  <si>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</si>
  <si>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</si>
  <si>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</si>
  <si>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</si>
  <si>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</si>
  <si>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</si>
  <si>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</si>
  <si>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</si>
  <si>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</si>
  <si>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</si>
  <si>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</si>
  <si>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</si>
  <si>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</si>
  <si>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</si>
  <si>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</si>
  <si>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</si>
  <si>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</si>
  <si>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</si>
  <si>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</si>
  <si>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</si>
  <si>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</si>
  <si>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</si>
  <si>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</si>
  <si>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</si>
  <si>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</si>
  <si>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</si>
  <si>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</si>
  <si>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</si>
  <si>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</si>
  <si>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</si>
  <si>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</si>
  <si>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</si>
  <si>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</si>
  <si>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</si>
  <si>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</si>
  <si>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</si>
  <si>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</si>
  <si>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</si>
  <si>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</si>
  <si>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</si>
  <si>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</si>
  <si>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</si>
  <si>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</si>
  <si>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</si>
  <si>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</si>
  <si>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</si>
  <si>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</si>
  <si>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</si>
  <si>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</si>
  <si>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</si>
  <si>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</si>
  <si>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</si>
  <si>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</si>
  <si>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</si>
  <si>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</si>
  <si>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</si>
  <si>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</si>
  <si>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</si>
  <si>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</si>
  <si>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</si>
  <si>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</si>
  <si>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</si>
  <si>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</si>
  <si>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</si>
  <si>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</si>
  <si>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</si>
  <si>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</si>
  <si>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</si>
  <si>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</si>
  <si>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</si>
  <si>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</si>
  <si>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</si>
  <si>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</si>
  <si>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</si>
  <si>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</si>
  <si>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</si>
  <si>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</si>
  <si>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</si>
  <si>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</si>
  <si>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</si>
  <si>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</si>
  <si>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</si>
  <si>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</si>
  <si>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</si>
  <si>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</si>
  <si>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</si>
  <si>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</si>
  <si>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Agustus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</si>
</sst>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quot;£&quot;#,##0.00;[Red]\-&quot;£&quot;#,##0.00"/>
    <numFmt numFmtId="173" formatCode="_-&quot;£&quot;* #,##0_-;\-&quot;£&quot;* #,##0_-;_-&quot;£&quot;* &quot;-&quot;_-;_-@_-"/>
    <numFmt numFmtId="174" formatCode="_-&quot;£&quot;* #,##0.00_-;\-&quot;£&quot;* #,##0.00_-;_-&quot;£&quot;* &quot;-&quot;??_-;_-@_-"/>
    <numFmt numFmtId="175" formatCode="&quot;Rp&quot;#,##0_);[Red]\(&quot;Rp&quot;#,##0\)"/>
    <numFmt numFmtId="176" formatCode="&quot;Rp&quot;#,##0.00_);\(&quot;Rp&quot;#,##0.00\)"/>
    <numFmt numFmtId="177" formatCode="&quot;Rp&quot;#,##0.00_);[Red]\(&quot;Rp&quot;#,##0.00\)"/>
    <numFmt numFmtId="178" formatCode="_(&quot;Rp&quot;* #,##0_);_(&quot;Rp&quot;* \(#,##0\);_(&quot;Rp&quot;* &quot;-&quot;_);_(@_)"/>
    <numFmt numFmtId="179" formatCode="_(&quot;Rp&quot;* #,##0.00_);_(&quot;Rp&quot;* \(#,##0.00\);_(&quot;Rp&quot;* &quot;-&quot;??_);_(@_)"/>
    <numFmt numFmtId="180" formatCode="_-&quot;$&quot;* #,##0.00_-;\-&quot;$&quot;* #,##0.00_-;_-&quot;$&quot;* &quot;-&quot;??_-;_-@_-"/>
    <numFmt numFmtId="181" formatCode="mmm\ yyyy"/>
    <numFmt numFmtId="182" formatCode="0.00\ ;\(0.00\)"/>
    <numFmt numFmtId="183" formatCode="#,##0;[Red]\(#,##0\)"/>
    <numFmt numFmtId="184" formatCode="###\ ###\ ####"/>
    <numFmt numFmtId="185" formatCode="_([$€-2]* #,##0.00_);_([$€-2]* \(#,##0.00\);_([$€-2]* &quot;-&quot;??_)"/>
    <numFmt numFmtId="186" formatCode="0.00_)"/>
    <numFmt numFmtId="187" formatCode="#,##0.00;\(#,##0\)"/>
    <numFmt numFmtId="188" formatCode="##,###,##0.00"/>
    <numFmt numFmtId="189" formatCode="_-&quot;\&quot;* #,##0_-;\-&quot;\&quot;* #,##0_-;_-&quot;\&quot;* &quot;-&quot;_-;_-@_-"/>
    <numFmt numFmtId="190" formatCode="[$-10409]dd\ mmm\ yyyy"/>
    <numFmt numFmtId="191" formatCode="[$-421]mmm\ yyyy;@"/>
    <numFmt numFmtId="192" formatCode="0.0%"/>
    <numFmt numFmtId="193" formatCode="_(* #,##0.0_);_(* \(#,##0.0\);_(* &quot;-&quot;??_);_(@_)"/>
    <numFmt numFmtId="194" formatCode="_(* #,##0_);_(* \(#,##0\);_(*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82"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6"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89"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0" fontId="17" fillId="0" borderId="0"/>
    <xf numFmtId="191" fontId="17" fillId="4" borderId="0" applyNumberFormat="0" applyBorder="0" applyAlignment="0" applyProtection="0"/>
    <xf numFmtId="191"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91" fontId="18" fillId="0" borderId="0"/>
    <xf numFmtId="191" fontId="17" fillId="0" borderId="0"/>
    <xf numFmtId="191" fontId="17" fillId="0" borderId="0"/>
    <xf numFmtId="191" fontId="17" fillId="0" borderId="0"/>
    <xf numFmtId="191"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82"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5"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16" fillId="0" borderId="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93" fontId="16" fillId="0" borderId="0" applyFill="0" applyBorder="0" applyAlignment="0"/>
    <xf numFmtId="193"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93" fontId="16" fillId="0" borderId="0" applyFont="0" applyFill="0" applyBorder="0" applyAlignment="0" applyProtection="0"/>
    <xf numFmtId="193"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xf numFmtId="177" fontId="16" fillId="0" borderId="0" applyFont="0" applyFill="0" applyBorder="0" applyAlignment="0"/>
    <xf numFmtId="177"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6"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6"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2" fontId="16" fillId="0" borderId="0" applyFont="0" applyFill="0" applyBorder="0" applyAlignment="0" applyProtection="0"/>
    <xf numFmtId="192"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5"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0" fontId="7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5" fontId="16" fillId="0" borderId="0">
      <alignment vertical="top"/>
    </xf>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5" fontId="125" fillId="0" borderId="0" applyFont="0" applyFill="0" applyBorder="0" applyAlignment="0" applyProtection="0"/>
    <xf numFmtId="175"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4" fontId="16" fillId="0" borderId="0"/>
    <xf numFmtId="19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6"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94"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5"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7" fontId="46" fillId="0" borderId="1"/>
    <xf numFmtId="0" fontId="16" fillId="0" borderId="0"/>
    <xf numFmtId="0" fontId="16" fillId="0" borderId="0"/>
    <xf numFmtId="8" fontId="46" fillId="0" borderId="1"/>
    <xf numFmtId="0" fontId="16" fillId="0" borderId="0"/>
    <xf numFmtId="0" fontId="16" fillId="0" borderId="0"/>
    <xf numFmtId="178"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92"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2"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7"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7"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2"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7"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0" fontId="144" fillId="0" borderId="0" applyFont="0" applyFill="0" applyBorder="0" applyAlignment="0" applyProtection="0"/>
    <xf numFmtId="17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8" fontId="16" fillId="0" borderId="0" applyFont="0" applyFill="0" applyBorder="0" applyAlignment="0" applyProtection="0"/>
    <xf numFmtId="179" fontId="16" fillId="0" borderId="0" applyFont="0" applyFill="0" applyBorder="0" applyAlignment="0" applyProtection="0"/>
    <xf numFmtId="178" fontId="121" fillId="0" borderId="0" applyFont="0" applyFill="0" applyBorder="0" applyAlignment="0" applyProtection="0"/>
    <xf numFmtId="17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9"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4"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4" fontId="16" fillId="6" borderId="0" applyFont="0" applyBorder="0" applyAlignment="0">
      <protection locked="0"/>
    </xf>
    <xf numFmtId="0" fontId="74" fillId="37" borderId="0" applyNumberFormat="0" applyBorder="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6" fontId="16" fillId="0" borderId="0"/>
    <xf numFmtId="186"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4" fontId="16" fillId="0" borderId="0" applyFont="0" applyFill="0" applyBorder="0" applyAlignment="0"/>
    <xf numFmtId="194"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94"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5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2" fontId="0" fillId="0" borderId="0" xfId="0" applyNumberFormat="1" applyFill="1" applyAlignment="1">
      <alignment vertical="center"/>
    </xf>
    <xf numFmtId="193"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93"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0" fontId="13" fillId="0" borderId="0" xfId="3" applyFont="1" applyFill="1" applyBorder="1" applyAlignment="1">
      <alignment horizontal="left" wrapText="1"/>
    </xf>
    <xf numFmtId="346" fontId="13" fillId="0" borderId="0" xfId="3" applyNumberFormat="1" applyFont="1" applyFill="1" applyBorder="1"/>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92"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92"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92" fontId="0" fillId="0" borderId="0" xfId="21195" applyNumberFormat="1" applyFont="1"/>
    <xf numFmtId="167" fontId="13" fillId="0" borderId="0" xfId="3" applyNumberFormat="1" applyFont="1" applyFill="1" applyBorder="1" applyAlignment="1">
      <alignment horizontal="right" vertical="center"/>
    </xf>
    <xf numFmtId="167" fontId="13" fillId="0" borderId="0" xfId="1" applyFont="1" applyFill="1" applyBorder="1" applyAlignment="1">
      <alignment horizontal="right" vertical="center"/>
    </xf>
    <xf numFmtId="167" fontId="13" fillId="0" borderId="0" xfId="1" applyNumberFormat="1" applyFont="1" applyFill="1" applyBorder="1"/>
    <xf numFmtId="167" fontId="34" fillId="0" borderId="7" xfId="3" applyNumberFormat="1" applyFont="1" applyFill="1" applyBorder="1" applyAlignment="1">
      <alignment horizontal="center" vertical="center" wrapText="1"/>
    </xf>
    <xf numFmtId="194" fontId="13" fillId="0" borderId="0" xfId="3" applyNumberFormat="1" applyFont="1" applyFill="1" applyBorder="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13" fillId="0" borderId="0" xfId="1" applyNumberFormat="1" applyFont="1" applyFill="1" applyBorder="1" applyAlignment="1">
      <alignment vertical="center"/>
    </xf>
    <xf numFmtId="167" fontId="71" fillId="0" borderId="0" xfId="1" applyNumberFormat="1" applyFont="1" applyFill="1" applyBorder="1" applyAlignment="1">
      <alignment vertical="center"/>
    </xf>
    <xf numFmtId="167" fontId="71" fillId="0" borderId="0" xfId="3" applyNumberFormat="1" applyFont="1" applyFill="1" applyBorder="1" applyAlignment="1">
      <alignment horizontal="right" vertical="center"/>
    </xf>
    <xf numFmtId="194" fontId="71" fillId="0" borderId="0" xfId="3" applyNumberFormat="1" applyFont="1" applyFill="1" applyBorder="1" applyAlignment="1">
      <alignment horizontal="right" vertical="center"/>
    </xf>
    <xf numFmtId="167" fontId="71" fillId="0" borderId="0" xfId="1" applyNumberFormat="1" applyFont="1" applyFill="1" applyBorder="1"/>
    <xf numFmtId="194" fontId="0" fillId="0" borderId="0" xfId="0" applyNumberFormat="1"/>
    <xf numFmtId="194" fontId="13" fillId="0" borderId="0" xfId="1" applyNumberFormat="1" applyFont="1" applyFill="1" applyBorder="1"/>
    <xf numFmtId="194" fontId="13" fillId="0" borderId="0" xfId="1" applyNumberFormat="1" applyFont="1" applyFill="1" applyBorder="1" applyAlignment="1">
      <alignment vertical="center"/>
    </xf>
    <xf numFmtId="194" fontId="71" fillId="0" borderId="0" xfId="1" applyNumberFormat="1" applyFont="1" applyFill="1" applyBorder="1"/>
    <xf numFmtId="194" fontId="71" fillId="0" borderId="0" xfId="1" applyNumberFormat="1" applyFont="1" applyFill="1" applyBorder="1" applyAlignment="1">
      <alignment vertical="center"/>
    </xf>
    <xf numFmtId="167" fontId="71" fillId="0" borderId="0" xfId="1" applyFont="1" applyFill="1" applyBorder="1" applyAlignment="1">
      <alignment horizontal="left" indent="1"/>
    </xf>
    <xf numFmtId="194" fontId="13" fillId="0" borderId="0" xfId="1" applyNumberFormat="1" applyFont="1" applyFill="1" applyBorder="1" applyAlignment="1">
      <alignment horizontal="right" vertical="center"/>
    </xf>
    <xf numFmtId="194" fontId="71" fillId="0" borderId="0" xfId="1" applyNumberFormat="1" applyFont="1" applyFill="1" applyBorder="1" applyAlignment="1">
      <alignment horizontal="right" vertical="center"/>
    </xf>
    <xf numFmtId="194" fontId="0" fillId="0" borderId="0" xfId="1" applyNumberFormat="1" applyFont="1"/>
    <xf numFmtId="0" fontId="8" fillId="0" borderId="0" xfId="0" applyFont="1" applyAlignment="1">
      <alignment horizontal="left" wrapText="1"/>
    </xf>
    <xf numFmtId="194" fontId="13" fillId="0" borderId="0" xfId="3" applyNumberFormat="1" applyFont="1" applyFill="1" applyBorder="1"/>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view="pageBreakPreview" zoomScaleNormal="100" zoomScaleSheetLayoutView="100" workbookViewId="0"/>
  </sheetViews>
  <sheetFormatPr defaultRowHeight="14.5"/>
  <cols>
    <col min="1" max="1" width="3.1796875" style="18" customWidth="1"/>
    <col min="2" max="2" width="3.1796875" style="20" customWidth="1"/>
    <col min="3" max="3" width="62.1796875" bestFit="1" customWidth="1"/>
    <col min="4" max="4" width="61.8164062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85" zoomScaleNormal="85" workbookViewId="0">
      <pane xSplit="2" ySplit="4" topLeftCell="H5" activePane="bottomRight" state="frozen"/>
      <selection activeCell="D6" sqref="D6"/>
      <selection pane="topRight" activeCell="D6" sqref="D6"/>
      <selection pane="bottomLeft" activeCell="D6" sqref="D6"/>
      <selection pane="bottomRight" activeCell="J5" sqref="J5"/>
    </sheetView>
  </sheetViews>
  <sheetFormatPr defaultColWidth="9.1796875" defaultRowHeight="14.5"/>
  <cols>
    <col min="1" max="1" width="9.1796875" style="22"/>
    <col min="2" max="2" width="67.1796875" style="59" customWidth="1"/>
    <col min="3" max="14" width="18.1796875" style="22" customWidth="1"/>
    <col min="15" max="15" width="56.453125" style="22" bestFit="1" customWidth="1"/>
    <col min="16" max="16384" width="9.1796875" style="22"/>
  </cols>
  <sheetData>
    <row r="1" spans="1:15">
      <c r="O1" s="94" t="s">
        <v>405</v>
      </c>
    </row>
    <row r="2" spans="1:15" ht="22.5" thickBot="1">
      <c r="A2" s="146" t="s">
        <v>114</v>
      </c>
      <c r="B2" s="147"/>
      <c r="C2" s="147"/>
      <c r="D2" s="147"/>
      <c r="E2" s="147"/>
      <c r="F2" s="147"/>
      <c r="G2" s="147"/>
      <c r="H2" s="147"/>
      <c r="I2" s="147"/>
      <c r="J2" s="147"/>
      <c r="K2" s="147"/>
      <c r="L2" s="147"/>
      <c r="M2" s="147"/>
      <c r="N2" s="147"/>
      <c r="O2" s="147"/>
    </row>
    <row r="3" spans="1:15" ht="22.5" thickBot="1">
      <c r="A3" s="152" t="s">
        <v>445</v>
      </c>
      <c r="B3" s="153"/>
      <c r="C3" s="153"/>
      <c r="D3" s="153"/>
      <c r="E3" s="153"/>
      <c r="F3" s="153"/>
      <c r="G3" s="153"/>
      <c r="H3" s="153"/>
      <c r="I3" s="153"/>
      <c r="J3" s="153"/>
      <c r="K3" s="153"/>
      <c r="L3" s="153"/>
      <c r="M3" s="153"/>
      <c r="N3" s="153"/>
      <c r="O3" s="153"/>
    </row>
    <row r="4" spans="1:15" s="53"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37">
        <v>19953450</v>
      </c>
      <c r="D5" s="36">
        <v>18808390</v>
      </c>
      <c r="E5" s="36">
        <v>16597325</v>
      </c>
      <c r="F5" s="36">
        <v>14300260</v>
      </c>
      <c r="G5" s="36">
        <v>14787435</v>
      </c>
      <c r="H5" s="121">
        <v>16551875</v>
      </c>
      <c r="I5" s="36">
        <v>15087913</v>
      </c>
      <c r="J5" s="121">
        <v>14800105</v>
      </c>
      <c r="K5" s="132"/>
      <c r="L5" s="132"/>
      <c r="M5" s="36"/>
      <c r="N5" s="36"/>
      <c r="O5" s="90" t="s">
        <v>160</v>
      </c>
    </row>
    <row r="6" spans="1:15">
      <c r="A6" s="23">
        <v>2</v>
      </c>
      <c r="B6" s="41" t="s">
        <v>146</v>
      </c>
      <c r="C6" s="137">
        <v>12578125.80108</v>
      </c>
      <c r="D6" s="36">
        <v>11889422.893889999</v>
      </c>
      <c r="E6" s="36">
        <v>10989053.74085</v>
      </c>
      <c r="F6" s="36">
        <v>10715977.553929999</v>
      </c>
      <c r="G6" s="36">
        <v>10395790.94111</v>
      </c>
      <c r="H6" s="121">
        <v>9912503.2845799997</v>
      </c>
      <c r="I6" s="36">
        <v>9862067.006875081</v>
      </c>
      <c r="J6" s="121">
        <v>10019792.602200001</v>
      </c>
      <c r="K6" s="132"/>
      <c r="L6" s="132"/>
      <c r="M6" s="36"/>
      <c r="N6" s="36"/>
      <c r="O6" s="90" t="s">
        <v>27</v>
      </c>
    </row>
    <row r="7" spans="1:15">
      <c r="A7" s="23">
        <v>3</v>
      </c>
      <c r="B7" s="41" t="s">
        <v>151</v>
      </c>
      <c r="C7" s="137">
        <v>31718962.075989995</v>
      </c>
      <c r="D7" s="36">
        <v>32062929.342780001</v>
      </c>
      <c r="E7" s="36">
        <v>33096576.966810003</v>
      </c>
      <c r="F7" s="36">
        <v>34086762.334420003</v>
      </c>
      <c r="G7" s="36">
        <v>34134860.464479998</v>
      </c>
      <c r="H7" s="121">
        <v>33613892.4507</v>
      </c>
      <c r="I7" s="36">
        <v>34151080.909636587</v>
      </c>
      <c r="J7" s="121">
        <v>35760914.709849998</v>
      </c>
      <c r="K7" s="132"/>
      <c r="L7" s="132"/>
      <c r="M7" s="36"/>
      <c r="N7" s="36"/>
      <c r="O7" s="90" t="s">
        <v>406</v>
      </c>
    </row>
    <row r="8" spans="1:15">
      <c r="A8" s="23">
        <v>4</v>
      </c>
      <c r="B8" s="41" t="s">
        <v>152</v>
      </c>
      <c r="C8" s="137">
        <v>35456705.934670001</v>
      </c>
      <c r="D8" s="36">
        <v>36145187.388389997</v>
      </c>
      <c r="E8" s="36">
        <v>36929044.466200002</v>
      </c>
      <c r="F8" s="36">
        <v>38669065.376829997</v>
      </c>
      <c r="G8" s="36">
        <v>38940216.435559995</v>
      </c>
      <c r="H8" s="121">
        <v>38377998.289020002</v>
      </c>
      <c r="I8" s="36">
        <v>39703265.490973659</v>
      </c>
      <c r="J8" s="121">
        <v>39424546.095399998</v>
      </c>
      <c r="K8" s="132"/>
      <c r="L8" s="132"/>
      <c r="M8" s="36"/>
      <c r="N8" s="36"/>
      <c r="O8" s="90" t="s">
        <v>30</v>
      </c>
    </row>
    <row r="9" spans="1:15">
      <c r="A9" s="23">
        <v>5</v>
      </c>
      <c r="B9" s="41" t="s">
        <v>153</v>
      </c>
      <c r="C9" s="120">
        <v>0</v>
      </c>
      <c r="D9" s="36">
        <v>0</v>
      </c>
      <c r="E9" s="36">
        <v>0</v>
      </c>
      <c r="F9" s="36">
        <v>0</v>
      </c>
      <c r="G9" s="36">
        <v>0</v>
      </c>
      <c r="H9" s="121">
        <v>0</v>
      </c>
      <c r="I9" s="36">
        <v>0</v>
      </c>
      <c r="J9" s="121">
        <v>0</v>
      </c>
      <c r="K9" s="132"/>
      <c r="L9" s="132"/>
      <c r="M9" s="36"/>
      <c r="N9" s="36"/>
      <c r="O9" s="90" t="s">
        <v>33</v>
      </c>
    </row>
    <row r="10" spans="1:15">
      <c r="A10" s="23">
        <v>6</v>
      </c>
      <c r="B10" s="41" t="s">
        <v>154</v>
      </c>
      <c r="C10" s="120">
        <v>0</v>
      </c>
      <c r="D10" s="36">
        <v>0</v>
      </c>
      <c r="E10" s="36">
        <v>0</v>
      </c>
      <c r="F10" s="36">
        <v>0</v>
      </c>
      <c r="G10" s="36">
        <v>0</v>
      </c>
      <c r="H10" s="121">
        <v>0</v>
      </c>
      <c r="I10" s="36">
        <v>0</v>
      </c>
      <c r="J10" s="121">
        <v>0</v>
      </c>
      <c r="K10" s="132"/>
      <c r="L10" s="132"/>
      <c r="M10" s="36"/>
      <c r="N10" s="36"/>
      <c r="O10" s="90" t="s">
        <v>35</v>
      </c>
    </row>
    <row r="11" spans="1:15">
      <c r="A11" s="23">
        <v>7</v>
      </c>
      <c r="B11" s="41" t="s">
        <v>36</v>
      </c>
      <c r="C11" s="120">
        <v>0</v>
      </c>
      <c r="D11" s="36">
        <v>0</v>
      </c>
      <c r="E11" s="36">
        <v>0</v>
      </c>
      <c r="F11" s="36">
        <v>0</v>
      </c>
      <c r="G11" s="36">
        <v>0</v>
      </c>
      <c r="H11" s="121">
        <v>0</v>
      </c>
      <c r="I11" s="36">
        <v>0</v>
      </c>
      <c r="J11" s="121">
        <v>0</v>
      </c>
      <c r="K11" s="132"/>
      <c r="L11" s="132"/>
      <c r="M11" s="36"/>
      <c r="N11" s="36"/>
      <c r="O11" s="90" t="s">
        <v>37</v>
      </c>
    </row>
    <row r="12" spans="1:15">
      <c r="A12" s="23">
        <v>8</v>
      </c>
      <c r="B12" s="41" t="s">
        <v>38</v>
      </c>
      <c r="C12" s="137">
        <v>23942369.84485</v>
      </c>
      <c r="D12" s="36">
        <v>24415268.85726</v>
      </c>
      <c r="E12" s="36">
        <v>24125946.664960001</v>
      </c>
      <c r="F12" s="36">
        <v>24445503.53861</v>
      </c>
      <c r="G12" s="36">
        <v>24705536.23635</v>
      </c>
      <c r="H12" s="121">
        <v>23511343.4505</v>
      </c>
      <c r="I12" s="36">
        <v>23746690.691105109</v>
      </c>
      <c r="J12" s="121">
        <v>23633163.820159998</v>
      </c>
      <c r="K12" s="132"/>
      <c r="L12" s="132"/>
      <c r="M12" s="36"/>
      <c r="N12" s="36"/>
      <c r="O12" s="90" t="s">
        <v>39</v>
      </c>
    </row>
    <row r="13" spans="1:15">
      <c r="A13" s="23">
        <v>9</v>
      </c>
      <c r="B13" s="41" t="s">
        <v>155</v>
      </c>
      <c r="C13" s="137">
        <v>1866857.14702</v>
      </c>
      <c r="D13" s="36">
        <v>1862615.2062600001</v>
      </c>
      <c r="E13" s="36">
        <v>1816701.3123000001</v>
      </c>
      <c r="F13" s="36">
        <v>1776216.9617900001</v>
      </c>
      <c r="G13" s="36">
        <v>1765027.5444499999</v>
      </c>
      <c r="H13" s="121">
        <v>1718109.4913699999</v>
      </c>
      <c r="I13" s="36">
        <v>1620690.7194944322</v>
      </c>
      <c r="J13" s="121">
        <v>1551385.1680100001</v>
      </c>
      <c r="K13" s="132"/>
      <c r="L13" s="132"/>
      <c r="M13" s="36"/>
      <c r="N13" s="36"/>
      <c r="O13" s="90" t="s">
        <v>161</v>
      </c>
    </row>
    <row r="14" spans="1:15">
      <c r="A14" s="23">
        <v>10</v>
      </c>
      <c r="B14" s="41" t="s">
        <v>156</v>
      </c>
      <c r="C14" s="137">
        <v>104800.2</v>
      </c>
      <c r="D14" s="36">
        <v>113970.2175</v>
      </c>
      <c r="E14" s="36">
        <v>112660.215</v>
      </c>
      <c r="F14" s="36">
        <v>113970.2175</v>
      </c>
      <c r="G14" s="36">
        <v>111350.21249999999</v>
      </c>
      <c r="H14" s="121">
        <v>116590.2225</v>
      </c>
      <c r="I14" s="36">
        <v>115280.22000022999</v>
      </c>
      <c r="J14" s="121">
        <v>117900.22500000001</v>
      </c>
      <c r="K14" s="132"/>
      <c r="L14" s="132"/>
      <c r="M14" s="36"/>
      <c r="N14" s="36"/>
      <c r="O14" s="90" t="s">
        <v>42</v>
      </c>
    </row>
    <row r="15" spans="1:15">
      <c r="A15" s="23">
        <v>11</v>
      </c>
      <c r="B15" s="41" t="s">
        <v>118</v>
      </c>
      <c r="C15" s="137">
        <v>5329195.3724499997</v>
      </c>
      <c r="D15" s="36">
        <v>5339699.0497599998</v>
      </c>
      <c r="E15" s="36">
        <v>5362572.4945400003</v>
      </c>
      <c r="F15" s="36">
        <v>4495927.75636</v>
      </c>
      <c r="G15" s="36">
        <v>4419916.85255</v>
      </c>
      <c r="H15" s="121">
        <v>4416048.4879700001</v>
      </c>
      <c r="I15" s="36">
        <v>5353274.2477599997</v>
      </c>
      <c r="J15" s="121">
        <v>5382232.9807399996</v>
      </c>
      <c r="K15" s="132"/>
      <c r="L15" s="132"/>
      <c r="M15" s="36"/>
      <c r="N15" s="36"/>
      <c r="O15" s="90" t="s">
        <v>44</v>
      </c>
    </row>
    <row r="16" spans="1:15">
      <c r="A16" s="113">
        <v>12</v>
      </c>
      <c r="B16" s="104" t="s">
        <v>157</v>
      </c>
      <c r="C16" s="137">
        <v>557316.39</v>
      </c>
      <c r="D16" s="114">
        <v>555743.34661000001</v>
      </c>
      <c r="E16" s="114">
        <v>576964.21628000005</v>
      </c>
      <c r="F16" s="114">
        <v>575377.25477</v>
      </c>
      <c r="G16" s="114">
        <v>573790.29327000002</v>
      </c>
      <c r="H16" s="126">
        <v>572203.33175999997</v>
      </c>
      <c r="I16" s="114">
        <v>570616.37025712989</v>
      </c>
      <c r="J16" s="126">
        <v>568678.47854000004</v>
      </c>
      <c r="K16" s="133"/>
      <c r="L16" s="133"/>
      <c r="M16" s="114"/>
      <c r="N16" s="114"/>
      <c r="O16" s="115" t="s">
        <v>45</v>
      </c>
    </row>
    <row r="17" spans="1:15">
      <c r="A17" s="23">
        <v>13</v>
      </c>
      <c r="B17" s="41" t="s">
        <v>158</v>
      </c>
      <c r="C17" s="120">
        <v>0</v>
      </c>
      <c r="D17" s="36">
        <v>0</v>
      </c>
      <c r="E17" s="36">
        <v>0</v>
      </c>
      <c r="F17" s="36">
        <v>0</v>
      </c>
      <c r="G17" s="36">
        <v>0</v>
      </c>
      <c r="H17" s="121">
        <v>0</v>
      </c>
      <c r="I17" s="36">
        <v>0</v>
      </c>
      <c r="J17" s="121">
        <v>0</v>
      </c>
      <c r="K17" s="132"/>
      <c r="L17" s="132"/>
      <c r="M17" s="36"/>
      <c r="N17" s="36"/>
      <c r="O17" s="90" t="s">
        <v>46</v>
      </c>
    </row>
    <row r="18" spans="1:15">
      <c r="A18" s="23">
        <v>14</v>
      </c>
      <c r="B18" s="41" t="s">
        <v>119</v>
      </c>
      <c r="C18" s="120">
        <v>0</v>
      </c>
      <c r="D18" s="36">
        <v>0</v>
      </c>
      <c r="E18" s="36">
        <v>0</v>
      </c>
      <c r="F18" s="36">
        <v>0</v>
      </c>
      <c r="G18" s="36">
        <v>0</v>
      </c>
      <c r="H18" s="121">
        <v>0</v>
      </c>
      <c r="I18" s="36">
        <v>0</v>
      </c>
      <c r="J18" s="121">
        <v>0</v>
      </c>
      <c r="K18" s="132"/>
      <c r="L18" s="132"/>
      <c r="M18" s="36"/>
      <c r="N18" s="36"/>
      <c r="O18" s="90" t="s">
        <v>48</v>
      </c>
    </row>
    <row r="19" spans="1:15">
      <c r="A19" s="23">
        <v>15</v>
      </c>
      <c r="B19" s="41" t="s">
        <v>159</v>
      </c>
      <c r="C19" s="120">
        <v>0</v>
      </c>
      <c r="D19" s="36">
        <v>0</v>
      </c>
      <c r="E19" s="36">
        <v>0</v>
      </c>
      <c r="F19" s="36">
        <v>0</v>
      </c>
      <c r="G19" s="36">
        <v>0</v>
      </c>
      <c r="H19" s="121">
        <v>0</v>
      </c>
      <c r="I19" s="36">
        <v>0</v>
      </c>
      <c r="J19" s="121">
        <v>0</v>
      </c>
      <c r="K19" s="132"/>
      <c r="L19" s="132"/>
      <c r="M19" s="36"/>
      <c r="N19" s="36"/>
      <c r="O19" s="90" t="s">
        <v>50</v>
      </c>
    </row>
    <row r="20" spans="1:15">
      <c r="A20" s="23">
        <v>16</v>
      </c>
      <c r="B20" s="41" t="s">
        <v>121</v>
      </c>
      <c r="C20" s="137">
        <v>98033.309200000003</v>
      </c>
      <c r="D20" s="36">
        <v>98033.309200000003</v>
      </c>
      <c r="E20" s="36">
        <v>98033.309200000003</v>
      </c>
      <c r="F20" s="36">
        <v>98033.309200000003</v>
      </c>
      <c r="G20" s="36">
        <v>98033.309200000003</v>
      </c>
      <c r="H20" s="121">
        <v>98033.309200000003</v>
      </c>
      <c r="I20" s="36">
        <v>98033.309200000003</v>
      </c>
      <c r="J20" s="121">
        <v>98033.309200000003</v>
      </c>
      <c r="K20" s="132"/>
      <c r="L20" s="132"/>
      <c r="M20" s="36"/>
      <c r="N20" s="36"/>
      <c r="O20" s="90" t="s">
        <v>52</v>
      </c>
    </row>
    <row r="21" spans="1:15" s="74" customFormat="1">
      <c r="A21" s="73">
        <v>17</v>
      </c>
      <c r="B21" s="68" t="s">
        <v>192</v>
      </c>
      <c r="C21" s="138">
        <v>131605816.07528001</v>
      </c>
      <c r="D21" s="72">
        <v>131291259.61171</v>
      </c>
      <c r="E21" s="72">
        <v>129704878.3862</v>
      </c>
      <c r="F21" s="72">
        <v>129277094.30347</v>
      </c>
      <c r="G21" s="72">
        <v>129931957.28952999</v>
      </c>
      <c r="H21" s="130">
        <v>128888597.31765001</v>
      </c>
      <c r="I21" s="72">
        <v>130308911.9653022</v>
      </c>
      <c r="J21" s="130">
        <v>131356752.38915001</v>
      </c>
      <c r="K21" s="134"/>
      <c r="L21" s="134"/>
      <c r="M21" s="72"/>
      <c r="N21" s="72"/>
      <c r="O21" s="89" t="s">
        <v>54</v>
      </c>
    </row>
    <row r="22" spans="1:15" s="74" customFormat="1">
      <c r="A22" s="73">
        <v>18</v>
      </c>
      <c r="B22" s="68" t="s">
        <v>327</v>
      </c>
      <c r="C22" s="138">
        <v>4665376.6392299999</v>
      </c>
      <c r="D22" s="72">
        <v>4987626.4993699994</v>
      </c>
      <c r="E22" s="72">
        <v>4808430.5464499993</v>
      </c>
      <c r="F22" s="72">
        <v>4655550.9066500003</v>
      </c>
      <c r="G22" s="72">
        <v>4451885.2250300003</v>
      </c>
      <c r="H22" s="130">
        <v>4543483.6963499999</v>
      </c>
      <c r="I22" s="72">
        <v>5936727.1794968173</v>
      </c>
      <c r="J22" s="130">
        <v>6026819.1828899998</v>
      </c>
      <c r="K22" s="134"/>
      <c r="L22" s="134"/>
      <c r="M22" s="72"/>
      <c r="N22" s="72"/>
      <c r="O22" s="89" t="s">
        <v>88</v>
      </c>
    </row>
    <row r="23" spans="1:15" s="74" customFormat="1">
      <c r="A23" s="73">
        <v>19</v>
      </c>
      <c r="B23" s="68" t="s">
        <v>21</v>
      </c>
      <c r="C23" s="138">
        <v>136271192.71452001</v>
      </c>
      <c r="D23" s="72">
        <v>136278886.11107999</v>
      </c>
      <c r="E23" s="72">
        <v>134513308.93266678</v>
      </c>
      <c r="F23" s="72">
        <v>133932645.21012999</v>
      </c>
      <c r="G23" s="72">
        <v>134383842.51457</v>
      </c>
      <c r="H23" s="130">
        <v>133432081.01401001</v>
      </c>
      <c r="I23" s="72">
        <v>136245639.14479899</v>
      </c>
      <c r="J23" s="130">
        <v>137383571.57204002</v>
      </c>
      <c r="K23" s="134"/>
      <c r="L23" s="134"/>
      <c r="M23" s="72"/>
      <c r="N23" s="72"/>
      <c r="O23" s="89" t="s">
        <v>89</v>
      </c>
    </row>
    <row r="24" spans="1:15" s="74" customFormat="1">
      <c r="A24" s="73">
        <v>20</v>
      </c>
      <c r="B24" s="68" t="s">
        <v>194</v>
      </c>
      <c r="C24" s="138">
        <v>124571575.53115001</v>
      </c>
      <c r="D24" s="72">
        <v>124352378.68586001</v>
      </c>
      <c r="E24" s="72">
        <v>123843631.58565</v>
      </c>
      <c r="F24" s="72">
        <v>124366051.57700999</v>
      </c>
      <c r="G24" s="72">
        <v>124931322.3548</v>
      </c>
      <c r="H24" s="130">
        <v>124630722.61912999</v>
      </c>
      <c r="I24" s="72">
        <v>126364874.70677625</v>
      </c>
      <c r="J24" s="130">
        <v>127434243.12827</v>
      </c>
      <c r="K24" s="134"/>
      <c r="L24" s="134"/>
      <c r="M24" s="72"/>
      <c r="N24" s="72"/>
      <c r="O24" s="89" t="s">
        <v>162</v>
      </c>
    </row>
    <row r="25" spans="1:15" s="74" customFormat="1">
      <c r="A25" s="73">
        <v>21</v>
      </c>
      <c r="B25" s="68" t="s">
        <v>196</v>
      </c>
      <c r="C25" s="138">
        <v>11699617.18441</v>
      </c>
      <c r="D25" s="72">
        <v>11926507.425559999</v>
      </c>
      <c r="E25" s="72">
        <v>10669677.34733</v>
      </c>
      <c r="F25" s="72">
        <v>9566593.6334399991</v>
      </c>
      <c r="G25" s="72">
        <v>9452520.1601299997</v>
      </c>
      <c r="H25" s="130">
        <v>8801358.3952500001</v>
      </c>
      <c r="I25" s="72">
        <v>9880764.4383804947</v>
      </c>
      <c r="J25" s="130">
        <v>9949328.4441300016</v>
      </c>
      <c r="K25" s="134"/>
      <c r="L25" s="134"/>
      <c r="M25" s="72"/>
      <c r="N25" s="72"/>
      <c r="O25" s="89" t="s">
        <v>163</v>
      </c>
    </row>
    <row r="26" spans="1:15">
      <c r="J26" s="85"/>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election activeCell="D6" sqref="D6"/>
    </sheetView>
  </sheetViews>
  <sheetFormatPr defaultRowHeight="14.5"/>
  <cols>
    <col min="1" max="1" width="3.179687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85" zoomScaleNormal="85" zoomScaleSheetLayoutView="85" workbookViewId="0">
      <pane xSplit="2" ySplit="4" topLeftCell="F5" activePane="bottomRight" state="frozen"/>
      <selection activeCell="D6" sqref="D6"/>
      <selection pane="topRight" activeCell="D6" sqref="D6"/>
      <selection pane="bottomLeft" activeCell="D6" sqref="D6"/>
      <selection pane="bottomRight" activeCell="J5" sqref="J5"/>
    </sheetView>
  </sheetViews>
  <sheetFormatPr defaultRowHeight="14.5"/>
  <cols>
    <col min="1" max="1" width="3.81640625" bestFit="1" customWidth="1"/>
    <col min="2" max="2" width="47.1796875" bestFit="1" customWidth="1"/>
    <col min="3" max="3" width="17.81640625" style="28"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353</v>
      </c>
      <c r="B3" s="153"/>
      <c r="C3" s="153"/>
      <c r="D3" s="153"/>
      <c r="E3" s="153"/>
      <c r="F3" s="153"/>
      <c r="G3" s="153"/>
      <c r="H3" s="153"/>
      <c r="I3" s="153"/>
      <c r="J3" s="153"/>
      <c r="K3" s="153"/>
      <c r="L3" s="153"/>
      <c r="M3" s="153"/>
      <c r="N3" s="153"/>
      <c r="O3" s="153"/>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20">
        <v>19090031.189509999</v>
      </c>
      <c r="D5" s="120">
        <v>34608293.885539994</v>
      </c>
      <c r="E5" s="120">
        <v>50868925.319170006</v>
      </c>
      <c r="F5" s="120">
        <v>65102436.460350022</v>
      </c>
      <c r="G5" s="119">
        <v>72938627.658810005</v>
      </c>
      <c r="H5" s="119">
        <v>94015759.989370003</v>
      </c>
      <c r="I5" s="119">
        <v>107609161.48591</v>
      </c>
      <c r="J5" s="119">
        <v>121175375.13050003</v>
      </c>
      <c r="K5" s="119"/>
      <c r="L5" s="77"/>
      <c r="M5" s="119"/>
      <c r="N5" s="120"/>
      <c r="O5" s="95" t="s">
        <v>244</v>
      </c>
    </row>
    <row r="6" spans="1:15" ht="15" customHeight="1">
      <c r="A6" s="29">
        <v>2</v>
      </c>
      <c r="B6" s="12" t="s">
        <v>215</v>
      </c>
      <c r="C6" s="120">
        <v>749390.08345999999</v>
      </c>
      <c r="D6" s="120">
        <v>1147619.9830400001</v>
      </c>
      <c r="E6" s="120">
        <v>1584203.2306099997</v>
      </c>
      <c r="F6" s="120">
        <v>2030607.4492900001</v>
      </c>
      <c r="G6" s="119">
        <v>2312293.6701400001</v>
      </c>
      <c r="H6" s="119">
        <v>2805070.7754799998</v>
      </c>
      <c r="I6" s="119">
        <v>3283056.0870300005</v>
      </c>
      <c r="J6" s="119">
        <v>3708514.7535799993</v>
      </c>
      <c r="K6" s="119"/>
      <c r="L6" s="77"/>
      <c r="M6" s="119"/>
      <c r="N6" s="120"/>
      <c r="O6" s="95" t="s">
        <v>245</v>
      </c>
    </row>
    <row r="7" spans="1:15" ht="15" customHeight="1">
      <c r="A7" s="29">
        <v>3</v>
      </c>
      <c r="B7" s="12" t="s">
        <v>216</v>
      </c>
      <c r="C7" s="120">
        <v>-1059730.6946300003</v>
      </c>
      <c r="D7" s="120">
        <v>-1000798.5455599999</v>
      </c>
      <c r="E7" s="120">
        <v>-815789.00529000012</v>
      </c>
      <c r="F7" s="120">
        <v>-1226354.9725100002</v>
      </c>
      <c r="G7" s="119">
        <v>-1371441.08075</v>
      </c>
      <c r="H7" s="119">
        <v>-1198520.9540499998</v>
      </c>
      <c r="I7" s="119">
        <v>-1376612.1499600003</v>
      </c>
      <c r="J7" s="119">
        <v>-1033035.9394800001</v>
      </c>
      <c r="K7" s="119"/>
      <c r="L7" s="77"/>
      <c r="M7" s="119"/>
      <c r="N7" s="120"/>
      <c r="O7" s="95" t="s">
        <v>247</v>
      </c>
    </row>
    <row r="8" spans="1:15" s="11" customFormat="1" ht="15" customHeight="1">
      <c r="A8" s="30">
        <v>4</v>
      </c>
      <c r="B8" s="71" t="s">
        <v>217</v>
      </c>
      <c r="C8" s="124">
        <v>17280910.411239997</v>
      </c>
      <c r="D8" s="124">
        <v>32459875.356660005</v>
      </c>
      <c r="E8" s="124">
        <v>48468933.083039999</v>
      </c>
      <c r="F8" s="124">
        <v>61845474.038210005</v>
      </c>
      <c r="G8" s="128">
        <v>69254892.907539979</v>
      </c>
      <c r="H8" s="128">
        <v>90012168.25955002</v>
      </c>
      <c r="I8" s="128">
        <v>102949493.24860999</v>
      </c>
      <c r="J8" s="128">
        <v>116433824.43714002</v>
      </c>
      <c r="K8" s="128"/>
      <c r="L8" s="78"/>
      <c r="M8" s="128"/>
      <c r="N8" s="124"/>
      <c r="O8" s="97" t="s">
        <v>248</v>
      </c>
    </row>
    <row r="9" spans="1:15" ht="15" customHeight="1">
      <c r="A9" s="29">
        <v>5</v>
      </c>
      <c r="B9" s="12" t="s">
        <v>218</v>
      </c>
      <c r="C9" s="120">
        <v>998167.66260999988</v>
      </c>
      <c r="D9" s="120">
        <v>8120093.481250002</v>
      </c>
      <c r="E9" s="120">
        <v>2747233.4258300001</v>
      </c>
      <c r="F9" s="120">
        <v>5928607.3637150992</v>
      </c>
      <c r="G9" s="119">
        <v>6200666.3529850999</v>
      </c>
      <c r="H9" s="119">
        <v>5311781.1806899989</v>
      </c>
      <c r="I9" s="119">
        <v>6162094.7919300003</v>
      </c>
      <c r="J9" s="119">
        <v>11766830.04432</v>
      </c>
      <c r="K9" s="119"/>
      <c r="L9" s="77"/>
      <c r="M9" s="119"/>
      <c r="N9" s="120"/>
      <c r="O9" s="95" t="s">
        <v>246</v>
      </c>
    </row>
    <row r="10" spans="1:15" ht="15" customHeight="1">
      <c r="A10" s="29">
        <v>6</v>
      </c>
      <c r="B10" s="12" t="s">
        <v>219</v>
      </c>
      <c r="C10" s="120">
        <v>102798.53430999999</v>
      </c>
      <c r="D10" s="120">
        <v>181814.94977000001</v>
      </c>
      <c r="E10" s="120">
        <v>289936.80142000009</v>
      </c>
      <c r="F10" s="120">
        <v>364051.79475999996</v>
      </c>
      <c r="G10" s="119">
        <v>387084.91430000012</v>
      </c>
      <c r="H10" s="119">
        <v>540831.96630000009</v>
      </c>
      <c r="I10" s="119">
        <v>615428.63567000011</v>
      </c>
      <c r="J10" s="119">
        <v>712643.1721699998</v>
      </c>
      <c r="K10" s="119"/>
      <c r="L10" s="77"/>
      <c r="M10" s="119"/>
      <c r="N10" s="120"/>
      <c r="O10" s="95" t="s">
        <v>269</v>
      </c>
    </row>
    <row r="11" spans="1:15" ht="15" customHeight="1">
      <c r="A11" s="29">
        <v>7</v>
      </c>
      <c r="B11" s="12" t="s">
        <v>220</v>
      </c>
      <c r="C11" s="120">
        <v>208413.41260000004</v>
      </c>
      <c r="D11" s="120">
        <v>444785.83092999994</v>
      </c>
      <c r="E11" s="120">
        <v>719179.58726000006</v>
      </c>
      <c r="F11" s="120">
        <v>2853786.3075443604</v>
      </c>
      <c r="G11" s="119">
        <v>4924401.7771543618</v>
      </c>
      <c r="H11" s="119">
        <v>6404907.8521000016</v>
      </c>
      <c r="I11" s="119">
        <v>6524484.0746899983</v>
      </c>
      <c r="J11" s="119">
        <v>6793864.3556800019</v>
      </c>
      <c r="K11" s="119"/>
      <c r="L11" s="77"/>
      <c r="M11" s="119"/>
      <c r="N11" s="120"/>
      <c r="O11" s="95" t="s">
        <v>250</v>
      </c>
    </row>
    <row r="12" spans="1:15" s="11" customFormat="1" ht="15" customHeight="1">
      <c r="A12" s="30">
        <v>8</v>
      </c>
      <c r="B12" s="71" t="s">
        <v>221</v>
      </c>
      <c r="C12" s="124">
        <v>18590290.020959999</v>
      </c>
      <c r="D12" s="124">
        <v>41206569.619000003</v>
      </c>
      <c r="E12" s="124">
        <v>52225282.897820018</v>
      </c>
      <c r="F12" s="124">
        <v>70991919.504519448</v>
      </c>
      <c r="G12" s="128">
        <v>80767045.952319473</v>
      </c>
      <c r="H12" s="128">
        <v>102269689.25903</v>
      </c>
      <c r="I12" s="128">
        <v>116251500.75141001</v>
      </c>
      <c r="J12" s="128">
        <v>135707162.00980002</v>
      </c>
      <c r="K12" s="128"/>
      <c r="L12" s="78"/>
      <c r="M12" s="128"/>
      <c r="N12" s="124"/>
      <c r="O12" s="97" t="s">
        <v>249</v>
      </c>
    </row>
    <row r="13" spans="1:15" ht="15" customHeight="1">
      <c r="A13" s="29">
        <v>9</v>
      </c>
      <c r="B13" s="12" t="s">
        <v>222</v>
      </c>
      <c r="C13" s="120">
        <v>4640683.3037800007</v>
      </c>
      <c r="D13" s="120">
        <v>9801658.8664299995</v>
      </c>
      <c r="E13" s="120">
        <v>16000948.16076</v>
      </c>
      <c r="F13" s="120">
        <v>20830838.791469995</v>
      </c>
      <c r="G13" s="119">
        <v>24052732.732319996</v>
      </c>
      <c r="H13" s="119">
        <v>32155592.239820004</v>
      </c>
      <c r="I13" s="119">
        <v>37453848.200560004</v>
      </c>
      <c r="J13" s="119">
        <v>43936330.921039999</v>
      </c>
      <c r="K13" s="119"/>
      <c r="L13" s="77"/>
      <c r="M13" s="119"/>
      <c r="N13" s="120"/>
      <c r="O13" s="95" t="s">
        <v>257</v>
      </c>
    </row>
    <row r="14" spans="1:15" ht="15" customHeight="1">
      <c r="A14" s="29">
        <v>10</v>
      </c>
      <c r="B14" s="12" t="s">
        <v>382</v>
      </c>
      <c r="C14" s="120">
        <v>9060407.6602299996</v>
      </c>
      <c r="D14" s="120">
        <v>16096138.531769998</v>
      </c>
      <c r="E14" s="120">
        <v>22556575.690839998</v>
      </c>
      <c r="F14" s="120">
        <v>28656631.98466</v>
      </c>
      <c r="G14" s="119">
        <v>31356175.670719996</v>
      </c>
      <c r="H14" s="119">
        <v>41590803.581109993</v>
      </c>
      <c r="I14" s="119">
        <v>47796871.196280003</v>
      </c>
      <c r="J14" s="119">
        <v>54022770.281049997</v>
      </c>
      <c r="K14" s="119"/>
      <c r="L14" s="77"/>
      <c r="M14" s="119"/>
      <c r="N14" s="120"/>
      <c r="O14" s="95" t="s">
        <v>407</v>
      </c>
    </row>
    <row r="15" spans="1:15" ht="15" customHeight="1">
      <c r="A15" s="29">
        <v>11</v>
      </c>
      <c r="B15" s="12" t="s">
        <v>223</v>
      </c>
      <c r="C15" s="120">
        <v>344346.68661000003</v>
      </c>
      <c r="D15" s="120">
        <v>853695.75075000012</v>
      </c>
      <c r="E15" s="120">
        <v>1312958.9338600007</v>
      </c>
      <c r="F15" s="120">
        <v>1811011.8362800002</v>
      </c>
      <c r="G15" s="119">
        <v>2033863.7633899997</v>
      </c>
      <c r="H15" s="119">
        <v>2643269.3914499995</v>
      </c>
      <c r="I15" s="119">
        <v>3167303.5125900009</v>
      </c>
      <c r="J15" s="119">
        <v>3817273.1573699992</v>
      </c>
      <c r="K15" s="119"/>
      <c r="L15" s="77"/>
      <c r="M15" s="119"/>
      <c r="N15" s="120"/>
      <c r="O15" s="95" t="s">
        <v>259</v>
      </c>
    </row>
    <row r="16" spans="1:15" ht="15" customHeight="1">
      <c r="A16" s="29">
        <v>12</v>
      </c>
      <c r="B16" s="12" t="s">
        <v>224</v>
      </c>
      <c r="C16" s="120">
        <v>1116073.3745900001</v>
      </c>
      <c r="D16" s="120">
        <v>2144988.0346000004</v>
      </c>
      <c r="E16" s="120">
        <v>1752587.8595400003</v>
      </c>
      <c r="F16" s="120">
        <v>5084334.6495699994</v>
      </c>
      <c r="G16" s="119">
        <v>7740807.9958399991</v>
      </c>
      <c r="H16" s="119">
        <v>7825369.411480003</v>
      </c>
      <c r="I16" s="119">
        <v>9158291.9195000008</v>
      </c>
      <c r="J16" s="119">
        <v>10222874.395739997</v>
      </c>
      <c r="K16" s="119"/>
      <c r="L16" s="77"/>
      <c r="M16" s="119"/>
      <c r="N16" s="120"/>
      <c r="O16" s="95" t="s">
        <v>258</v>
      </c>
    </row>
    <row r="17" spans="1:15" ht="15" customHeight="1">
      <c r="A17" s="29">
        <v>13</v>
      </c>
      <c r="B17" s="12" t="s">
        <v>225</v>
      </c>
      <c r="C17" s="120">
        <v>169192.52995999996</v>
      </c>
      <c r="D17" s="120">
        <v>81669.696199999991</v>
      </c>
      <c r="E17" s="120">
        <v>110647.93846000005</v>
      </c>
      <c r="F17" s="120">
        <v>620886.95767000027</v>
      </c>
      <c r="G17" s="119">
        <v>1118643.3293899996</v>
      </c>
      <c r="H17" s="119">
        <v>1426645.2430499999</v>
      </c>
      <c r="I17" s="119">
        <v>1785023.3065699998</v>
      </c>
      <c r="J17" s="119">
        <v>2659915.8126000003</v>
      </c>
      <c r="K17" s="119"/>
      <c r="L17" s="77"/>
      <c r="M17" s="119"/>
      <c r="N17" s="120"/>
      <c r="O17" s="95" t="s">
        <v>408</v>
      </c>
    </row>
    <row r="18" spans="1:15" ht="29">
      <c r="A18" s="102">
        <v>14</v>
      </c>
      <c r="B18" s="81" t="s">
        <v>387</v>
      </c>
      <c r="C18" s="120">
        <v>17831.907800000001</v>
      </c>
      <c r="D18" s="120">
        <v>8126.2772800000002</v>
      </c>
      <c r="E18" s="120">
        <v>23782.21704</v>
      </c>
      <c r="F18" s="120">
        <v>23903.6018</v>
      </c>
      <c r="G18" s="119">
        <v>28236.072630000002</v>
      </c>
      <c r="H18" s="119">
        <v>44931.947749999992</v>
      </c>
      <c r="I18" s="119">
        <v>37111.344559999998</v>
      </c>
      <c r="J18" s="119">
        <v>-43679.190550000007</v>
      </c>
      <c r="K18" s="119"/>
      <c r="L18" s="77"/>
      <c r="M18" s="119"/>
      <c r="N18" s="120"/>
      <c r="O18" s="98" t="s">
        <v>409</v>
      </c>
    </row>
    <row r="19" spans="1:15" s="11" customFormat="1" ht="15" customHeight="1">
      <c r="A19" s="30">
        <v>15</v>
      </c>
      <c r="B19" s="71" t="s">
        <v>226</v>
      </c>
      <c r="C19" s="124">
        <v>14659842.089860003</v>
      </c>
      <c r="D19" s="124">
        <v>27278885.655639995</v>
      </c>
      <c r="E19" s="124">
        <v>39131582.932899989</v>
      </c>
      <c r="F19" s="124">
        <v>53405584.148949996</v>
      </c>
      <c r="G19" s="128">
        <v>62262732.037620001</v>
      </c>
      <c r="H19" s="128">
        <v>80400073.031780019</v>
      </c>
      <c r="I19" s="128">
        <v>93063842.454919979</v>
      </c>
      <c r="J19" s="128">
        <v>106980939.06267002</v>
      </c>
      <c r="K19" s="128"/>
      <c r="L19" s="78"/>
      <c r="M19" s="128"/>
      <c r="N19" s="120"/>
      <c r="O19" s="97" t="s">
        <v>260</v>
      </c>
    </row>
    <row r="20" spans="1:15" ht="15" customHeight="1">
      <c r="A20" s="29">
        <v>16</v>
      </c>
      <c r="B20" s="12" t="s">
        <v>227</v>
      </c>
      <c r="C20" s="120">
        <v>461214.69423999992</v>
      </c>
      <c r="D20" s="120">
        <v>1035432.24357</v>
      </c>
      <c r="E20" s="120">
        <v>1716146.4964600001</v>
      </c>
      <c r="F20" s="120">
        <v>2307596.1231699996</v>
      </c>
      <c r="G20" s="119">
        <v>2655946.5479399995</v>
      </c>
      <c r="H20" s="119">
        <v>3400947.0317799994</v>
      </c>
      <c r="I20" s="119">
        <v>3912806.6229799977</v>
      </c>
      <c r="J20" s="119">
        <v>4426652.9985100012</v>
      </c>
      <c r="K20" s="119"/>
      <c r="L20" s="77"/>
      <c r="M20" s="119"/>
      <c r="N20" s="120"/>
      <c r="O20" s="95" t="s">
        <v>261</v>
      </c>
    </row>
    <row r="21" spans="1:15" ht="15" customHeight="1">
      <c r="A21" s="29">
        <v>17</v>
      </c>
      <c r="B21" s="12" t="s">
        <v>228</v>
      </c>
      <c r="C21" s="120">
        <v>365334.24331000005</v>
      </c>
      <c r="D21" s="120">
        <v>618235.90127000003</v>
      </c>
      <c r="E21" s="120">
        <v>959850.01660000009</v>
      </c>
      <c r="F21" s="120">
        <v>1215858.7545300003</v>
      </c>
      <c r="G21" s="119">
        <v>1457054.7797699999</v>
      </c>
      <c r="H21" s="119">
        <v>1760441.1841200001</v>
      </c>
      <c r="I21" s="119">
        <v>2026893.0630399999</v>
      </c>
      <c r="J21" s="119">
        <v>2289806.6398500004</v>
      </c>
      <c r="K21" s="119"/>
      <c r="L21" s="77"/>
      <c r="M21" s="119"/>
      <c r="N21" s="120"/>
      <c r="O21" s="95" t="s">
        <v>262</v>
      </c>
    </row>
    <row r="22" spans="1:15" ht="15" customHeight="1">
      <c r="A22" s="29">
        <v>18</v>
      </c>
      <c r="B22" s="12" t="s">
        <v>229</v>
      </c>
      <c r="C22" s="120">
        <v>299597.15020000003</v>
      </c>
      <c r="D22" s="120">
        <v>567879.7060799998</v>
      </c>
      <c r="E22" s="120">
        <v>866189.1852500001</v>
      </c>
      <c r="F22" s="120">
        <v>1150412.0271600003</v>
      </c>
      <c r="G22" s="119">
        <v>1372661.5488900002</v>
      </c>
      <c r="H22" s="119">
        <v>1692611.9691300001</v>
      </c>
      <c r="I22" s="119">
        <v>1971637.2183700004</v>
      </c>
      <c r="J22" s="119">
        <v>2224822.6978999996</v>
      </c>
      <c r="K22" s="119"/>
      <c r="L22" s="77"/>
      <c r="M22" s="119"/>
      <c r="N22" s="120"/>
      <c r="O22" s="95" t="s">
        <v>263</v>
      </c>
    </row>
    <row r="23" spans="1:15" ht="15" customHeight="1">
      <c r="A23" s="29">
        <v>19</v>
      </c>
      <c r="B23" s="12" t="s">
        <v>230</v>
      </c>
      <c r="C23" s="120">
        <v>341874.36663</v>
      </c>
      <c r="D23" s="120">
        <v>654738.84778000007</v>
      </c>
      <c r="E23" s="120">
        <v>1030364.9295</v>
      </c>
      <c r="F23" s="120">
        <v>1405746.1571199999</v>
      </c>
      <c r="G23" s="119">
        <v>1643409.2988299995</v>
      </c>
      <c r="H23" s="119">
        <v>2128161.3454700001</v>
      </c>
      <c r="I23" s="119">
        <v>2443044.4157099994</v>
      </c>
      <c r="J23" s="119">
        <v>2778975.135890001</v>
      </c>
      <c r="K23" s="119"/>
      <c r="L23" s="77"/>
      <c r="M23" s="119"/>
      <c r="N23" s="120"/>
      <c r="O23" s="95" t="s">
        <v>264</v>
      </c>
    </row>
    <row r="24" spans="1:15" s="11" customFormat="1" ht="15" customHeight="1">
      <c r="A24" s="30">
        <v>20</v>
      </c>
      <c r="B24" s="71" t="s">
        <v>231</v>
      </c>
      <c r="C24" s="124">
        <v>1468020.4547700002</v>
      </c>
      <c r="D24" s="124">
        <v>2876286.6991100004</v>
      </c>
      <c r="E24" s="124">
        <v>4572550.6282299999</v>
      </c>
      <c r="F24" s="124">
        <v>6079613.0623500003</v>
      </c>
      <c r="G24" s="128">
        <v>7129072.1757600028</v>
      </c>
      <c r="H24" s="128">
        <v>8982161.5309499986</v>
      </c>
      <c r="I24" s="128">
        <v>10354381.320549998</v>
      </c>
      <c r="J24" s="128">
        <v>11720257.472550001</v>
      </c>
      <c r="K24" s="128"/>
      <c r="L24" s="78"/>
      <c r="M24" s="128"/>
      <c r="N24" s="124"/>
      <c r="O24" s="97" t="s">
        <v>265</v>
      </c>
    </row>
    <row r="25" spans="1:15" s="11" customFormat="1" ht="15" customHeight="1">
      <c r="A25" s="30">
        <v>21</v>
      </c>
      <c r="B25" s="71" t="s">
        <v>232</v>
      </c>
      <c r="C25" s="124">
        <v>16127862.544799997</v>
      </c>
      <c r="D25" s="124">
        <v>30155172.355000004</v>
      </c>
      <c r="E25" s="124">
        <v>43704133.561330006</v>
      </c>
      <c r="F25" s="124">
        <v>59485197.211510003</v>
      </c>
      <c r="G25" s="128">
        <v>69391804.213559985</v>
      </c>
      <c r="H25" s="128">
        <v>89382234.562930003</v>
      </c>
      <c r="I25" s="128">
        <v>103418223.77563001</v>
      </c>
      <c r="J25" s="128">
        <v>118701196.5354</v>
      </c>
      <c r="K25" s="128"/>
      <c r="L25" s="78"/>
      <c r="M25" s="128"/>
      <c r="N25" s="124"/>
      <c r="O25" s="97" t="s">
        <v>414</v>
      </c>
    </row>
    <row r="26" spans="1:15" ht="15" customHeight="1">
      <c r="A26" s="29">
        <v>22</v>
      </c>
      <c r="B26" s="12" t="s">
        <v>233</v>
      </c>
      <c r="C26" s="120">
        <v>197130.50780999998</v>
      </c>
      <c r="D26" s="120">
        <v>361499.13240999996</v>
      </c>
      <c r="E26" s="120">
        <v>483659.00914000004</v>
      </c>
      <c r="F26" s="120">
        <v>610942.89901000017</v>
      </c>
      <c r="G26" s="119">
        <v>712983.14532000024</v>
      </c>
      <c r="H26" s="119">
        <v>873280.16487999982</v>
      </c>
      <c r="I26" s="119">
        <v>989527.89201999956</v>
      </c>
      <c r="J26" s="119">
        <v>1127205.5793899996</v>
      </c>
      <c r="K26" s="119"/>
      <c r="L26" s="77"/>
      <c r="M26" s="119"/>
      <c r="N26" s="120"/>
      <c r="O26" s="95" t="s">
        <v>256</v>
      </c>
    </row>
    <row r="27" spans="1:15" ht="15" customHeight="1">
      <c r="A27" s="29">
        <v>23</v>
      </c>
      <c r="B27" s="12" t="s">
        <v>234</v>
      </c>
      <c r="C27" s="120">
        <v>603424.04056000011</v>
      </c>
      <c r="D27" s="120">
        <v>1175355.0416899994</v>
      </c>
      <c r="E27" s="120">
        <v>1824444.49321</v>
      </c>
      <c r="F27" s="120">
        <v>2469810.7929547802</v>
      </c>
      <c r="G27" s="119">
        <v>2749618.4791847798</v>
      </c>
      <c r="H27" s="119">
        <v>3564836.6488200002</v>
      </c>
      <c r="I27" s="119">
        <v>4419071.9853600003</v>
      </c>
      <c r="J27" s="119">
        <v>4981194.3216299992</v>
      </c>
      <c r="K27" s="119"/>
      <c r="L27" s="77"/>
      <c r="M27" s="119"/>
      <c r="N27" s="120"/>
      <c r="O27" s="95" t="s">
        <v>267</v>
      </c>
    </row>
    <row r="28" spans="1:15" ht="15" customHeight="1">
      <c r="A28" s="29">
        <v>24</v>
      </c>
      <c r="B28" s="12" t="s">
        <v>235</v>
      </c>
      <c r="C28" s="120">
        <v>13184.083170000004</v>
      </c>
      <c r="D28" s="120">
        <v>29807.752430000008</v>
      </c>
      <c r="E28" s="120">
        <v>38126.989210000014</v>
      </c>
      <c r="F28" s="120">
        <v>52409.620220000004</v>
      </c>
      <c r="G28" s="119">
        <v>60625.418929999993</v>
      </c>
      <c r="H28" s="119">
        <v>78068.002410000016</v>
      </c>
      <c r="I28" s="119">
        <v>120561.57114</v>
      </c>
      <c r="J28" s="119">
        <v>104057.60278000002</v>
      </c>
      <c r="K28" s="119"/>
      <c r="L28" s="77"/>
      <c r="M28" s="119"/>
      <c r="N28" s="120"/>
      <c r="O28" s="95" t="s">
        <v>266</v>
      </c>
    </row>
    <row r="29" spans="1:15" ht="15" customHeight="1">
      <c r="A29" s="29">
        <v>25</v>
      </c>
      <c r="B29" s="12" t="s">
        <v>236</v>
      </c>
      <c r="C29" s="120">
        <v>659458.7026900003</v>
      </c>
      <c r="D29" s="120">
        <v>1301995.0904500005</v>
      </c>
      <c r="E29" s="120">
        <v>1927125.1473299998</v>
      </c>
      <c r="F29" s="120">
        <v>2677490.4960380001</v>
      </c>
      <c r="G29" s="119">
        <v>3144422.1392279998</v>
      </c>
      <c r="H29" s="119">
        <v>3954618.6789500006</v>
      </c>
      <c r="I29" s="119">
        <v>4351130.5883100014</v>
      </c>
      <c r="J29" s="119">
        <v>5019555.942929999</v>
      </c>
      <c r="K29" s="119"/>
      <c r="L29" s="77"/>
      <c r="M29" s="119"/>
      <c r="N29" s="120"/>
      <c r="O29" s="95" t="s">
        <v>268</v>
      </c>
    </row>
    <row r="30" spans="1:15" ht="15" customHeight="1">
      <c r="A30" s="29">
        <v>26</v>
      </c>
      <c r="B30" s="12" t="s">
        <v>383</v>
      </c>
      <c r="C30" s="120">
        <v>13527.156280000001</v>
      </c>
      <c r="D30" s="120">
        <v>17640.134310000001</v>
      </c>
      <c r="E30" s="120">
        <v>33949.65423</v>
      </c>
      <c r="F30" s="120">
        <v>46761.170550000003</v>
      </c>
      <c r="G30" s="119">
        <v>55101.914319999996</v>
      </c>
      <c r="H30" s="119">
        <v>74085.491270000013</v>
      </c>
      <c r="I30" s="119">
        <v>82127.356830000004</v>
      </c>
      <c r="J30" s="119">
        <v>100018.8079</v>
      </c>
      <c r="K30" s="119"/>
      <c r="L30" s="77"/>
      <c r="M30" s="119"/>
      <c r="N30" s="120"/>
      <c r="O30" s="95" t="s">
        <v>410</v>
      </c>
    </row>
    <row r="31" spans="1:15" ht="15" customHeight="1">
      <c r="A31" s="29">
        <v>27</v>
      </c>
      <c r="B31" s="12" t="s">
        <v>388</v>
      </c>
      <c r="C31" s="120">
        <v>39923.67196</v>
      </c>
      <c r="D31" s="120">
        <v>56792.836470000002</v>
      </c>
      <c r="E31" s="120">
        <v>92222.617920000004</v>
      </c>
      <c r="F31" s="120">
        <v>133001.96746999997</v>
      </c>
      <c r="G31" s="119">
        <v>149645.43328</v>
      </c>
      <c r="H31" s="119">
        <v>219412.61280999999</v>
      </c>
      <c r="I31" s="119">
        <v>257519.39010000002</v>
      </c>
      <c r="J31" s="119">
        <v>300195.38587</v>
      </c>
      <c r="K31" s="119"/>
      <c r="L31" s="77"/>
      <c r="M31" s="119"/>
      <c r="N31" s="120"/>
      <c r="O31" s="95" t="s">
        <v>411</v>
      </c>
    </row>
    <row r="32" spans="1:15" ht="15" customHeight="1">
      <c r="A32" s="29">
        <v>28</v>
      </c>
      <c r="B32" s="12" t="s">
        <v>384</v>
      </c>
      <c r="C32" s="120">
        <v>79795.066439999995</v>
      </c>
      <c r="D32" s="120">
        <v>-14429.608619999999</v>
      </c>
      <c r="E32" s="120">
        <v>-279395.64987000002</v>
      </c>
      <c r="F32" s="120">
        <v>-167918.58135000008</v>
      </c>
      <c r="G32" s="119">
        <v>38836.099720000013</v>
      </c>
      <c r="H32" s="119">
        <v>-142810.47592999996</v>
      </c>
      <c r="I32" s="119">
        <v>-95728.718390000009</v>
      </c>
      <c r="J32" s="119">
        <v>149713.0521</v>
      </c>
      <c r="K32" s="119"/>
      <c r="L32" s="77"/>
      <c r="M32" s="119"/>
      <c r="N32" s="120"/>
      <c r="O32" s="95" t="s">
        <v>412</v>
      </c>
    </row>
    <row r="33" spans="1:15" ht="15" customHeight="1">
      <c r="A33" s="30">
        <v>29</v>
      </c>
      <c r="B33" s="71" t="s">
        <v>331</v>
      </c>
      <c r="C33" s="124">
        <v>1606443.22945</v>
      </c>
      <c r="D33" s="124">
        <v>2928660.379699999</v>
      </c>
      <c r="E33" s="124">
        <v>4120132.2617299994</v>
      </c>
      <c r="F33" s="124">
        <v>5822498.365582779</v>
      </c>
      <c r="G33" s="128">
        <v>6911232.6305327788</v>
      </c>
      <c r="H33" s="128">
        <v>8621491.1238399968</v>
      </c>
      <c r="I33" s="128">
        <v>10124210.066070002</v>
      </c>
      <c r="J33" s="128">
        <v>11781940.693289993</v>
      </c>
      <c r="K33" s="128"/>
      <c r="L33" s="78"/>
      <c r="M33" s="128"/>
      <c r="N33" s="124"/>
      <c r="O33" s="97" t="s">
        <v>413</v>
      </c>
    </row>
    <row r="34" spans="1:15" s="11" customFormat="1" ht="15" customHeight="1">
      <c r="A34" s="30">
        <v>30</v>
      </c>
      <c r="B34" s="71" t="s">
        <v>238</v>
      </c>
      <c r="C34" s="124">
        <v>17734305.774459995</v>
      </c>
      <c r="D34" s="124">
        <v>33083832.734859999</v>
      </c>
      <c r="E34" s="124">
        <v>47824265.823299997</v>
      </c>
      <c r="F34" s="124">
        <v>65307695.577282779</v>
      </c>
      <c r="G34" s="128">
        <v>76303036.844252735</v>
      </c>
      <c r="H34" s="128">
        <v>98003725.687020019</v>
      </c>
      <c r="I34" s="128">
        <v>113542433.84193</v>
      </c>
      <c r="J34" s="128">
        <v>130483137.22891998</v>
      </c>
      <c r="K34" s="128"/>
      <c r="L34" s="78"/>
      <c r="M34" s="128"/>
      <c r="N34" s="124"/>
      <c r="O34" s="97" t="s">
        <v>255</v>
      </c>
    </row>
    <row r="35" spans="1:15" s="11" customFormat="1" ht="15" customHeight="1">
      <c r="A35" s="29">
        <v>31</v>
      </c>
      <c r="B35" s="12" t="s">
        <v>385</v>
      </c>
      <c r="C35" s="120">
        <v>60860.730389999939</v>
      </c>
      <c r="D35" s="120">
        <v>6442270.4914800003</v>
      </c>
      <c r="E35" s="120">
        <v>2021949.89803</v>
      </c>
      <c r="F35" s="120">
        <v>3465050.7914399998</v>
      </c>
      <c r="G35" s="119">
        <v>2909221.4924500003</v>
      </c>
      <c r="H35" s="119">
        <v>450025.81201000017</v>
      </c>
      <c r="I35" s="119">
        <v>-377566.72153000109</v>
      </c>
      <c r="J35" s="119">
        <v>1995932.2122800006</v>
      </c>
      <c r="K35" s="119"/>
      <c r="L35" s="77"/>
      <c r="M35" s="119"/>
      <c r="N35" s="120"/>
      <c r="O35" s="95" t="s">
        <v>415</v>
      </c>
    </row>
    <row r="36" spans="1:15" ht="15" customHeight="1">
      <c r="A36" s="29">
        <v>32</v>
      </c>
      <c r="B36" s="12" t="s">
        <v>239</v>
      </c>
      <c r="C36" s="120">
        <v>795123.51609000016</v>
      </c>
      <c r="D36" s="120">
        <v>1680466.3924900002</v>
      </c>
      <c r="E36" s="120">
        <v>2379067.1764100003</v>
      </c>
      <c r="F36" s="120">
        <v>2219173.1357366797</v>
      </c>
      <c r="G36" s="119">
        <v>1554787.61550668</v>
      </c>
      <c r="H36" s="119">
        <v>3815937.7599299988</v>
      </c>
      <c r="I36" s="119">
        <v>3086633.6309099998</v>
      </c>
      <c r="J36" s="119">
        <v>3228092.5684900014</v>
      </c>
      <c r="K36" s="119"/>
      <c r="L36" s="77"/>
      <c r="M36" s="119"/>
      <c r="N36" s="120"/>
      <c r="O36" s="95" t="s">
        <v>254</v>
      </c>
    </row>
    <row r="37" spans="1:15" ht="15" customHeight="1">
      <c r="A37" s="29">
        <v>33</v>
      </c>
      <c r="B37" s="12" t="s">
        <v>240</v>
      </c>
      <c r="C37" s="120">
        <v>223918.85576999997</v>
      </c>
      <c r="D37" s="120">
        <v>358018.98161000002</v>
      </c>
      <c r="E37" s="120">
        <v>599815.90494000004</v>
      </c>
      <c r="F37" s="120">
        <v>696582.3465900002</v>
      </c>
      <c r="G37" s="119">
        <v>796075.0014999999</v>
      </c>
      <c r="H37" s="119">
        <v>1007636.8319099998</v>
      </c>
      <c r="I37" s="119">
        <v>1079997.9805700001</v>
      </c>
      <c r="J37" s="119">
        <v>1114260.8951499998</v>
      </c>
      <c r="K37" s="119"/>
      <c r="L37" s="77"/>
      <c r="M37" s="119"/>
      <c r="N37" s="120"/>
      <c r="O37" s="95" t="s">
        <v>253</v>
      </c>
    </row>
    <row r="38" spans="1:15" ht="15" customHeight="1">
      <c r="A38" s="29">
        <v>34</v>
      </c>
      <c r="B38" s="12" t="s">
        <v>241</v>
      </c>
      <c r="C38" s="120">
        <v>571204.66027999984</v>
      </c>
      <c r="D38" s="120">
        <v>1322447.4108400005</v>
      </c>
      <c r="E38" s="120">
        <v>1779251.2714400005</v>
      </c>
      <c r="F38" s="120">
        <v>1522590.7890766808</v>
      </c>
      <c r="G38" s="119">
        <v>758712.6139466801</v>
      </c>
      <c r="H38" s="119">
        <v>2808300.9280000003</v>
      </c>
      <c r="I38" s="119">
        <v>2006635.6502700008</v>
      </c>
      <c r="J38" s="119">
        <v>2113831.6733000004</v>
      </c>
      <c r="K38" s="119"/>
      <c r="L38" s="77"/>
      <c r="M38" s="119"/>
      <c r="N38" s="120"/>
      <c r="O38" s="95" t="s">
        <v>252</v>
      </c>
    </row>
    <row r="39" spans="1:15" ht="15" customHeight="1">
      <c r="A39" s="29">
        <v>35</v>
      </c>
      <c r="B39" s="12" t="s">
        <v>242</v>
      </c>
      <c r="C39" s="120">
        <v>-862756.90132999979</v>
      </c>
      <c r="D39" s="120">
        <v>-1324725.0718699999</v>
      </c>
      <c r="E39" s="120">
        <v>-2590461.2691499987</v>
      </c>
      <c r="F39" s="120">
        <v>-1711335.2152699998</v>
      </c>
      <c r="G39" s="119">
        <v>-1386899.6962600006</v>
      </c>
      <c r="H39" s="119">
        <v>-815260.79301000002</v>
      </c>
      <c r="I39" s="119">
        <v>-167832.85780000029</v>
      </c>
      <c r="J39" s="119">
        <v>506485.48039999983</v>
      </c>
      <c r="K39" s="119"/>
      <c r="L39" s="77"/>
      <c r="M39" s="119"/>
      <c r="N39" s="120"/>
      <c r="O39" s="95" t="s">
        <v>251</v>
      </c>
    </row>
    <row r="40" spans="1:15" s="11" customFormat="1" ht="15" customHeight="1">
      <c r="A40" s="29">
        <v>36</v>
      </c>
      <c r="B40" s="71" t="s">
        <v>243</v>
      </c>
      <c r="C40" s="124">
        <v>-291552.24104000011</v>
      </c>
      <c r="D40" s="124">
        <v>-2277.6610300000311</v>
      </c>
      <c r="E40" s="124">
        <v>-811209.99774000002</v>
      </c>
      <c r="F40" s="124">
        <v>-188744.42624331979</v>
      </c>
      <c r="G40" s="128">
        <v>-628187.08232332056</v>
      </c>
      <c r="H40" s="128">
        <v>1993040.1349400005</v>
      </c>
      <c r="I40" s="128">
        <v>1838802.7924200005</v>
      </c>
      <c r="J40" s="128">
        <v>2620317.1537000011</v>
      </c>
      <c r="K40" s="128"/>
      <c r="L40" s="78"/>
      <c r="M40" s="128"/>
      <c r="N40" s="124"/>
      <c r="O40" s="97" t="s">
        <v>302</v>
      </c>
    </row>
    <row r="41" spans="1:15">
      <c r="D41" s="28"/>
      <c r="E41" s="28"/>
      <c r="H41" s="15"/>
      <c r="K41" s="116"/>
    </row>
    <row r="42" spans="1:15">
      <c r="B42" s="84" t="s">
        <v>386</v>
      </c>
      <c r="D42" s="28"/>
      <c r="E42" s="28"/>
      <c r="K42" s="117"/>
    </row>
    <row r="43" spans="1:15" ht="15.5">
      <c r="B43" s="101"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61.54296875" style="34" customWidth="1"/>
    <col min="3" max="14" width="18.1796875" customWidth="1"/>
    <col min="15" max="15" width="53.1796875" style="34"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357</v>
      </c>
      <c r="B3" s="153"/>
      <c r="C3" s="153"/>
      <c r="D3" s="153"/>
      <c r="E3" s="153"/>
      <c r="F3" s="153"/>
      <c r="G3" s="153"/>
      <c r="H3" s="153"/>
      <c r="I3" s="153"/>
      <c r="J3" s="153"/>
      <c r="K3" s="153"/>
      <c r="L3" s="153"/>
      <c r="M3" s="153"/>
      <c r="N3" s="153"/>
      <c r="O3" s="153"/>
    </row>
    <row r="4" spans="1:15" s="58"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37">
        <v>7814554.2571199965</v>
      </c>
      <c r="D5" s="120">
        <v>13048031.20372</v>
      </c>
      <c r="E5" s="120">
        <v>19501842.119080003</v>
      </c>
      <c r="F5" s="123">
        <v>25216116.850250006</v>
      </c>
      <c r="G5" s="119">
        <v>28786632.066680003</v>
      </c>
      <c r="H5" s="119">
        <v>36262390.110490009</v>
      </c>
      <c r="I5" s="119">
        <v>41990392.020889983</v>
      </c>
      <c r="J5" s="119">
        <v>47271829.673789993</v>
      </c>
      <c r="K5" s="119"/>
      <c r="L5" s="120"/>
      <c r="M5" s="119"/>
      <c r="N5" s="120"/>
      <c r="O5" s="99" t="s">
        <v>289</v>
      </c>
    </row>
    <row r="6" spans="1:15" ht="15" customHeight="1">
      <c r="A6" s="29">
        <v>2</v>
      </c>
      <c r="B6" s="41" t="s">
        <v>271</v>
      </c>
      <c r="C6" s="137">
        <v>432357.38625999994</v>
      </c>
      <c r="D6" s="120">
        <v>619905.09467999998</v>
      </c>
      <c r="E6" s="120">
        <v>1227793.8450399998</v>
      </c>
      <c r="F6" s="123">
        <v>1559635.76984</v>
      </c>
      <c r="G6" s="119">
        <v>1848467.7197</v>
      </c>
      <c r="H6" s="119">
        <v>2278545.1568899998</v>
      </c>
      <c r="I6" s="119">
        <v>2575075.5394099993</v>
      </c>
      <c r="J6" s="119">
        <v>2889396.4164799997</v>
      </c>
      <c r="K6" s="119"/>
      <c r="L6" s="120"/>
      <c r="M6" s="119"/>
      <c r="N6" s="120"/>
      <c r="O6" s="99" t="s">
        <v>416</v>
      </c>
    </row>
    <row r="7" spans="1:15" ht="15" customHeight="1">
      <c r="A7" s="30">
        <v>3</v>
      </c>
      <c r="B7" s="68" t="s">
        <v>389</v>
      </c>
      <c r="C7" s="138">
        <v>8246911.6435699994</v>
      </c>
      <c r="D7" s="124">
        <v>13667936.29861</v>
      </c>
      <c r="E7" s="124">
        <v>20729635.964389995</v>
      </c>
      <c r="F7" s="129">
        <v>26775752.620329998</v>
      </c>
      <c r="G7" s="128">
        <v>30635099.786649998</v>
      </c>
      <c r="H7" s="128">
        <v>38540935.267660007</v>
      </c>
      <c r="I7" s="128">
        <v>44565467.560530007</v>
      </c>
      <c r="J7" s="128">
        <v>50161226.09055002</v>
      </c>
      <c r="K7" s="128"/>
      <c r="L7" s="124"/>
      <c r="M7" s="128"/>
      <c r="N7" s="124"/>
      <c r="O7" s="100" t="s">
        <v>417</v>
      </c>
    </row>
    <row r="8" spans="1:15" ht="15" customHeight="1">
      <c r="A8" s="29">
        <v>4</v>
      </c>
      <c r="B8" s="41" t="s">
        <v>272</v>
      </c>
      <c r="C8" s="137">
        <v>849956.05027999997</v>
      </c>
      <c r="D8" s="120">
        <v>1581469.4014099999</v>
      </c>
      <c r="E8" s="120">
        <v>2378118.7744699996</v>
      </c>
      <c r="F8" s="123">
        <v>3168285.6905999994</v>
      </c>
      <c r="G8" s="119">
        <v>3637360.7254999992</v>
      </c>
      <c r="H8" s="119">
        <v>4592085.8511400009</v>
      </c>
      <c r="I8" s="119">
        <v>5365994.723269999</v>
      </c>
      <c r="J8" s="119">
        <v>6117636.8008200042</v>
      </c>
      <c r="K8" s="119"/>
      <c r="L8" s="120"/>
      <c r="M8" s="119"/>
      <c r="N8" s="120"/>
      <c r="O8" s="99" t="s">
        <v>418</v>
      </c>
    </row>
    <row r="9" spans="1:15" s="11" customFormat="1" ht="15" customHeight="1">
      <c r="A9" s="30">
        <v>5</v>
      </c>
      <c r="B9" s="68" t="s">
        <v>273</v>
      </c>
      <c r="C9" s="138">
        <v>7396955.5929900007</v>
      </c>
      <c r="D9" s="124">
        <v>12086466.89689</v>
      </c>
      <c r="E9" s="124">
        <v>18351517.189640004</v>
      </c>
      <c r="F9" s="129">
        <v>23607466.92943</v>
      </c>
      <c r="G9" s="128">
        <v>26997739.060889997</v>
      </c>
      <c r="H9" s="128">
        <v>33948849.416250005</v>
      </c>
      <c r="I9" s="128">
        <v>39199472.837020002</v>
      </c>
      <c r="J9" s="128">
        <v>44043589.289389998</v>
      </c>
      <c r="K9" s="128"/>
      <c r="L9" s="124"/>
      <c r="M9" s="128"/>
      <c r="N9" s="124"/>
      <c r="O9" s="100" t="s">
        <v>290</v>
      </c>
    </row>
    <row r="10" spans="1:15" ht="15" customHeight="1">
      <c r="A10" s="29">
        <v>6</v>
      </c>
      <c r="B10" s="41" t="s">
        <v>274</v>
      </c>
      <c r="C10" s="137">
        <v>3748605.0240499997</v>
      </c>
      <c r="D10" s="120">
        <v>6294087.8439200008</v>
      </c>
      <c r="E10" s="120">
        <v>9762149.8813499976</v>
      </c>
      <c r="F10" s="123">
        <v>12313624.206410002</v>
      </c>
      <c r="G10" s="119">
        <v>14004788.61438</v>
      </c>
      <c r="H10" s="119">
        <v>18094641.453270003</v>
      </c>
      <c r="I10" s="119">
        <v>20784791.249899998</v>
      </c>
      <c r="J10" s="119">
        <v>23204461.159290008</v>
      </c>
      <c r="K10" s="119"/>
      <c r="L10" s="120"/>
      <c r="M10" s="119"/>
      <c r="N10" s="120"/>
      <c r="O10" s="99" t="s">
        <v>291</v>
      </c>
    </row>
    <row r="11" spans="1:15" ht="15" customHeight="1">
      <c r="A11" s="29">
        <v>7</v>
      </c>
      <c r="B11" s="41" t="s">
        <v>275</v>
      </c>
      <c r="C11" s="137">
        <v>477770.13931999996</v>
      </c>
      <c r="D11" s="120">
        <v>882210.83669999975</v>
      </c>
      <c r="E11" s="120">
        <v>1332544.9813999999</v>
      </c>
      <c r="F11" s="123">
        <v>1797407.6864899993</v>
      </c>
      <c r="G11" s="119">
        <v>2045912.8209199992</v>
      </c>
      <c r="H11" s="119">
        <v>2759841.1087599993</v>
      </c>
      <c r="I11" s="119">
        <v>3199052.1232299996</v>
      </c>
      <c r="J11" s="119">
        <v>3601449.4617799995</v>
      </c>
      <c r="K11" s="119"/>
      <c r="L11" s="120"/>
      <c r="M11" s="119"/>
      <c r="N11" s="120"/>
      <c r="O11" s="99" t="s">
        <v>292</v>
      </c>
    </row>
    <row r="12" spans="1:15" s="75" customFormat="1" ht="15" customHeight="1">
      <c r="A12" s="29">
        <v>8</v>
      </c>
      <c r="B12" s="41" t="s">
        <v>276</v>
      </c>
      <c r="C12" s="137">
        <v>3270834.8844599989</v>
      </c>
      <c r="D12" s="120">
        <v>5411877.0069799991</v>
      </c>
      <c r="E12" s="120">
        <v>8429604.8996699993</v>
      </c>
      <c r="F12" s="123">
        <v>10516216.51969</v>
      </c>
      <c r="G12" s="119">
        <v>11958875.79324</v>
      </c>
      <c r="H12" s="119">
        <v>15334800.344269993</v>
      </c>
      <c r="I12" s="119">
        <v>17585739.12638</v>
      </c>
      <c r="J12" s="119">
        <v>19603011.697189994</v>
      </c>
      <c r="K12" s="119"/>
      <c r="L12" s="120"/>
      <c r="M12" s="119"/>
      <c r="N12" s="120"/>
      <c r="O12" s="99" t="s">
        <v>293</v>
      </c>
    </row>
    <row r="13" spans="1:15" ht="15" customHeight="1">
      <c r="A13" s="29">
        <v>9</v>
      </c>
      <c r="B13" s="41" t="s">
        <v>277</v>
      </c>
      <c r="C13" s="137">
        <v>4126120.7082700003</v>
      </c>
      <c r="D13" s="120">
        <v>6674589.889680001</v>
      </c>
      <c r="E13" s="120">
        <v>9921912.2896700017</v>
      </c>
      <c r="F13" s="123">
        <v>13091250.409489997</v>
      </c>
      <c r="G13" s="119">
        <v>15038863.26736</v>
      </c>
      <c r="H13" s="119">
        <v>18614049.071700003</v>
      </c>
      <c r="I13" s="119">
        <v>21613733.710329995</v>
      </c>
      <c r="J13" s="119">
        <v>24440577.591910008</v>
      </c>
      <c r="K13" s="119"/>
      <c r="L13" s="120"/>
      <c r="M13" s="119"/>
      <c r="N13" s="120"/>
      <c r="O13" s="99" t="s">
        <v>294</v>
      </c>
    </row>
    <row r="14" spans="1:15" ht="15" customHeight="1">
      <c r="A14" s="29">
        <v>10</v>
      </c>
      <c r="B14" s="41" t="s">
        <v>278</v>
      </c>
      <c r="C14" s="137">
        <v>512502.99642000004</v>
      </c>
      <c r="D14" s="120">
        <v>563931.31521999987</v>
      </c>
      <c r="E14" s="120">
        <v>413979.29138000001</v>
      </c>
      <c r="F14" s="123">
        <v>447753.20523000014</v>
      </c>
      <c r="G14" s="119">
        <v>320678.33115999994</v>
      </c>
      <c r="H14" s="119">
        <v>-122286.30336000017</v>
      </c>
      <c r="I14" s="119">
        <v>-283413.83202999993</v>
      </c>
      <c r="J14" s="119">
        <v>-383342.13012999995</v>
      </c>
      <c r="K14" s="119"/>
      <c r="L14" s="120"/>
      <c r="M14" s="119"/>
      <c r="N14" s="120"/>
      <c r="O14" s="99" t="s">
        <v>295</v>
      </c>
    </row>
    <row r="15" spans="1:15" ht="15" customHeight="1">
      <c r="A15" s="29">
        <v>11</v>
      </c>
      <c r="B15" s="41" t="s">
        <v>279</v>
      </c>
      <c r="C15" s="137">
        <v>-1731736.1054100001</v>
      </c>
      <c r="D15" s="120">
        <v>-1652681.2683300001</v>
      </c>
      <c r="E15" s="120">
        <v>-1772035.04418</v>
      </c>
      <c r="F15" s="123">
        <v>-1928122.0856899996</v>
      </c>
      <c r="G15" s="119">
        <v>-1778122.1823299997</v>
      </c>
      <c r="H15" s="119">
        <v>-1200198.1702000001</v>
      </c>
      <c r="I15" s="119">
        <v>-927079.07922000019</v>
      </c>
      <c r="J15" s="119">
        <v>-531596.09340999997</v>
      </c>
      <c r="K15" s="119"/>
      <c r="L15" s="120"/>
      <c r="M15" s="119"/>
      <c r="N15" s="120"/>
      <c r="O15" s="99" t="s">
        <v>296</v>
      </c>
    </row>
    <row r="16" spans="1:15" ht="15" customHeight="1">
      <c r="A16" s="29">
        <v>12</v>
      </c>
      <c r="B16" s="41" t="s">
        <v>390</v>
      </c>
      <c r="C16" s="137">
        <v>-10301.86419</v>
      </c>
      <c r="D16" s="120">
        <v>-7626.5699900000009</v>
      </c>
      <c r="E16" s="120">
        <v>5595.9507099999992</v>
      </c>
      <c r="F16" s="123">
        <v>5430.9347899999993</v>
      </c>
      <c r="G16" s="119">
        <v>5436.8585699999985</v>
      </c>
      <c r="H16" s="119">
        <v>12089.446550000001</v>
      </c>
      <c r="I16" s="119">
        <v>-10207.363109999998</v>
      </c>
      <c r="J16" s="119">
        <v>-10835.804470000001</v>
      </c>
      <c r="K16" s="119"/>
      <c r="L16" s="120"/>
      <c r="M16" s="119"/>
      <c r="N16" s="120"/>
      <c r="O16" s="99" t="s">
        <v>419</v>
      </c>
    </row>
    <row r="17" spans="1:15" ht="15" customHeight="1">
      <c r="A17" s="29">
        <v>13</v>
      </c>
      <c r="B17" s="81" t="s">
        <v>280</v>
      </c>
      <c r="C17" s="137">
        <v>-1229534.97306</v>
      </c>
      <c r="D17" s="120">
        <v>-1096376.5230100004</v>
      </c>
      <c r="E17" s="120">
        <v>-1352459.8020899999</v>
      </c>
      <c r="F17" s="123">
        <v>-1474937.94564</v>
      </c>
      <c r="G17" s="119">
        <v>-1452006.9925700005</v>
      </c>
      <c r="H17" s="119">
        <v>-1310395.0270100001</v>
      </c>
      <c r="I17" s="119">
        <v>-1220700.2743499996</v>
      </c>
      <c r="J17" s="119">
        <v>-925774.02797000017</v>
      </c>
      <c r="K17" s="119"/>
      <c r="L17" s="120"/>
      <c r="M17" s="119"/>
      <c r="N17" s="120"/>
      <c r="O17" s="99" t="s">
        <v>297</v>
      </c>
    </row>
    <row r="18" spans="1:15" ht="15" customHeight="1">
      <c r="A18" s="30">
        <v>14</v>
      </c>
      <c r="B18" s="68" t="s">
        <v>217</v>
      </c>
      <c r="C18" s="138">
        <v>2896585.7350499993</v>
      </c>
      <c r="D18" s="124">
        <v>5578213.3665699996</v>
      </c>
      <c r="E18" s="124">
        <v>8569452.4875800032</v>
      </c>
      <c r="F18" s="129">
        <v>11616312.463780001</v>
      </c>
      <c r="G18" s="128">
        <v>13586856.274800001</v>
      </c>
      <c r="H18" s="128">
        <v>17303654.044629999</v>
      </c>
      <c r="I18" s="128">
        <v>20393033.435930002</v>
      </c>
      <c r="J18" s="128">
        <v>23514803.563910004</v>
      </c>
      <c r="K18" s="128"/>
      <c r="L18" s="124"/>
      <c r="M18" s="128"/>
      <c r="N18" s="124"/>
      <c r="O18" s="99" t="s">
        <v>248</v>
      </c>
    </row>
    <row r="19" spans="1:15" ht="15" customHeight="1">
      <c r="A19" s="29">
        <v>15</v>
      </c>
      <c r="B19" s="41" t="s">
        <v>281</v>
      </c>
      <c r="C19" s="137">
        <v>12118.408979999998</v>
      </c>
      <c r="D19" s="120">
        <v>12864.513500000001</v>
      </c>
      <c r="E19" s="120">
        <v>17306.410349999998</v>
      </c>
      <c r="F19" s="123">
        <v>23866.493219999997</v>
      </c>
      <c r="G19" s="119">
        <v>28232.141240000004</v>
      </c>
      <c r="H19" s="119">
        <v>37660.485449999993</v>
      </c>
      <c r="I19" s="119">
        <v>39739.28297</v>
      </c>
      <c r="J19" s="119">
        <v>42954.615689999999</v>
      </c>
      <c r="K19" s="119"/>
      <c r="L19" s="120"/>
      <c r="M19" s="119"/>
      <c r="N19" s="120"/>
      <c r="O19" s="99" t="s">
        <v>298</v>
      </c>
    </row>
    <row r="20" spans="1:15" s="11" customFormat="1" ht="15" customHeight="1">
      <c r="A20" s="30">
        <v>16</v>
      </c>
      <c r="B20" s="68" t="s">
        <v>282</v>
      </c>
      <c r="C20" s="138">
        <v>2908704.1440599994</v>
      </c>
      <c r="D20" s="124">
        <v>5591077.8801300004</v>
      </c>
      <c r="E20" s="124">
        <v>8586758.8979800027</v>
      </c>
      <c r="F20" s="129">
        <v>11640178.957039999</v>
      </c>
      <c r="G20" s="128">
        <v>13615088.416079998</v>
      </c>
      <c r="H20" s="128">
        <v>17341314.53015</v>
      </c>
      <c r="I20" s="128">
        <v>20432772.718940001</v>
      </c>
      <c r="J20" s="128">
        <v>23557758.179670002</v>
      </c>
      <c r="K20" s="128"/>
      <c r="L20" s="124"/>
      <c r="M20" s="128"/>
      <c r="N20" s="124"/>
      <c r="O20" s="100" t="s">
        <v>299</v>
      </c>
    </row>
    <row r="21" spans="1:15" ht="15" customHeight="1">
      <c r="A21" s="29">
        <v>17</v>
      </c>
      <c r="B21" s="41" t="s">
        <v>283</v>
      </c>
      <c r="C21" s="137">
        <v>2222068.4084399994</v>
      </c>
      <c r="D21" s="120">
        <v>4539325.5470899977</v>
      </c>
      <c r="E21" s="120">
        <v>6895328.3353499994</v>
      </c>
      <c r="F21" s="123">
        <v>9362700.7723200005</v>
      </c>
      <c r="G21" s="119">
        <v>10843152.6719</v>
      </c>
      <c r="H21" s="119">
        <v>13690509.966399994</v>
      </c>
      <c r="I21" s="119">
        <v>16694603.119299999</v>
      </c>
      <c r="J21" s="119">
        <v>19448528.997209996</v>
      </c>
      <c r="K21" s="119"/>
      <c r="L21" s="120"/>
      <c r="M21" s="119"/>
      <c r="N21" s="120"/>
      <c r="O21" s="99" t="s">
        <v>165</v>
      </c>
    </row>
    <row r="22" spans="1:15" ht="15" customHeight="1">
      <c r="A22" s="29">
        <v>18</v>
      </c>
      <c r="B22" s="41" t="s">
        <v>223</v>
      </c>
      <c r="C22" s="137">
        <v>1063659.3602600002</v>
      </c>
      <c r="D22" s="120">
        <v>2066902.4381700004</v>
      </c>
      <c r="E22" s="120">
        <v>2964688.2506600004</v>
      </c>
      <c r="F22" s="123">
        <v>3912585.3185399994</v>
      </c>
      <c r="G22" s="119">
        <v>4516900.1860000016</v>
      </c>
      <c r="H22" s="119">
        <v>5699571.6712600002</v>
      </c>
      <c r="I22" s="119">
        <v>7028670.8010700019</v>
      </c>
      <c r="J22" s="119">
        <v>8186249.8151500011</v>
      </c>
      <c r="K22" s="119"/>
      <c r="L22" s="120"/>
      <c r="M22" s="119"/>
      <c r="N22" s="120"/>
      <c r="O22" s="99" t="s">
        <v>300</v>
      </c>
    </row>
    <row r="23" spans="1:15" ht="15" customHeight="1">
      <c r="A23" s="29">
        <v>19</v>
      </c>
      <c r="B23" s="41" t="s">
        <v>225</v>
      </c>
      <c r="C23" s="137">
        <v>45400.127499999973</v>
      </c>
      <c r="D23" s="120">
        <v>365626.21298000001</v>
      </c>
      <c r="E23" s="120">
        <v>652469.5471899996</v>
      </c>
      <c r="F23" s="123">
        <v>962801.88771000027</v>
      </c>
      <c r="G23" s="119">
        <v>912430.8807000001</v>
      </c>
      <c r="H23" s="119">
        <v>1105436.22275</v>
      </c>
      <c r="I23" s="119">
        <v>623834.51584999997</v>
      </c>
      <c r="J23" s="119">
        <v>807011.12436000002</v>
      </c>
      <c r="K23" s="119"/>
      <c r="L23" s="120"/>
      <c r="M23" s="119"/>
      <c r="N23" s="120"/>
      <c r="O23" s="99" t="s">
        <v>301</v>
      </c>
    </row>
    <row r="24" spans="1:15" ht="15" customHeight="1">
      <c r="A24" s="29">
        <v>20</v>
      </c>
      <c r="B24" s="41" t="s">
        <v>284</v>
      </c>
      <c r="C24" s="137">
        <v>1203809.17548</v>
      </c>
      <c r="D24" s="120">
        <v>2838049.3216599999</v>
      </c>
      <c r="E24" s="120">
        <v>4583109.6316799996</v>
      </c>
      <c r="F24" s="123">
        <v>6412917.3413300002</v>
      </c>
      <c r="G24" s="119">
        <v>7238683.366349997</v>
      </c>
      <c r="H24" s="119">
        <v>9096374.5177100021</v>
      </c>
      <c r="I24" s="119">
        <v>10289766.833839996</v>
      </c>
      <c r="J24" s="119">
        <v>12069290.306220002</v>
      </c>
      <c r="K24" s="119"/>
      <c r="L24" s="120"/>
      <c r="M24" s="119"/>
      <c r="N24" s="120"/>
      <c r="O24" s="99" t="s">
        <v>310</v>
      </c>
    </row>
    <row r="25" spans="1:15" ht="15" customHeight="1">
      <c r="A25" s="29">
        <v>21</v>
      </c>
      <c r="B25" s="41" t="s">
        <v>285</v>
      </c>
      <c r="C25" s="137">
        <v>72653.933770000003</v>
      </c>
      <c r="D25" s="120">
        <v>141188.96721</v>
      </c>
      <c r="E25" s="120">
        <v>187386.01520000002</v>
      </c>
      <c r="F25" s="123">
        <v>252750.03329999998</v>
      </c>
      <c r="G25" s="119">
        <v>290064.24902999995</v>
      </c>
      <c r="H25" s="119">
        <v>377546.19199999998</v>
      </c>
      <c r="I25" s="119">
        <v>407786.75897000008</v>
      </c>
      <c r="J25" s="119">
        <v>479429.37053000007</v>
      </c>
      <c r="K25" s="119"/>
      <c r="L25" s="120"/>
      <c r="M25" s="119"/>
      <c r="N25" s="120"/>
      <c r="O25" s="99" t="s">
        <v>311</v>
      </c>
    </row>
    <row r="26" spans="1:15" s="11" customFormat="1" ht="15" customHeight="1">
      <c r="A26" s="29">
        <v>22</v>
      </c>
      <c r="B26" s="68" t="s">
        <v>329</v>
      </c>
      <c r="C26" s="138">
        <v>1276463.10935</v>
      </c>
      <c r="D26" s="124">
        <v>2979238.2889799988</v>
      </c>
      <c r="E26" s="124">
        <v>4770495.6469999999</v>
      </c>
      <c r="F26" s="129">
        <v>6665667.3747599991</v>
      </c>
      <c r="G26" s="128">
        <v>7528747.6155099999</v>
      </c>
      <c r="H26" s="128">
        <v>9473920.709830001</v>
      </c>
      <c r="I26" s="128">
        <v>10697553.592989996</v>
      </c>
      <c r="J26" s="128">
        <v>12548719.676870001</v>
      </c>
      <c r="K26" s="128"/>
      <c r="L26" s="124"/>
      <c r="M26" s="128"/>
      <c r="N26" s="124"/>
      <c r="O26" s="100" t="s">
        <v>308</v>
      </c>
    </row>
    <row r="27" spans="1:15" ht="15" customHeight="1">
      <c r="A27" s="29">
        <v>23</v>
      </c>
      <c r="B27" s="68" t="s">
        <v>330</v>
      </c>
      <c r="C27" s="138">
        <v>1632241.0344900002</v>
      </c>
      <c r="D27" s="124">
        <v>2611839.5908900006</v>
      </c>
      <c r="E27" s="124">
        <v>3816263.2506500008</v>
      </c>
      <c r="F27" s="129">
        <v>4974511.5819699988</v>
      </c>
      <c r="G27" s="128">
        <v>6086340.8002499985</v>
      </c>
      <c r="H27" s="128">
        <v>7867393.8200200032</v>
      </c>
      <c r="I27" s="128">
        <v>9735219.1256400011</v>
      </c>
      <c r="J27" s="128">
        <v>11009038.502480002</v>
      </c>
      <c r="K27" s="128"/>
      <c r="L27" s="124"/>
      <c r="M27" s="128"/>
      <c r="N27" s="124"/>
      <c r="O27" s="100" t="s">
        <v>309</v>
      </c>
    </row>
    <row r="28" spans="1:15" ht="15" customHeight="1">
      <c r="A28" s="29">
        <v>24</v>
      </c>
      <c r="B28" s="41" t="s">
        <v>218</v>
      </c>
      <c r="C28" s="137">
        <v>235780.00564000008</v>
      </c>
      <c r="D28" s="120">
        <v>514471.5240099997</v>
      </c>
      <c r="E28" s="120">
        <v>957158.14305000007</v>
      </c>
      <c r="F28" s="123">
        <v>1315031.9312700005</v>
      </c>
      <c r="G28" s="119">
        <v>1529590.4470200003</v>
      </c>
      <c r="H28" s="119">
        <v>1910816.7567799995</v>
      </c>
      <c r="I28" s="119">
        <v>2321212.3727900004</v>
      </c>
      <c r="J28" s="119">
        <v>2682055.4238299998</v>
      </c>
      <c r="K28" s="119"/>
      <c r="L28" s="120"/>
      <c r="M28" s="119"/>
      <c r="N28" s="120"/>
      <c r="O28" s="99" t="s">
        <v>246</v>
      </c>
    </row>
    <row r="29" spans="1:15" ht="15" customHeight="1">
      <c r="A29" s="29">
        <v>25</v>
      </c>
      <c r="B29" s="41" t="s">
        <v>233</v>
      </c>
      <c r="C29" s="139">
        <v>162318.19056999998</v>
      </c>
      <c r="D29" s="120">
        <v>312413.41788999998</v>
      </c>
      <c r="E29" s="120">
        <v>499702.64150999993</v>
      </c>
      <c r="F29" s="123">
        <v>711414.56513</v>
      </c>
      <c r="G29" s="119">
        <v>858944.72931000008</v>
      </c>
      <c r="H29" s="119">
        <v>1003295.15891</v>
      </c>
      <c r="I29" s="119">
        <v>1268949.6375399998</v>
      </c>
      <c r="J29" s="119">
        <v>1476493.5307700003</v>
      </c>
      <c r="K29" s="119"/>
      <c r="L29" s="120"/>
      <c r="M29" s="119"/>
      <c r="N29" s="120"/>
      <c r="O29" s="99" t="s">
        <v>256</v>
      </c>
    </row>
    <row r="30" spans="1:15" ht="15" customHeight="1">
      <c r="A30" s="29">
        <v>26</v>
      </c>
      <c r="B30" s="41" t="s">
        <v>286</v>
      </c>
      <c r="C30" s="137">
        <v>460083.77529000008</v>
      </c>
      <c r="D30" s="120">
        <v>916402.1667099999</v>
      </c>
      <c r="E30" s="120">
        <v>1396613.0316700002</v>
      </c>
      <c r="F30" s="123">
        <v>1960628.00679</v>
      </c>
      <c r="G30" s="119">
        <v>2340847.3207800002</v>
      </c>
      <c r="H30" s="119">
        <v>2767543.9620300005</v>
      </c>
      <c r="I30" s="119">
        <v>3606807.64341</v>
      </c>
      <c r="J30" s="119">
        <v>4134355.8016499993</v>
      </c>
      <c r="K30" s="119"/>
      <c r="L30" s="120"/>
      <c r="M30" s="119"/>
      <c r="N30" s="120"/>
      <c r="O30" s="99" t="s">
        <v>267</v>
      </c>
    </row>
    <row r="31" spans="1:15" ht="15" customHeight="1">
      <c r="A31" s="29">
        <v>27</v>
      </c>
      <c r="B31" s="41" t="s">
        <v>235</v>
      </c>
      <c r="C31" s="137">
        <v>14844.865599999999</v>
      </c>
      <c r="D31" s="120">
        <v>32251.462679999997</v>
      </c>
      <c r="E31" s="120">
        <v>54234.180020000014</v>
      </c>
      <c r="F31" s="123">
        <v>73555.607349999991</v>
      </c>
      <c r="G31" s="119">
        <v>89142.494039999947</v>
      </c>
      <c r="H31" s="119">
        <v>309652.36046999972</v>
      </c>
      <c r="I31" s="119">
        <v>124070.20296000001</v>
      </c>
      <c r="J31" s="119">
        <v>255953.65397000004</v>
      </c>
      <c r="K31" s="119"/>
      <c r="L31" s="120"/>
      <c r="M31" s="119"/>
      <c r="N31" s="120"/>
      <c r="O31" s="99" t="s">
        <v>266</v>
      </c>
    </row>
    <row r="32" spans="1:15" ht="15" customHeight="1">
      <c r="A32" s="29">
        <v>28</v>
      </c>
      <c r="B32" s="41" t="s">
        <v>287</v>
      </c>
      <c r="C32" s="137">
        <v>311742.31926999998</v>
      </c>
      <c r="D32" s="120">
        <v>606223.41916999989</v>
      </c>
      <c r="E32" s="120">
        <v>949771.40752999973</v>
      </c>
      <c r="F32" s="123">
        <v>1309972.7672200003</v>
      </c>
      <c r="G32" s="119">
        <v>1596687.62996</v>
      </c>
      <c r="H32" s="119">
        <v>2068780.4938099999</v>
      </c>
      <c r="I32" s="119">
        <v>2414084.4841</v>
      </c>
      <c r="J32" s="119">
        <v>2577750.8462000005</v>
      </c>
      <c r="K32" s="119"/>
      <c r="L32" s="120"/>
      <c r="M32" s="119"/>
      <c r="N32" s="120"/>
      <c r="O32" s="99" t="s">
        <v>268</v>
      </c>
    </row>
    <row r="33" spans="1:15" ht="15" customHeight="1">
      <c r="A33" s="29">
        <v>29</v>
      </c>
      <c r="B33" s="41" t="s">
        <v>391</v>
      </c>
      <c r="C33" s="120">
        <v>0</v>
      </c>
      <c r="D33" s="120">
        <v>0</v>
      </c>
      <c r="E33" s="120">
        <v>0</v>
      </c>
      <c r="F33" s="123">
        <v>0</v>
      </c>
      <c r="G33" s="67"/>
      <c r="H33" s="67">
        <v>0</v>
      </c>
      <c r="I33" s="119">
        <v>0</v>
      </c>
      <c r="J33" s="119">
        <v>0</v>
      </c>
      <c r="K33" s="119"/>
      <c r="L33" s="120"/>
      <c r="M33" s="119"/>
      <c r="N33" s="120"/>
      <c r="O33" s="99" t="s">
        <v>421</v>
      </c>
    </row>
    <row r="34" spans="1:15" ht="15" customHeight="1">
      <c r="A34" s="29">
        <v>30</v>
      </c>
      <c r="B34" s="41" t="s">
        <v>392</v>
      </c>
      <c r="C34" s="120">
        <v>0</v>
      </c>
      <c r="D34" s="120">
        <v>0</v>
      </c>
      <c r="E34" s="120">
        <v>0</v>
      </c>
      <c r="F34" s="123">
        <v>0</v>
      </c>
      <c r="G34" s="67"/>
      <c r="H34" s="67">
        <v>0</v>
      </c>
      <c r="I34" s="119">
        <v>0</v>
      </c>
      <c r="J34" s="119">
        <v>0</v>
      </c>
      <c r="K34" s="119"/>
      <c r="L34" s="120"/>
      <c r="M34" s="119"/>
      <c r="N34" s="120"/>
      <c r="O34" s="99" t="s">
        <v>420</v>
      </c>
    </row>
    <row r="35" spans="1:15" s="11" customFormat="1" ht="15" customHeight="1">
      <c r="A35" s="29">
        <v>31</v>
      </c>
      <c r="B35" s="68" t="s">
        <v>331</v>
      </c>
      <c r="C35" s="138">
        <v>948989.15143999981</v>
      </c>
      <c r="D35" s="124">
        <v>1867290.4672800002</v>
      </c>
      <c r="E35" s="124">
        <v>2900321.2614800008</v>
      </c>
      <c r="F35" s="129">
        <v>4055570.9472599993</v>
      </c>
      <c r="G35" s="128">
        <v>4885622.1747500002</v>
      </c>
      <c r="H35" s="128">
        <v>6149271.9760000017</v>
      </c>
      <c r="I35" s="128">
        <v>7413911.9688300006</v>
      </c>
      <c r="J35" s="128">
        <v>8444553.8334500007</v>
      </c>
      <c r="K35" s="128"/>
      <c r="L35" s="124"/>
      <c r="M35" s="128"/>
      <c r="N35" s="124"/>
      <c r="O35" s="100" t="s">
        <v>307</v>
      </c>
    </row>
    <row r="36" spans="1:15" ht="15" customHeight="1">
      <c r="A36" s="29">
        <v>32</v>
      </c>
      <c r="B36" s="41" t="s">
        <v>332</v>
      </c>
      <c r="C36" s="137">
        <v>919031.88869000017</v>
      </c>
      <c r="D36" s="120">
        <v>1259020.6476600002</v>
      </c>
      <c r="E36" s="120">
        <v>1873100.13231</v>
      </c>
      <c r="F36" s="123">
        <v>2233972.5660600001</v>
      </c>
      <c r="G36" s="119">
        <v>2730309.0725700008</v>
      </c>
      <c r="H36" s="119">
        <v>3628938.6009299997</v>
      </c>
      <c r="I36" s="119">
        <v>4642519.5296799997</v>
      </c>
      <c r="J36" s="119">
        <v>5246540.0929899998</v>
      </c>
      <c r="K36" s="119"/>
      <c r="L36" s="120"/>
      <c r="M36" s="119"/>
      <c r="N36" s="120"/>
      <c r="O36" s="99" t="s">
        <v>306</v>
      </c>
    </row>
    <row r="37" spans="1:15" ht="15" customHeight="1">
      <c r="A37" s="29">
        <v>33</v>
      </c>
      <c r="B37" s="41" t="s">
        <v>237</v>
      </c>
      <c r="C37" s="137">
        <v>-32152.032750000009</v>
      </c>
      <c r="D37" s="120">
        <v>17522.93898000001</v>
      </c>
      <c r="E37" s="120">
        <v>139284.64676000006</v>
      </c>
      <c r="F37" s="123">
        <v>133910.27930999998</v>
      </c>
      <c r="G37" s="119">
        <v>632.47959999998591</v>
      </c>
      <c r="H37" s="119">
        <v>19283.403689999996</v>
      </c>
      <c r="I37" s="119">
        <v>-72100.06968999996</v>
      </c>
      <c r="J37" s="119">
        <v>-106344.95323999994</v>
      </c>
      <c r="K37" s="119"/>
      <c r="L37" s="120"/>
      <c r="M37" s="119"/>
      <c r="N37" s="120"/>
      <c r="O37" s="99" t="s">
        <v>305</v>
      </c>
    </row>
    <row r="38" spans="1:15" ht="15" customHeight="1">
      <c r="A38" s="29">
        <v>34</v>
      </c>
      <c r="B38" s="41" t="s">
        <v>239</v>
      </c>
      <c r="C38" s="137">
        <v>886879.85592000023</v>
      </c>
      <c r="D38" s="120">
        <v>1276543.5867100004</v>
      </c>
      <c r="E38" s="120">
        <v>2012384.7791900006</v>
      </c>
      <c r="F38" s="123">
        <v>2367882.8454499999</v>
      </c>
      <c r="G38" s="119">
        <v>2730941.5522500006</v>
      </c>
      <c r="H38" s="119">
        <v>3648222.0046899994</v>
      </c>
      <c r="I38" s="119">
        <v>4570419.460049998</v>
      </c>
      <c r="J38" s="119">
        <v>5140195.1398900002</v>
      </c>
      <c r="K38" s="119"/>
      <c r="L38" s="120"/>
      <c r="M38" s="119"/>
      <c r="N38" s="120"/>
      <c r="O38" s="99" t="s">
        <v>254</v>
      </c>
    </row>
    <row r="39" spans="1:15" ht="15" customHeight="1">
      <c r="A39" s="29">
        <v>35</v>
      </c>
      <c r="B39" s="41" t="s">
        <v>288</v>
      </c>
      <c r="C39" s="137">
        <v>137632.08199000001</v>
      </c>
      <c r="D39" s="120">
        <v>166877.88248</v>
      </c>
      <c r="E39" s="120">
        <v>240159.87403999994</v>
      </c>
      <c r="F39" s="123">
        <v>300134.4517899999</v>
      </c>
      <c r="G39" s="119">
        <v>329862.17875999992</v>
      </c>
      <c r="H39" s="119">
        <v>446275.22121000005</v>
      </c>
      <c r="I39" s="119">
        <v>586985.70328999998</v>
      </c>
      <c r="J39" s="119">
        <v>641476.55210999993</v>
      </c>
      <c r="K39" s="119"/>
      <c r="L39" s="120"/>
      <c r="M39" s="119"/>
      <c r="N39" s="120"/>
      <c r="O39" s="99" t="s">
        <v>253</v>
      </c>
    </row>
    <row r="40" spans="1:15" ht="15" customHeight="1">
      <c r="A40" s="29">
        <v>36</v>
      </c>
      <c r="B40" s="41" t="s">
        <v>333</v>
      </c>
      <c r="C40" s="137">
        <v>749247.77387999999</v>
      </c>
      <c r="D40" s="120">
        <v>1109665.7041400003</v>
      </c>
      <c r="E40" s="120">
        <v>1772224.9050199997</v>
      </c>
      <c r="F40" s="123">
        <v>2067748.3935699998</v>
      </c>
      <c r="G40" s="119">
        <v>2401079.3733899998</v>
      </c>
      <c r="H40" s="119">
        <v>3201946.7833499988</v>
      </c>
      <c r="I40" s="119">
        <v>3983433.7566399998</v>
      </c>
      <c r="J40" s="119">
        <v>4498718.5876900004</v>
      </c>
      <c r="K40" s="119"/>
      <c r="L40" s="120"/>
      <c r="M40" s="119"/>
      <c r="N40" s="120"/>
      <c r="O40" s="99" t="s">
        <v>304</v>
      </c>
    </row>
    <row r="41" spans="1:15" ht="15" customHeight="1">
      <c r="A41" s="29">
        <v>37</v>
      </c>
      <c r="B41" s="41" t="s">
        <v>242</v>
      </c>
      <c r="C41" s="137">
        <v>249356.35449999996</v>
      </c>
      <c r="D41" s="120">
        <v>883750.90972000011</v>
      </c>
      <c r="E41" s="120">
        <v>50986.424949999979</v>
      </c>
      <c r="F41" s="123">
        <v>129411.25055000006</v>
      </c>
      <c r="G41" s="119">
        <v>204279.38547000001</v>
      </c>
      <c r="H41" s="119">
        <v>339264.81814000005</v>
      </c>
      <c r="I41" s="119">
        <v>647735.7837899999</v>
      </c>
      <c r="J41" s="119">
        <v>747346.17345999973</v>
      </c>
      <c r="K41" s="119"/>
      <c r="L41" s="120"/>
      <c r="M41" s="119"/>
      <c r="N41" s="120"/>
      <c r="O41" s="99" t="s">
        <v>303</v>
      </c>
    </row>
    <row r="42" spans="1:15" s="11" customFormat="1" ht="15" customHeight="1">
      <c r="A42" s="29">
        <v>38</v>
      </c>
      <c r="B42" s="68" t="s">
        <v>334</v>
      </c>
      <c r="C42" s="138">
        <v>998604.12838000047</v>
      </c>
      <c r="D42" s="124">
        <v>1993416.6138700005</v>
      </c>
      <c r="E42" s="124">
        <v>1823211.329979999</v>
      </c>
      <c r="F42" s="129">
        <v>2197159.6440699995</v>
      </c>
      <c r="G42" s="128">
        <v>2605358.7588399993</v>
      </c>
      <c r="H42" s="128">
        <v>3541211.6014999985</v>
      </c>
      <c r="I42" s="128">
        <v>4631169.5404200004</v>
      </c>
      <c r="J42" s="128">
        <v>5246064.7611499997</v>
      </c>
      <c r="K42" s="128"/>
      <c r="L42" s="124"/>
      <c r="M42" s="128"/>
      <c r="N42" s="124"/>
      <c r="O42" s="100" t="s">
        <v>302</v>
      </c>
    </row>
    <row r="43" spans="1:15">
      <c r="B43" s="62"/>
      <c r="C43" s="20"/>
      <c r="D43" s="61"/>
      <c r="J43" s="116"/>
    </row>
    <row r="44" spans="1:15" ht="15.5">
      <c r="B44" s="101" t="s">
        <v>422</v>
      </c>
      <c r="D44" s="28"/>
      <c r="J44" s="118"/>
      <c r="K44" s="118"/>
    </row>
    <row r="45" spans="1:15">
      <c r="A45" s="80"/>
      <c r="N45" s="79"/>
    </row>
    <row r="46" spans="1:15">
      <c r="A46" s="79"/>
      <c r="N46" s="79"/>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85" zoomScaleNormal="85" workbookViewId="0">
      <pane xSplit="2" ySplit="4" topLeftCell="H5" activePane="bottomRight" state="frozen"/>
      <selection activeCell="D6" sqref="D6"/>
      <selection pane="topRight" activeCell="D6" sqref="D6"/>
      <selection pane="bottomLeft" activeCell="D6" sqref="D6"/>
      <selection pane="bottomRight" activeCell="J5" sqref="J5"/>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355</v>
      </c>
      <c r="B3" s="153"/>
      <c r="C3" s="153"/>
      <c r="D3" s="153"/>
      <c r="E3" s="153"/>
      <c r="F3" s="153"/>
      <c r="G3" s="153"/>
      <c r="H3" s="153"/>
      <c r="I3" s="153"/>
      <c r="J3" s="153"/>
      <c r="K3" s="153"/>
      <c r="L3" s="153"/>
      <c r="M3" s="153"/>
      <c r="N3" s="153"/>
      <c r="O3" s="153"/>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20">
        <v>0</v>
      </c>
      <c r="D5" s="120">
        <v>0</v>
      </c>
      <c r="E5" s="120">
        <v>0</v>
      </c>
      <c r="F5" s="120">
        <v>0</v>
      </c>
      <c r="G5" s="123">
        <v>0</v>
      </c>
      <c r="H5" s="119">
        <v>0</v>
      </c>
      <c r="I5" s="119">
        <v>0</v>
      </c>
      <c r="J5" s="119">
        <v>0</v>
      </c>
      <c r="K5" s="123"/>
      <c r="L5" s="120"/>
      <c r="M5" s="119"/>
      <c r="N5" s="120"/>
      <c r="O5" s="99" t="s">
        <v>289</v>
      </c>
    </row>
    <row r="6" spans="1:15" ht="15" customHeight="1">
      <c r="A6" s="29">
        <v>2</v>
      </c>
      <c r="B6" s="12" t="s">
        <v>312</v>
      </c>
      <c r="C6" s="137">
        <v>3009164.1308799991</v>
      </c>
      <c r="D6" s="120">
        <v>4920293.57094</v>
      </c>
      <c r="E6" s="120">
        <v>6968984.9295600001</v>
      </c>
      <c r="F6" s="120">
        <v>9109562.5736100003</v>
      </c>
      <c r="G6" s="123">
        <v>9979004.8717299998</v>
      </c>
      <c r="H6" s="119">
        <v>11941969.938830001</v>
      </c>
      <c r="I6" s="119">
        <v>13492536.333590001</v>
      </c>
      <c r="J6" s="119">
        <v>15184655.839040002</v>
      </c>
      <c r="K6" s="123"/>
      <c r="L6" s="120"/>
      <c r="M6" s="119"/>
      <c r="N6" s="120"/>
      <c r="O6" s="99" t="s">
        <v>416</v>
      </c>
    </row>
    <row r="7" spans="1:15" ht="15" customHeight="1">
      <c r="A7" s="30">
        <v>3</v>
      </c>
      <c r="B7" s="71" t="s">
        <v>389</v>
      </c>
      <c r="C7" s="138">
        <v>3009164.1308799991</v>
      </c>
      <c r="D7" s="124">
        <v>4920293.57094</v>
      </c>
      <c r="E7" s="124">
        <v>6968984.9295600001</v>
      </c>
      <c r="F7" s="124">
        <v>9109562.5736100003</v>
      </c>
      <c r="G7" s="129">
        <v>9979004.8717299998</v>
      </c>
      <c r="H7" s="128">
        <v>11941969.938830001</v>
      </c>
      <c r="I7" s="128">
        <v>13492536.333590001</v>
      </c>
      <c r="J7" s="128">
        <v>15184655.83904</v>
      </c>
      <c r="K7" s="129"/>
      <c r="L7" s="124"/>
      <c r="M7" s="128"/>
      <c r="N7" s="124"/>
      <c r="O7" s="100" t="s">
        <v>417</v>
      </c>
    </row>
    <row r="8" spans="1:15" ht="15" customHeight="1">
      <c r="A8" s="29">
        <v>4</v>
      </c>
      <c r="B8" s="12" t="s">
        <v>272</v>
      </c>
      <c r="C8" s="137">
        <v>282581.69092999998</v>
      </c>
      <c r="D8" s="120">
        <v>639034.87699999998</v>
      </c>
      <c r="E8" s="120">
        <v>1019071.1528500001</v>
      </c>
      <c r="F8" s="120">
        <v>1413559.3596400002</v>
      </c>
      <c r="G8" s="123">
        <v>1579085.92343</v>
      </c>
      <c r="H8" s="119">
        <v>2063517.7634799997</v>
      </c>
      <c r="I8" s="119">
        <v>2392860.6633700002</v>
      </c>
      <c r="J8" s="119">
        <v>2752172.7359799999</v>
      </c>
      <c r="K8" s="123"/>
      <c r="L8" s="120"/>
      <c r="M8" s="119"/>
      <c r="N8" s="120"/>
      <c r="O8" s="99" t="s">
        <v>418</v>
      </c>
    </row>
    <row r="9" spans="1:15" s="11" customFormat="1" ht="15" customHeight="1">
      <c r="A9" s="29">
        <v>5</v>
      </c>
      <c r="B9" s="71" t="s">
        <v>273</v>
      </c>
      <c r="C9" s="138">
        <v>2726582.4399100002</v>
      </c>
      <c r="D9" s="124">
        <v>4281258.6939099999</v>
      </c>
      <c r="E9" s="124">
        <v>5949913.7766699996</v>
      </c>
      <c r="F9" s="124">
        <v>7696003.2139500007</v>
      </c>
      <c r="G9" s="129">
        <v>8399918.9482799992</v>
      </c>
      <c r="H9" s="128">
        <v>9878452.1753199995</v>
      </c>
      <c r="I9" s="128">
        <v>11099675.6702</v>
      </c>
      <c r="J9" s="128">
        <v>12432483.10303</v>
      </c>
      <c r="K9" s="129"/>
      <c r="L9" s="124"/>
      <c r="M9" s="128"/>
      <c r="N9" s="124"/>
      <c r="O9" s="100" t="s">
        <v>290</v>
      </c>
    </row>
    <row r="10" spans="1:15" ht="15" customHeight="1">
      <c r="A10" s="29">
        <v>6</v>
      </c>
      <c r="B10" s="12" t="s">
        <v>313</v>
      </c>
      <c r="C10" s="137">
        <v>2141997.1180199999</v>
      </c>
      <c r="D10" s="120">
        <v>2857859.9385200008</v>
      </c>
      <c r="E10" s="120">
        <v>3679637.2863099994</v>
      </c>
      <c r="F10" s="120">
        <v>4508104.4195000008</v>
      </c>
      <c r="G10" s="123">
        <v>4827900.13564</v>
      </c>
      <c r="H10" s="119">
        <v>5337391.8218200002</v>
      </c>
      <c r="I10" s="119">
        <v>5800438.2740399996</v>
      </c>
      <c r="J10" s="119">
        <v>6381521.3653499996</v>
      </c>
      <c r="K10" s="123"/>
      <c r="L10" s="120"/>
      <c r="M10" s="119"/>
      <c r="N10" s="120"/>
      <c r="O10" s="99" t="s">
        <v>291</v>
      </c>
    </row>
    <row r="11" spans="1:15" ht="15" customHeight="1">
      <c r="A11" s="29">
        <v>7</v>
      </c>
      <c r="B11" s="12" t="s">
        <v>275</v>
      </c>
      <c r="C11" s="137">
        <v>53343.202740000001</v>
      </c>
      <c r="D11" s="120">
        <v>87514.291549999994</v>
      </c>
      <c r="E11" s="120">
        <v>48888.404369999989</v>
      </c>
      <c r="F11" s="120">
        <v>111720.02783000001</v>
      </c>
      <c r="G11" s="123">
        <v>127558.49449</v>
      </c>
      <c r="H11" s="119">
        <v>171228.81518999999</v>
      </c>
      <c r="I11" s="119">
        <v>210636.47016999999</v>
      </c>
      <c r="J11" s="119">
        <v>247697.57912000001</v>
      </c>
      <c r="K11" s="123"/>
      <c r="L11" s="120"/>
      <c r="M11" s="119"/>
      <c r="N11" s="120"/>
      <c r="O11" s="99" t="s">
        <v>292</v>
      </c>
    </row>
    <row r="12" spans="1:15" s="11" customFormat="1" ht="15" customHeight="1">
      <c r="A12" s="29">
        <v>8</v>
      </c>
      <c r="B12" s="71" t="s">
        <v>276</v>
      </c>
      <c r="C12" s="138">
        <v>2088653.9152600004</v>
      </c>
      <c r="D12" s="124">
        <v>2770345.6469400004</v>
      </c>
      <c r="E12" s="124">
        <v>3630748.8819300001</v>
      </c>
      <c r="F12" s="124">
        <v>4396384.39164</v>
      </c>
      <c r="G12" s="129">
        <v>4700341.6411299994</v>
      </c>
      <c r="H12" s="128">
        <v>5166163.0066400003</v>
      </c>
      <c r="I12" s="128">
        <v>5589801.8038699999</v>
      </c>
      <c r="J12" s="128">
        <v>6133823.7862099996</v>
      </c>
      <c r="K12" s="129"/>
      <c r="L12" s="124"/>
      <c r="M12" s="128"/>
      <c r="N12" s="124"/>
      <c r="O12" s="99" t="s">
        <v>293</v>
      </c>
    </row>
    <row r="13" spans="1:15" ht="15" customHeight="1">
      <c r="A13" s="29">
        <v>9</v>
      </c>
      <c r="B13" s="12" t="s">
        <v>277</v>
      </c>
      <c r="C13" s="137">
        <v>637928.52462000004</v>
      </c>
      <c r="D13" s="120">
        <v>1510913.0469399998</v>
      </c>
      <c r="E13" s="120">
        <v>2319164.8947100001</v>
      </c>
      <c r="F13" s="120">
        <v>3299618.8222500002</v>
      </c>
      <c r="G13" s="123">
        <v>3699577.3071300001</v>
      </c>
      <c r="H13" s="119">
        <v>4712289.16866</v>
      </c>
      <c r="I13" s="119">
        <v>5509873.8663300006</v>
      </c>
      <c r="J13" s="119">
        <v>6298659.3167800009</v>
      </c>
      <c r="K13" s="123"/>
      <c r="L13" s="120"/>
      <c r="M13" s="119"/>
      <c r="N13" s="120"/>
      <c r="O13" s="99" t="s">
        <v>294</v>
      </c>
    </row>
    <row r="14" spans="1:15" ht="15" customHeight="1">
      <c r="A14" s="29">
        <v>10</v>
      </c>
      <c r="B14" s="12" t="s">
        <v>278</v>
      </c>
      <c r="C14" s="137">
        <v>-1912.3019699999986</v>
      </c>
      <c r="D14" s="120">
        <v>8061.7047099999991</v>
      </c>
      <c r="E14" s="120">
        <v>8564.5766899999999</v>
      </c>
      <c r="F14" s="120">
        <v>11526.960580000001</v>
      </c>
      <c r="G14" s="123">
        <v>46758.91287</v>
      </c>
      <c r="H14" s="119">
        <v>63001.091239999994</v>
      </c>
      <c r="I14" s="119">
        <v>63948.02706</v>
      </c>
      <c r="J14" s="119">
        <v>55326.702290000001</v>
      </c>
      <c r="K14" s="131"/>
      <c r="L14" s="120"/>
      <c r="M14" s="119"/>
      <c r="N14" s="120"/>
      <c r="O14" s="99" t="s">
        <v>295</v>
      </c>
    </row>
    <row r="15" spans="1:15" ht="15" customHeight="1">
      <c r="A15" s="29">
        <v>11</v>
      </c>
      <c r="B15" s="12" t="s">
        <v>279</v>
      </c>
      <c r="C15" s="137">
        <v>-17086.275929999996</v>
      </c>
      <c r="D15" s="120">
        <v>-144123.81304000001</v>
      </c>
      <c r="E15" s="120">
        <v>-184138.74348999999</v>
      </c>
      <c r="F15" s="120">
        <v>-252652.07231999998</v>
      </c>
      <c r="G15" s="123">
        <v>-268247.93826999998</v>
      </c>
      <c r="H15" s="119">
        <v>-284042.66230999993</v>
      </c>
      <c r="I15" s="119">
        <v>-59636.200669999998</v>
      </c>
      <c r="J15" s="119">
        <v>50149.154160000006</v>
      </c>
      <c r="K15" s="123"/>
      <c r="L15" s="120"/>
      <c r="M15" s="119"/>
      <c r="N15" s="120"/>
      <c r="O15" s="99" t="s">
        <v>296</v>
      </c>
    </row>
    <row r="16" spans="1:15" ht="15" customHeight="1">
      <c r="A16" s="29">
        <v>12</v>
      </c>
      <c r="B16" s="12" t="s">
        <v>390</v>
      </c>
      <c r="C16" s="120">
        <v>0</v>
      </c>
      <c r="D16" s="120">
        <v>0</v>
      </c>
      <c r="E16" s="120">
        <v>0</v>
      </c>
      <c r="F16" s="120">
        <v>0</v>
      </c>
      <c r="G16" s="137">
        <v>0</v>
      </c>
      <c r="H16" s="77">
        <v>0</v>
      </c>
      <c r="I16" s="119">
        <v>0</v>
      </c>
      <c r="J16" s="119">
        <v>0</v>
      </c>
      <c r="K16" s="123"/>
      <c r="L16" s="120"/>
      <c r="M16" s="119"/>
      <c r="N16" s="120"/>
      <c r="O16" s="99" t="s">
        <v>419</v>
      </c>
    </row>
    <row r="17" spans="1:15" ht="15" customHeight="1">
      <c r="A17" s="29">
        <v>13</v>
      </c>
      <c r="B17" s="12" t="s">
        <v>280</v>
      </c>
      <c r="C17" s="137">
        <v>-18998.577880000001</v>
      </c>
      <c r="D17" s="120">
        <v>-136062.10830999998</v>
      </c>
      <c r="E17" s="120">
        <v>-175574.16680999997</v>
      </c>
      <c r="F17" s="120">
        <v>-241125.11170000001</v>
      </c>
      <c r="G17" s="123">
        <v>-221489.02540000001</v>
      </c>
      <c r="H17" s="119">
        <v>-221041.57104999997</v>
      </c>
      <c r="I17" s="119">
        <v>4311.8263799999986</v>
      </c>
      <c r="J17" s="119">
        <v>105475.85646000001</v>
      </c>
      <c r="K17" s="123"/>
      <c r="L17" s="120"/>
      <c r="M17" s="119"/>
      <c r="N17" s="120"/>
      <c r="O17" s="99" t="s">
        <v>297</v>
      </c>
    </row>
    <row r="18" spans="1:15" ht="15" customHeight="1">
      <c r="A18" s="29">
        <v>14</v>
      </c>
      <c r="B18" s="12" t="s">
        <v>217</v>
      </c>
      <c r="C18" s="137">
        <v>618929.94675</v>
      </c>
      <c r="D18" s="120">
        <v>1374850.9386100001</v>
      </c>
      <c r="E18" s="120">
        <v>2143590.7279000003</v>
      </c>
      <c r="F18" s="120">
        <v>3058493.71055</v>
      </c>
      <c r="G18" s="123">
        <v>3478088.2817399995</v>
      </c>
      <c r="H18" s="119">
        <v>4491247.5975899994</v>
      </c>
      <c r="I18" s="119">
        <v>5514185.6927100001</v>
      </c>
      <c r="J18" s="119">
        <v>6404135.1732700001</v>
      </c>
      <c r="K18" s="123"/>
      <c r="L18" s="120"/>
      <c r="M18" s="119"/>
      <c r="N18" s="120"/>
      <c r="O18" s="99" t="s">
        <v>248</v>
      </c>
    </row>
    <row r="19" spans="1:15" ht="15" customHeight="1">
      <c r="A19" s="29">
        <v>15</v>
      </c>
      <c r="B19" s="12" t="s">
        <v>281</v>
      </c>
      <c r="C19" s="137">
        <v>81.971230000000006</v>
      </c>
      <c r="D19" s="120">
        <v>131.68969000000001</v>
      </c>
      <c r="E19" s="120">
        <v>271.26754</v>
      </c>
      <c r="F19" s="120">
        <v>157.71003999999999</v>
      </c>
      <c r="G19" s="123">
        <v>192.90996000000001</v>
      </c>
      <c r="H19" s="119">
        <v>197.74759</v>
      </c>
      <c r="I19" s="119">
        <v>197.74759</v>
      </c>
      <c r="J19" s="119">
        <v>239.82478</v>
      </c>
      <c r="K19" s="123"/>
      <c r="L19" s="120"/>
      <c r="M19" s="119"/>
      <c r="N19" s="120"/>
      <c r="O19" s="99" t="s">
        <v>298</v>
      </c>
    </row>
    <row r="20" spans="1:15" s="11" customFormat="1" ht="15" customHeight="1">
      <c r="A20" s="29">
        <v>16</v>
      </c>
      <c r="B20" s="71" t="s">
        <v>335</v>
      </c>
      <c r="C20" s="138">
        <v>619011.91797999991</v>
      </c>
      <c r="D20" s="124">
        <v>1374982.6283200001</v>
      </c>
      <c r="E20" s="124">
        <v>2143861.9954500003</v>
      </c>
      <c r="F20" s="124">
        <v>3058651.4205900002</v>
      </c>
      <c r="G20" s="129">
        <v>3478281.1916999994</v>
      </c>
      <c r="H20" s="128">
        <v>4491445.3451800002</v>
      </c>
      <c r="I20" s="128">
        <v>5514383.4402999999</v>
      </c>
      <c r="J20" s="128">
        <v>6404374.9980499996</v>
      </c>
      <c r="K20" s="129"/>
      <c r="L20" s="124"/>
      <c r="M20" s="128"/>
      <c r="N20" s="124"/>
      <c r="O20" s="100" t="s">
        <v>299</v>
      </c>
    </row>
    <row r="21" spans="1:15" ht="15" customHeight="1">
      <c r="A21" s="29">
        <v>17</v>
      </c>
      <c r="B21" s="12" t="s">
        <v>283</v>
      </c>
      <c r="C21" s="137">
        <v>664226.56065999996</v>
      </c>
      <c r="D21" s="120">
        <v>1431451.9080200002</v>
      </c>
      <c r="E21" s="120">
        <v>2408318.8196800002</v>
      </c>
      <c r="F21" s="120">
        <v>3301322.67289</v>
      </c>
      <c r="G21" s="123">
        <v>3887261.6300299997</v>
      </c>
      <c r="H21" s="119">
        <v>5159774.7016500002</v>
      </c>
      <c r="I21" s="119">
        <v>6148820.7280700002</v>
      </c>
      <c r="J21" s="119">
        <v>7119038.6256200001</v>
      </c>
      <c r="K21" s="123"/>
      <c r="L21" s="120"/>
      <c r="M21" s="119"/>
      <c r="N21" s="120"/>
      <c r="O21" s="99" t="s">
        <v>165</v>
      </c>
    </row>
    <row r="22" spans="1:15" ht="15" customHeight="1">
      <c r="A22" s="29">
        <v>18</v>
      </c>
      <c r="B22" s="12" t="s">
        <v>223</v>
      </c>
      <c r="C22" s="137">
        <v>183548.08944000001</v>
      </c>
      <c r="D22" s="120">
        <v>354941.16939</v>
      </c>
      <c r="E22" s="120">
        <v>576010.73434999993</v>
      </c>
      <c r="F22" s="120">
        <v>900903.67497999989</v>
      </c>
      <c r="G22" s="123">
        <v>1049484.5660400002</v>
      </c>
      <c r="H22" s="119">
        <v>1325837.5496900002</v>
      </c>
      <c r="I22" s="119">
        <v>1613831.40084</v>
      </c>
      <c r="J22" s="119">
        <v>1910625.8820400001</v>
      </c>
      <c r="K22" s="123"/>
      <c r="L22" s="120"/>
      <c r="M22" s="119"/>
      <c r="N22" s="120"/>
      <c r="O22" s="99" t="s">
        <v>300</v>
      </c>
    </row>
    <row r="23" spans="1:15" ht="15" customHeight="1">
      <c r="A23" s="29">
        <v>19</v>
      </c>
      <c r="B23" s="12" t="s">
        <v>225</v>
      </c>
      <c r="C23" s="137">
        <v>104401.59852999999</v>
      </c>
      <c r="D23" s="120">
        <v>252823.90915000002</v>
      </c>
      <c r="E23" s="120">
        <v>292439.50065</v>
      </c>
      <c r="F23" s="120">
        <v>583771.08574000001</v>
      </c>
      <c r="G23" s="123">
        <v>578370.13399999996</v>
      </c>
      <c r="H23" s="119">
        <v>581052.11945</v>
      </c>
      <c r="I23" s="119">
        <v>787078.62121999997</v>
      </c>
      <c r="J23" s="119">
        <v>897321.67122999998</v>
      </c>
      <c r="K23" s="123"/>
      <c r="L23" s="120"/>
      <c r="M23" s="119"/>
      <c r="N23" s="120"/>
      <c r="O23" s="99" t="s">
        <v>301</v>
      </c>
    </row>
    <row r="24" spans="1:15" ht="15" customHeight="1">
      <c r="A24" s="29">
        <v>20</v>
      </c>
      <c r="B24" s="12" t="s">
        <v>314</v>
      </c>
      <c r="C24" s="137">
        <v>585080.06972999999</v>
      </c>
      <c r="D24" s="120">
        <v>1329334.6477600001</v>
      </c>
      <c r="E24" s="120">
        <v>2124747.5859600003</v>
      </c>
      <c r="F24" s="120">
        <v>2984190.0836399999</v>
      </c>
      <c r="G24" s="123">
        <v>3416147.1979899998</v>
      </c>
      <c r="H24" s="119">
        <v>4414989.2714099996</v>
      </c>
      <c r="I24" s="119">
        <v>5322067.9484599996</v>
      </c>
      <c r="J24" s="119">
        <v>6105734.41481</v>
      </c>
      <c r="K24" s="123"/>
      <c r="L24" s="120"/>
      <c r="M24" s="119"/>
      <c r="N24" s="120"/>
      <c r="O24" s="99" t="s">
        <v>310</v>
      </c>
    </row>
    <row r="25" spans="1:15" ht="15" customHeight="1">
      <c r="A25" s="29">
        <v>21</v>
      </c>
      <c r="B25" s="12" t="s">
        <v>285</v>
      </c>
      <c r="C25" s="137">
        <v>1253.60061</v>
      </c>
      <c r="D25" s="120">
        <v>2562.5354199999997</v>
      </c>
      <c r="E25" s="120">
        <v>591.14367000000004</v>
      </c>
      <c r="F25" s="120">
        <v>967.7379699999999</v>
      </c>
      <c r="G25" s="123">
        <v>1845.61877</v>
      </c>
      <c r="H25" s="119">
        <v>3412.4579100000001</v>
      </c>
      <c r="I25" s="119">
        <v>5112.0509499999998</v>
      </c>
      <c r="J25" s="119">
        <v>7540.2122100000006</v>
      </c>
      <c r="K25" s="123"/>
      <c r="L25" s="120"/>
      <c r="M25" s="119"/>
      <c r="N25" s="120"/>
      <c r="O25" s="99" t="s">
        <v>311</v>
      </c>
    </row>
    <row r="26" spans="1:15" s="11" customFormat="1" ht="15" customHeight="1">
      <c r="A26" s="29">
        <v>22</v>
      </c>
      <c r="B26" s="71" t="s">
        <v>336</v>
      </c>
      <c r="C26" s="138">
        <v>586333.67035999999</v>
      </c>
      <c r="D26" s="124">
        <v>1331897.18319</v>
      </c>
      <c r="E26" s="124">
        <v>2125338.72964</v>
      </c>
      <c r="F26" s="124">
        <v>2985157.8216300001</v>
      </c>
      <c r="G26" s="129">
        <v>3417992.8167599998</v>
      </c>
      <c r="H26" s="128">
        <v>4418401.7293300005</v>
      </c>
      <c r="I26" s="128">
        <v>5327179.9994200002</v>
      </c>
      <c r="J26" s="128">
        <v>6113274.6270400006</v>
      </c>
      <c r="K26" s="129"/>
      <c r="L26" s="124"/>
      <c r="M26" s="128"/>
      <c r="N26" s="124"/>
      <c r="O26" s="100" t="s">
        <v>308</v>
      </c>
    </row>
    <row r="27" spans="1:15" ht="15" customHeight="1">
      <c r="A27" s="29">
        <v>23</v>
      </c>
      <c r="B27" s="71" t="s">
        <v>330</v>
      </c>
      <c r="C27" s="138">
        <v>32678.247620000002</v>
      </c>
      <c r="D27" s="124">
        <v>43085.445120000004</v>
      </c>
      <c r="E27" s="124">
        <v>18523.265800000001</v>
      </c>
      <c r="F27" s="124">
        <v>73493.59895</v>
      </c>
      <c r="G27" s="129">
        <v>60288.374920000009</v>
      </c>
      <c r="H27" s="128">
        <v>73043.615859999991</v>
      </c>
      <c r="I27" s="128">
        <v>187203.44086</v>
      </c>
      <c r="J27" s="128">
        <v>291100.37098000001</v>
      </c>
      <c r="K27" s="129"/>
      <c r="L27" s="124"/>
      <c r="M27" s="128"/>
      <c r="N27" s="124"/>
      <c r="O27" s="100" t="s">
        <v>309</v>
      </c>
    </row>
    <row r="28" spans="1:15" ht="15" customHeight="1">
      <c r="A28" s="29">
        <v>24</v>
      </c>
      <c r="B28" s="12" t="s">
        <v>315</v>
      </c>
      <c r="C28" s="137">
        <v>44371.055410000001</v>
      </c>
      <c r="D28" s="120">
        <v>110522.61858000001</v>
      </c>
      <c r="E28" s="120">
        <v>178089.54099999997</v>
      </c>
      <c r="F28" s="120">
        <v>236726.81263</v>
      </c>
      <c r="G28" s="123">
        <v>272610.05397999997</v>
      </c>
      <c r="H28" s="119">
        <v>340468.78763000004</v>
      </c>
      <c r="I28" s="119">
        <v>409254.64648</v>
      </c>
      <c r="J28" s="119">
        <v>481435.33109999995</v>
      </c>
      <c r="K28" s="123"/>
      <c r="L28" s="120"/>
      <c r="M28" s="119"/>
      <c r="N28" s="120"/>
      <c r="O28" s="99" t="s">
        <v>246</v>
      </c>
    </row>
    <row r="29" spans="1:15" ht="15" customHeight="1">
      <c r="A29" s="29">
        <v>25</v>
      </c>
      <c r="B29" s="12" t="s">
        <v>233</v>
      </c>
      <c r="C29" s="137">
        <v>1011.0813400000001</v>
      </c>
      <c r="D29" s="120">
        <v>1495.17543</v>
      </c>
      <c r="E29" s="120">
        <v>2393.4935999999998</v>
      </c>
      <c r="F29" s="120">
        <v>3248.9307399999998</v>
      </c>
      <c r="G29" s="123">
        <v>3936.0795699999999</v>
      </c>
      <c r="H29" s="119">
        <v>6255.7450900000003</v>
      </c>
      <c r="I29" s="119">
        <v>6724.7856299999994</v>
      </c>
      <c r="J29" s="119">
        <v>97331.041320000004</v>
      </c>
      <c r="K29" s="123"/>
      <c r="L29" s="120"/>
      <c r="M29" s="119"/>
      <c r="N29" s="120"/>
      <c r="O29" s="99" t="s">
        <v>256</v>
      </c>
    </row>
    <row r="30" spans="1:15" ht="15" customHeight="1">
      <c r="A30" s="29">
        <v>26</v>
      </c>
      <c r="B30" s="12" t="s">
        <v>286</v>
      </c>
      <c r="C30" s="137">
        <v>26382.728470000002</v>
      </c>
      <c r="D30" s="120">
        <v>48168.896110000001</v>
      </c>
      <c r="E30" s="120">
        <v>71059.14916999999</v>
      </c>
      <c r="F30" s="120">
        <v>119597.39666999999</v>
      </c>
      <c r="G30" s="123">
        <v>147613.21891</v>
      </c>
      <c r="H30" s="119">
        <v>175100.39512</v>
      </c>
      <c r="I30" s="119">
        <v>206449.89906</v>
      </c>
      <c r="J30" s="119">
        <v>230807.15221</v>
      </c>
      <c r="K30" s="123"/>
      <c r="L30" s="120"/>
      <c r="M30" s="119"/>
      <c r="N30" s="120"/>
      <c r="O30" s="99" t="s">
        <v>267</v>
      </c>
    </row>
    <row r="31" spans="1:15" ht="15" customHeight="1">
      <c r="A31" s="29">
        <v>27</v>
      </c>
      <c r="B31" s="12" t="s">
        <v>316</v>
      </c>
      <c r="C31" s="137">
        <v>216.66395</v>
      </c>
      <c r="D31" s="120">
        <v>434.12711999999999</v>
      </c>
      <c r="E31" s="120">
        <v>794.88407000000007</v>
      </c>
      <c r="F31" s="120">
        <v>1774.6277999999998</v>
      </c>
      <c r="G31" s="123">
        <v>1834.3585700000001</v>
      </c>
      <c r="H31" s="119">
        <v>68626.715219999984</v>
      </c>
      <c r="I31" s="119">
        <v>82244.782419999989</v>
      </c>
      <c r="J31" s="119">
        <v>2276.0630000000001</v>
      </c>
      <c r="K31" s="123"/>
      <c r="L31" s="120"/>
      <c r="M31" s="119"/>
      <c r="N31" s="120"/>
      <c r="O31" s="99" t="s">
        <v>266</v>
      </c>
    </row>
    <row r="32" spans="1:15" ht="15" customHeight="1">
      <c r="A32" s="29">
        <v>28</v>
      </c>
      <c r="B32" s="12" t="s">
        <v>287</v>
      </c>
      <c r="C32" s="137">
        <v>20113.840640000002</v>
      </c>
      <c r="D32" s="120">
        <v>43815.538690000001</v>
      </c>
      <c r="E32" s="120">
        <v>74453.933669999999</v>
      </c>
      <c r="F32" s="120">
        <v>84696.348679999996</v>
      </c>
      <c r="G32" s="123">
        <v>95010.2497</v>
      </c>
      <c r="H32" s="119">
        <v>62336.137909999998</v>
      </c>
      <c r="I32" s="119">
        <v>77631.523209999999</v>
      </c>
      <c r="J32" s="119">
        <v>88779.764540000004</v>
      </c>
      <c r="K32" s="123"/>
      <c r="L32" s="120"/>
      <c r="M32" s="119"/>
      <c r="N32" s="120"/>
      <c r="O32" s="99" t="s">
        <v>268</v>
      </c>
    </row>
    <row r="33" spans="1:15" ht="15" customHeight="1">
      <c r="A33" s="29">
        <v>29</v>
      </c>
      <c r="B33" s="12" t="s">
        <v>391</v>
      </c>
      <c r="C33" s="120">
        <v>0</v>
      </c>
      <c r="D33" s="120">
        <v>0</v>
      </c>
      <c r="E33" s="120">
        <v>0</v>
      </c>
      <c r="F33" s="120">
        <v>0</v>
      </c>
      <c r="G33" s="123">
        <v>0</v>
      </c>
      <c r="H33" s="77">
        <v>0</v>
      </c>
      <c r="I33" s="119">
        <v>0</v>
      </c>
      <c r="J33" s="119">
        <v>0</v>
      </c>
      <c r="K33" s="119"/>
      <c r="L33" s="120"/>
      <c r="M33" s="119"/>
      <c r="N33" s="120"/>
      <c r="O33" s="99" t="s">
        <v>421</v>
      </c>
    </row>
    <row r="34" spans="1:15" ht="15" customHeight="1">
      <c r="A34" s="29">
        <v>30</v>
      </c>
      <c r="B34" s="12" t="s">
        <v>392</v>
      </c>
      <c r="C34" s="120">
        <v>0</v>
      </c>
      <c r="D34" s="120">
        <v>0</v>
      </c>
      <c r="E34" s="120">
        <v>0</v>
      </c>
      <c r="F34" s="120">
        <v>0</v>
      </c>
      <c r="G34" s="123">
        <v>0</v>
      </c>
      <c r="H34" s="77">
        <v>0</v>
      </c>
      <c r="I34" s="119">
        <v>0</v>
      </c>
      <c r="J34" s="119">
        <v>0</v>
      </c>
      <c r="K34" s="119"/>
      <c r="L34" s="120"/>
      <c r="M34" s="119"/>
      <c r="N34" s="120"/>
      <c r="O34" s="99" t="s">
        <v>420</v>
      </c>
    </row>
    <row r="35" spans="1:15" s="11" customFormat="1" ht="15" customHeight="1">
      <c r="A35" s="29">
        <v>31</v>
      </c>
      <c r="B35" s="71" t="s">
        <v>331</v>
      </c>
      <c r="C35" s="138">
        <v>47724.314459999994</v>
      </c>
      <c r="D35" s="124">
        <v>93913.737420000005</v>
      </c>
      <c r="E35" s="124">
        <v>148701.46058000001</v>
      </c>
      <c r="F35" s="124">
        <v>209317.30398</v>
      </c>
      <c r="G35" s="129">
        <v>248393.90683000002</v>
      </c>
      <c r="H35" s="128">
        <v>312318.99341</v>
      </c>
      <c r="I35" s="128">
        <v>373050.99040999997</v>
      </c>
      <c r="J35" s="128">
        <v>419194.02114999999</v>
      </c>
      <c r="K35" s="129"/>
      <c r="L35" s="124"/>
      <c r="M35" s="128"/>
      <c r="N35" s="124"/>
      <c r="O35" s="100" t="s">
        <v>307</v>
      </c>
    </row>
    <row r="36" spans="1:15" ht="15" customHeight="1">
      <c r="A36" s="29">
        <v>32</v>
      </c>
      <c r="B36" s="12" t="s">
        <v>332</v>
      </c>
      <c r="C36" s="137">
        <v>29324.988549999995</v>
      </c>
      <c r="D36" s="120">
        <v>59694.326279999994</v>
      </c>
      <c r="E36" s="120">
        <v>47911.346240000006</v>
      </c>
      <c r="F36" s="120">
        <v>100903.10761000001</v>
      </c>
      <c r="G36" s="123">
        <v>84504.522069999992</v>
      </c>
      <c r="H36" s="119">
        <v>101193.41008</v>
      </c>
      <c r="I36" s="119">
        <v>223407.09691999998</v>
      </c>
      <c r="J36" s="119">
        <v>353341.68091999996</v>
      </c>
      <c r="K36" s="123"/>
      <c r="L36" s="120"/>
      <c r="M36" s="119"/>
      <c r="N36" s="120"/>
      <c r="O36" s="99" t="s">
        <v>306</v>
      </c>
    </row>
    <row r="37" spans="1:15" ht="15" customHeight="1">
      <c r="A37" s="29">
        <v>33</v>
      </c>
      <c r="B37" s="12" t="s">
        <v>237</v>
      </c>
      <c r="C37" s="137">
        <v>-14105.130550000002</v>
      </c>
      <c r="D37" s="120">
        <v>-10706.19183</v>
      </c>
      <c r="E37" s="120">
        <v>2975.6255500000025</v>
      </c>
      <c r="F37" s="120">
        <v>-5333.7496300000003</v>
      </c>
      <c r="G37" s="123">
        <v>-22298.98632</v>
      </c>
      <c r="H37" s="119">
        <v>-22279.395069999999</v>
      </c>
      <c r="I37" s="119">
        <v>-32490.839069999998</v>
      </c>
      <c r="J37" s="119">
        <v>-46734.776760000001</v>
      </c>
      <c r="K37" s="123"/>
      <c r="L37" s="120"/>
      <c r="M37" s="119"/>
      <c r="N37" s="120"/>
      <c r="O37" s="99" t="s">
        <v>305</v>
      </c>
    </row>
    <row r="38" spans="1:15" ht="15" customHeight="1">
      <c r="A38" s="29">
        <v>34</v>
      </c>
      <c r="B38" s="12" t="s">
        <v>239</v>
      </c>
      <c r="C38" s="137">
        <v>15219.858009999996</v>
      </c>
      <c r="D38" s="120">
        <v>48988.134439999994</v>
      </c>
      <c r="E38" s="120">
        <v>50886.971799999999</v>
      </c>
      <c r="F38" s="120">
        <v>95569.357990000004</v>
      </c>
      <c r="G38" s="123">
        <v>62205.535750000003</v>
      </c>
      <c r="H38" s="119">
        <v>78914.015039999998</v>
      </c>
      <c r="I38" s="119">
        <v>190916.25784000001</v>
      </c>
      <c r="J38" s="119">
        <v>306606.90415000002</v>
      </c>
      <c r="K38" s="123"/>
      <c r="L38" s="120"/>
      <c r="M38" s="119"/>
      <c r="N38" s="120"/>
      <c r="O38" s="99" t="s">
        <v>254</v>
      </c>
    </row>
    <row r="39" spans="1:15" ht="15" customHeight="1">
      <c r="A39" s="29">
        <v>35</v>
      </c>
      <c r="B39" s="12" t="s">
        <v>240</v>
      </c>
      <c r="C39" s="137">
        <v>-2547.8414600000001</v>
      </c>
      <c r="D39" s="120">
        <v>-9804.13465</v>
      </c>
      <c r="E39" s="120">
        <v>-290.05877999999996</v>
      </c>
      <c r="F39" s="120">
        <v>791.75958999999978</v>
      </c>
      <c r="G39" s="123">
        <v>-13283.27865</v>
      </c>
      <c r="H39" s="119">
        <v>-19065.635190000001</v>
      </c>
      <c r="I39" s="119">
        <v>-5584.8090200000006</v>
      </c>
      <c r="J39" s="119">
        <v>9446.1779700000025</v>
      </c>
      <c r="K39" s="123"/>
      <c r="L39" s="120"/>
      <c r="M39" s="119"/>
      <c r="N39" s="120"/>
      <c r="O39" s="99" t="s">
        <v>253</v>
      </c>
    </row>
    <row r="40" spans="1:15" ht="15" customHeight="1">
      <c r="A40" s="29">
        <v>36</v>
      </c>
      <c r="B40" s="12" t="s">
        <v>333</v>
      </c>
      <c r="C40" s="137">
        <v>17767.69945</v>
      </c>
      <c r="D40" s="120">
        <v>58792.269090000002</v>
      </c>
      <c r="E40" s="120">
        <v>51177.030590000002</v>
      </c>
      <c r="F40" s="120">
        <v>94777.598419999995</v>
      </c>
      <c r="G40" s="123">
        <v>75488.814400000003</v>
      </c>
      <c r="H40" s="119">
        <v>97979.650239999988</v>
      </c>
      <c r="I40" s="119">
        <v>196501.06688</v>
      </c>
      <c r="J40" s="119">
        <v>297160.72619999998</v>
      </c>
      <c r="K40" s="123"/>
      <c r="L40" s="120"/>
      <c r="M40" s="119"/>
      <c r="N40" s="120"/>
      <c r="O40" s="99" t="s">
        <v>304</v>
      </c>
    </row>
    <row r="41" spans="1:15" ht="15" customHeight="1">
      <c r="A41" s="29">
        <v>37</v>
      </c>
      <c r="B41" s="12" t="s">
        <v>242</v>
      </c>
      <c r="C41" s="137">
        <v>-86168.720130000002</v>
      </c>
      <c r="D41" s="120">
        <v>-124237.73227000001</v>
      </c>
      <c r="E41" s="120">
        <v>-181681.82218999998</v>
      </c>
      <c r="F41" s="120">
        <v>-118467.18444</v>
      </c>
      <c r="G41" s="123">
        <v>-105815.81377000001</v>
      </c>
      <c r="H41" s="119">
        <v>-143437.09127999999</v>
      </c>
      <c r="I41" s="119">
        <v>-109024.03552999999</v>
      </c>
      <c r="J41" s="119">
        <v>-30877.140700000007</v>
      </c>
      <c r="K41" s="123"/>
      <c r="L41" s="120"/>
      <c r="M41" s="119"/>
      <c r="N41" s="120"/>
      <c r="O41" s="99" t="s">
        <v>303</v>
      </c>
    </row>
    <row r="42" spans="1:15" s="11" customFormat="1" ht="15" customHeight="1">
      <c r="A42" s="29">
        <v>38</v>
      </c>
      <c r="B42" s="71" t="s">
        <v>334</v>
      </c>
      <c r="C42" s="138">
        <v>-68401.020680000001</v>
      </c>
      <c r="D42" s="124">
        <v>-65445.463180000006</v>
      </c>
      <c r="E42" s="124">
        <v>-130504.79160000001</v>
      </c>
      <c r="F42" s="124">
        <v>-23689.585999999996</v>
      </c>
      <c r="G42" s="129">
        <v>-30326.999350000002</v>
      </c>
      <c r="H42" s="128">
        <v>-45457.441020000006</v>
      </c>
      <c r="I42" s="128">
        <v>87477.031359999994</v>
      </c>
      <c r="J42" s="128">
        <v>266283.58550000004</v>
      </c>
      <c r="K42" s="129"/>
      <c r="L42" s="124"/>
      <c r="M42" s="128"/>
      <c r="N42" s="124"/>
      <c r="O42" s="100" t="s">
        <v>302</v>
      </c>
    </row>
    <row r="43" spans="1:15">
      <c r="H43" s="15"/>
    </row>
    <row r="44" spans="1:15" ht="15.5">
      <c r="B44" s="101"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activeCell="J5" sqref="J5"/>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0</v>
      </c>
      <c r="B3" s="153"/>
      <c r="C3" s="153"/>
      <c r="D3" s="153"/>
      <c r="E3" s="153"/>
      <c r="F3" s="153"/>
      <c r="G3" s="153"/>
      <c r="H3" s="153"/>
      <c r="I3" s="153"/>
      <c r="J3" s="153"/>
      <c r="K3" s="153"/>
      <c r="L3" s="153"/>
      <c r="M3" s="153"/>
      <c r="N3" s="153"/>
      <c r="O3" s="153"/>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19">
        <v>16746240.911747001</v>
      </c>
      <c r="D5" s="123">
        <v>34556597.711874001</v>
      </c>
      <c r="E5" s="119">
        <v>53198177.151883498</v>
      </c>
      <c r="F5" s="120">
        <v>71230167.649817005</v>
      </c>
      <c r="G5" s="119">
        <v>90233861.698356986</v>
      </c>
      <c r="H5" s="119">
        <v>108584064.10348299</v>
      </c>
      <c r="I5" s="119">
        <v>127355498.082195</v>
      </c>
      <c r="J5" s="119">
        <v>146771739.44420302</v>
      </c>
      <c r="K5" s="119"/>
      <c r="L5" s="120"/>
      <c r="M5" s="119"/>
      <c r="N5" s="67"/>
      <c r="O5" s="95" t="s">
        <v>164</v>
      </c>
    </row>
    <row r="6" spans="1:15">
      <c r="A6">
        <v>2</v>
      </c>
      <c r="B6" s="12" t="s">
        <v>283</v>
      </c>
      <c r="C6" s="119">
        <v>9372459.7527029999</v>
      </c>
      <c r="D6" s="123">
        <v>19004251.186092999</v>
      </c>
      <c r="E6" s="119">
        <v>29589516.065852396</v>
      </c>
      <c r="F6" s="120">
        <v>40301511.544202991</v>
      </c>
      <c r="G6" s="119">
        <v>50129957.146873996</v>
      </c>
      <c r="H6" s="119">
        <v>62164911.209568001</v>
      </c>
      <c r="I6" s="119">
        <v>73004694.445844993</v>
      </c>
      <c r="J6" s="119">
        <v>83370164.649443999</v>
      </c>
      <c r="K6" s="119"/>
      <c r="L6" s="120"/>
      <c r="M6" s="119"/>
      <c r="N6" s="67"/>
      <c r="O6" s="95"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activeCell="J5" sqref="J5"/>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94" t="s">
        <v>405</v>
      </c>
    </row>
    <row r="2" spans="1:15" ht="22.5" thickBot="1">
      <c r="A2" s="146" t="s">
        <v>191</v>
      </c>
      <c r="B2" s="147"/>
      <c r="C2" s="147"/>
      <c r="D2" s="147"/>
      <c r="E2" s="147"/>
      <c r="F2" s="147"/>
      <c r="G2" s="147"/>
      <c r="H2" s="147"/>
      <c r="I2" s="147"/>
      <c r="J2" s="147"/>
      <c r="K2" s="147"/>
      <c r="L2" s="147"/>
      <c r="M2" s="147"/>
      <c r="N2" s="147"/>
      <c r="O2" s="147"/>
    </row>
    <row r="3" spans="1:15" ht="22.5" thickBot="1">
      <c r="A3" s="152" t="s">
        <v>445</v>
      </c>
      <c r="B3" s="153"/>
      <c r="C3" s="153"/>
      <c r="D3" s="153"/>
      <c r="E3" s="153"/>
      <c r="F3" s="153"/>
      <c r="G3" s="153"/>
      <c r="H3" s="153"/>
      <c r="I3" s="153"/>
      <c r="J3" s="153"/>
      <c r="K3" s="153"/>
      <c r="L3" s="153"/>
      <c r="M3" s="153"/>
      <c r="N3" s="153"/>
      <c r="O3" s="153"/>
    </row>
    <row r="4" spans="1:15" s="64" customFormat="1" ht="31.5"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3">
        <v>951975.35302000004</v>
      </c>
      <c r="D5" s="123">
        <v>1873953.0594600001</v>
      </c>
      <c r="E5" s="119">
        <v>2826072.4501700001</v>
      </c>
      <c r="F5" s="120">
        <v>3758048.87812</v>
      </c>
      <c r="G5" s="119">
        <v>4675205.3383999998</v>
      </c>
      <c r="H5" s="119">
        <v>5651593.69025</v>
      </c>
      <c r="I5" s="119">
        <v>6578474.7598719997</v>
      </c>
      <c r="J5" s="119">
        <v>7555540.3594399998</v>
      </c>
      <c r="K5" s="123"/>
      <c r="L5" s="120"/>
      <c r="M5" s="119"/>
      <c r="N5" s="120"/>
      <c r="O5" s="95" t="s">
        <v>164</v>
      </c>
    </row>
    <row r="6" spans="1:15">
      <c r="A6" s="29">
        <v>2</v>
      </c>
      <c r="B6" s="12" t="s">
        <v>283</v>
      </c>
      <c r="C6" s="123">
        <v>1946969.96328</v>
      </c>
      <c r="D6" s="123">
        <v>3274393.9958100002</v>
      </c>
      <c r="E6" s="119">
        <v>4684844.72676</v>
      </c>
      <c r="F6" s="120">
        <v>6238252.5607699994</v>
      </c>
      <c r="G6" s="119">
        <v>7536321.6430300009</v>
      </c>
      <c r="H6" s="119">
        <v>8965748.6364999991</v>
      </c>
      <c r="I6" s="119">
        <v>10299241.060920002</v>
      </c>
      <c r="J6" s="119">
        <v>11867972.38778</v>
      </c>
      <c r="K6" s="123"/>
      <c r="L6" s="120"/>
      <c r="M6" s="119"/>
      <c r="N6" s="120"/>
      <c r="O6" s="95"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election activeCell="G7" sqref="G7"/>
    </sheetView>
  </sheetViews>
  <sheetFormatPr defaultRowHeight="14.5"/>
  <cols>
    <col min="1" max="1" width="3.1796875" style="18"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444</v>
      </c>
      <c r="D15" s="32" t="s">
        <v>323</v>
      </c>
      <c r="E15" s="32"/>
      <c r="F15" s="31" t="s">
        <v>446</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58">
      <c r="C19" s="31" t="s">
        <v>201</v>
      </c>
      <c r="D19" s="34" t="s">
        <v>340</v>
      </c>
      <c r="F19" s="31" t="s">
        <v>209</v>
      </c>
      <c r="G19" s="25" t="s">
        <v>343</v>
      </c>
    </row>
    <row r="20" spans="3:7" ht="15.75" customHeight="1">
      <c r="C20" s="31"/>
      <c r="F20" s="31"/>
    </row>
    <row r="21" spans="3:7" ht="87">
      <c r="C21" s="31" t="s">
        <v>202</v>
      </c>
      <c r="D21" s="34" t="s">
        <v>341</v>
      </c>
      <c r="F21" s="31" t="s">
        <v>210</v>
      </c>
      <c r="G21" s="25" t="s">
        <v>344</v>
      </c>
    </row>
    <row r="22" spans="3:7" ht="15" customHeight="1"/>
    <row r="23" spans="3:7" ht="72.5">
      <c r="C23" s="31" t="s">
        <v>203</v>
      </c>
      <c r="D23" s="25" t="s">
        <v>342</v>
      </c>
      <c r="F23" s="31" t="s">
        <v>211</v>
      </c>
      <c r="G23" s="25" t="s">
        <v>346</v>
      </c>
    </row>
    <row r="24" spans="3:7" ht="18" customHeight="1"/>
    <row r="25" spans="3:7" ht="101.5">
      <c r="C25" s="31" t="s">
        <v>204</v>
      </c>
      <c r="D25" s="25" t="s">
        <v>339</v>
      </c>
      <c r="F25" s="31" t="s">
        <v>212</v>
      </c>
      <c r="G25" s="25" t="s">
        <v>345</v>
      </c>
    </row>
    <row r="26" spans="3:7" ht="22.5" customHeight="1"/>
    <row r="27" spans="3:7" ht="67.5" customHeight="1">
      <c r="C27" s="31" t="s">
        <v>205</v>
      </c>
      <c r="D27" s="25" t="s">
        <v>347</v>
      </c>
      <c r="F27" s="31" t="s">
        <v>188</v>
      </c>
      <c r="G27" s="25" t="s">
        <v>348</v>
      </c>
    </row>
    <row r="28" spans="3:7" ht="72.5">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zoomScaleNormal="100" zoomScaleSheetLayoutView="100" workbookViewId="0"/>
  </sheetViews>
  <sheetFormatPr defaultRowHeight="14.5"/>
  <cols>
    <col min="1" max="1" width="3.1796875" style="18" customWidth="1"/>
    <col min="2" max="2" width="3.1796875" customWidth="1"/>
    <col min="3" max="3" width="10.81640625" bestFit="1" customWidth="1"/>
    <col min="9" max="9" width="13.81640625" customWidth="1"/>
    <col min="10" max="10" width="15.81640625" customWidth="1"/>
  </cols>
  <sheetData>
    <row r="10" spans="3:10" ht="44.5">
      <c r="C10" s="14" t="s">
        <v>13</v>
      </c>
      <c r="D10" s="1"/>
    </row>
    <row r="12" spans="3:10" ht="28.5">
      <c r="C12" s="4"/>
      <c r="D12" s="5"/>
      <c r="E12" s="5"/>
      <c r="F12" s="5"/>
      <c r="G12" s="5"/>
      <c r="H12" s="5"/>
      <c r="I12" s="5"/>
      <c r="J12" s="5"/>
    </row>
    <row r="13" spans="3:10" ht="28.5">
      <c r="E13" s="5"/>
      <c r="F13" s="5"/>
      <c r="G13" s="5"/>
      <c r="H13" s="5"/>
      <c r="I13" s="5"/>
      <c r="J13" s="5"/>
    </row>
    <row r="19" spans="3:10" ht="27.5">
      <c r="C19" s="10"/>
      <c r="I19" s="142" t="s">
        <v>447</v>
      </c>
      <c r="J19" s="143"/>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85" zoomScaleNormal="100" zoomScaleSheetLayoutView="85" workbookViewId="0">
      <selection activeCell="C32" sqref="C32"/>
    </sheetView>
  </sheetViews>
  <sheetFormatPr defaultRowHeight="14.5"/>
  <cols>
    <col min="1" max="1" width="3.1796875" style="18" customWidth="1"/>
    <col min="2" max="2" width="4.54296875" customWidth="1"/>
    <col min="3" max="3" width="142.81640625" customWidth="1"/>
    <col min="4" max="4" width="16.1796875" customWidth="1"/>
  </cols>
  <sheetData>
    <row r="9" spans="3:5" ht="15.5">
      <c r="C9" s="21" t="s">
        <v>145</v>
      </c>
      <c r="D9" s="2"/>
      <c r="E9" s="2"/>
    </row>
    <row r="10" spans="3:5" ht="15.5">
      <c r="C10" s="21"/>
      <c r="D10" s="2"/>
      <c r="E10" s="2"/>
    </row>
    <row r="11" spans="3:5" ht="15.5">
      <c r="C11" s="21" t="s">
        <v>189</v>
      </c>
      <c r="D11" s="2"/>
      <c r="E11" s="2"/>
    </row>
    <row r="12" spans="3:5" ht="15.5">
      <c r="C12" s="21"/>
      <c r="D12" s="2"/>
      <c r="E12" s="2"/>
    </row>
    <row r="13" spans="3:5" ht="15.5">
      <c r="C13" s="21" t="s">
        <v>353</v>
      </c>
      <c r="D13" s="2"/>
      <c r="E13" s="3">
        <v>1</v>
      </c>
    </row>
    <row r="14" spans="3:5" ht="15.5">
      <c r="C14" s="21"/>
      <c r="D14" s="2"/>
      <c r="E14" s="2"/>
    </row>
    <row r="15" spans="3:5" ht="15.5">
      <c r="C15" s="21" t="s">
        <v>354</v>
      </c>
      <c r="D15" s="2"/>
      <c r="E15" s="3">
        <v>2</v>
      </c>
    </row>
    <row r="16" spans="3:5" ht="15.5">
      <c r="C16" s="21"/>
      <c r="D16" s="2"/>
      <c r="E16" s="2"/>
    </row>
    <row r="17" spans="3:5" ht="15.5">
      <c r="C17" s="21" t="s">
        <v>355</v>
      </c>
      <c r="D17" s="2"/>
      <c r="E17" s="3">
        <v>3</v>
      </c>
    </row>
    <row r="18" spans="3:5" ht="15.5">
      <c r="C18" s="21"/>
      <c r="D18" s="2"/>
      <c r="E18" s="2"/>
    </row>
    <row r="19" spans="3:5" ht="30.5">
      <c r="C19" s="140" t="s">
        <v>445</v>
      </c>
      <c r="D19" s="2"/>
      <c r="E19" s="3">
        <v>4</v>
      </c>
    </row>
    <row r="20" spans="3:5" ht="15.5">
      <c r="C20" s="21"/>
      <c r="D20" s="2"/>
      <c r="E20" s="2"/>
    </row>
    <row r="21" spans="3:5" ht="15.5">
      <c r="C21" s="21" t="s">
        <v>0</v>
      </c>
      <c r="D21" s="2"/>
      <c r="E21" s="3">
        <v>5</v>
      </c>
    </row>
    <row r="24" spans="3:5" ht="15.5">
      <c r="C24" s="21" t="s">
        <v>190</v>
      </c>
    </row>
    <row r="26" spans="3:5" ht="15.5">
      <c r="C26" s="21" t="s">
        <v>353</v>
      </c>
      <c r="E26" s="3">
        <v>6</v>
      </c>
    </row>
    <row r="27" spans="3:5" ht="15.5">
      <c r="C27" s="21"/>
    </row>
    <row r="28" spans="3:5" ht="15.5">
      <c r="C28" s="21" t="s">
        <v>354</v>
      </c>
      <c r="E28" s="3">
        <v>7</v>
      </c>
    </row>
    <row r="29" spans="3:5" ht="15.5">
      <c r="C29" s="21"/>
    </row>
    <row r="30" spans="3:5" ht="15.5">
      <c r="C30" s="21" t="s">
        <v>355</v>
      </c>
      <c r="E30" s="3">
        <v>8</v>
      </c>
    </row>
    <row r="32" spans="3:5" ht="30.5">
      <c r="C32" s="140" t="s">
        <v>445</v>
      </c>
      <c r="E32" s="3">
        <v>9</v>
      </c>
    </row>
    <row r="34" spans="3:5" ht="15.5">
      <c r="C34" s="21"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G3" activePane="bottomRight" state="frozen"/>
      <selection pane="topRight" activeCell="D1" sqref="D1"/>
      <selection pane="bottomLeft" activeCell="A3" sqref="A3"/>
      <selection pane="bottomRight" sqref="A1:P1"/>
    </sheetView>
  </sheetViews>
  <sheetFormatPr defaultRowHeight="14.5"/>
  <cols>
    <col min="1" max="1" width="3.1796875" style="18" customWidth="1"/>
    <col min="2" max="2" width="3.1796875" customWidth="1"/>
    <col min="3" max="3" width="30.1796875" customWidth="1"/>
    <col min="4" max="10" width="23.1796875" customWidth="1"/>
    <col min="11" max="15" width="23.1796875" style="48" customWidth="1"/>
    <col min="16" max="16" width="21.81640625" bestFit="1" customWidth="1"/>
    <col min="17" max="30" width="9.1796875" style="20"/>
  </cols>
  <sheetData>
    <row r="1" spans="1:30" ht="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ht="16"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1221385815.2927606</v>
      </c>
      <c r="H3" s="15">
        <f>'FP-Life Insurance'!G27+'FP-General Insurance'!G27+'FP- Reinsurance'!G27+'FP- Social Insurance'!G21+'FP- CSAFPPTPTA Insurance'!G21</f>
        <v>1227538621.5009332</v>
      </c>
      <c r="I3" s="15">
        <f>'FP-Life Insurance'!H27+'FP-General Insurance'!H27+'FP- Reinsurance'!H27+'FP- Social Insurance'!H21+'FP- CSAFPPTPTA Insurance'!H21</f>
        <v>1234300702.2158439</v>
      </c>
      <c r="J3" s="15">
        <f>'FP-Life Insurance'!I27+'FP-General Insurance'!I27+'FP- Reinsurance'!I27+'FP- Social Insurance'!I21+'FP- CSAFPPTPTA Insurance'!I21</f>
        <v>1238852959.1105914</v>
      </c>
      <c r="K3" s="45">
        <f>'FP-Life Insurance'!J27+'FP-General Insurance'!J27+'FP- Reinsurance'!J27+'FP- Social Insurance'!J21+'FP- CSAFPPTPTA Insurance'!J21</f>
        <v>1256666763.2883837</v>
      </c>
      <c r="L3" s="15">
        <f>'FP-Life Insurance'!K27+'FP-General Insurance'!K27+'FP- Reinsurance'!K27+'FP- Social Insurance'!K21+'FP- CSAFPPTPTA Insurance'!K21</f>
        <v>0</v>
      </c>
      <c r="M3" s="15">
        <f>'FP-Life Insurance'!L27+'FP-General Insurance'!L27+'FP- Reinsurance'!L27+'FP- Social Insurance'!L21+'FP- CSAFPPTPTA Insurance'!L21</f>
        <v>0</v>
      </c>
      <c r="N3" s="45">
        <f>'FP-Life Insurance'!M27+'FP-General Insurance'!M27+'FP- Reinsurance'!M27+'FP- Social Insurance'!M21+'FP- CSAFPPTPTA Insurance'!M21</f>
        <v>0</v>
      </c>
      <c r="O3" s="45">
        <f>'FP-Life Insurance'!N27+'FP-General Insurance'!N27+'FP- Reinsurance'!N27+'FP- Social Insurance'!N21+'FP- CSAFPPTPTA Insurance'!N21</f>
        <v>0</v>
      </c>
      <c r="P3" s="86"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239117374.94118249</v>
      </c>
      <c r="H4" s="15">
        <f>'FP-Life Insurance'!G40+'FP-General Insurance'!G40+'FP- Reinsurance'!G40+'FP- Social Insurance'!G22+'FP- CSAFPPTPTA Insurance'!G22</f>
        <v>244385440.73684978</v>
      </c>
      <c r="I4" s="15">
        <f>'FP-Life Insurance'!H40+'FP-General Insurance'!H40+'FP- Reinsurance'!H40+'FP- Social Insurance'!H22+'FP- CSAFPPTPTA Insurance'!H22</f>
        <v>245680634.90783009</v>
      </c>
      <c r="J4" s="15">
        <f>'FP-Life Insurance'!I40+'FP-General Insurance'!I40+'FP- Reinsurance'!I40+'FP- Social Insurance'!I22+'FP- CSAFPPTPTA Insurance'!I22</f>
        <v>253129078.22233015</v>
      </c>
      <c r="K4" s="45">
        <f>'FP-Life Insurance'!J40+'FP-General Insurance'!J40+'FP- Reinsurance'!J40+'FP- Social Insurance'!J22+'FP- CSAFPPTPTA Insurance'!J22</f>
        <v>258724439.12413096</v>
      </c>
      <c r="L4" s="15">
        <f>'FP-Life Insurance'!K40+'FP-General Insurance'!K40+'FP- Reinsurance'!K40+'FP- Social Insurance'!K22+'FP- CSAFPPTPTA Insurance'!K22</f>
        <v>0</v>
      </c>
      <c r="M4" s="15">
        <f>'FP-Life Insurance'!L40+'FP-General Insurance'!L40+'FP- Reinsurance'!L40+'FP- Social Insurance'!L22+'FP- CSAFPPTPTA Insurance'!L22</f>
        <v>0</v>
      </c>
      <c r="N4" s="45">
        <f>'FP-Life Insurance'!M40+'FP-General Insurance'!M40+'FP- Reinsurance'!M40+'FP- Social Insurance'!M22+'FP- CSAFPPTPTA Insurance'!M22</f>
        <v>0</v>
      </c>
      <c r="O4" s="45">
        <f>'FP-Life Insurance'!N40+'FP-General Insurance'!N40+'FP- Reinsurance'!N40+'FP- Social Insurance'!N22+'FP- CSAFPPTPTA Insurance'!N22</f>
        <v>0</v>
      </c>
      <c r="P4" s="86"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1460503190.2345231</v>
      </c>
      <c r="H5" s="15">
        <f>'FP-Life Insurance'!G41+'FP-General Insurance'!G41+'FP- Reinsurance'!G41+'FP- Social Insurance'!G23+'FP- CSAFPPTPTA Insurance'!G23</f>
        <v>1471924062.238343</v>
      </c>
      <c r="I5" s="15">
        <f>'FP-Life Insurance'!H41+'FP-General Insurance'!H41+'FP- Reinsurance'!H41+'FP- Social Insurance'!H23+'FP- CSAFPPTPTA Insurance'!H23</f>
        <v>1479981337.1254139</v>
      </c>
      <c r="J5" s="15">
        <f>'FP-Life Insurance'!I41+'FP-General Insurance'!I41+'FP- Reinsurance'!I41+'FP- Social Insurance'!I23+'FP- CSAFPPTPTA Insurance'!I23</f>
        <v>1491982037.3335316</v>
      </c>
      <c r="K5" s="45">
        <f>'FP-Life Insurance'!J41+'FP-General Insurance'!J41+'FP- Reinsurance'!J41+'FP- Social Insurance'!J23+'FP- CSAFPPTPTA Insurance'!J23</f>
        <v>1515391202.4130449</v>
      </c>
      <c r="L5" s="15">
        <f>'FP-Life Insurance'!K41+'FP-General Insurance'!K41+'FP- Reinsurance'!K41+'FP- Social Insurance'!K23+'FP- CSAFPPTPTA Insurance'!K23</f>
        <v>0</v>
      </c>
      <c r="M5" s="15">
        <f>'FP-Life Insurance'!L41+'FP-General Insurance'!L41+'FP- Reinsurance'!L41+'FP- Social Insurance'!L23+'FP- CSAFPPTPTA Insurance'!L23</f>
        <v>0</v>
      </c>
      <c r="N5" s="45">
        <f>'FP-Life Insurance'!M41+'FP-General Insurance'!M41+'FP- Reinsurance'!M41+'FP- Social Insurance'!M23+'FP- CSAFPPTPTA Insurance'!M23</f>
        <v>0</v>
      </c>
      <c r="O5" s="45">
        <f>'FP-Life Insurance'!N41+'FP-General Insurance'!N41+'FP- Reinsurance'!N41+'FP- Social Insurance'!N23+'FP- CSAFPPTPTA Insurance'!N23</f>
        <v>0</v>
      </c>
      <c r="P5" s="86" t="s">
        <v>89</v>
      </c>
    </row>
    <row r="6" spans="1:30">
      <c r="P6" s="86"/>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794019685.93887198</v>
      </c>
      <c r="H7" s="15">
        <f>'FP-Life Insurance'!G55+'FP-General Insurance'!G55+'FP- Reinsurance'!G55+'FP- Social Insurance'!G24+'FP- CSAFPPTPTA Insurance'!G24</f>
        <v>791216916.2689054</v>
      </c>
      <c r="I7" s="15">
        <f>'FP-Life Insurance'!H55+'FP-General Insurance'!H55+'FP- Reinsurance'!H55+'FP- Social Insurance'!H24+'FP- CSAFPPTPTA Insurance'!H24</f>
        <v>790976270.9611994</v>
      </c>
      <c r="J7" s="15">
        <f>'FP-Life Insurance'!I55+'FP-General Insurance'!I55+'FP- Reinsurance'!I55+'FP- Social Insurance'!I24+'FP- CSAFPPTPTA Insurance'!I24</f>
        <v>794117134.84293163</v>
      </c>
      <c r="K7" s="45">
        <f>'FP-Life Insurance'!J55+'FP-General Insurance'!J55+'FP- Reinsurance'!J55+'FP- Social Insurance'!J24+'FP- CSAFPPTPTA Insurance'!J24</f>
        <v>803028851.08742976</v>
      </c>
      <c r="L7" s="15">
        <f>'FP-Life Insurance'!K55+'FP-General Insurance'!K55+'FP- Reinsurance'!K55+'FP- Social Insurance'!K24+'FP- CSAFPPTPTA Insurance'!K24</f>
        <v>0</v>
      </c>
      <c r="M7" s="15">
        <f>'FP-Life Insurance'!L55+'FP-General Insurance'!L55+'FP- Reinsurance'!L55+'FP- Social Insurance'!L24+'FP- CSAFPPTPTA Insurance'!L24</f>
        <v>0</v>
      </c>
      <c r="N7" s="45">
        <f>'FP-Life Insurance'!M55+'FP-General Insurance'!M55+'FP- Reinsurance'!M55+'FP- Social Insurance'!M24+'FP- CSAFPPTPTA Insurance'!M24</f>
        <v>0</v>
      </c>
      <c r="O7" s="45">
        <f>'FP-Life Insurance'!N55+'FP-General Insurance'!N55+'FP- Reinsurance'!N55+'FP- Social Insurance'!N24+'FP- CSAFPPTPTA Insurance'!N24</f>
        <v>0</v>
      </c>
      <c r="P7" s="86"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1101517.9009499999</v>
      </c>
      <c r="H8" s="15">
        <f>'FP-Life Insurance'!G56+'FP-General Insurance'!G56+'FP- Reinsurance'!G56</f>
        <v>1100017.9009499999</v>
      </c>
      <c r="I8" s="15">
        <f>'FP-Life Insurance'!H56+'FP-General Insurance'!H56+'FP- Reinsurance'!H56</f>
        <v>2018517.9009500002</v>
      </c>
      <c r="J8" s="15">
        <f>'FP-Life Insurance'!I56+'FP-General Insurance'!I56+'FP- Reinsurance'!I56</f>
        <v>1837517.9009500002</v>
      </c>
      <c r="K8" s="45">
        <f>'FP-Life Insurance'!J56+'FP-General Insurance'!J56+'FP- Reinsurance'!J56</f>
        <v>2007517.9009500002</v>
      </c>
      <c r="L8" s="15">
        <f>'FP-Life Insurance'!K56+'FP-General Insurance'!K56+'FP- Reinsurance'!K56</f>
        <v>0</v>
      </c>
      <c r="M8" s="15">
        <f>'FP-Life Insurance'!L56+'FP-General Insurance'!L56+'FP- Reinsurance'!L56</f>
        <v>0</v>
      </c>
      <c r="N8" s="45">
        <f>'FP-Life Insurance'!M56+'FP-General Insurance'!M56+'FP- Reinsurance'!M56</f>
        <v>0</v>
      </c>
      <c r="O8" s="45">
        <f>'FP-Life Insurance'!N56+'FP-General Insurance'!N56+'FP- Reinsurance'!N56</f>
        <v>0</v>
      </c>
      <c r="P8" s="86"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665381986.41858149</v>
      </c>
      <c r="H9" s="15">
        <f>'FP-Life Insurance'!G61+'FP-General Insurance'!G61+'FP- Reinsurance'!G61+'FP- Social Insurance'!G25+'FP- CSAFPPTPTA Insurance'!G25</f>
        <v>679607128.104388</v>
      </c>
      <c r="I9" s="15">
        <f>'FP-Life Insurance'!H61+'FP-General Insurance'!H61+'FP- Reinsurance'!H61+'FP- Social Insurance'!H25+'FP- CSAFPPTPTA Insurance'!H25</f>
        <v>686986548.26990461</v>
      </c>
      <c r="J9" s="15">
        <f>'FP-Life Insurance'!I61+'FP-General Insurance'!I61+'FP- Reinsurance'!I61+'FP- Social Insurance'!I25+'FP- CSAFPPTPTA Insurance'!I25</f>
        <v>696027380.6223048</v>
      </c>
      <c r="K9" s="15">
        <f>'FP-Life Insurance'!J61+'FP-General Insurance'!J61+'FP- Reinsurance'!J61+'FP- Social Insurance'!J25+'FP- CSAFPPTPTA Insurance'!J25</f>
        <v>710354833.42805457</v>
      </c>
      <c r="L9" s="15">
        <f>'FP-Life Insurance'!K61+'FP-General Insurance'!K61+'FP- Reinsurance'!K61+'FP- Social Insurance'!K25+'FP- CSAFPPTPTA Insurance'!K25</f>
        <v>0</v>
      </c>
      <c r="M9" s="15">
        <f>'FP-Life Insurance'!L61+'FP-General Insurance'!L61+'FP- Reinsurance'!L61+'FP- Social Insurance'!L25+'FP- CSAFPPTPTA Insurance'!L25</f>
        <v>0</v>
      </c>
      <c r="N9" s="15">
        <f>'FP-Life Insurance'!M61+'FP-General Insurance'!M61+'FP- Reinsurance'!M61+'FP- Social Insurance'!M25+'FP- CSAFPPTPTA Insurance'!M25</f>
        <v>0</v>
      </c>
      <c r="O9" s="15">
        <f>'FP-Life Insurance'!N61+'FP-General Insurance'!N61+'FP- Reinsurance'!N61+'FP- Social Insurance'!N25+'FP- CSAFPPTPTA Insurance'!N25</f>
        <v>0</v>
      </c>
      <c r="P9" s="86" t="s">
        <v>106</v>
      </c>
    </row>
    <row r="10" spans="1:30">
      <c r="K10" s="45"/>
      <c r="P10" s="86"/>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175975968.18222702</v>
      </c>
      <c r="H11" s="33">
        <f>'IS-Life Insurance'!G5+'IS-General Insurance'!G7+'IS-Reinsurance'!G7+'IS-Social Insurance'!G5+'IS-CSAFPPTPTA Insurance'!G5</f>
        <v>208461799.35394698</v>
      </c>
      <c r="I11" s="33">
        <f>'IS-Life Insurance'!H5+'IS-General Insurance'!H7+'IS-Reinsurance'!H7+'IS-Social Insurance'!H5+'IS-CSAFPPTPTA Insurance'!H5</f>
        <v>258734322.989593</v>
      </c>
      <c r="J11" s="33">
        <f>'IS-Life Insurance'!I5+'IS-General Insurance'!I7+'IS-Reinsurance'!I7+'IS-Social Insurance'!I5+'IS-CSAFPPTPTA Insurance'!I5</f>
        <v>299601138.22209704</v>
      </c>
      <c r="K11" s="46">
        <f>'IS-Life Insurance'!J5+'IS-General Insurance'!J7+'IS-Reinsurance'!J7+'IS-Social Insurance'!J5+'IS-CSAFPPTPTA Insurance'!J5</f>
        <v>340848536.86373311</v>
      </c>
      <c r="L11" s="33">
        <f>'IS-Life Insurance'!K5+'IS-General Insurance'!K7+'IS-Reinsurance'!K7+'IS-Social Insurance'!K5+'IS-CSAFPPTPTA Insurance'!K5</f>
        <v>0</v>
      </c>
      <c r="M11" s="33">
        <f>'IS-Life Insurance'!L5+'IS-General Insurance'!L7+'IS-Reinsurance'!L7+'IS-Social Insurance'!L5+'IS-CSAFPPTPTA Insurance'!L5</f>
        <v>0</v>
      </c>
      <c r="N11" s="46">
        <f>'IS-Life Insurance'!M5+'IS-General Insurance'!M7+'IS-Reinsurance'!M7+'IS-Social Insurance'!M5+'IS-CSAFPPTPTA Insurance'!M5</f>
        <v>0</v>
      </c>
      <c r="O11" s="46">
        <f>'IS-Life Insurance'!N5+'IS-General Insurance'!N7+'IS-Reinsurance'!N7+'IS-Social Insurance'!N5+'IS-CSAFPPTPTA Insurance'!N5</f>
        <v>0</v>
      </c>
      <c r="P11" s="86"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108691258.32631299</v>
      </c>
      <c r="H12" s="28">
        <f>'IS-Life Insurance'!G13+'IS-Life Insurance'!G14+'IS-General Insurance'!G21+'IS-Reinsurance'!G21+'IS-CSAFPPTPTA Insurance'!G6+'IS-Social Insurance'!G6</f>
        <v>127805601.494874</v>
      </c>
      <c r="I12" s="28">
        <f>'IS-Life Insurance'!H13+'IS-Life Insurance'!H14+'IS-General Insurance'!H21+'IS-Reinsurance'!H21+'IS-CSAFPPTPTA Insurance'!H6+'IS-Social Insurance'!H6</f>
        <v>163727340.33504799</v>
      </c>
      <c r="J12" s="28">
        <f>'IS-Life Insurance'!I13+'IS-Life Insurance'!I14+'IS-General Insurance'!I21+'IS-Reinsurance'!I21+'IS-CSAFPPTPTA Insurance'!I6+'IS-Social Insurance'!I6</f>
        <v>191398078.75097501</v>
      </c>
      <c r="K12" s="47">
        <f>'IS-Life Insurance'!J13+'IS-Life Insurance'!J14+'IS-General Insurance'!J21+'IS-Reinsurance'!J21+'IS-CSAFPPTPTA Insurance'!J6+'IS-Social Insurance'!J6</f>
        <v>219764805.86214399</v>
      </c>
      <c r="L12" s="28">
        <f>'IS-Life Insurance'!K13+'IS-Life Insurance'!K14+'IS-General Insurance'!K21+'IS-Reinsurance'!K21+'IS-CSAFPPTPTA Insurance'!K6+'IS-Social Insurance'!K6</f>
        <v>0</v>
      </c>
      <c r="M12" s="28">
        <f>'IS-Life Insurance'!L13+'IS-Life Insurance'!L14+'IS-General Insurance'!L21+'IS-Reinsurance'!L21+'IS-CSAFPPTPTA Insurance'!L6+'IS-Social Insurance'!L6</f>
        <v>0</v>
      </c>
      <c r="N12" s="47">
        <f>'IS-Life Insurance'!M13+'IS-Life Insurance'!M14+'IS-General Insurance'!M21+'IS-Reinsurance'!M21+'IS-CSAFPPTPTA Insurance'!M6+'IS-Social Insurance'!M6</f>
        <v>0</v>
      </c>
      <c r="O12" s="47">
        <f>'IS-Life Insurance'!N13+'IS-Life Insurance'!N14+'IS-General Insurance'!N21+'IS-Reinsurance'!N21+'IS-CSAFPPTPTA Insurance'!N6+'IS-Social Insurance'!N6</f>
        <v>0</v>
      </c>
      <c r="P12" s="86" t="s">
        <v>187</v>
      </c>
    </row>
    <row r="13" spans="1:30">
      <c r="E13" s="28"/>
      <c r="F13" s="15"/>
    </row>
    <row r="14" spans="1:30">
      <c r="E14" s="28"/>
    </row>
    <row r="15" spans="1:30">
      <c r="C15" s="11" t="s">
        <v>352</v>
      </c>
      <c r="E15" s="28"/>
    </row>
    <row r="16" spans="1:30">
      <c r="C16" s="11" t="s">
        <v>403</v>
      </c>
    </row>
  </sheetData>
  <sheetProtection algorithmName="SHA-512" hashValue="1gPgrhs5RD3AlipOmX7M5ADghs8wGbP5yFUFJ3B5vdTOhUYwTT6CkYtCPqpdLrw6oDR/FKk9WhPoEzNm11xW2A==" saltValue="tj5kRYwuRg9GuaNO4lYB6A=="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sqref="A1:P1"/>
    </sheetView>
  </sheetViews>
  <sheetFormatPr defaultRowHeight="14.5"/>
  <cols>
    <col min="1" max="1" width="3.1796875" style="18" customWidth="1"/>
    <col min="2" max="2" width="3.1796875" customWidth="1"/>
    <col min="3" max="3" width="84.1796875" style="34" customWidth="1"/>
    <col min="4" max="15" width="16.453125" customWidth="1"/>
    <col min="16" max="16" width="74" style="34" customWidth="1"/>
    <col min="17" max="30" width="9.1796875" style="20"/>
  </cols>
  <sheetData>
    <row r="1" spans="1:30" ht="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s="50" customFormat="1" ht="31.5"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3.15" customHeight="1">
      <c r="A3" s="18"/>
      <c r="B3"/>
      <c r="C3" s="65" t="s">
        <v>200</v>
      </c>
      <c r="D3" s="64"/>
      <c r="E3" s="64"/>
      <c r="F3" s="64"/>
      <c r="G3" s="64"/>
      <c r="H3" s="64"/>
      <c r="I3" s="64"/>
      <c r="J3" s="64"/>
      <c r="K3" s="64"/>
      <c r="L3" s="64"/>
      <c r="M3" s="64"/>
      <c r="N3" s="64"/>
      <c r="O3" s="64"/>
      <c r="P3" s="50"/>
    </row>
    <row r="4" spans="1:30" s="20" customFormat="1" ht="23.15"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f>IFERROR('IS-Life Insurance'!F5/('IS-Life Insurance'!F13+'IS-Life Insurance'!F14),"-")</f>
        <v>1.3155337187236456</v>
      </c>
      <c r="H4" s="66">
        <f>IFERROR('IS-Life Insurance'!G5/('IS-Life Insurance'!G13+'IS-Life Insurance'!G14),"-")</f>
        <v>1.3163700524157638</v>
      </c>
      <c r="I4" s="66">
        <f>IFERROR('IS-Life Insurance'!H5/('IS-Life Insurance'!H13+'IS-Life Insurance'!H14),"-")</f>
        <v>1.2748522682743411</v>
      </c>
      <c r="J4" s="66">
        <f>IFERROR('IS-Life Insurance'!I5/('IS-Life Insurance'!I13+'IS-Life Insurance'!I14),"-")</f>
        <v>1.2622669022297863</v>
      </c>
      <c r="K4" s="66">
        <f>IFERROR('IS-Life Insurance'!J5/('IS-Life Insurance'!J13+'IS-Life Insurance'!J14),"-")</f>
        <v>1.2369996625480952</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87" t="s">
        <v>209</v>
      </c>
    </row>
    <row r="5" spans="1:30" s="20" customFormat="1" ht="23.15"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f>IFERROR('IS-Life Insurance'!F5/('IS-Life Insurance'!F13+'IS-Life Insurance'!F14+'IS-Life Insurance'!F26+'IS-Life Insurance'!F27+'IS-Life Insurance'!F28+'IS-Life Insurance'!F29),"-")</f>
        <v>1.1772991751472797</v>
      </c>
      <c r="H5" s="66">
        <f>IFERROR('IS-Life Insurance'!G5/('IS-Life Insurance'!G13+'IS-Life Insurance'!G14+'IS-Life Insurance'!G26+'IS-Life Insurance'!G27+'IS-Life Insurance'!G28+'IS-Life Insurance'!G29),"-")</f>
        <v>1.1749786150449963</v>
      </c>
      <c r="I5" s="66">
        <f>IFERROR('IS-Life Insurance'!H5/('IS-Life Insurance'!H13+'IS-Life Insurance'!H14+'IS-Life Insurance'!H26+'IS-Life Insurance'!H27+'IS-Life Insurance'!H28+'IS-Life Insurance'!H29),"-")</f>
        <v>1.1435047748103648</v>
      </c>
      <c r="J5" s="66">
        <f>IFERROR('IS-Life Insurance'!I5/('IS-Life Insurance'!I13+'IS-Life Insurance'!I14+'IS-Life Insurance'!I26+'IS-Life Insurance'!I27+'IS-Life Insurance'!I28+'IS-Life Insurance'!I29),"-")</f>
        <v>1.1311680582828698</v>
      </c>
      <c r="K5" s="66">
        <f>IFERROR('IS-Life Insurance'!J5/('IS-Life Insurance'!J13+'IS-Life Insurance'!J14+'IS-Life Insurance'!J26+'IS-Life Insurance'!J27+'IS-Life Insurance'!J28+'IS-Life Insurance'!J29),"-")</f>
        <v>1.1097549056095248</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87" t="s">
        <v>210</v>
      </c>
    </row>
    <row r="6" spans="1:30" s="20" customFormat="1" ht="23.15"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f>IFERROR(('IS-Life Insurance'!F5+'IS-Life Insurance'!F9)/('IS-Life Insurance'!F13+'IS-Life Insurance'!F14),"-")</f>
        <v>1.4353338877509689</v>
      </c>
      <c r="H6" s="66">
        <f>IFERROR(('IS-Life Insurance'!G5+'IS-Life Insurance'!G9)/('IS-Life Insurance'!G13+'IS-Life Insurance'!G14),"-")</f>
        <v>1.4282774429725664</v>
      </c>
      <c r="I6" s="66">
        <f>IFERROR(('IS-Life Insurance'!H5+'IS-Life Insurance'!H9)/('IS-Life Insurance'!H13+'IS-Life Insurance'!H14),"-")</f>
        <v>1.3468799398854121</v>
      </c>
      <c r="J6" s="66">
        <f>IFERROR(('IS-Life Insurance'!I5+'IS-Life Insurance'!I9)/('IS-Life Insurance'!I13+'IS-Life Insurance'!I14),"-")</f>
        <v>1.3345489291209098</v>
      </c>
      <c r="K6" s="66">
        <f>IFERROR(('IS-Life Insurance'!J5+'IS-Life Insurance'!J9)/('IS-Life Insurance'!J13+'IS-Life Insurance'!J14),"-")</f>
        <v>1.3571194870455148</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87" t="s">
        <v>211</v>
      </c>
    </row>
    <row r="7" spans="1:30" s="20" customFormat="1" ht="23.15"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f>IFERROR(('IS-Life Insurance'!F5+'IS-Life Insurance'!F9)/('IS-Life Insurance'!F13+'IS-Life Insurance'!F14+'IS-Life Insurance'!F26+'IS-Life Insurance'!F27+'IS-Life Insurance'!F28+'IS-Life Insurance'!F29),"-")</f>
        <v>1.284510900830155</v>
      </c>
      <c r="H7" s="66">
        <f>IFERROR(('IS-Life Insurance'!G5+'IS-Life Insurance'!G9)/('IS-Life Insurance'!G13+'IS-Life Insurance'!G14+'IS-Life Insurance'!G26+'IS-Life Insurance'!G27+'IS-Life Insurance'!G28+'IS-Life Insurance'!G29),"-")</f>
        <v>1.2748660217270513</v>
      </c>
      <c r="I7" s="66">
        <f>IFERROR(('IS-Life Insurance'!H5+'IS-Life Insurance'!H9)/('IS-Life Insurance'!H13+'IS-Life Insurance'!H14+'IS-Life Insurance'!H26+'IS-Life Insurance'!H27+'IS-Life Insurance'!H28+'IS-Life Insurance'!H29),"-")</f>
        <v>1.208111465683827</v>
      </c>
      <c r="J7" s="66">
        <f>IFERROR(('IS-Life Insurance'!I5+'IS-Life Insurance'!I9)/('IS-Life Insurance'!I13+'IS-Life Insurance'!I14+'IS-Life Insurance'!I26+'IS-Life Insurance'!I27+'IS-Life Insurance'!I28+'IS-Life Insurance'!I29),"-")</f>
        <v>1.19594288511446</v>
      </c>
      <c r="K7" s="66">
        <f>IFERROR(('IS-Life Insurance'!J5+'IS-Life Insurance'!J9)/('IS-Life Insurance'!J13+'IS-Life Insurance'!J14+'IS-Life Insurance'!J26+'IS-Life Insurance'!J27+'IS-Life Insurance'!J28+'IS-Life Insurance'!J29),"-")</f>
        <v>1.2175185279716962</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87" t="s">
        <v>212</v>
      </c>
    </row>
    <row r="8" spans="1:30" s="20" customFormat="1" ht="23.15"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f>IFERROR('IS-Life Insurance'!F6/'IS-Life Insurance'!F5,"-")</f>
        <v>3.1190959351063936E-2</v>
      </c>
      <c r="H8" s="66">
        <f>IFERROR('IS-Life Insurance'!G6/'IS-Life Insurance'!G5,"-")</f>
        <v>3.1701908088487406E-2</v>
      </c>
      <c r="I8" s="66">
        <f>IFERROR('IS-Life Insurance'!H6/'IS-Life Insurance'!H5,"-")</f>
        <v>2.9836176145330934E-2</v>
      </c>
      <c r="J8" s="66">
        <f>IFERROR('IS-Life Insurance'!I6/'IS-Life Insurance'!I5,"-")</f>
        <v>3.0509076008922099E-2</v>
      </c>
      <c r="K8" s="66">
        <f>IFERROR('IS-Life Insurance'!J6/'IS-Life Insurance'!J5,"-")</f>
        <v>3.0604524637007378E-2</v>
      </c>
      <c r="L8" s="66" t="str">
        <f>IFERROR('IS-Life Insurance'!K6/'IS-Life Insurance'!K5,"-")</f>
        <v>-</v>
      </c>
      <c r="M8" s="66" t="str">
        <f>IFERROR('IS-Life Insurance'!L6/'IS-Life Insurance'!L5,"-")</f>
        <v>-</v>
      </c>
      <c r="N8" s="66" t="str">
        <f>IFERROR('IS-Life Insurance'!M6/'IS-Life Insurance'!M5,"-")</f>
        <v>-</v>
      </c>
      <c r="O8" s="66" t="str">
        <f>IFERROR('IS-Life Insurance'!N6/'IS-Life Insurance'!N5,"-")</f>
        <v>-</v>
      </c>
      <c r="P8" s="87" t="s">
        <v>188</v>
      </c>
    </row>
    <row r="9" spans="1:30" s="20" customFormat="1" ht="23.15"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f>IFERROR('FP-Life Insurance'!F27/'FP-Life Insurance'!F54,"-")</f>
        <v>1.095735311272519</v>
      </c>
      <c r="H9" s="66">
        <f>IFERROR('FP-Life Insurance'!G27/'FP-Life Insurance'!G54,"-")</f>
        <v>1.0864626672755651</v>
      </c>
      <c r="I9" s="66">
        <f>IFERROR('FP-Life Insurance'!H27/'FP-Life Insurance'!H54,"-")</f>
        <v>1.0995109298997232</v>
      </c>
      <c r="J9" s="66">
        <f>IFERROR('FP-Life Insurance'!I27/'FP-Life Insurance'!I54,"-")</f>
        <v>1.0919480113325386</v>
      </c>
      <c r="K9" s="66">
        <f>IFERROR('FP-Life Insurance'!J27/'FP-Life Insurance'!J54,"-")</f>
        <v>1.0942986665953909</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87" t="s">
        <v>213</v>
      </c>
    </row>
    <row r="10" spans="1:30" s="20" customFormat="1" ht="23.15" hidden="1" customHeight="1">
      <c r="A10" s="18"/>
      <c r="B10"/>
      <c r="C10" s="50" t="s">
        <v>426</v>
      </c>
      <c r="D10" s="66">
        <v>2.517000787934653</v>
      </c>
      <c r="E10" s="66"/>
      <c r="F10" s="66"/>
      <c r="G10" s="66"/>
      <c r="H10" s="66"/>
      <c r="I10" s="66"/>
      <c r="J10" s="66"/>
      <c r="K10" s="66"/>
      <c r="L10" s="66"/>
      <c r="M10" s="66"/>
      <c r="N10" s="66"/>
      <c r="O10" s="66"/>
      <c r="P10" s="87" t="s">
        <v>432</v>
      </c>
    </row>
    <row r="11" spans="1:30" s="20" customFormat="1" ht="23.15" hidden="1" customHeight="1">
      <c r="A11" s="18"/>
      <c r="B11"/>
      <c r="C11" s="50" t="s">
        <v>427</v>
      </c>
      <c r="D11" s="105">
        <v>5.0362355655666535</v>
      </c>
      <c r="E11" s="66"/>
      <c r="F11" s="66"/>
      <c r="G11" s="66"/>
      <c r="H11" s="66"/>
      <c r="I11" s="66"/>
      <c r="J11" s="66"/>
      <c r="K11" s="66"/>
      <c r="L11" s="66"/>
      <c r="M11" s="66"/>
      <c r="N11" s="66"/>
      <c r="O11" s="66"/>
      <c r="P11" s="87" t="s">
        <v>433</v>
      </c>
    </row>
    <row r="12" spans="1:30" s="20" customFormat="1" ht="23.15" hidden="1" customHeight="1">
      <c r="A12" s="18"/>
      <c r="B12"/>
      <c r="C12" s="50" t="s">
        <v>429</v>
      </c>
      <c r="D12" s="108"/>
      <c r="E12" s="66"/>
      <c r="F12" s="66"/>
      <c r="G12" s="66"/>
      <c r="H12" s="66"/>
      <c r="I12" s="66"/>
      <c r="J12" s="66"/>
      <c r="K12" s="66"/>
      <c r="L12" s="66"/>
      <c r="M12" s="66"/>
      <c r="N12" s="66"/>
      <c r="O12" s="66"/>
      <c r="P12" s="87" t="s">
        <v>428</v>
      </c>
    </row>
    <row r="13" spans="1:30" s="20" customFormat="1" ht="23.15" hidden="1" customHeight="1">
      <c r="A13" s="18"/>
      <c r="B13"/>
      <c r="C13" s="50" t="s">
        <v>430</v>
      </c>
      <c r="D13" s="108"/>
      <c r="E13" s="66"/>
      <c r="F13" s="66"/>
      <c r="G13" s="66"/>
      <c r="H13" s="66"/>
      <c r="I13" s="66"/>
      <c r="J13" s="66"/>
      <c r="K13" s="66"/>
      <c r="L13" s="66"/>
      <c r="M13" s="66"/>
      <c r="N13" s="66"/>
      <c r="O13" s="66"/>
      <c r="P13" s="87" t="s">
        <v>431</v>
      </c>
    </row>
    <row r="14" spans="1:30" ht="20.5" customHeight="1">
      <c r="C14" s="50"/>
      <c r="D14" s="66"/>
      <c r="E14" s="66"/>
      <c r="F14" s="66"/>
      <c r="G14" s="66"/>
      <c r="H14" s="66"/>
      <c r="I14" s="66"/>
      <c r="J14" s="66"/>
      <c r="K14" s="66"/>
      <c r="L14" s="66"/>
      <c r="M14" s="66"/>
      <c r="N14" s="66"/>
      <c r="O14" s="66"/>
      <c r="P14" s="87"/>
    </row>
    <row r="15" spans="1:30" s="20" customFormat="1" ht="20.5" customHeight="1">
      <c r="A15" s="18"/>
      <c r="B15"/>
      <c r="C15" s="65" t="s">
        <v>207</v>
      </c>
      <c r="D15" s="66"/>
      <c r="E15" s="66"/>
      <c r="F15" s="66"/>
      <c r="G15" s="66"/>
      <c r="H15" s="66"/>
      <c r="I15" s="66"/>
      <c r="J15" s="66"/>
      <c r="K15" s="66"/>
      <c r="L15" s="66"/>
      <c r="M15" s="66"/>
      <c r="N15" s="66"/>
      <c r="O15" s="66"/>
      <c r="P15" s="87"/>
    </row>
    <row r="16" spans="1:30" s="20" customFormat="1" ht="21" customHeight="1">
      <c r="A16" s="18"/>
      <c r="B16"/>
      <c r="C16" s="50" t="s">
        <v>201</v>
      </c>
      <c r="D16" s="88">
        <f>IFERROR(('IS-General Insurance'!C5+'IS-General Insurance'!C6)/('IS-General Insurance'!C21),"-")</f>
        <v>3.7113671262577066</v>
      </c>
      <c r="E16" s="88">
        <f>IFERROR(('IS-General Insurance'!D5+'IS-General Insurance'!D6)/('IS-General Insurance'!D21),"-")</f>
        <v>3.0110059647874414</v>
      </c>
      <c r="F16" s="88">
        <f>IFERROR(('IS-General Insurance'!E5+'IS-General Insurance'!E6)/('IS-General Insurance'!E21),"-")</f>
        <v>3.0063305118983563</v>
      </c>
      <c r="G16" s="88">
        <f>IFERROR(('IS-General Insurance'!F5+'IS-General Insurance'!F6)/('IS-General Insurance'!F21),"-")</f>
        <v>2.8598321436534806</v>
      </c>
      <c r="H16" s="88">
        <f>IFERROR(('IS-General Insurance'!G5+'IS-General Insurance'!G6)/('IS-General Insurance'!G21),"-")</f>
        <v>2.8252945165819514</v>
      </c>
      <c r="I16" s="88">
        <f>IFERROR(('IS-General Insurance'!H5+'IS-General Insurance'!H6)/('IS-General Insurance'!H21),"-")</f>
        <v>2.8151570220517206</v>
      </c>
      <c r="J16" s="88">
        <f>IFERROR(('IS-General Insurance'!I5+'IS-General Insurance'!I6)/('IS-General Insurance'!I21),"-")</f>
        <v>2.6694535498588485</v>
      </c>
      <c r="K16" s="88">
        <f>IFERROR(('IS-General Insurance'!J5+'IS-General Insurance'!J6)/('IS-General Insurance'!J21),"-")</f>
        <v>2.5791784097124215</v>
      </c>
      <c r="L16" s="88" t="str">
        <f>IFERROR(('IS-General Insurance'!K5+'IS-General Insurance'!K6)/('IS-General Insurance'!K21),"-")</f>
        <v>-</v>
      </c>
      <c r="M16" s="88" t="str">
        <f>IFERROR(('IS-General Insurance'!L5+'IS-General Insurance'!L6)/('IS-General Insurance'!L21),"-")</f>
        <v>-</v>
      </c>
      <c r="N16" s="88" t="str">
        <f>IFERROR(('IS-General Insurance'!M5+'IS-General Insurance'!M6)/('IS-General Insurance'!M21),"-")</f>
        <v>-</v>
      </c>
      <c r="O16" s="88" t="str">
        <f>IFERROR(('IS-General Insurance'!N5+'IS-General Insurance'!N6)/('IS-General Insurance'!N21),"-")</f>
        <v>-</v>
      </c>
      <c r="P16" s="87" t="s">
        <v>209</v>
      </c>
    </row>
    <row r="17" spans="1:16" s="20" customFormat="1" ht="21" customHeight="1">
      <c r="A17" s="18"/>
      <c r="B17"/>
      <c r="C17" s="50" t="s">
        <v>202</v>
      </c>
      <c r="D17" s="88">
        <f>IFERROR(('IS-General Insurance'!C5+'IS-General Insurance'!C6)/('IS-General Insurance'!C21+'IS-General Insurance'!C29+'IS-General Insurance'!C30+'IS-General Insurance'!C31+'IS-General Insurance'!C32),"-")</f>
        <v>2.6006817881724489</v>
      </c>
      <c r="E17" s="88">
        <f>IFERROR(('IS-General Insurance'!D5+'IS-General Insurance'!D6)/('IS-General Insurance'!D21+'IS-General Insurance'!D29+'IS-General Insurance'!D30+'IS-General Insurance'!D31+'IS-General Insurance'!D32),"-")</f>
        <v>2.1334096299065903</v>
      </c>
      <c r="F17" s="88">
        <f>IFERROR(('IS-General Insurance'!E5+'IS-General Insurance'!E6)/('IS-General Insurance'!E21+'IS-General Insurance'!E29+'IS-General Insurance'!E30+'IS-General Insurance'!E31+'IS-General Insurance'!E32),"-")</f>
        <v>2.1162084005552364</v>
      </c>
      <c r="G17" s="88">
        <f>IFERROR(('IS-General Insurance'!F5+'IS-General Insurance'!F6)/('IS-General Insurance'!F21+'IS-General Insurance'!F29+'IS-General Insurance'!F30+'IS-General Insurance'!F31+'IS-General Insurance'!F32),"-")</f>
        <v>1.9954695493723844</v>
      </c>
      <c r="H17" s="88">
        <f>IFERROR(('IS-General Insurance'!G5+'IS-General Insurance'!G6)/('IS-General Insurance'!G21+'IS-General Insurance'!G29+'IS-General Insurance'!G30+'IS-General Insurance'!G31+'IS-General Insurance'!G32),"-")</f>
        <v>1.9477104915256844</v>
      </c>
      <c r="I17" s="88">
        <f>IFERROR(('IS-General Insurance'!H5+'IS-General Insurance'!H6)/('IS-General Insurance'!H21+'IS-General Insurance'!H29+'IS-General Insurance'!H30+'IS-General Insurance'!H31+'IS-General Insurance'!H32),"-")</f>
        <v>1.9426088139874482</v>
      </c>
      <c r="J17" s="88">
        <f>IFERROR(('IS-General Insurance'!I5+'IS-General Insurance'!I6)/('IS-General Insurance'!I21+'IS-General Insurance'!I29+'IS-General Insurance'!I30+'IS-General Insurance'!I31+'IS-General Insurance'!I32),"-")</f>
        <v>1.8485363946682023</v>
      </c>
      <c r="K17" s="88">
        <f>IFERROR(('IS-General Insurance'!J5+'IS-General Insurance'!J6)/('IS-General Insurance'!J21+'IS-General Insurance'!J29+'IS-General Insurance'!J30+'IS-General Insurance'!J31+'IS-General Insurance'!J32),"-")</f>
        <v>1.7983392655572474</v>
      </c>
      <c r="L17" s="88" t="str">
        <f>IFERROR(('IS-General Insurance'!K5+'IS-General Insurance'!K6)/('IS-General Insurance'!K21+'IS-General Insurance'!K29+'IS-General Insurance'!K30+'IS-General Insurance'!K31+'IS-General Insurance'!K32),"-")</f>
        <v>-</v>
      </c>
      <c r="M17" s="88" t="str">
        <f>IFERROR(('IS-General Insurance'!L5+'IS-General Insurance'!L6)/('IS-General Insurance'!L21+'IS-General Insurance'!L29+'IS-General Insurance'!L30+'IS-General Insurance'!L31+'IS-General Insurance'!L32),"-")</f>
        <v>-</v>
      </c>
      <c r="N17" s="88" t="str">
        <f>IFERROR(('IS-General Insurance'!M5+'IS-General Insurance'!M6)/('IS-General Insurance'!M21+'IS-General Insurance'!M29+'IS-General Insurance'!M30+'IS-General Insurance'!M31+'IS-General Insurance'!M32),"-")</f>
        <v>-</v>
      </c>
      <c r="O17" s="88" t="str">
        <f>IFERROR(('IS-General Insurance'!N5+'IS-General Insurance'!N6)/('IS-General Insurance'!N21+'IS-General Insurance'!N29+'IS-General Insurance'!N30+'IS-General Insurance'!N31+'IS-General Insurance'!N32),"-")</f>
        <v>-</v>
      </c>
      <c r="P17" s="87" t="s">
        <v>210</v>
      </c>
    </row>
    <row r="18" spans="1:16" s="20" customFormat="1" ht="21" customHeight="1">
      <c r="A18" s="18"/>
      <c r="B18"/>
      <c r="C18" s="50" t="s">
        <v>203</v>
      </c>
      <c r="D18" s="88">
        <f>IFERROR(('IS-General Insurance'!C5+'IS-General Insurance'!C6+'IS-General Insurance'!C28)/'IS-General Insurance'!C21,"-")</f>
        <v>3.8174754732124829</v>
      </c>
      <c r="E18" s="88">
        <f>IFERROR(('IS-General Insurance'!D5+'IS-General Insurance'!D6+'IS-General Insurance'!D28)/'IS-General Insurance'!D21,"-")</f>
        <v>3.1243425207742246</v>
      </c>
      <c r="F18" s="88">
        <f>IFERROR(('IS-General Insurance'!E5+'IS-General Insurance'!E6+'IS-General Insurance'!E28)/'IS-General Insurance'!E21,"-")</f>
        <v>3.1451430667904816</v>
      </c>
      <c r="G18" s="88">
        <f>IFERROR(('IS-General Insurance'!F5+'IS-General Insurance'!F6+'IS-General Insurance'!F28)/'IS-General Insurance'!F21,"-")</f>
        <v>3.0002864808419312</v>
      </c>
      <c r="H18" s="88">
        <f>IFERROR(('IS-General Insurance'!G5+'IS-General Insurance'!G6+'IS-General Insurance'!G28)/'IS-General Insurance'!G21,"-")</f>
        <v>2.9663596194448787</v>
      </c>
      <c r="I18" s="88">
        <f>IFERROR(('IS-General Insurance'!H5+'IS-General Insurance'!H6+'IS-General Insurance'!H28)/'IS-General Insurance'!H21,"-")</f>
        <v>2.9547293799455923</v>
      </c>
      <c r="J18" s="88">
        <f>IFERROR(('IS-General Insurance'!I5+'IS-General Insurance'!I6+'IS-General Insurance'!I28)/'IS-General Insurance'!I21,"-")</f>
        <v>2.8084932356904053</v>
      </c>
      <c r="K18" s="88">
        <f>IFERROR(('IS-General Insurance'!J5+'IS-General Insurance'!J6+'IS-General Insurance'!J28)/'IS-General Insurance'!J21,"-")</f>
        <v>2.7170837198885667</v>
      </c>
      <c r="L18" s="88" t="str">
        <f>IFERROR(('IS-General Insurance'!K5+'IS-General Insurance'!K6+'IS-General Insurance'!K28)/'IS-General Insurance'!K21,"-")</f>
        <v>-</v>
      </c>
      <c r="M18" s="88" t="str">
        <f>IFERROR(('IS-General Insurance'!L5+'IS-General Insurance'!L6+'IS-General Insurance'!L28)/'IS-General Insurance'!L21,"-")</f>
        <v>-</v>
      </c>
      <c r="N18" s="88" t="str">
        <f>IFERROR(('IS-General Insurance'!M5+'IS-General Insurance'!M6+'IS-General Insurance'!M28)/'IS-General Insurance'!M21,"-")</f>
        <v>-</v>
      </c>
      <c r="O18" s="88" t="str">
        <f>IFERROR(('IS-General Insurance'!N5+'IS-General Insurance'!N6+'IS-General Insurance'!N28)/'IS-General Insurance'!N21,"-")</f>
        <v>-</v>
      </c>
      <c r="P18" s="87" t="s">
        <v>211</v>
      </c>
    </row>
    <row r="19" spans="1:16" s="20" customFormat="1" ht="21" customHeight="1">
      <c r="A19" s="18"/>
      <c r="B19"/>
      <c r="C19" s="50" t="s">
        <v>204</v>
      </c>
      <c r="D19" s="88">
        <f>IFERROR(('IS-General Insurance'!C5+'IS-General Insurance'!C6+'IS-General Insurance'!C28)/('IS-General Insurance'!C21+'IS-General Insurance'!C29+'IS-General Insurance'!C30+'IS-General Insurance'!C31+'IS-General Insurance'!C32),"-")</f>
        <v>2.6750355333317493</v>
      </c>
      <c r="E19" s="88">
        <f>IFERROR(('IS-General Insurance'!D5+'IS-General Insurance'!D6+'IS-General Insurance'!D28)/('IS-General Insurance'!D21+'IS-General Insurance'!D29+'IS-General Insurance'!D30+'IS-General Insurance'!D31+'IS-General Insurance'!D32),"-")</f>
        <v>2.2137127919694786</v>
      </c>
      <c r="F19" s="88">
        <f>IFERROR(('IS-General Insurance'!E5+'IS-General Insurance'!E6+'IS-General Insurance'!E28)/('IS-General Insurance'!E21+'IS-General Insurance'!E29+'IS-General Insurance'!E30+'IS-General Insurance'!E31+'IS-General Insurance'!E32),"-")</f>
        <v>2.2139209752713671</v>
      </c>
      <c r="G19" s="88">
        <f>IFERROR(('IS-General Insurance'!F5+'IS-General Insurance'!F6+'IS-General Insurance'!F28)/('IS-General Insurance'!F21+'IS-General Insurance'!F29+'IS-General Insurance'!F30+'IS-General Insurance'!F31+'IS-General Insurance'!F32),"-")</f>
        <v>2.0934726274756965</v>
      </c>
      <c r="H19" s="88">
        <f>IFERROR(('IS-General Insurance'!G5+'IS-General Insurance'!G6+'IS-General Insurance'!G28)/('IS-General Insurance'!G21+'IS-General Insurance'!G29+'IS-General Insurance'!G30+'IS-General Insurance'!G31+'IS-General Insurance'!G32),"-")</f>
        <v>2.0449583993886393</v>
      </c>
      <c r="I19" s="88">
        <f>IFERROR(('IS-General Insurance'!H5+'IS-General Insurance'!H6+'IS-General Insurance'!H28)/('IS-General Insurance'!H21+'IS-General Insurance'!H29+'IS-General Insurance'!H30+'IS-General Insurance'!H31+'IS-General Insurance'!H32),"-")</f>
        <v>2.0389212010087734</v>
      </c>
      <c r="J19" s="88">
        <f>IFERROR(('IS-General Insurance'!I5+'IS-General Insurance'!I6+'IS-General Insurance'!I28)/('IS-General Insurance'!I21+'IS-General Insurance'!I29+'IS-General Insurance'!I30+'IS-General Insurance'!I31+'IS-General Insurance'!I32),"-")</f>
        <v>1.9448182421558486</v>
      </c>
      <c r="K19" s="88">
        <f>IFERROR(('IS-General Insurance'!J5+'IS-General Insurance'!J6+'IS-General Insurance'!J28)/('IS-General Insurance'!J21+'IS-General Insurance'!J29+'IS-General Insurance'!J30+'IS-General Insurance'!J31+'IS-General Insurance'!J32),"-")</f>
        <v>1.8944941237418216</v>
      </c>
      <c r="L19" s="88" t="str">
        <f>IFERROR(('IS-General Insurance'!K5+'IS-General Insurance'!K6+'IS-General Insurance'!K28)/('IS-General Insurance'!K21+'IS-General Insurance'!K29+'IS-General Insurance'!K30+'IS-General Insurance'!K31+'IS-General Insurance'!K32),"-")</f>
        <v>-</v>
      </c>
      <c r="M19" s="88" t="str">
        <f>IFERROR(('IS-General Insurance'!L5+'IS-General Insurance'!L6+'IS-General Insurance'!L28)/('IS-General Insurance'!L21+'IS-General Insurance'!L29+'IS-General Insurance'!L30+'IS-General Insurance'!L31+'IS-General Insurance'!L32),"-")</f>
        <v>-</v>
      </c>
      <c r="N19" s="88" t="str">
        <f>IFERROR(('IS-General Insurance'!M5+'IS-General Insurance'!M6+'IS-General Insurance'!M28)/('IS-General Insurance'!M21+'IS-General Insurance'!M29+'IS-General Insurance'!M30+'IS-General Insurance'!M31+'IS-General Insurance'!M32),"-")</f>
        <v>-</v>
      </c>
      <c r="O19" s="88" t="str">
        <f>IFERROR(('IS-General Insurance'!N5+'IS-General Insurance'!N6+'IS-General Insurance'!N28)/('IS-General Insurance'!N21+'IS-General Insurance'!N29+'IS-General Insurance'!N30+'IS-General Insurance'!N31+'IS-General Insurance'!N32),"-")</f>
        <v>-</v>
      </c>
      <c r="P19" s="87" t="s">
        <v>212</v>
      </c>
    </row>
    <row r="20" spans="1:16" s="20" customFormat="1" ht="21" customHeight="1">
      <c r="A20" s="18"/>
      <c r="B20"/>
      <c r="C20" s="50" t="s">
        <v>205</v>
      </c>
      <c r="D20" s="88">
        <f>IFERROR('IS-General Insurance'!C10/('IS-General Insurance'!C5+'IS-General Insurance'!C6),"-")</f>
        <v>0.45454652434152115</v>
      </c>
      <c r="E20" s="88">
        <f>IFERROR('IS-General Insurance'!D10/('IS-General Insurance'!D5+'IS-General Insurance'!D6),"-")</f>
        <v>0.46050023255206429</v>
      </c>
      <c r="F20" s="88">
        <f>IFERROR('IS-General Insurance'!E10/('IS-General Insurance'!E5+'IS-General Insurance'!E6),"-")</f>
        <v>0.47092722217827965</v>
      </c>
      <c r="G20" s="88">
        <f>IFERROR('IS-General Insurance'!F10/('IS-General Insurance'!F5+'IS-General Insurance'!F6),"-")</f>
        <v>0.45987966729163077</v>
      </c>
      <c r="H20" s="88">
        <f>IFERROR('IS-General Insurance'!G10/('IS-General Insurance'!G5+'IS-General Insurance'!G6),"-")</f>
        <v>0.4571484575547673</v>
      </c>
      <c r="I20" s="88">
        <f>IFERROR('IS-General Insurance'!H10/('IS-General Insurance'!H5+'IS-General Insurance'!H6),"-")</f>
        <v>0.46949149852584954</v>
      </c>
      <c r="J20" s="88">
        <f>IFERROR('IS-General Insurance'!I10/('IS-General Insurance'!I5+'IS-General Insurance'!I6),"-")</f>
        <v>0.46638781971213067</v>
      </c>
      <c r="K20" s="88">
        <f>IFERROR('IS-General Insurance'!J10/('IS-General Insurance'!J5+'IS-General Insurance'!J6),"-")</f>
        <v>0.46259756724309986</v>
      </c>
      <c r="L20" s="88" t="str">
        <f>IFERROR('IS-General Insurance'!K10/('IS-General Insurance'!K5+'IS-General Insurance'!K6),"-")</f>
        <v>-</v>
      </c>
      <c r="M20" s="88" t="str">
        <f>IFERROR('IS-General Insurance'!L10/('IS-General Insurance'!L5+'IS-General Insurance'!L6),"-")</f>
        <v>-</v>
      </c>
      <c r="N20" s="88" t="str">
        <f>IFERROR('IS-General Insurance'!M10/('IS-General Insurance'!M5+'IS-General Insurance'!M6),"-")</f>
        <v>-</v>
      </c>
      <c r="O20" s="88" t="str">
        <f>IFERROR('IS-General Insurance'!N10/('IS-General Insurance'!N5+'IS-General Insurance'!N6),"-")</f>
        <v>-</v>
      </c>
      <c r="P20" s="87" t="s">
        <v>188</v>
      </c>
    </row>
    <row r="21" spans="1:16" s="20" customFormat="1" ht="21" customHeight="1">
      <c r="A21" s="18"/>
      <c r="B21"/>
      <c r="C21" s="50" t="s">
        <v>206</v>
      </c>
      <c r="D21" s="88">
        <f>IFERROR('FP-General Insurance'!C27/'FP-General Insurance'!C54,"-")</f>
        <v>1.0869210986480082</v>
      </c>
      <c r="E21" s="88">
        <f>IFERROR('FP-General Insurance'!D27/'FP-General Insurance'!D54,"-")</f>
        <v>1.0899639338088338</v>
      </c>
      <c r="F21" s="88">
        <f>IFERROR('FP-General Insurance'!E27/'FP-General Insurance'!E54,"-")</f>
        <v>1.0634621109442248</v>
      </c>
      <c r="G21" s="88">
        <f>IFERROR('FP-General Insurance'!F27/'FP-General Insurance'!F54,"-")</f>
        <v>1.0466231153605994</v>
      </c>
      <c r="H21" s="88">
        <f>IFERROR('FP-General Insurance'!G27/'FP-General Insurance'!G54,"-")</f>
        <v>1.0462611487849298</v>
      </c>
      <c r="I21" s="88">
        <f>IFERROR('FP-General Insurance'!H27/'FP-General Insurance'!H54,"-")</f>
        <v>0.99422887832479068</v>
      </c>
      <c r="J21" s="88">
        <f>IFERROR('FP-General Insurance'!I27/'FP-General Insurance'!I54,"-")</f>
        <v>1.0071869379159812</v>
      </c>
      <c r="K21" s="88">
        <f>IFERROR('FP-General Insurance'!J27/'FP-General Insurance'!J54,"-")</f>
        <v>1.0115939145727408</v>
      </c>
      <c r="L21" s="88" t="str">
        <f>IFERROR('FP-General Insurance'!K27/'FP-General Insurance'!K54,"-")</f>
        <v>-</v>
      </c>
      <c r="M21" s="88" t="str">
        <f>IFERROR('FP-General Insurance'!L27/'FP-General Insurance'!L54,"-")</f>
        <v>-</v>
      </c>
      <c r="N21" s="88" t="str">
        <f>IFERROR('FP-General Insurance'!M27/'FP-General Insurance'!M54,"-")</f>
        <v>-</v>
      </c>
      <c r="O21" s="88" t="str">
        <f>IFERROR('FP-General Insurance'!N27/'FP-General Insurance'!N54,"-")</f>
        <v>-</v>
      </c>
      <c r="P21" s="87" t="s">
        <v>213</v>
      </c>
    </row>
    <row r="22" spans="1:16" s="20" customFormat="1" ht="21" hidden="1" customHeight="1">
      <c r="A22" s="18"/>
      <c r="B22"/>
      <c r="C22" s="50" t="s">
        <v>426</v>
      </c>
      <c r="D22" s="88">
        <v>1.6576901991462087</v>
      </c>
      <c r="E22" s="88"/>
      <c r="F22" s="88"/>
      <c r="G22" s="88"/>
      <c r="H22" s="88"/>
      <c r="I22" s="88"/>
      <c r="J22" s="88"/>
      <c r="K22" s="88"/>
      <c r="L22" s="88"/>
      <c r="M22" s="88"/>
      <c r="N22" s="88"/>
      <c r="O22" s="88"/>
      <c r="P22" s="87" t="s">
        <v>432</v>
      </c>
    </row>
    <row r="23" spans="1:16" s="20" customFormat="1" ht="21" hidden="1" customHeight="1">
      <c r="A23" s="18"/>
      <c r="B23"/>
      <c r="C23" s="50" t="s">
        <v>434</v>
      </c>
      <c r="D23" s="106">
        <v>3.2478591797322141</v>
      </c>
      <c r="E23" s="88"/>
      <c r="F23" s="88"/>
      <c r="G23" s="88"/>
      <c r="H23" s="88"/>
      <c r="I23" s="88"/>
      <c r="J23" s="88"/>
      <c r="K23" s="88"/>
      <c r="L23" s="88"/>
      <c r="M23" s="88"/>
      <c r="N23" s="88"/>
      <c r="O23" s="88"/>
      <c r="P23" s="87" t="s">
        <v>433</v>
      </c>
    </row>
    <row r="24" spans="1:16" s="20" customFormat="1" ht="21" hidden="1" customHeight="1">
      <c r="A24" s="18"/>
      <c r="B24"/>
      <c r="C24" s="50" t="s">
        <v>435</v>
      </c>
      <c r="D24" s="109"/>
      <c r="E24" s="88"/>
      <c r="F24" s="88"/>
      <c r="G24" s="88"/>
      <c r="H24" s="88"/>
      <c r="I24" s="88"/>
      <c r="J24" s="88"/>
      <c r="K24" s="88"/>
      <c r="L24" s="88"/>
      <c r="M24" s="88"/>
      <c r="N24" s="88"/>
      <c r="O24" s="88"/>
      <c r="P24" s="87" t="s">
        <v>428</v>
      </c>
    </row>
    <row r="25" spans="1:16" s="20" customFormat="1" ht="21" hidden="1" customHeight="1">
      <c r="A25" s="18"/>
      <c r="B25"/>
      <c r="C25" s="50" t="s">
        <v>436</v>
      </c>
      <c r="D25" s="109"/>
      <c r="E25" s="88"/>
      <c r="F25" s="88"/>
      <c r="G25" s="88"/>
      <c r="H25" s="88"/>
      <c r="I25" s="88"/>
      <c r="J25" s="88"/>
      <c r="K25" s="88"/>
      <c r="L25" s="88"/>
      <c r="M25" s="88"/>
      <c r="N25" s="88"/>
      <c r="O25" s="88"/>
      <c r="P25" s="87" t="s">
        <v>431</v>
      </c>
    </row>
    <row r="26" spans="1:16" s="20" customFormat="1" ht="20.5" customHeight="1">
      <c r="A26" s="18"/>
      <c r="B26"/>
      <c r="C26" s="50"/>
      <c r="D26" s="88"/>
      <c r="E26" s="88"/>
      <c r="F26" s="88"/>
      <c r="G26" s="88"/>
      <c r="H26" s="88"/>
      <c r="I26" s="88"/>
      <c r="J26" s="88"/>
      <c r="K26" s="88"/>
      <c r="L26" s="88"/>
      <c r="M26" s="88"/>
      <c r="N26" s="88"/>
      <c r="O26" s="88"/>
      <c r="P26" s="87"/>
    </row>
    <row r="27" spans="1:16" s="20" customFormat="1" ht="20.5" customHeight="1">
      <c r="A27" s="18"/>
      <c r="B27"/>
      <c r="C27" s="65" t="s">
        <v>208</v>
      </c>
      <c r="D27" s="66"/>
      <c r="E27" s="66"/>
      <c r="F27" s="66"/>
      <c r="G27" s="66"/>
      <c r="H27" s="66"/>
      <c r="I27" s="66"/>
      <c r="J27" s="66"/>
      <c r="K27" s="66"/>
      <c r="L27" s="66"/>
      <c r="M27" s="66"/>
      <c r="N27" s="66"/>
      <c r="O27" s="66"/>
      <c r="P27" s="87"/>
    </row>
    <row r="28" spans="1:16" s="20" customFormat="1" ht="20.5" customHeight="1">
      <c r="A28" s="18"/>
      <c r="B28"/>
      <c r="C28" s="50" t="s">
        <v>201</v>
      </c>
      <c r="D28" s="88">
        <f>IFERROR('IS-Reinsurance'!C6/'IS-Reinsurance'!C21,"-")</f>
        <v>4.5303279168631603</v>
      </c>
      <c r="E28" s="88">
        <f>IFERROR('IS-Reinsurance'!D6/'IS-Reinsurance'!D21,"-")</f>
        <v>3.4372748000635265</v>
      </c>
      <c r="F28" s="88">
        <f>IFERROR('IS-Reinsurance'!E6/'IS-Reinsurance'!E21,"-")</f>
        <v>2.893713603286955</v>
      </c>
      <c r="G28" s="88">
        <f>IFERROR('IS-Reinsurance'!F6/'IS-Reinsurance'!F21,"-")</f>
        <v>2.7593675251487695</v>
      </c>
      <c r="H28" s="88">
        <f>IFERROR('IS-Reinsurance'!G6/'IS-Reinsurance'!G21,"-")</f>
        <v>2.5671039980020556</v>
      </c>
      <c r="I28" s="88">
        <f>IFERROR('IS-Reinsurance'!H6/'IS-Reinsurance'!H21,"-")</f>
        <v>2.3144363134714352</v>
      </c>
      <c r="J28" s="88">
        <f>IFERROR('IS-Reinsurance'!I6/'IS-Reinsurance'!I21,"-")</f>
        <v>2.1943291128972393</v>
      </c>
      <c r="K28" s="88">
        <f>IFERROR('IS-Reinsurance'!J6/'IS-Reinsurance'!J21,"-")</f>
        <v>2.1329643843191768</v>
      </c>
      <c r="L28" s="88" t="str">
        <f>IFERROR('IS-Reinsurance'!K6/'IS-Reinsurance'!K21,"-")</f>
        <v>-</v>
      </c>
      <c r="M28" s="88" t="str">
        <f>IFERROR('IS-Reinsurance'!L6/'IS-Reinsurance'!L21,"-")</f>
        <v>-</v>
      </c>
      <c r="N28" s="88" t="str">
        <f>IFERROR('IS-Reinsurance'!M6/'IS-Reinsurance'!M21,"-")</f>
        <v>-</v>
      </c>
      <c r="O28" s="88" t="str">
        <f>IFERROR('IS-Reinsurance'!N6/'IS-Reinsurance'!N21,"-")</f>
        <v>-</v>
      </c>
      <c r="P28" s="87" t="s">
        <v>209</v>
      </c>
    </row>
    <row r="29" spans="1:16" s="20" customFormat="1" ht="20.5" customHeight="1">
      <c r="A29" s="18"/>
      <c r="B29"/>
      <c r="C29" s="50" t="s">
        <v>202</v>
      </c>
      <c r="D29" s="88">
        <f>IFERROR('IS-Reinsurance'!C6/('IS-Reinsurance'!C21+'IS-Reinsurance'!C29+'IS-Reinsurance'!C30+'IS-Reinsurance'!C31+'IS-Reinsurance'!C32),"-")</f>
        <v>4.2266457367952546</v>
      </c>
      <c r="E29" s="88">
        <f>IFERROR('IS-Reinsurance'!D6/('IS-Reinsurance'!D21+'IS-Reinsurance'!D29+'IS-Reinsurance'!D30+'IS-Reinsurance'!D31+'IS-Reinsurance'!D32),"-")</f>
        <v>3.2256486081712614</v>
      </c>
      <c r="F29" s="88">
        <f>IFERROR('IS-Reinsurance'!E6/('IS-Reinsurance'!E21+'IS-Reinsurance'!E29+'IS-Reinsurance'!E30+'IS-Reinsurance'!E31+'IS-Reinsurance'!E32),"-")</f>
        <v>2.7254320130156207</v>
      </c>
      <c r="G29" s="88">
        <f>IFERROR('IS-Reinsurance'!F6/('IS-Reinsurance'!F21+'IS-Reinsurance'!F29+'IS-Reinsurance'!F30+'IS-Reinsurance'!F31+'IS-Reinsurance'!F32),"-")</f>
        <v>2.5948438557819298</v>
      </c>
      <c r="H29" s="88">
        <f>IFERROR('IS-Reinsurance'!G6/('IS-Reinsurance'!G21+'IS-Reinsurance'!G29+'IS-Reinsurance'!G30+'IS-Reinsurance'!G31+'IS-Reinsurance'!G32),"-")</f>
        <v>2.4129197373869298</v>
      </c>
      <c r="I29" s="88">
        <f>IFERROR('IS-Reinsurance'!H6/('IS-Reinsurance'!H21+'IS-Reinsurance'!H29+'IS-Reinsurance'!H30+'IS-Reinsurance'!H31+'IS-Reinsurance'!H32),"-")</f>
        <v>2.1823401799138646</v>
      </c>
      <c r="J29" s="88">
        <f>IFERROR('IS-Reinsurance'!I6/('IS-Reinsurance'!I21+'IS-Reinsurance'!I29+'IS-Reinsurance'!I30+'IS-Reinsurance'!I31+'IS-Reinsurance'!I32),"-")</f>
        <v>2.0688135118549664</v>
      </c>
      <c r="K29" s="88">
        <f>IFERROR('IS-Reinsurance'!J6/('IS-Reinsurance'!J21+'IS-Reinsurance'!J29+'IS-Reinsurance'!J30+'IS-Reinsurance'!J31+'IS-Reinsurance'!J32),"-")</f>
        <v>2.0143522428572842</v>
      </c>
      <c r="L29" s="88" t="str">
        <f>IFERROR('IS-Reinsurance'!K6/('IS-Reinsurance'!K21+'IS-Reinsurance'!K29+'IS-Reinsurance'!K30+'IS-Reinsurance'!K31+'IS-Reinsurance'!K32),"-")</f>
        <v>-</v>
      </c>
      <c r="M29" s="88" t="str">
        <f>IFERROR('IS-Reinsurance'!L6/('IS-Reinsurance'!L21+'IS-Reinsurance'!L29+'IS-Reinsurance'!L30+'IS-Reinsurance'!L31+'IS-Reinsurance'!L32),"-")</f>
        <v>-</v>
      </c>
      <c r="N29" s="88" t="str">
        <f>IFERROR('IS-Reinsurance'!M6/('IS-Reinsurance'!M21+'IS-Reinsurance'!M29+'IS-Reinsurance'!M30+'IS-Reinsurance'!M31+'IS-Reinsurance'!M32),"-")</f>
        <v>-</v>
      </c>
      <c r="O29" s="88" t="str">
        <f>IFERROR('IS-Reinsurance'!N6/('IS-Reinsurance'!N21+'IS-Reinsurance'!N29+'IS-Reinsurance'!N30+'IS-Reinsurance'!N31+'IS-Reinsurance'!N32),"-")</f>
        <v>-</v>
      </c>
      <c r="P29" s="87" t="s">
        <v>210</v>
      </c>
    </row>
    <row r="30" spans="1:16" s="20" customFormat="1" ht="20.5" customHeight="1">
      <c r="A30" s="18"/>
      <c r="B30"/>
      <c r="C30" s="50" t="s">
        <v>203</v>
      </c>
      <c r="D30" s="88">
        <f>IFERROR(('IS-Reinsurance'!C6+'IS-Reinsurance'!C28)/('IS-Reinsurance'!C21),"-")</f>
        <v>4.5971290025739018</v>
      </c>
      <c r="E30" s="88">
        <f>IFERROR(('IS-Reinsurance'!D6+'IS-Reinsurance'!D28)/('IS-Reinsurance'!D21),"-")</f>
        <v>3.5144849514914398</v>
      </c>
      <c r="F30" s="88">
        <f>IFERROR(('IS-Reinsurance'!E6+'IS-Reinsurance'!E28)/('IS-Reinsurance'!E21),"-")</f>
        <v>2.96766126318344</v>
      </c>
      <c r="G30" s="88">
        <f>IFERROR(('IS-Reinsurance'!F6+'IS-Reinsurance'!F28)/('IS-Reinsurance'!F21),"-")</f>
        <v>2.8310741821726246</v>
      </c>
      <c r="H30" s="88">
        <f>IFERROR(('IS-Reinsurance'!G6+'IS-Reinsurance'!G28)/('IS-Reinsurance'!G21),"-")</f>
        <v>2.6372330708367793</v>
      </c>
      <c r="I30" s="88">
        <f>IFERROR(('IS-Reinsurance'!H6+'IS-Reinsurance'!H28)/('IS-Reinsurance'!H21),"-")</f>
        <v>2.3804215177326067</v>
      </c>
      <c r="J30" s="88">
        <f>IFERROR(('IS-Reinsurance'!I6+'IS-Reinsurance'!I28)/('IS-Reinsurance'!I21),"-")</f>
        <v>2.2608873465129489</v>
      </c>
      <c r="K30" s="88">
        <f>IFERROR(('IS-Reinsurance'!J6+'IS-Reinsurance'!J28)/('IS-Reinsurance'!J21),"-")</f>
        <v>2.2005908373303193</v>
      </c>
      <c r="L30" s="88" t="str">
        <f>IFERROR(('IS-Reinsurance'!K6+'IS-Reinsurance'!K28)/('IS-Reinsurance'!K21),"-")</f>
        <v>-</v>
      </c>
      <c r="M30" s="88" t="str">
        <f>IFERROR(('IS-Reinsurance'!L6+'IS-Reinsurance'!L28)/('IS-Reinsurance'!L21),"-")</f>
        <v>-</v>
      </c>
      <c r="N30" s="88" t="str">
        <f>IFERROR(('IS-Reinsurance'!M6+'IS-Reinsurance'!M28)/('IS-Reinsurance'!M21),"-")</f>
        <v>-</v>
      </c>
      <c r="O30" s="88" t="str">
        <f>IFERROR(('IS-Reinsurance'!N6+'IS-Reinsurance'!N28)/('IS-Reinsurance'!N21),"-")</f>
        <v>-</v>
      </c>
      <c r="P30" s="87" t="s">
        <v>211</v>
      </c>
    </row>
    <row r="31" spans="1:16" s="20" customFormat="1" ht="20.5" customHeight="1">
      <c r="A31" s="18"/>
      <c r="B31"/>
      <c r="C31" s="50" t="s">
        <v>204</v>
      </c>
      <c r="D31" s="88">
        <f>IFERROR(('IS-Reinsurance'!C6+'IS-Reinsurance'!C28)/('IS-Reinsurance'!C21+'IS-Reinsurance'!C29+'IS-Reinsurance'!C30+'IS-Reinsurance'!C31+'IS-Reinsurance'!C32),"-")</f>
        <v>4.2889689348758253</v>
      </c>
      <c r="E31" s="88">
        <f>IFERROR(('IS-Reinsurance'!D6+'IS-Reinsurance'!D28)/('IS-Reinsurance'!D21+'IS-Reinsurance'!D29+'IS-Reinsurance'!D30+'IS-Reinsurance'!D31+'IS-Reinsurance'!D32),"-")</f>
        <v>3.2981050837156483</v>
      </c>
      <c r="F31" s="88">
        <f>IFERROR(('IS-Reinsurance'!E6+'IS-Reinsurance'!E28)/('IS-Reinsurance'!E21+'IS-Reinsurance'!E29+'IS-Reinsurance'!E30+'IS-Reinsurance'!E31+'IS-Reinsurance'!E32),"-")</f>
        <v>2.7950793061480659</v>
      </c>
      <c r="G31" s="88">
        <f>IFERROR(('IS-Reinsurance'!F6+'IS-Reinsurance'!F28)/('IS-Reinsurance'!F21+'IS-Reinsurance'!F29+'IS-Reinsurance'!F30+'IS-Reinsurance'!F31+'IS-Reinsurance'!F32),"-")</f>
        <v>2.6622750974346636</v>
      </c>
      <c r="H31" s="88">
        <f>IFERROR(('IS-Reinsurance'!G6+'IS-Reinsurance'!G28)/('IS-Reinsurance'!G21+'IS-Reinsurance'!G29+'IS-Reinsurance'!G30+'IS-Reinsurance'!G31+'IS-Reinsurance'!G32),"-")</f>
        <v>2.4788367489841416</v>
      </c>
      <c r="I31" s="88">
        <f>IFERROR(('IS-Reinsurance'!H6+'IS-Reinsurance'!H28)/('IS-Reinsurance'!H21+'IS-Reinsurance'!H29+'IS-Reinsurance'!H30+'IS-Reinsurance'!H31+'IS-Reinsurance'!H32),"-")</f>
        <v>2.24455928773757</v>
      </c>
      <c r="J31" s="88">
        <f>IFERROR(('IS-Reinsurance'!I6+'IS-Reinsurance'!I28)/('IS-Reinsurance'!I21+'IS-Reinsurance'!I29+'IS-Reinsurance'!I30+'IS-Reinsurance'!I31+'IS-Reinsurance'!I32),"-")</f>
        <v>2.1315646152423584</v>
      </c>
      <c r="K31" s="88">
        <f>IFERROR(('IS-Reinsurance'!J6+'IS-Reinsurance'!J28)/('IS-Reinsurance'!J21+'IS-Reinsurance'!J29+'IS-Reinsurance'!J30+'IS-Reinsurance'!J31+'IS-Reinsurance'!J32),"-")</f>
        <v>2.0782180524793041</v>
      </c>
      <c r="L31" s="88" t="str">
        <f>IFERROR(('IS-Reinsurance'!K6+'IS-Reinsurance'!K28)/('IS-Reinsurance'!K21+'IS-Reinsurance'!K29+'IS-Reinsurance'!K30+'IS-Reinsurance'!K31+'IS-Reinsurance'!K32),"-")</f>
        <v>-</v>
      </c>
      <c r="M31" s="88" t="str">
        <f>IFERROR(('IS-Reinsurance'!L6+'IS-Reinsurance'!L28)/('IS-Reinsurance'!L21+'IS-Reinsurance'!L29+'IS-Reinsurance'!L30+'IS-Reinsurance'!L31+'IS-Reinsurance'!L32),"-")</f>
        <v>-</v>
      </c>
      <c r="N31" s="88" t="str">
        <f>IFERROR(('IS-Reinsurance'!M6+'IS-Reinsurance'!M28)/('IS-Reinsurance'!M21+'IS-Reinsurance'!M29+'IS-Reinsurance'!M30+'IS-Reinsurance'!M31+'IS-Reinsurance'!M32),"-")</f>
        <v>-</v>
      </c>
      <c r="O31" s="88" t="str">
        <f>IFERROR(('IS-Reinsurance'!N6+'IS-Reinsurance'!N28)/('IS-Reinsurance'!N21+'IS-Reinsurance'!N29+'IS-Reinsurance'!N30+'IS-Reinsurance'!N31+'IS-Reinsurance'!N32),"-")</f>
        <v>-</v>
      </c>
      <c r="P31" s="87" t="s">
        <v>212</v>
      </c>
    </row>
    <row r="32" spans="1:16" s="20" customFormat="1" ht="20.5" customHeight="1">
      <c r="A32" s="18"/>
      <c r="B32"/>
      <c r="C32" s="50" t="s">
        <v>205</v>
      </c>
      <c r="D32" s="88">
        <f>IFERROR('IS-Reinsurance'!C10/'IS-Reinsurance'!C6,"-")</f>
        <v>0.7118246213421382</v>
      </c>
      <c r="E32" s="88">
        <f>IFERROR('IS-Reinsurance'!D10/'IS-Reinsurance'!D6,"-")</f>
        <v>0.58083118361045671</v>
      </c>
      <c r="F32" s="88">
        <f>IFERROR('IS-Reinsurance'!E10/'IS-Reinsurance'!E6,"-")</f>
        <v>0.52800190034882455</v>
      </c>
      <c r="G32" s="88">
        <f>IFERROR('IS-Reinsurance'!F10/'IS-Reinsurance'!F6,"-")</f>
        <v>0.49487605832576198</v>
      </c>
      <c r="H32" s="88">
        <f>IFERROR('IS-Reinsurance'!G10/'IS-Reinsurance'!G6,"-")</f>
        <v>0.48380576998385771</v>
      </c>
      <c r="I32" s="88">
        <f>IFERROR('IS-Reinsurance'!H10/'IS-Reinsurance'!H6,"-")</f>
        <v>0.44694400079380237</v>
      </c>
      <c r="J32" s="88">
        <f>IFERROR('IS-Reinsurance'!I10/'IS-Reinsurance'!I6,"-")</f>
        <v>0.42989977055682749</v>
      </c>
      <c r="K32" s="88">
        <f>IFERROR('IS-Reinsurance'!J10/'IS-Reinsurance'!J6,"-")</f>
        <v>0.42026117898194321</v>
      </c>
      <c r="L32" s="88" t="str">
        <f>IFERROR('IS-Reinsurance'!K10/'IS-Reinsurance'!K6,"-")</f>
        <v>-</v>
      </c>
      <c r="M32" s="88" t="str">
        <f>IFERROR('IS-Reinsurance'!L10/'IS-Reinsurance'!L6,"-")</f>
        <v>-</v>
      </c>
      <c r="N32" s="88" t="str">
        <f>IFERROR('IS-Reinsurance'!M10/'IS-Reinsurance'!M6,"-")</f>
        <v>-</v>
      </c>
      <c r="O32" s="88" t="str">
        <f>IFERROR('IS-Reinsurance'!N10/'IS-Reinsurance'!N6,"-")</f>
        <v>-</v>
      </c>
      <c r="P32" s="87" t="s">
        <v>188</v>
      </c>
    </row>
    <row r="33" spans="1:16" s="20" customFormat="1" ht="20.5" customHeight="1">
      <c r="A33" s="18"/>
      <c r="B33"/>
      <c r="C33" s="50" t="s">
        <v>206</v>
      </c>
      <c r="D33" s="88">
        <f>IFERROR('FP- Reinsurance'!C27/'FP- Reinsurance'!C54,"-")</f>
        <v>0.98957334253580131</v>
      </c>
      <c r="E33" s="88">
        <f>IFERROR('FP- Reinsurance'!D27/'FP- Reinsurance'!D54,"-")</f>
        <v>0.96523983150623394</v>
      </c>
      <c r="F33" s="88">
        <f>IFERROR('FP- Reinsurance'!E27/'FP- Reinsurance'!E54,"-")</f>
        <v>0.95006294872286579</v>
      </c>
      <c r="G33" s="88">
        <f>IFERROR('FP- Reinsurance'!F27/'FP- Reinsurance'!F54,"-")</f>
        <v>1.006558914127774</v>
      </c>
      <c r="H33" s="88">
        <f>IFERROR('FP- Reinsurance'!G27/'FP- Reinsurance'!G54,"-")</f>
        <v>0.95335247054144046</v>
      </c>
      <c r="I33" s="88">
        <f>IFERROR('FP- Reinsurance'!H27/'FP- Reinsurance'!H54,"-")</f>
        <v>1.1242531651022334</v>
      </c>
      <c r="J33" s="88">
        <f>IFERROR('FP- Reinsurance'!I27/'FP- Reinsurance'!I54,"-")</f>
        <v>1.1302906649647508</v>
      </c>
      <c r="K33" s="88">
        <f>IFERROR('FP- Reinsurance'!J27/'FP- Reinsurance'!J54,"-")</f>
        <v>1.0185822200279011</v>
      </c>
      <c r="L33" s="88" t="str">
        <f>IFERROR('FP- Reinsurance'!K27/'FP- Reinsurance'!K54,"-")</f>
        <v>-</v>
      </c>
      <c r="M33" s="88" t="str">
        <f>IFERROR('FP- Reinsurance'!L27/'FP- Reinsurance'!L54,"-")</f>
        <v>-</v>
      </c>
      <c r="N33" s="88" t="str">
        <f>IFERROR('FP- Reinsurance'!M27/'FP- Reinsurance'!M54,"-")</f>
        <v>-</v>
      </c>
      <c r="O33" s="88" t="str">
        <f>IFERROR('FP- Reinsurance'!N27/'FP- Reinsurance'!N54,"-")</f>
        <v>-</v>
      </c>
      <c r="P33" s="87" t="s">
        <v>213</v>
      </c>
    </row>
    <row r="34" spans="1:16" ht="22.4" hidden="1" customHeight="1">
      <c r="C34" s="50" t="s">
        <v>426</v>
      </c>
      <c r="D34" s="111">
        <v>1.5990462596968518</v>
      </c>
      <c r="P34" s="87" t="s">
        <v>432</v>
      </c>
    </row>
    <row r="35" spans="1:16" ht="22.4" hidden="1" customHeight="1">
      <c r="C35" s="50" t="s">
        <v>434</v>
      </c>
      <c r="D35" s="107">
        <v>3.2478591797322141</v>
      </c>
      <c r="P35" s="87" t="s">
        <v>433</v>
      </c>
    </row>
    <row r="36" spans="1:16" ht="22.4" hidden="1" customHeight="1">
      <c r="C36" s="50" t="s">
        <v>435</v>
      </c>
      <c r="D36" s="110"/>
      <c r="P36" s="87" t="s">
        <v>428</v>
      </c>
    </row>
    <row r="37" spans="1:16" ht="22.4" hidden="1" customHeight="1">
      <c r="C37" s="50" t="s">
        <v>436</v>
      </c>
      <c r="D37" s="110"/>
      <c r="P37" s="87" t="s">
        <v>431</v>
      </c>
    </row>
    <row r="40" spans="1:16" hidden="1">
      <c r="C40" s="34" t="s">
        <v>437</v>
      </c>
    </row>
  </sheetData>
  <sheetProtection algorithmName="SHA-512" hashValue="F0wPDN7QPDosGMX6pQniMqO/+6GkTsmE9BjzUl3BVSG0Szbv3p2b0x9C0v9Oyvh4/SvqiUn2eqou7Yz/Z3UhZw==" saltValue="Z5FcxBjxhW1zwDBO79Lisw=="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F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8"/>
    <col min="2" max="2" width="75.1796875" style="41" customWidth="1"/>
    <col min="3" max="3" width="20.54296875" style="7" bestFit="1" customWidth="1"/>
    <col min="4" max="4" width="20.54296875" style="121"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21"/>
      <c r="O1" s="94" t="s">
        <v>405</v>
      </c>
    </row>
    <row r="2" spans="1:49" s="9" customFormat="1" ht="38.25" customHeight="1" thickBot="1">
      <c r="A2" s="149" t="s">
        <v>114</v>
      </c>
      <c r="B2" s="150"/>
      <c r="C2" s="150"/>
      <c r="D2" s="150"/>
      <c r="E2" s="150"/>
      <c r="F2" s="150"/>
      <c r="G2" s="150"/>
      <c r="H2" s="150"/>
      <c r="I2" s="150"/>
      <c r="J2" s="150"/>
      <c r="K2" s="150"/>
      <c r="L2" s="150"/>
      <c r="M2" s="150"/>
      <c r="N2" s="150"/>
      <c r="O2" s="15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6" t="s">
        <v>353</v>
      </c>
      <c r="B3" s="147"/>
      <c r="C3" s="147"/>
      <c r="D3" s="147"/>
      <c r="E3" s="147"/>
      <c r="F3" s="147"/>
      <c r="G3" s="147"/>
      <c r="H3" s="147"/>
      <c r="I3" s="147"/>
      <c r="J3" s="147"/>
      <c r="K3" s="147"/>
      <c r="L3" s="147"/>
      <c r="M3" s="147"/>
      <c r="N3" s="147"/>
      <c r="O3" s="148"/>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1</v>
      </c>
      <c r="B4" s="42" t="s">
        <v>31</v>
      </c>
      <c r="C4" s="51" t="s">
        <v>369</v>
      </c>
      <c r="D4" s="122"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20">
        <v>30108668.828069996</v>
      </c>
      <c r="D5" s="114">
        <v>29820660.976619996</v>
      </c>
      <c r="E5" s="114">
        <v>31598284.561310012</v>
      </c>
      <c r="F5" s="126">
        <v>30806120.554690003</v>
      </c>
      <c r="G5" s="114">
        <v>30556606.452340007</v>
      </c>
      <c r="H5" s="126">
        <v>31666132.283709999</v>
      </c>
      <c r="I5" s="114">
        <v>28752758.736870002</v>
      </c>
      <c r="J5" s="114">
        <v>27546868.210850004</v>
      </c>
      <c r="K5" s="126"/>
      <c r="L5" s="126"/>
      <c r="M5" s="114"/>
      <c r="N5" s="133"/>
      <c r="O5" s="91" t="s">
        <v>394</v>
      </c>
    </row>
    <row r="6" spans="1:49" s="12" customFormat="1">
      <c r="A6" s="8">
        <f t="shared" ref="A6:A62" si="0">A5+1</f>
        <v>2</v>
      </c>
      <c r="B6" s="41" t="s">
        <v>370</v>
      </c>
      <c r="C6" s="120">
        <v>0</v>
      </c>
      <c r="D6" s="114">
        <v>0</v>
      </c>
      <c r="E6" s="114">
        <v>0</v>
      </c>
      <c r="F6" s="126">
        <v>3500</v>
      </c>
      <c r="G6" s="114">
        <v>0</v>
      </c>
      <c r="H6" s="126">
        <v>0</v>
      </c>
      <c r="I6" s="114">
        <v>0</v>
      </c>
      <c r="J6" s="114">
        <v>0</v>
      </c>
      <c r="K6" s="126"/>
      <c r="L6" s="126"/>
      <c r="M6" s="114"/>
      <c r="N6" s="133"/>
      <c r="O6" s="91" t="s">
        <v>393</v>
      </c>
    </row>
    <row r="7" spans="1:49">
      <c r="A7" s="8">
        <f t="shared" si="0"/>
        <v>3</v>
      </c>
      <c r="B7" s="41" t="s">
        <v>26</v>
      </c>
      <c r="C7" s="120">
        <v>137771702.54327002</v>
      </c>
      <c r="D7" s="114">
        <v>146684939.49663001</v>
      </c>
      <c r="E7" s="114">
        <v>137099411.45525005</v>
      </c>
      <c r="F7" s="126">
        <v>138395656.04715002</v>
      </c>
      <c r="G7" s="114">
        <v>136119660.05436</v>
      </c>
      <c r="H7" s="126">
        <v>137879989.10198998</v>
      </c>
      <c r="I7" s="114">
        <v>136640583.10764</v>
      </c>
      <c r="J7" s="114">
        <v>140265236.40232</v>
      </c>
      <c r="K7" s="126"/>
      <c r="L7" s="126"/>
      <c r="M7" s="114"/>
      <c r="N7" s="133"/>
      <c r="O7" s="91" t="s">
        <v>27</v>
      </c>
    </row>
    <row r="8" spans="1:49">
      <c r="A8" s="8">
        <f t="shared" si="0"/>
        <v>4</v>
      </c>
      <c r="B8" s="41" t="s">
        <v>372</v>
      </c>
      <c r="C8" s="120">
        <v>25927275.843960002</v>
      </c>
      <c r="D8" s="114">
        <v>34410636.023149997</v>
      </c>
      <c r="E8" s="114">
        <v>25991003.571489997</v>
      </c>
      <c r="F8" s="126">
        <v>26354003.520769998</v>
      </c>
      <c r="G8" s="114">
        <v>26026081.010650001</v>
      </c>
      <c r="H8" s="126">
        <v>26459786.441949997</v>
      </c>
      <c r="I8" s="114">
        <v>26768085.569369994</v>
      </c>
      <c r="J8" s="114">
        <v>26934572.074359994</v>
      </c>
      <c r="K8" s="126"/>
      <c r="L8" s="126"/>
      <c r="M8" s="114"/>
      <c r="N8" s="133"/>
      <c r="O8" s="91" t="s">
        <v>28</v>
      </c>
    </row>
    <row r="9" spans="1:49" s="12" customFormat="1">
      <c r="A9" s="8">
        <f t="shared" si="0"/>
        <v>5</v>
      </c>
      <c r="B9" s="41" t="s">
        <v>373</v>
      </c>
      <c r="C9" s="120">
        <v>11039249.189799998</v>
      </c>
      <c r="D9" s="114">
        <v>2108259.2501299996</v>
      </c>
      <c r="E9" s="114">
        <v>11052354.20242</v>
      </c>
      <c r="F9" s="126">
        <v>11192608.764759999</v>
      </c>
      <c r="G9" s="114">
        <v>11226434.193189999</v>
      </c>
      <c r="H9" s="126">
        <v>10850672.62308</v>
      </c>
      <c r="I9" s="114">
        <v>11011590.937299998</v>
      </c>
      <c r="J9" s="114">
        <v>10483032.93791</v>
      </c>
      <c r="K9" s="126"/>
      <c r="L9" s="126"/>
      <c r="M9" s="114"/>
      <c r="N9" s="133"/>
      <c r="O9" s="91" t="s">
        <v>395</v>
      </c>
    </row>
    <row r="10" spans="1:49">
      <c r="A10" s="8">
        <f t="shared" si="0"/>
        <v>6</v>
      </c>
      <c r="B10" s="41" t="s">
        <v>29</v>
      </c>
      <c r="C10" s="120">
        <v>82156307.480090007</v>
      </c>
      <c r="D10" s="114">
        <v>82449585.754039988</v>
      </c>
      <c r="E10" s="114">
        <v>83245806.835330039</v>
      </c>
      <c r="F10" s="126">
        <v>85746374.067380026</v>
      </c>
      <c r="G10" s="114">
        <v>86167334.637020007</v>
      </c>
      <c r="H10" s="126">
        <v>90457476.459100008</v>
      </c>
      <c r="I10" s="114">
        <v>91957635.983310014</v>
      </c>
      <c r="J10" s="114">
        <v>92729296.525829986</v>
      </c>
      <c r="K10" s="126"/>
      <c r="L10" s="126"/>
      <c r="M10" s="114"/>
      <c r="N10" s="133"/>
      <c r="O10" s="91" t="s">
        <v>30</v>
      </c>
    </row>
    <row r="11" spans="1:49">
      <c r="A11" s="8">
        <f t="shared" si="0"/>
        <v>7</v>
      </c>
      <c r="B11" s="41" t="s">
        <v>32</v>
      </c>
      <c r="C11" s="120">
        <v>562.47</v>
      </c>
      <c r="D11" s="114">
        <v>568.09567000000004</v>
      </c>
      <c r="E11" s="114">
        <v>581.70258000000001</v>
      </c>
      <c r="F11" s="126">
        <v>577.78826000000004</v>
      </c>
      <c r="G11" s="114">
        <v>571.69593999999995</v>
      </c>
      <c r="H11" s="126">
        <v>578.64</v>
      </c>
      <c r="I11" s="114">
        <v>579.05456000000004</v>
      </c>
      <c r="J11" s="114">
        <v>517325.30999999994</v>
      </c>
      <c r="K11" s="126"/>
      <c r="L11" s="126"/>
      <c r="M11" s="114"/>
      <c r="N11" s="133"/>
      <c r="O11" s="91" t="s">
        <v>33</v>
      </c>
    </row>
    <row r="12" spans="1:49">
      <c r="A12" s="8">
        <f t="shared" si="0"/>
        <v>8</v>
      </c>
      <c r="B12" s="41" t="s">
        <v>34</v>
      </c>
      <c r="C12" s="120">
        <v>0</v>
      </c>
      <c r="D12" s="114">
        <v>0</v>
      </c>
      <c r="E12" s="114">
        <v>0</v>
      </c>
      <c r="F12" s="126">
        <v>0</v>
      </c>
      <c r="G12" s="114">
        <v>0</v>
      </c>
      <c r="H12" s="126">
        <v>0</v>
      </c>
      <c r="I12" s="114">
        <v>0</v>
      </c>
      <c r="J12" s="114">
        <v>0</v>
      </c>
      <c r="K12" s="126"/>
      <c r="L12" s="126"/>
      <c r="M12" s="114"/>
      <c r="N12" s="133"/>
      <c r="O12" s="91" t="s">
        <v>35</v>
      </c>
    </row>
    <row r="13" spans="1:49">
      <c r="A13" s="8">
        <f t="shared" si="0"/>
        <v>9</v>
      </c>
      <c r="B13" s="41" t="s">
        <v>36</v>
      </c>
      <c r="C13" s="120">
        <v>0</v>
      </c>
      <c r="D13" s="114">
        <v>0</v>
      </c>
      <c r="E13" s="114">
        <v>0</v>
      </c>
      <c r="F13" s="126">
        <v>0</v>
      </c>
      <c r="G13" s="114">
        <v>82542.948130000004</v>
      </c>
      <c r="H13" s="126">
        <v>0</v>
      </c>
      <c r="I13" s="114">
        <v>0</v>
      </c>
      <c r="J13" s="114">
        <v>0</v>
      </c>
      <c r="K13" s="126"/>
      <c r="L13" s="126"/>
      <c r="M13" s="114"/>
      <c r="N13" s="133"/>
      <c r="O13" s="91" t="s">
        <v>37</v>
      </c>
    </row>
    <row r="14" spans="1:49">
      <c r="A14" s="8">
        <f t="shared" si="0"/>
        <v>10</v>
      </c>
      <c r="B14" s="41" t="s">
        <v>38</v>
      </c>
      <c r="C14" s="120">
        <v>162826211.91381001</v>
      </c>
      <c r="D14" s="114">
        <v>164535006.93808007</v>
      </c>
      <c r="E14" s="114">
        <v>166737026.00830001</v>
      </c>
      <c r="F14" s="126">
        <v>166864811.98964006</v>
      </c>
      <c r="G14" s="114">
        <v>168057597.44072998</v>
      </c>
      <c r="H14" s="126">
        <v>164396208.27796</v>
      </c>
      <c r="I14" s="114">
        <v>164756681.62457997</v>
      </c>
      <c r="J14" s="114">
        <v>166945461.06141999</v>
      </c>
      <c r="K14" s="126"/>
      <c r="L14" s="126"/>
      <c r="M14" s="114"/>
      <c r="N14" s="133"/>
      <c r="O14" s="91" t="s">
        <v>39</v>
      </c>
    </row>
    <row r="15" spans="1:49">
      <c r="A15" s="8">
        <f t="shared" si="0"/>
        <v>11</v>
      </c>
      <c r="B15" s="41" t="s">
        <v>155</v>
      </c>
      <c r="C15" s="120">
        <v>403908.83351999999</v>
      </c>
      <c r="D15" s="114">
        <v>393812.47678999999</v>
      </c>
      <c r="E15" s="114">
        <v>381317.26173999999</v>
      </c>
      <c r="F15" s="126">
        <v>383202.09165000002</v>
      </c>
      <c r="G15" s="114">
        <v>383112.71917000005</v>
      </c>
      <c r="H15" s="126">
        <v>368877.06237</v>
      </c>
      <c r="I15" s="114">
        <v>368999.54723000003</v>
      </c>
      <c r="J15" s="114">
        <v>356729.30833000003</v>
      </c>
      <c r="K15" s="126"/>
      <c r="L15" s="126"/>
      <c r="M15" s="114"/>
      <c r="N15" s="133"/>
      <c r="O15" s="91" t="s">
        <v>40</v>
      </c>
    </row>
    <row r="16" spans="1:49">
      <c r="A16" s="8">
        <f t="shared" si="0"/>
        <v>12</v>
      </c>
      <c r="B16" s="41" t="s">
        <v>41</v>
      </c>
      <c r="C16" s="120">
        <v>7347.28</v>
      </c>
      <c r="D16" s="114">
        <v>7990.1670000000004</v>
      </c>
      <c r="E16" s="114">
        <v>7898.326</v>
      </c>
      <c r="F16" s="126">
        <v>7990.1670000000004</v>
      </c>
      <c r="G16" s="114">
        <v>7806.4849999999997</v>
      </c>
      <c r="H16" s="126">
        <v>13175.687460000001</v>
      </c>
      <c r="I16" s="114">
        <v>13083.846460000001</v>
      </c>
      <c r="J16" s="114">
        <v>13267.528460000001</v>
      </c>
      <c r="K16" s="126"/>
      <c r="L16" s="126"/>
      <c r="M16" s="114"/>
      <c r="N16" s="133"/>
      <c r="O16" s="91" t="s">
        <v>42</v>
      </c>
    </row>
    <row r="17" spans="1:17" s="12" customFormat="1">
      <c r="A17" s="8">
        <f t="shared" si="0"/>
        <v>13</v>
      </c>
      <c r="B17" s="41" t="s">
        <v>374</v>
      </c>
      <c r="C17" s="120">
        <v>0</v>
      </c>
      <c r="D17" s="114">
        <v>0</v>
      </c>
      <c r="E17" s="114">
        <v>0</v>
      </c>
      <c r="F17" s="126">
        <v>0</v>
      </c>
      <c r="G17" s="114">
        <v>0</v>
      </c>
      <c r="H17" s="126">
        <v>0</v>
      </c>
      <c r="I17" s="114">
        <v>0</v>
      </c>
      <c r="J17" s="114">
        <v>0</v>
      </c>
      <c r="K17" s="126"/>
      <c r="L17" s="126"/>
      <c r="M17" s="114"/>
      <c r="N17" s="133"/>
      <c r="O17" s="91" t="s">
        <v>396</v>
      </c>
    </row>
    <row r="18" spans="1:17">
      <c r="A18" s="8">
        <f t="shared" si="0"/>
        <v>14</v>
      </c>
      <c r="B18" s="41" t="s">
        <v>43</v>
      </c>
      <c r="C18" s="120">
        <v>11702266.532470001</v>
      </c>
      <c r="D18" s="114">
        <v>11694599.2958</v>
      </c>
      <c r="E18" s="114">
        <v>11622242.612520002</v>
      </c>
      <c r="F18" s="126">
        <v>11089544.281370003</v>
      </c>
      <c r="G18" s="114">
        <v>11047677.487160001</v>
      </c>
      <c r="H18" s="126">
        <v>10811542.929090001</v>
      </c>
      <c r="I18" s="114">
        <v>10973163.76753</v>
      </c>
      <c r="J18" s="114">
        <v>10914166.12655</v>
      </c>
      <c r="K18" s="126"/>
      <c r="L18" s="126"/>
      <c r="M18" s="114"/>
      <c r="N18" s="133"/>
      <c r="O18" s="91" t="s">
        <v>44</v>
      </c>
    </row>
    <row r="19" spans="1:17">
      <c r="A19" s="103">
        <f t="shared" si="0"/>
        <v>15</v>
      </c>
      <c r="B19" s="104" t="s">
        <v>375</v>
      </c>
      <c r="C19" s="120">
        <v>15265167.396430001</v>
      </c>
      <c r="D19" s="114">
        <v>15268725.99986</v>
      </c>
      <c r="E19" s="114">
        <v>15279885.949099999</v>
      </c>
      <c r="F19" s="126">
        <v>15291045.888350001</v>
      </c>
      <c r="G19" s="114">
        <v>15308063.413550001</v>
      </c>
      <c r="H19" s="126">
        <v>15298842.233520001</v>
      </c>
      <c r="I19" s="114">
        <v>15271320.182750002</v>
      </c>
      <c r="J19" s="114">
        <v>15380068.496580001</v>
      </c>
      <c r="K19" s="126"/>
      <c r="L19" s="126"/>
      <c r="M19" s="114"/>
      <c r="N19" s="133"/>
      <c r="O19" s="112" t="s">
        <v>45</v>
      </c>
    </row>
    <row r="20" spans="1:17" s="12" customFormat="1">
      <c r="A20" s="8">
        <f t="shared" si="0"/>
        <v>16</v>
      </c>
      <c r="B20" s="41" t="s">
        <v>376</v>
      </c>
      <c r="C20" s="120">
        <v>367900.82</v>
      </c>
      <c r="D20" s="114">
        <v>367900.82</v>
      </c>
      <c r="E20" s="114">
        <v>367900.82</v>
      </c>
      <c r="F20" s="126">
        <v>367900.82</v>
      </c>
      <c r="G20" s="114">
        <v>367900.82</v>
      </c>
      <c r="H20" s="126">
        <v>367900.82</v>
      </c>
      <c r="I20" s="114">
        <v>367900.82</v>
      </c>
      <c r="J20" s="114">
        <v>367900.82</v>
      </c>
      <c r="K20" s="126"/>
      <c r="L20" s="126"/>
      <c r="M20" s="114"/>
      <c r="N20" s="133"/>
      <c r="O20" s="91" t="s">
        <v>397</v>
      </c>
    </row>
    <row r="21" spans="1:17">
      <c r="A21" s="8">
        <f t="shared" si="0"/>
        <v>17</v>
      </c>
      <c r="B21" s="41" t="s">
        <v>47</v>
      </c>
      <c r="C21" s="120">
        <v>0</v>
      </c>
      <c r="D21" s="114">
        <v>0</v>
      </c>
      <c r="E21" s="114">
        <v>0</v>
      </c>
      <c r="F21" s="126">
        <v>0</v>
      </c>
      <c r="G21" s="114">
        <v>0</v>
      </c>
      <c r="H21" s="126">
        <v>0</v>
      </c>
      <c r="I21" s="114">
        <v>0</v>
      </c>
      <c r="J21" s="114">
        <v>0</v>
      </c>
      <c r="K21" s="126"/>
      <c r="L21" s="126"/>
      <c r="M21" s="114"/>
      <c r="N21" s="133"/>
      <c r="O21" s="91" t="s">
        <v>48</v>
      </c>
      <c r="Q21" s="12"/>
    </row>
    <row r="22" spans="1:17">
      <c r="A22" s="8">
        <f t="shared" si="0"/>
        <v>18</v>
      </c>
      <c r="B22" s="41" t="s">
        <v>49</v>
      </c>
      <c r="C22" s="120">
        <v>141122.76194999999</v>
      </c>
      <c r="D22" s="114">
        <v>139212.82527999999</v>
      </c>
      <c r="E22" s="114">
        <v>139598.17302000002</v>
      </c>
      <c r="F22" s="126">
        <v>136870.45940000002</v>
      </c>
      <c r="G22" s="114">
        <v>136509.60716000001</v>
      </c>
      <c r="H22" s="126">
        <v>134813.04297000001</v>
      </c>
      <c r="I22" s="114">
        <v>131865.13628000001</v>
      </c>
      <c r="J22" s="114">
        <v>134190.50227</v>
      </c>
      <c r="K22" s="126"/>
      <c r="L22" s="126"/>
      <c r="M22" s="114"/>
      <c r="N22" s="133"/>
      <c r="O22" s="91" t="s">
        <v>50</v>
      </c>
    </row>
    <row r="23" spans="1:17" s="12" customFormat="1">
      <c r="A23" s="8">
        <f t="shared" si="0"/>
        <v>19</v>
      </c>
      <c r="B23" s="41" t="s">
        <v>440</v>
      </c>
      <c r="C23" s="120">
        <v>2203637.0817999998</v>
      </c>
      <c r="D23" s="114">
        <v>2213106.7585999998</v>
      </c>
      <c r="E23" s="114">
        <v>2196983.9071999998</v>
      </c>
      <c r="F23" s="126">
        <v>2098557.7601600001</v>
      </c>
      <c r="G23" s="114">
        <v>2079623.0208100001</v>
      </c>
      <c r="H23" s="126">
        <v>2125376.6899699997</v>
      </c>
      <c r="I23" s="114">
        <v>2139603.7015299997</v>
      </c>
      <c r="J23" s="114">
        <v>2144848.2050299994</v>
      </c>
      <c r="K23" s="126"/>
      <c r="L23" s="126"/>
      <c r="M23" s="114"/>
      <c r="N23" s="133"/>
      <c r="O23" s="91" t="s">
        <v>84</v>
      </c>
    </row>
    <row r="24" spans="1:17" s="12" customFormat="1">
      <c r="A24" s="8">
        <f t="shared" si="0"/>
        <v>20</v>
      </c>
      <c r="B24" s="41" t="s">
        <v>438</v>
      </c>
      <c r="C24" s="120">
        <v>36448.710959999997</v>
      </c>
      <c r="D24" s="114">
        <v>35386.077409999998</v>
      </c>
      <c r="E24" s="114">
        <v>35310.710449999999</v>
      </c>
      <c r="F24" s="126">
        <v>35220.714019999999</v>
      </c>
      <c r="G24" s="114">
        <v>35112.147490000003</v>
      </c>
      <c r="H24" s="126">
        <v>0</v>
      </c>
      <c r="I24" s="114">
        <v>0</v>
      </c>
      <c r="J24" s="114">
        <v>0</v>
      </c>
      <c r="K24" s="126"/>
      <c r="L24" s="126"/>
      <c r="M24" s="114"/>
      <c r="N24" s="133"/>
      <c r="O24" s="91"/>
    </row>
    <row r="25" spans="1:17" s="12" customFormat="1">
      <c r="A25" s="8">
        <f t="shared" si="0"/>
        <v>21</v>
      </c>
      <c r="B25" s="41" t="s">
        <v>439</v>
      </c>
      <c r="C25" s="120">
        <v>259617.00000000003</v>
      </c>
      <c r="D25" s="114">
        <v>262695</v>
      </c>
      <c r="E25" s="114">
        <v>272374.5</v>
      </c>
      <c r="F25" s="126">
        <v>256389</v>
      </c>
      <c r="G25" s="114">
        <v>256389</v>
      </c>
      <c r="H25" s="114">
        <v>252724.07</v>
      </c>
      <c r="I25" s="114">
        <v>252724.07</v>
      </c>
      <c r="J25" s="114">
        <v>252724.07</v>
      </c>
      <c r="K25" s="126"/>
      <c r="L25" s="126"/>
      <c r="M25" s="114"/>
      <c r="N25" s="133"/>
      <c r="O25" s="91"/>
    </row>
    <row r="26" spans="1:17">
      <c r="A26" s="8">
        <f t="shared" si="0"/>
        <v>22</v>
      </c>
      <c r="B26" s="41" t="s">
        <v>51</v>
      </c>
      <c r="C26" s="120">
        <v>882757.26260000002</v>
      </c>
      <c r="D26" s="114">
        <v>939709.83877000003</v>
      </c>
      <c r="E26" s="114">
        <v>1141130.2839500001</v>
      </c>
      <c r="F26" s="126">
        <v>1181304.06865</v>
      </c>
      <c r="G26" s="114">
        <v>1164704.0686499998</v>
      </c>
      <c r="H26" s="126">
        <v>1262504.2127399999</v>
      </c>
      <c r="I26" s="114">
        <v>1406304.18701</v>
      </c>
      <c r="J26" s="114">
        <v>1412403.5849299999</v>
      </c>
      <c r="K26" s="126"/>
      <c r="L26" s="126"/>
      <c r="M26" s="114"/>
      <c r="N26" s="133"/>
      <c r="O26" s="91" t="s">
        <v>52</v>
      </c>
    </row>
    <row r="27" spans="1:17" s="71" customFormat="1">
      <c r="A27" s="70">
        <f t="shared" si="0"/>
        <v>23</v>
      </c>
      <c r="B27" s="68" t="s">
        <v>53</v>
      </c>
      <c r="C27" s="124">
        <v>481100151.94948</v>
      </c>
      <c r="D27" s="125">
        <v>491332795.79472005</v>
      </c>
      <c r="E27" s="125">
        <v>487169110.88142002</v>
      </c>
      <c r="F27" s="127">
        <v>490211677.98400998</v>
      </c>
      <c r="G27" s="125">
        <v>489023727.20211989</v>
      </c>
      <c r="H27" s="127">
        <v>492346600.57590997</v>
      </c>
      <c r="I27" s="125">
        <v>490812880.27316988</v>
      </c>
      <c r="J27" s="125">
        <v>496398091.16568011</v>
      </c>
      <c r="K27" s="127"/>
      <c r="L27" s="127"/>
      <c r="M27" s="125"/>
      <c r="N27" s="135"/>
      <c r="O27" s="96" t="s">
        <v>54</v>
      </c>
    </row>
    <row r="28" spans="1:17">
      <c r="A28" s="8">
        <f t="shared" si="0"/>
        <v>24</v>
      </c>
      <c r="B28" s="41" t="s">
        <v>55</v>
      </c>
      <c r="C28" s="120">
        <v>11845919.163320003</v>
      </c>
      <c r="D28" s="114">
        <v>10831292.500309996</v>
      </c>
      <c r="E28" s="114">
        <v>9719473.3962299991</v>
      </c>
      <c r="F28" s="126">
        <v>9353596.0762599856</v>
      </c>
      <c r="G28" s="114">
        <v>10021200.017399989</v>
      </c>
      <c r="H28" s="126">
        <v>10226831.672989996</v>
      </c>
      <c r="I28" s="114">
        <v>9662485.3465699982</v>
      </c>
      <c r="J28" s="114">
        <v>10700956.92939</v>
      </c>
      <c r="K28" s="126"/>
      <c r="L28" s="126"/>
      <c r="M28" s="114"/>
      <c r="N28" s="133"/>
      <c r="O28" s="91" t="s">
        <v>79</v>
      </c>
    </row>
    <row r="29" spans="1:17">
      <c r="A29" s="8">
        <f t="shared" si="0"/>
        <v>25</v>
      </c>
      <c r="B29" s="41" t="s">
        <v>56</v>
      </c>
      <c r="C29" s="120">
        <v>5250688.5543799996</v>
      </c>
      <c r="D29" s="114">
        <v>4559674.2538200002</v>
      </c>
      <c r="E29" s="114">
        <v>4164411.8845399991</v>
      </c>
      <c r="F29" s="126">
        <v>4526161.8403900014</v>
      </c>
      <c r="G29" s="114">
        <v>4399074.468989999</v>
      </c>
      <c r="H29" s="126">
        <v>3974450.1346899993</v>
      </c>
      <c r="I29" s="114">
        <v>4136299.2538399994</v>
      </c>
      <c r="J29" s="114">
        <v>3800850.9665299999</v>
      </c>
      <c r="K29" s="126"/>
      <c r="L29" s="126"/>
      <c r="M29" s="114"/>
      <c r="N29" s="133"/>
      <c r="O29" s="91" t="s">
        <v>80</v>
      </c>
    </row>
    <row r="30" spans="1:17" s="12" customFormat="1">
      <c r="A30" s="8">
        <f t="shared" si="0"/>
        <v>26</v>
      </c>
      <c r="B30" s="41" t="s">
        <v>377</v>
      </c>
      <c r="C30" s="120">
        <v>2618.9103599999999</v>
      </c>
      <c r="D30" s="114">
        <v>2140.6813999999999</v>
      </c>
      <c r="E30" s="114">
        <v>2301.1204600000001</v>
      </c>
      <c r="F30" s="126">
        <v>2517.6354900000001</v>
      </c>
      <c r="G30" s="114">
        <v>2812.8591099999999</v>
      </c>
      <c r="H30" s="126">
        <v>28617.91317</v>
      </c>
      <c r="I30" s="114">
        <v>1611.6570300000001</v>
      </c>
      <c r="J30" s="114">
        <v>52331.9876</v>
      </c>
      <c r="K30" s="126"/>
      <c r="L30" s="126"/>
      <c r="M30" s="114"/>
      <c r="N30" s="133"/>
      <c r="O30" s="91" t="s">
        <v>398</v>
      </c>
    </row>
    <row r="31" spans="1:17" s="12" customFormat="1">
      <c r="A31" s="8">
        <f t="shared" si="0"/>
        <v>27</v>
      </c>
      <c r="B31" s="41" t="s">
        <v>378</v>
      </c>
      <c r="C31" s="120">
        <v>4274385.4240100002</v>
      </c>
      <c r="D31" s="114">
        <v>4376112.3944499996</v>
      </c>
      <c r="E31" s="114">
        <v>4378981.6391999992</v>
      </c>
      <c r="F31" s="126">
        <v>4327696.8298900006</v>
      </c>
      <c r="G31" s="114">
        <v>4357548.4837699998</v>
      </c>
      <c r="H31" s="126">
        <v>4317599.4778399998</v>
      </c>
      <c r="I31" s="114">
        <v>4303945.2512700008</v>
      </c>
      <c r="J31" s="114">
        <v>4593304.9739400009</v>
      </c>
      <c r="K31" s="126"/>
      <c r="L31" s="126"/>
      <c r="M31" s="114"/>
      <c r="N31" s="133"/>
      <c r="O31" s="91" t="s">
        <v>399</v>
      </c>
    </row>
    <row r="32" spans="1:17">
      <c r="A32" s="8">
        <f t="shared" si="0"/>
        <v>28</v>
      </c>
      <c r="B32" s="41" t="s">
        <v>57</v>
      </c>
      <c r="C32" s="120">
        <v>92117.941930000015</v>
      </c>
      <c r="D32" s="114">
        <v>93160.086410000004</v>
      </c>
      <c r="E32" s="114">
        <v>90100.121170000013</v>
      </c>
      <c r="F32" s="126">
        <v>87591.944430000003</v>
      </c>
      <c r="G32" s="114">
        <v>78722.326870000004</v>
      </c>
      <c r="H32" s="126">
        <v>76810.103380000015</v>
      </c>
      <c r="I32" s="114">
        <v>71767.405410000007</v>
      </c>
      <c r="J32" s="114">
        <v>59202.308759999993</v>
      </c>
      <c r="K32" s="126"/>
      <c r="L32" s="126"/>
      <c r="M32" s="114"/>
      <c r="N32" s="133"/>
      <c r="O32" s="91" t="s">
        <v>81</v>
      </c>
    </row>
    <row r="33" spans="1:15" s="12" customFormat="1">
      <c r="A33" s="8">
        <f t="shared" si="0"/>
        <v>29</v>
      </c>
      <c r="B33" s="41" t="s">
        <v>379</v>
      </c>
      <c r="C33" s="120">
        <v>4090896.5749500007</v>
      </c>
      <c r="D33" s="114">
        <v>4408034.2582400003</v>
      </c>
      <c r="E33" s="114">
        <v>3493602.9079399998</v>
      </c>
      <c r="F33" s="126">
        <v>3728341.78791</v>
      </c>
      <c r="G33" s="114">
        <v>3815500.6007900001</v>
      </c>
      <c r="H33" s="126">
        <v>4072948.2555499999</v>
      </c>
      <c r="I33" s="114">
        <v>4282004.0746699981</v>
      </c>
      <c r="J33" s="114">
        <v>4417548.7852800013</v>
      </c>
      <c r="K33" s="126"/>
      <c r="L33" s="126"/>
      <c r="M33" s="114"/>
      <c r="N33" s="133"/>
      <c r="O33" s="91" t="s">
        <v>400</v>
      </c>
    </row>
    <row r="34" spans="1:15">
      <c r="A34" s="8">
        <f t="shared" si="0"/>
        <v>30</v>
      </c>
      <c r="B34" s="41" t="s">
        <v>58</v>
      </c>
      <c r="C34" s="120">
        <v>580213.99661999987</v>
      </c>
      <c r="D34" s="114">
        <v>513331.03659999993</v>
      </c>
      <c r="E34" s="114">
        <v>458860.62541000004</v>
      </c>
      <c r="F34" s="126">
        <v>392691.46143000002</v>
      </c>
      <c r="G34" s="114">
        <v>490892.48410000012</v>
      </c>
      <c r="H34" s="114">
        <v>824052.11525000015</v>
      </c>
      <c r="I34" s="114">
        <v>617675.74346999987</v>
      </c>
      <c r="J34" s="114">
        <v>556703.99713000003</v>
      </c>
      <c r="K34" s="126"/>
      <c r="L34" s="126"/>
      <c r="M34" s="114"/>
      <c r="N34" s="133"/>
      <c r="O34" s="91" t="s">
        <v>82</v>
      </c>
    </row>
    <row r="35" spans="1:15">
      <c r="A35" s="8">
        <f t="shared" si="0"/>
        <v>31</v>
      </c>
      <c r="B35" s="41" t="s">
        <v>59</v>
      </c>
      <c r="C35" s="120">
        <v>2388541.2695400002</v>
      </c>
      <c r="D35" s="114">
        <v>2348620.9033199996</v>
      </c>
      <c r="E35" s="114">
        <v>2702706.34693</v>
      </c>
      <c r="F35" s="126">
        <v>2658048.1611600001</v>
      </c>
      <c r="G35" s="114">
        <v>2414297.8951400002</v>
      </c>
      <c r="H35" s="114">
        <v>3079812.1545900004</v>
      </c>
      <c r="I35" s="114">
        <v>2906954.2533699996</v>
      </c>
      <c r="J35" s="114">
        <v>2531151.6326700007</v>
      </c>
      <c r="K35" s="126"/>
      <c r="L35" s="126"/>
      <c r="M35" s="114"/>
      <c r="N35" s="133"/>
      <c r="O35" s="91" t="s">
        <v>83</v>
      </c>
    </row>
    <row r="36" spans="1:15">
      <c r="A36" s="8">
        <f t="shared" si="0"/>
        <v>32</v>
      </c>
      <c r="B36" s="41" t="s">
        <v>60</v>
      </c>
      <c r="C36" s="120">
        <v>5449600.2158799982</v>
      </c>
      <c r="D36" s="114">
        <v>5441001.2933599995</v>
      </c>
      <c r="E36" s="114">
        <v>5426878.926930001</v>
      </c>
      <c r="F36" s="126">
        <v>5422816.0452399999</v>
      </c>
      <c r="G36" s="114">
        <v>5419697.083949999</v>
      </c>
      <c r="H36" s="114">
        <v>5415784.6208599992</v>
      </c>
      <c r="I36" s="114">
        <v>5409325.5112899989</v>
      </c>
      <c r="J36" s="114">
        <v>5402977.6434099991</v>
      </c>
      <c r="K36" s="126"/>
      <c r="L36" s="126"/>
      <c r="M36" s="114"/>
      <c r="N36" s="133"/>
      <c r="O36" s="91" t="s">
        <v>85</v>
      </c>
    </row>
    <row r="37" spans="1:15" s="12" customFormat="1">
      <c r="A37" s="8">
        <f t="shared" si="0"/>
        <v>33</v>
      </c>
      <c r="B37" s="41" t="s">
        <v>380</v>
      </c>
      <c r="C37" s="120">
        <v>521790.62395999994</v>
      </c>
      <c r="D37" s="114">
        <v>544649.54521999997</v>
      </c>
      <c r="E37" s="114">
        <v>545947.10465999995</v>
      </c>
      <c r="F37" s="126">
        <v>544441.94601999992</v>
      </c>
      <c r="G37" s="114">
        <v>542748.09872000001</v>
      </c>
      <c r="H37" s="114">
        <v>714739.20320999995</v>
      </c>
      <c r="I37" s="114">
        <v>720840.71340999997</v>
      </c>
      <c r="J37" s="114">
        <v>745249.43712000013</v>
      </c>
      <c r="K37" s="126"/>
      <c r="L37" s="126"/>
      <c r="M37" s="114"/>
      <c r="N37" s="133"/>
      <c r="O37" s="91" t="s">
        <v>401</v>
      </c>
    </row>
    <row r="38" spans="1:15">
      <c r="A38" s="8">
        <f t="shared" si="0"/>
        <v>34</v>
      </c>
      <c r="B38" s="41" t="s">
        <v>61</v>
      </c>
      <c r="C38" s="120">
        <v>2531357.3836699999</v>
      </c>
      <c r="D38" s="114">
        <v>2502190.0268700002</v>
      </c>
      <c r="E38" s="114">
        <v>2514905.658460001</v>
      </c>
      <c r="F38" s="126">
        <v>2498219.9732099995</v>
      </c>
      <c r="G38" s="114">
        <v>2482951.2233799989</v>
      </c>
      <c r="H38" s="114">
        <v>2518290.8988199998</v>
      </c>
      <c r="I38" s="114">
        <v>2533911.3510400001</v>
      </c>
      <c r="J38" s="114">
        <v>2544231.4825700009</v>
      </c>
      <c r="K38" s="126"/>
      <c r="L38" s="126"/>
      <c r="M38" s="114"/>
      <c r="N38" s="133"/>
      <c r="O38" s="91" t="s">
        <v>86</v>
      </c>
    </row>
    <row r="39" spans="1:15">
      <c r="A39" s="8">
        <f t="shared" si="0"/>
        <v>35</v>
      </c>
      <c r="B39" s="41" t="s">
        <v>62</v>
      </c>
      <c r="C39" s="120">
        <v>28789871.03405001</v>
      </c>
      <c r="D39" s="114">
        <v>27431203.952800006</v>
      </c>
      <c r="E39" s="114">
        <v>28964273.355850007</v>
      </c>
      <c r="F39" s="126">
        <v>28326228.111730006</v>
      </c>
      <c r="G39" s="114">
        <v>28780330.973540004</v>
      </c>
      <c r="H39" s="114">
        <v>27801833.879389994</v>
      </c>
      <c r="I39" s="114">
        <v>30395364.419130005</v>
      </c>
      <c r="J39" s="114">
        <v>29125480.409359995</v>
      </c>
      <c r="K39" s="126"/>
      <c r="L39" s="126"/>
      <c r="M39" s="114"/>
      <c r="N39" s="133"/>
      <c r="O39" s="91" t="s">
        <v>87</v>
      </c>
    </row>
    <row r="40" spans="1:15" s="71" customFormat="1">
      <c r="A40" s="70">
        <f t="shared" si="0"/>
        <v>36</v>
      </c>
      <c r="B40" s="68" t="s">
        <v>63</v>
      </c>
      <c r="C40" s="124">
        <v>65818001.09404999</v>
      </c>
      <c r="D40" s="125">
        <v>63051410.93421001</v>
      </c>
      <c r="E40" s="125">
        <v>62462443.089250013</v>
      </c>
      <c r="F40" s="127">
        <v>61868351.814449981</v>
      </c>
      <c r="G40" s="125">
        <v>62805776.517159998</v>
      </c>
      <c r="H40" s="127">
        <v>63051770.431309998</v>
      </c>
      <c r="I40" s="125">
        <v>65042184.981959999</v>
      </c>
      <c r="J40" s="125">
        <v>64529990.555229992</v>
      </c>
      <c r="K40" s="127"/>
      <c r="L40" s="127"/>
      <c r="M40" s="125"/>
      <c r="N40" s="135"/>
      <c r="O40" s="96" t="s">
        <v>88</v>
      </c>
    </row>
    <row r="41" spans="1:15" s="71" customFormat="1">
      <c r="A41" s="70">
        <f t="shared" si="0"/>
        <v>37</v>
      </c>
      <c r="B41" s="68" t="s">
        <v>64</v>
      </c>
      <c r="C41" s="124">
        <v>546918153.04374981</v>
      </c>
      <c r="D41" s="125">
        <v>554384206.72913992</v>
      </c>
      <c r="E41" s="125">
        <v>549631553.97084987</v>
      </c>
      <c r="F41" s="127">
        <v>552080029.79868984</v>
      </c>
      <c r="G41" s="125">
        <v>551829503.71946979</v>
      </c>
      <c r="H41" s="127">
        <v>555398371.00812995</v>
      </c>
      <c r="I41" s="125">
        <v>555855065.25537002</v>
      </c>
      <c r="J41" s="125">
        <v>560928081.72115016</v>
      </c>
      <c r="K41" s="127"/>
      <c r="L41" s="127"/>
      <c r="M41" s="125"/>
      <c r="N41" s="135"/>
      <c r="O41" s="96" t="s">
        <v>89</v>
      </c>
    </row>
    <row r="42" spans="1:15">
      <c r="A42" s="8">
        <f t="shared" si="0"/>
        <v>38</v>
      </c>
      <c r="B42" s="41" t="s">
        <v>65</v>
      </c>
      <c r="C42" s="120">
        <v>29064306.199949995</v>
      </c>
      <c r="D42" s="114">
        <v>28238589.904150005</v>
      </c>
      <c r="E42" s="114">
        <v>25677225.756950002</v>
      </c>
      <c r="F42" s="126">
        <v>22537195.581489991</v>
      </c>
      <c r="G42" s="39">
        <v>16567631.177880004</v>
      </c>
      <c r="H42" s="126">
        <v>13853467.285370005</v>
      </c>
      <c r="I42" s="114">
        <v>13839774.048899999</v>
      </c>
      <c r="J42" s="114">
        <v>14491899.339779999</v>
      </c>
      <c r="K42" s="39"/>
      <c r="L42" s="39"/>
      <c r="M42" s="114"/>
      <c r="N42" s="133"/>
      <c r="O42" s="91" t="s">
        <v>90</v>
      </c>
    </row>
    <row r="43" spans="1:15">
      <c r="A43" s="8">
        <f t="shared" si="0"/>
        <v>39</v>
      </c>
      <c r="B43" s="41" t="s">
        <v>66</v>
      </c>
      <c r="C43" s="120">
        <v>23562.14961</v>
      </c>
      <c r="D43" s="114">
        <v>22437.137470000001</v>
      </c>
      <c r="E43" s="114">
        <v>21319.8861</v>
      </c>
      <c r="F43" s="126">
        <v>25581.359960000002</v>
      </c>
      <c r="G43" s="114">
        <v>25040.952359999999</v>
      </c>
      <c r="H43" s="126">
        <v>26262.480940000001</v>
      </c>
      <c r="I43" s="114">
        <v>31459.64831</v>
      </c>
      <c r="J43" s="114">
        <v>12292.807559999999</v>
      </c>
      <c r="K43" s="126"/>
      <c r="L43" s="126"/>
      <c r="M43" s="114"/>
      <c r="N43" s="133"/>
      <c r="O43" s="91" t="s">
        <v>91</v>
      </c>
    </row>
    <row r="44" spans="1:15">
      <c r="A44" s="8">
        <f t="shared" si="0"/>
        <v>40</v>
      </c>
      <c r="B44" s="41" t="s">
        <v>67</v>
      </c>
      <c r="C44" s="120">
        <v>4146542.1372799994</v>
      </c>
      <c r="D44" s="114">
        <v>4327069.5009399997</v>
      </c>
      <c r="E44" s="114">
        <v>3459460.6730899992</v>
      </c>
      <c r="F44" s="126">
        <v>3630228.7913499987</v>
      </c>
      <c r="G44" s="114">
        <v>3659301.4607199994</v>
      </c>
      <c r="H44" s="126">
        <v>3671690.3482200005</v>
      </c>
      <c r="I44" s="114">
        <v>3770566.5002599997</v>
      </c>
      <c r="J44" s="114">
        <v>3756112.6233599987</v>
      </c>
      <c r="K44" s="126"/>
      <c r="L44" s="126"/>
      <c r="M44" s="114"/>
      <c r="N44" s="133"/>
      <c r="O44" s="91" t="s">
        <v>92</v>
      </c>
    </row>
    <row r="45" spans="1:15">
      <c r="A45" s="8">
        <f t="shared" si="0"/>
        <v>41</v>
      </c>
      <c r="B45" s="41" t="s">
        <v>68</v>
      </c>
      <c r="C45" s="120">
        <v>2076600.0075600001</v>
      </c>
      <c r="D45" s="114">
        <v>1742993.0425400001</v>
      </c>
      <c r="E45" s="114">
        <v>1950627.4214400002</v>
      </c>
      <c r="F45" s="126">
        <v>1868617.4314399997</v>
      </c>
      <c r="G45" s="114">
        <v>1771532.2094899996</v>
      </c>
      <c r="H45" s="126">
        <v>1856872.5131900001</v>
      </c>
      <c r="I45" s="114">
        <v>1845894.0894699998</v>
      </c>
      <c r="J45" s="114">
        <v>1809091.8434399995</v>
      </c>
      <c r="K45" s="126"/>
      <c r="L45" s="126"/>
      <c r="M45" s="114"/>
      <c r="N45" s="133"/>
      <c r="O45" s="91" t="s">
        <v>93</v>
      </c>
    </row>
    <row r="46" spans="1:15">
      <c r="A46" s="8">
        <f t="shared" si="0"/>
        <v>42</v>
      </c>
      <c r="B46" s="41" t="s">
        <v>69</v>
      </c>
      <c r="C46" s="120">
        <v>1650058.9650999999</v>
      </c>
      <c r="D46" s="114">
        <v>1661895.57583</v>
      </c>
      <c r="E46" s="114">
        <v>1758453.3380799997</v>
      </c>
      <c r="F46" s="126">
        <v>839883.86514400004</v>
      </c>
      <c r="G46" s="114">
        <v>975039.55540399998</v>
      </c>
      <c r="H46" s="126">
        <v>978372.25284999982</v>
      </c>
      <c r="I46" s="114">
        <v>977037.60574999999</v>
      </c>
      <c r="J46" s="114">
        <v>809346.05034000007</v>
      </c>
      <c r="K46" s="126"/>
      <c r="L46" s="126"/>
      <c r="M46" s="114"/>
      <c r="N46" s="133"/>
      <c r="O46" s="91" t="s">
        <v>94</v>
      </c>
    </row>
    <row r="47" spans="1:15">
      <c r="A47" s="8">
        <f t="shared" si="0"/>
        <v>43</v>
      </c>
      <c r="B47" s="41" t="s">
        <v>100</v>
      </c>
      <c r="C47" s="120">
        <v>5510781.7111799987</v>
      </c>
      <c r="D47" s="114">
        <v>5674891.7406799998</v>
      </c>
      <c r="E47" s="114">
        <v>5349462.990290002</v>
      </c>
      <c r="F47" s="126">
        <v>4452214.6215999983</v>
      </c>
      <c r="G47" s="114">
        <v>4520936.9811399998</v>
      </c>
      <c r="H47" s="126">
        <v>4441787.6120700007</v>
      </c>
      <c r="I47" s="114">
        <v>4658004.35458</v>
      </c>
      <c r="J47" s="114">
        <v>4782119.137740002</v>
      </c>
      <c r="K47" s="126"/>
      <c r="L47" s="126"/>
      <c r="M47" s="114"/>
      <c r="N47" s="133"/>
      <c r="O47" s="91" t="s">
        <v>70</v>
      </c>
    </row>
    <row r="48" spans="1:15">
      <c r="A48" s="8">
        <f t="shared" si="0"/>
        <v>44</v>
      </c>
      <c r="B48" s="41" t="s">
        <v>71</v>
      </c>
      <c r="C48" s="120">
        <v>18267248.553820003</v>
      </c>
      <c r="D48" s="114">
        <v>16782698.024740003</v>
      </c>
      <c r="E48" s="114">
        <v>16045952.17286</v>
      </c>
      <c r="F48" s="126">
        <v>16014811.598381681</v>
      </c>
      <c r="G48" s="114">
        <v>17436667.655391689</v>
      </c>
      <c r="H48" s="126">
        <v>16290792.28781</v>
      </c>
      <c r="I48" s="114">
        <v>16483622.479130002</v>
      </c>
      <c r="J48" s="114">
        <v>17370632.272070006</v>
      </c>
      <c r="K48" s="126"/>
      <c r="L48" s="126"/>
      <c r="M48" s="114"/>
      <c r="N48" s="133"/>
      <c r="O48" s="91" t="s">
        <v>95</v>
      </c>
    </row>
    <row r="49" spans="1:15" s="71" customFormat="1">
      <c r="A49" s="70">
        <f t="shared" si="0"/>
        <v>45</v>
      </c>
      <c r="B49" s="68" t="s">
        <v>72</v>
      </c>
      <c r="C49" s="124">
        <v>60739099.72535</v>
      </c>
      <c r="D49" s="125">
        <v>58450574.927300014</v>
      </c>
      <c r="E49" s="125">
        <v>54262502.239809997</v>
      </c>
      <c r="F49" s="127">
        <v>49368533.250365689</v>
      </c>
      <c r="G49" s="125">
        <v>44956149.993375696</v>
      </c>
      <c r="H49" s="127">
        <v>41119244.781409994</v>
      </c>
      <c r="I49" s="125">
        <v>41606358.727409981</v>
      </c>
      <c r="J49" s="125">
        <v>43031494.075290002</v>
      </c>
      <c r="K49" s="127"/>
      <c r="L49" s="127"/>
      <c r="M49" s="125"/>
      <c r="N49" s="135"/>
      <c r="O49" s="96" t="s">
        <v>96</v>
      </c>
    </row>
    <row r="50" spans="1:15">
      <c r="A50" s="8">
        <f t="shared" si="0"/>
        <v>46</v>
      </c>
      <c r="B50" s="41" t="s">
        <v>73</v>
      </c>
      <c r="C50" s="120">
        <v>427988206.21896017</v>
      </c>
      <c r="D50" s="114">
        <v>435246317.55743003</v>
      </c>
      <c r="E50" s="114">
        <v>430532394.75330007</v>
      </c>
      <c r="F50" s="126">
        <v>435239474.19476002</v>
      </c>
      <c r="G50" s="114">
        <v>437378801.37949997</v>
      </c>
      <c r="H50" s="126">
        <v>434979345.37773007</v>
      </c>
      <c r="I50" s="114">
        <v>436168515.91738999</v>
      </c>
      <c r="J50" s="114">
        <v>439523397.95945984</v>
      </c>
      <c r="K50" s="126"/>
      <c r="L50" s="126"/>
      <c r="M50" s="114"/>
      <c r="N50" s="133"/>
      <c r="O50" s="91" t="s">
        <v>97</v>
      </c>
    </row>
    <row r="51" spans="1:15">
      <c r="A51" s="8">
        <f t="shared" si="0"/>
        <v>47</v>
      </c>
      <c r="B51" s="41" t="s">
        <v>101</v>
      </c>
      <c r="C51" s="120">
        <v>4482408.2824599994</v>
      </c>
      <c r="D51" s="114">
        <v>4426119.0941400016</v>
      </c>
      <c r="E51" s="114">
        <v>4230958.0784999998</v>
      </c>
      <c r="F51" s="126">
        <v>4653797.3339199992</v>
      </c>
      <c r="G51" s="114">
        <v>4772948.4825299988</v>
      </c>
      <c r="H51" s="126">
        <v>4492509.5956499996</v>
      </c>
      <c r="I51" s="114">
        <v>4641739.5899</v>
      </c>
      <c r="J51" s="114">
        <v>4261811.9664199995</v>
      </c>
      <c r="K51" s="126"/>
      <c r="L51" s="126"/>
      <c r="M51" s="114"/>
      <c r="N51" s="133"/>
      <c r="O51" s="91" t="s">
        <v>74</v>
      </c>
    </row>
    <row r="52" spans="1:15">
      <c r="A52" s="8">
        <f t="shared" si="0"/>
        <v>48</v>
      </c>
      <c r="B52" s="41" t="s">
        <v>102</v>
      </c>
      <c r="C52" s="120">
        <v>6908319.4567900021</v>
      </c>
      <c r="D52" s="114">
        <v>6874534.0098800007</v>
      </c>
      <c r="E52" s="114">
        <v>6914179.7080000015</v>
      </c>
      <c r="F52" s="126">
        <v>7350594.4375700001</v>
      </c>
      <c r="G52" s="114">
        <v>7813013.3349900004</v>
      </c>
      <c r="H52" s="126">
        <v>8158104.5010700021</v>
      </c>
      <c r="I52" s="114">
        <v>8517609.3156299982</v>
      </c>
      <c r="J52" s="114">
        <v>9757663.8523900043</v>
      </c>
      <c r="K52" s="126"/>
      <c r="L52" s="126"/>
      <c r="M52" s="114"/>
      <c r="N52" s="133"/>
      <c r="O52" s="91" t="s">
        <v>75</v>
      </c>
    </row>
    <row r="53" spans="1:15" s="12" customFormat="1">
      <c r="A53" s="8">
        <f t="shared" si="0"/>
        <v>49</v>
      </c>
      <c r="B53" s="41" t="s">
        <v>381</v>
      </c>
      <c r="C53" s="120">
        <v>120042.17189</v>
      </c>
      <c r="D53" s="114">
        <v>126253.34878</v>
      </c>
      <c r="E53" s="114">
        <v>129133.92476000001</v>
      </c>
      <c r="F53" s="126">
        <v>137607.40623999998</v>
      </c>
      <c r="G53" s="114">
        <v>141569.88828000001</v>
      </c>
      <c r="H53" s="126">
        <v>156949.40176000001</v>
      </c>
      <c r="I53" s="114">
        <v>155879.07228000008</v>
      </c>
      <c r="J53" s="114">
        <v>79255.461430000039</v>
      </c>
      <c r="K53" s="126"/>
      <c r="L53" s="126"/>
      <c r="M53" s="114"/>
      <c r="N53" s="133"/>
      <c r="O53" s="91" t="s">
        <v>402</v>
      </c>
    </row>
    <row r="54" spans="1:15" s="71" customFormat="1">
      <c r="A54" s="70">
        <f t="shared" si="0"/>
        <v>50</v>
      </c>
      <c r="B54" s="68" t="s">
        <v>76</v>
      </c>
      <c r="C54" s="124">
        <v>439498976.1305601</v>
      </c>
      <c r="D54" s="125">
        <v>446673224.01077998</v>
      </c>
      <c r="E54" s="125">
        <v>441806666.46512997</v>
      </c>
      <c r="F54" s="127">
        <v>447381473.37307996</v>
      </c>
      <c r="G54" s="125">
        <v>450106333.08588994</v>
      </c>
      <c r="H54" s="127">
        <v>447786908.87666988</v>
      </c>
      <c r="I54" s="125">
        <v>449483743.89565986</v>
      </c>
      <c r="J54" s="125">
        <v>453622129.24017</v>
      </c>
      <c r="K54" s="127"/>
      <c r="L54" s="127"/>
      <c r="M54" s="125"/>
      <c r="N54" s="135"/>
      <c r="O54" s="96" t="s">
        <v>98</v>
      </c>
    </row>
    <row r="55" spans="1:15" s="71" customFormat="1">
      <c r="A55" s="70">
        <f t="shared" si="0"/>
        <v>51</v>
      </c>
      <c r="B55" s="68" t="s">
        <v>77</v>
      </c>
      <c r="C55" s="124">
        <v>500238075.85613984</v>
      </c>
      <c r="D55" s="125">
        <v>505123798.93827987</v>
      </c>
      <c r="E55" s="125">
        <v>496069168.70516998</v>
      </c>
      <c r="F55" s="127">
        <v>496750006.6236257</v>
      </c>
      <c r="G55" s="125">
        <v>495062483.07945561</v>
      </c>
      <c r="H55" s="127">
        <v>488906153.65827</v>
      </c>
      <c r="I55" s="125">
        <v>491090102.62327003</v>
      </c>
      <c r="J55" s="125">
        <v>496653623.31564009</v>
      </c>
      <c r="K55" s="127"/>
      <c r="L55" s="127"/>
      <c r="M55" s="125"/>
      <c r="N55" s="135"/>
      <c r="O55" s="96" t="s">
        <v>99</v>
      </c>
    </row>
    <row r="56" spans="1:15">
      <c r="A56" s="8">
        <f t="shared" si="0"/>
        <v>52</v>
      </c>
      <c r="B56" s="41" t="s">
        <v>22</v>
      </c>
      <c r="C56" s="120">
        <v>1385.1</v>
      </c>
      <c r="D56" s="114">
        <v>1385.1</v>
      </c>
      <c r="E56" s="114">
        <v>1385.1</v>
      </c>
      <c r="F56" s="126">
        <v>1385.1</v>
      </c>
      <c r="G56" s="114">
        <v>1385.1</v>
      </c>
      <c r="H56" s="126">
        <v>1385.1</v>
      </c>
      <c r="I56" s="114">
        <v>1385.1</v>
      </c>
      <c r="J56" s="114">
        <v>1385.1</v>
      </c>
      <c r="K56" s="126"/>
      <c r="L56" s="126"/>
      <c r="M56" s="114"/>
      <c r="N56" s="133"/>
      <c r="O56" s="91" t="s">
        <v>78</v>
      </c>
    </row>
    <row r="57" spans="1:15">
      <c r="A57" s="8">
        <f t="shared" si="0"/>
        <v>53</v>
      </c>
      <c r="B57" s="41" t="s">
        <v>103</v>
      </c>
      <c r="C57" s="120">
        <v>33703259.993000001</v>
      </c>
      <c r="D57" s="114">
        <v>33846259.993000001</v>
      </c>
      <c r="E57" s="114">
        <v>34015705.792999998</v>
      </c>
      <c r="F57" s="126">
        <v>34180705.792999998</v>
      </c>
      <c r="G57" s="114">
        <v>34180705.792999998</v>
      </c>
      <c r="H57" s="126">
        <v>34035705.792999998</v>
      </c>
      <c r="I57" s="114">
        <v>34035705.792999998</v>
      </c>
      <c r="J57" s="114">
        <v>34065705.792999998</v>
      </c>
      <c r="K57" s="126"/>
      <c r="L57" s="126"/>
      <c r="M57" s="114"/>
      <c r="N57" s="133"/>
      <c r="O57" s="91" t="s">
        <v>111</v>
      </c>
    </row>
    <row r="58" spans="1:15">
      <c r="A58" s="8">
        <f t="shared" si="0"/>
        <v>54</v>
      </c>
      <c r="B58" s="41" t="s">
        <v>104</v>
      </c>
      <c r="C58" s="120">
        <v>19914859.004590001</v>
      </c>
      <c r="D58" s="114">
        <v>19914859.004590001</v>
      </c>
      <c r="E58" s="114">
        <v>23671213.20459</v>
      </c>
      <c r="F58" s="126">
        <v>23671213.20459</v>
      </c>
      <c r="G58" s="114">
        <v>23671213.20459</v>
      </c>
      <c r="H58" s="126">
        <v>23671213.20459</v>
      </c>
      <c r="I58" s="114">
        <v>23671213.20459</v>
      </c>
      <c r="J58" s="114">
        <v>23671213.20459</v>
      </c>
      <c r="K58" s="126"/>
      <c r="L58" s="126"/>
      <c r="M58" s="114"/>
      <c r="N58" s="133"/>
      <c r="O58" s="91" t="s">
        <v>113</v>
      </c>
    </row>
    <row r="59" spans="1:15">
      <c r="A59" s="8">
        <f t="shared" si="0"/>
        <v>55</v>
      </c>
      <c r="B59" s="41" t="s">
        <v>107</v>
      </c>
      <c r="C59" s="120">
        <v>12541108.387420001</v>
      </c>
      <c r="D59" s="114">
        <v>13203005.875120003</v>
      </c>
      <c r="E59" s="114">
        <v>12345436.291869992</v>
      </c>
      <c r="F59" s="126">
        <v>11722908.426676681</v>
      </c>
      <c r="G59" s="114">
        <v>8758944.3146066722</v>
      </c>
      <c r="H59" s="127">
        <v>10837869.629909998</v>
      </c>
      <c r="I59" s="114">
        <v>8785109.1617600005</v>
      </c>
      <c r="J59" s="114">
        <v>8387335.4576499965</v>
      </c>
      <c r="K59" s="126"/>
      <c r="L59" s="126"/>
      <c r="M59" s="114"/>
      <c r="N59" s="133"/>
      <c r="O59" s="91" t="s">
        <v>108</v>
      </c>
    </row>
    <row r="60" spans="1:15">
      <c r="A60" s="8">
        <f t="shared" si="0"/>
        <v>56</v>
      </c>
      <c r="B60" s="41" t="s">
        <v>3</v>
      </c>
      <c r="C60" s="120">
        <v>-19480535.308419995</v>
      </c>
      <c r="D60" s="114">
        <v>-17705102.180600006</v>
      </c>
      <c r="E60" s="114">
        <v>-16471355.127210015</v>
      </c>
      <c r="F60" s="126">
        <v>-14246189.328972371</v>
      </c>
      <c r="G60" s="114">
        <v>-9845227.7543923724</v>
      </c>
      <c r="H60" s="127">
        <v>-2053956.3757900009</v>
      </c>
      <c r="I60" s="114">
        <v>-1728450.6130699883</v>
      </c>
      <c r="J60" s="114">
        <v>-1851181.1302600056</v>
      </c>
      <c r="K60" s="126"/>
      <c r="L60" s="126"/>
      <c r="M60" s="114"/>
      <c r="N60" s="133"/>
      <c r="O60" s="91" t="s">
        <v>112</v>
      </c>
    </row>
    <row r="61" spans="1:15" s="71" customFormat="1">
      <c r="A61" s="70">
        <f t="shared" si="0"/>
        <v>57</v>
      </c>
      <c r="B61" s="68" t="s">
        <v>105</v>
      </c>
      <c r="C61" s="124">
        <v>46678692.07649</v>
      </c>
      <c r="D61" s="125">
        <v>49259022.691960007</v>
      </c>
      <c r="E61" s="125">
        <v>53561000.162159994</v>
      </c>
      <c r="F61" s="127">
        <v>55328638.09519431</v>
      </c>
      <c r="G61" s="125">
        <v>56765635.557674296</v>
      </c>
      <c r="H61" s="125">
        <v>66490832.251570016</v>
      </c>
      <c r="I61" s="125">
        <v>64763577.546109997</v>
      </c>
      <c r="J61" s="125">
        <v>64273073.324879996</v>
      </c>
      <c r="K61" s="127"/>
      <c r="L61" s="127"/>
      <c r="M61" s="125"/>
      <c r="N61" s="135"/>
      <c r="O61" s="96" t="s">
        <v>106</v>
      </c>
    </row>
    <row r="62" spans="1:15" s="71" customFormat="1">
      <c r="A62" s="70">
        <f t="shared" si="0"/>
        <v>58</v>
      </c>
      <c r="B62" s="68" t="s">
        <v>109</v>
      </c>
      <c r="C62" s="124">
        <v>546918153.0328598</v>
      </c>
      <c r="D62" s="125">
        <v>554384206.73046982</v>
      </c>
      <c r="E62" s="125">
        <v>549631553.96750009</v>
      </c>
      <c r="F62" s="127">
        <v>552080029.81902993</v>
      </c>
      <c r="G62" s="125">
        <v>551829503.73727977</v>
      </c>
      <c r="H62" s="125">
        <v>555398371.01001</v>
      </c>
      <c r="I62" s="125">
        <v>555855065.26958001</v>
      </c>
      <c r="J62" s="125">
        <v>560928081.74073017</v>
      </c>
      <c r="K62" s="127"/>
      <c r="L62" s="127"/>
      <c r="M62" s="125"/>
      <c r="N62" s="135"/>
      <c r="O62" s="96" t="s">
        <v>110</v>
      </c>
    </row>
    <row r="63" spans="1:15">
      <c r="H63" s="39"/>
      <c r="I63" s="82"/>
      <c r="J63" s="83"/>
    </row>
    <row r="64" spans="1:15" ht="15.5">
      <c r="B64" s="101" t="s">
        <v>441</v>
      </c>
      <c r="G64" s="76"/>
    </row>
    <row r="65" spans="2:16" ht="15.5">
      <c r="B65" s="101"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72"/>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12" customWidth="1"/>
    <col min="2" max="2" width="75.1796875" style="41" customWidth="1"/>
    <col min="3" max="3" width="17.81640625" style="12" customWidth="1"/>
    <col min="4" max="5" width="20.1796875" style="12" customWidth="1"/>
    <col min="6" max="7" width="17.81640625" style="12" customWidth="1"/>
    <col min="8" max="8" width="19.81640625" style="12" customWidth="1"/>
    <col min="9" max="9" width="20.1796875" style="12" customWidth="1"/>
    <col min="10" max="11" width="19.1796875" style="12" customWidth="1"/>
    <col min="12" max="12" width="20.1796875" style="12" customWidth="1"/>
    <col min="13" max="13" width="19.1796875" style="12" customWidth="1"/>
    <col min="14" max="14" width="17.81640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94" t="s">
        <v>405</v>
      </c>
    </row>
    <row r="2" spans="1:15" s="12" customFormat="1" ht="31.5" customHeight="1" thickBot="1">
      <c r="A2" s="146" t="s">
        <v>114</v>
      </c>
      <c r="B2" s="147"/>
      <c r="C2" s="147"/>
      <c r="D2" s="147"/>
      <c r="E2" s="147"/>
      <c r="F2" s="147"/>
      <c r="G2" s="147"/>
      <c r="H2" s="147"/>
      <c r="I2" s="147"/>
      <c r="J2" s="147"/>
      <c r="K2" s="147"/>
      <c r="L2" s="147"/>
      <c r="M2" s="147"/>
      <c r="N2" s="147"/>
      <c r="O2" s="147"/>
    </row>
    <row r="3" spans="1:15" s="12" customFormat="1" ht="31.5" customHeight="1" thickBot="1">
      <c r="A3" s="152" t="s">
        <v>356</v>
      </c>
      <c r="B3" s="153"/>
      <c r="C3" s="153"/>
      <c r="D3" s="153"/>
      <c r="E3" s="153"/>
      <c r="F3" s="153"/>
      <c r="G3" s="153"/>
      <c r="H3" s="153"/>
      <c r="I3" s="153"/>
      <c r="J3" s="153"/>
      <c r="K3" s="153"/>
      <c r="L3" s="153"/>
      <c r="M3" s="153"/>
      <c r="N3" s="153"/>
      <c r="O3" s="153"/>
    </row>
    <row r="4" spans="1:15" s="56" customFormat="1" ht="31.5"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37">
        <v>25907856.228809997</v>
      </c>
      <c r="D5" s="120">
        <v>25982547.882139999</v>
      </c>
      <c r="E5" s="120">
        <v>26449580.833079994</v>
      </c>
      <c r="F5" s="119">
        <v>25603906.495840009</v>
      </c>
      <c r="G5" s="119">
        <v>25629493.326310009</v>
      </c>
      <c r="H5" s="119">
        <v>26826621.118430007</v>
      </c>
      <c r="I5" s="119">
        <v>26089505.68936</v>
      </c>
      <c r="J5" s="119">
        <v>24942515.761619993</v>
      </c>
      <c r="K5" s="119"/>
      <c r="L5" s="119"/>
      <c r="M5" s="119"/>
      <c r="N5" s="120"/>
      <c r="O5" s="91" t="s">
        <v>394</v>
      </c>
    </row>
    <row r="6" spans="1:15" s="12" customFormat="1">
      <c r="A6" s="8">
        <f t="shared" ref="A6:A62" si="0">A5+1</f>
        <v>2</v>
      </c>
      <c r="B6" s="41" t="s">
        <v>370</v>
      </c>
      <c r="C6" s="137">
        <v>145409.20000000001</v>
      </c>
      <c r="D6" s="120">
        <v>145197.70000000001</v>
      </c>
      <c r="E6" s="120">
        <v>162143.6</v>
      </c>
      <c r="F6" s="119">
        <v>162008.4</v>
      </c>
      <c r="G6" s="119">
        <v>156278</v>
      </c>
      <c r="H6" s="119">
        <v>156519.79999999999</v>
      </c>
      <c r="I6" s="119">
        <v>156513.29999999999</v>
      </c>
      <c r="J6" s="119">
        <v>156361.20000000001</v>
      </c>
      <c r="K6" s="120"/>
      <c r="L6" s="120"/>
      <c r="M6" s="119"/>
      <c r="N6" s="120"/>
      <c r="O6" s="91" t="s">
        <v>393</v>
      </c>
    </row>
    <row r="7" spans="1:15">
      <c r="A7" s="8">
        <f t="shared" si="0"/>
        <v>3</v>
      </c>
      <c r="B7" s="41" t="s">
        <v>26</v>
      </c>
      <c r="C7" s="137">
        <v>5054833.3096300019</v>
      </c>
      <c r="D7" s="120">
        <v>5999738.9950200021</v>
      </c>
      <c r="E7" s="120">
        <v>5283800.5658100005</v>
      </c>
      <c r="F7" s="119">
        <v>5335795.8244499983</v>
      </c>
      <c r="G7" s="119">
        <v>5365731.865629999</v>
      </c>
      <c r="H7" s="119">
        <v>5638486.3093300005</v>
      </c>
      <c r="I7" s="119">
        <v>5946925.9788300004</v>
      </c>
      <c r="J7" s="119">
        <v>5952497.9504799992</v>
      </c>
      <c r="K7" s="120"/>
      <c r="L7" s="120"/>
      <c r="M7" s="119"/>
      <c r="N7" s="120"/>
      <c r="O7" s="91" t="s">
        <v>27</v>
      </c>
    </row>
    <row r="8" spans="1:15">
      <c r="A8" s="8">
        <f t="shared" si="0"/>
        <v>4</v>
      </c>
      <c r="B8" s="41" t="s">
        <v>372</v>
      </c>
      <c r="C8" s="137">
        <v>7654945.6898600003</v>
      </c>
      <c r="D8" s="120">
        <v>7521647.8138699988</v>
      </c>
      <c r="E8" s="120">
        <v>7547207.3986299988</v>
      </c>
      <c r="F8" s="119">
        <v>8037882.9350800002</v>
      </c>
      <c r="G8" s="119">
        <v>8104654.2318199994</v>
      </c>
      <c r="H8" s="119">
        <v>7933990.7051299987</v>
      </c>
      <c r="I8" s="119">
        <v>7857042.1500900006</v>
      </c>
      <c r="J8" s="119">
        <v>7709027.2066800008</v>
      </c>
      <c r="K8" s="120"/>
      <c r="L8" s="120"/>
      <c r="M8" s="119"/>
      <c r="N8" s="120"/>
      <c r="O8" s="91" t="s">
        <v>28</v>
      </c>
    </row>
    <row r="9" spans="1:15" s="12" customFormat="1">
      <c r="A9" s="8">
        <f t="shared" si="0"/>
        <v>5</v>
      </c>
      <c r="B9" s="41" t="s">
        <v>373</v>
      </c>
      <c r="C9" s="137">
        <v>169957.33189</v>
      </c>
      <c r="D9" s="120">
        <v>169944.29379</v>
      </c>
      <c r="E9" s="120">
        <v>170235.75568</v>
      </c>
      <c r="F9" s="119">
        <v>105907.39889</v>
      </c>
      <c r="G9" s="119">
        <v>105940.69889</v>
      </c>
      <c r="H9" s="119">
        <v>105718.42761</v>
      </c>
      <c r="I9" s="119">
        <v>210593.86760999999</v>
      </c>
      <c r="J9" s="119">
        <v>242498.56761</v>
      </c>
      <c r="K9" s="120"/>
      <c r="L9" s="120"/>
      <c r="M9" s="119"/>
      <c r="N9" s="120"/>
      <c r="O9" s="91" t="s">
        <v>395</v>
      </c>
    </row>
    <row r="10" spans="1:15">
      <c r="A10" s="8">
        <f t="shared" si="0"/>
        <v>6</v>
      </c>
      <c r="B10" s="41" t="s">
        <v>29</v>
      </c>
      <c r="C10" s="137">
        <v>12830975.962119998</v>
      </c>
      <c r="D10" s="120">
        <v>12923394.402010003</v>
      </c>
      <c r="E10" s="120">
        <v>13093239.683079999</v>
      </c>
      <c r="F10" s="119">
        <v>12982889.228910005</v>
      </c>
      <c r="G10" s="119">
        <v>12951793.311879996</v>
      </c>
      <c r="H10" s="119">
        <v>13276189.635119995</v>
      </c>
      <c r="I10" s="119">
        <v>15074629.035650006</v>
      </c>
      <c r="J10" s="119">
        <v>16201761.012720004</v>
      </c>
      <c r="K10" s="120"/>
      <c r="L10" s="120"/>
      <c r="M10" s="119"/>
      <c r="N10" s="120"/>
      <c r="O10" s="91" t="s">
        <v>30</v>
      </c>
    </row>
    <row r="11" spans="1:15" s="104" customFormat="1">
      <c r="A11" s="103">
        <f t="shared" si="0"/>
        <v>7</v>
      </c>
      <c r="B11" s="104" t="s">
        <v>32</v>
      </c>
      <c r="C11" s="120">
        <v>0</v>
      </c>
      <c r="D11" s="120">
        <v>0</v>
      </c>
      <c r="E11" s="120">
        <v>0</v>
      </c>
      <c r="F11" s="119">
        <v>0</v>
      </c>
      <c r="G11" s="119">
        <v>0</v>
      </c>
      <c r="H11" s="119">
        <v>0</v>
      </c>
      <c r="I11" s="119">
        <v>0</v>
      </c>
      <c r="J11" s="119">
        <v>0</v>
      </c>
      <c r="K11" s="120"/>
      <c r="L11" s="120"/>
      <c r="M11" s="119"/>
      <c r="N11" s="120"/>
      <c r="O11" s="112" t="s">
        <v>423</v>
      </c>
    </row>
    <row r="12" spans="1:15">
      <c r="A12" s="8">
        <f t="shared" si="0"/>
        <v>8</v>
      </c>
      <c r="B12" s="41" t="s">
        <v>115</v>
      </c>
      <c r="C12" s="120">
        <v>0</v>
      </c>
      <c r="D12" s="120">
        <v>0</v>
      </c>
      <c r="E12" s="120">
        <v>0</v>
      </c>
      <c r="F12" s="119">
        <v>0</v>
      </c>
      <c r="G12" s="119">
        <v>0</v>
      </c>
      <c r="H12" s="119">
        <v>0</v>
      </c>
      <c r="I12" s="119">
        <v>0</v>
      </c>
      <c r="J12" s="119">
        <v>0</v>
      </c>
      <c r="K12" s="120"/>
      <c r="L12" s="120"/>
      <c r="M12" s="119"/>
      <c r="N12" s="120"/>
      <c r="O12" s="91" t="s">
        <v>35</v>
      </c>
    </row>
    <row r="13" spans="1:15">
      <c r="A13" s="8">
        <f t="shared" si="0"/>
        <v>9</v>
      </c>
      <c r="B13" s="41" t="s">
        <v>36</v>
      </c>
      <c r="C13" s="137">
        <v>5000</v>
      </c>
      <c r="D13" s="120">
        <v>5000</v>
      </c>
      <c r="E13" s="120">
        <v>5000</v>
      </c>
      <c r="F13" s="119">
        <v>5000</v>
      </c>
      <c r="G13" s="119">
        <v>5000</v>
      </c>
      <c r="H13" s="119">
        <v>5000</v>
      </c>
      <c r="I13" s="119">
        <v>5000</v>
      </c>
      <c r="J13" s="119">
        <v>5000</v>
      </c>
      <c r="K13" s="120"/>
      <c r="L13" s="120"/>
      <c r="M13" s="119"/>
      <c r="N13" s="120"/>
      <c r="O13" s="91" t="s">
        <v>37</v>
      </c>
    </row>
    <row r="14" spans="1:15">
      <c r="A14" s="8">
        <f t="shared" si="0"/>
        <v>10</v>
      </c>
      <c r="B14" s="41" t="s">
        <v>116</v>
      </c>
      <c r="C14" s="137">
        <v>20299035.52513</v>
      </c>
      <c r="D14" s="120">
        <v>20939437.521210007</v>
      </c>
      <c r="E14" s="120">
        <v>20546432.11589</v>
      </c>
      <c r="F14" s="119">
        <v>20092532.201289997</v>
      </c>
      <c r="G14" s="119">
        <v>20167028.926150002</v>
      </c>
      <c r="H14" s="119">
        <v>20156682.438849993</v>
      </c>
      <c r="I14" s="119">
        <v>20368595.044650003</v>
      </c>
      <c r="J14" s="119">
        <v>20818206.393249996</v>
      </c>
      <c r="K14" s="120"/>
      <c r="L14" s="120"/>
      <c r="M14" s="119"/>
      <c r="N14" s="120"/>
      <c r="O14" s="91" t="s">
        <v>39</v>
      </c>
    </row>
    <row r="15" spans="1:15">
      <c r="A15" s="8">
        <f t="shared" si="0"/>
        <v>11</v>
      </c>
      <c r="B15" s="41" t="s">
        <v>155</v>
      </c>
      <c r="C15" s="137">
        <v>40788.477509999997</v>
      </c>
      <c r="D15" s="120">
        <v>41147.473969999999</v>
      </c>
      <c r="E15" s="120">
        <v>39980.402779999997</v>
      </c>
      <c r="F15" s="119">
        <v>39940.824549999998</v>
      </c>
      <c r="G15" s="119">
        <v>39899.927039999995</v>
      </c>
      <c r="H15" s="119">
        <v>39250.017909999995</v>
      </c>
      <c r="I15" s="119">
        <v>38907.2454</v>
      </c>
      <c r="J15" s="119">
        <v>38766.347889999997</v>
      </c>
      <c r="K15" s="120"/>
      <c r="L15" s="120"/>
      <c r="M15" s="119"/>
      <c r="N15" s="120"/>
      <c r="O15" s="91" t="s">
        <v>40</v>
      </c>
    </row>
    <row r="16" spans="1:15">
      <c r="A16" s="8">
        <f t="shared" si="0"/>
        <v>12</v>
      </c>
      <c r="B16" s="41" t="s">
        <v>117</v>
      </c>
      <c r="C16" s="120">
        <v>0</v>
      </c>
      <c r="D16" s="120">
        <v>0</v>
      </c>
      <c r="E16" s="120">
        <v>0</v>
      </c>
      <c r="F16" s="119">
        <v>0</v>
      </c>
      <c r="G16" s="119">
        <v>0</v>
      </c>
      <c r="H16" s="119">
        <v>0</v>
      </c>
      <c r="I16" s="119">
        <v>0</v>
      </c>
      <c r="J16" s="119">
        <v>0</v>
      </c>
      <c r="K16" s="120"/>
      <c r="L16" s="120"/>
      <c r="M16" s="119"/>
      <c r="N16" s="120"/>
      <c r="O16" s="91" t="s">
        <v>42</v>
      </c>
    </row>
    <row r="17" spans="1:15" s="12" customFormat="1">
      <c r="A17" s="8">
        <f t="shared" si="0"/>
        <v>13</v>
      </c>
      <c r="B17" s="41" t="s">
        <v>374</v>
      </c>
      <c r="C17" s="120">
        <v>0</v>
      </c>
      <c r="D17" s="120">
        <v>0</v>
      </c>
      <c r="E17" s="120">
        <v>0</v>
      </c>
      <c r="F17" s="119">
        <v>0</v>
      </c>
      <c r="G17" s="119">
        <v>193.7</v>
      </c>
      <c r="H17" s="119">
        <v>0</v>
      </c>
      <c r="I17" s="119">
        <v>0</v>
      </c>
      <c r="J17" s="119">
        <v>0</v>
      </c>
      <c r="K17" s="120"/>
      <c r="L17" s="120"/>
      <c r="M17" s="119"/>
      <c r="N17" s="120"/>
      <c r="O17" s="91" t="s">
        <v>396</v>
      </c>
    </row>
    <row r="18" spans="1:15">
      <c r="A18" s="8">
        <f t="shared" si="0"/>
        <v>14</v>
      </c>
      <c r="B18" s="41" t="s">
        <v>118</v>
      </c>
      <c r="C18" s="137">
        <v>8697541.8841999974</v>
      </c>
      <c r="D18" s="120">
        <v>8700575.8538399991</v>
      </c>
      <c r="E18" s="120">
        <v>8704604.9267099965</v>
      </c>
      <c r="F18" s="119">
        <v>8834986.0241899975</v>
      </c>
      <c r="G18" s="119">
        <v>8833527.9018799979</v>
      </c>
      <c r="H18" s="119">
        <v>8818335.2654599994</v>
      </c>
      <c r="I18" s="119">
        <v>8862288.1191999987</v>
      </c>
      <c r="J18" s="119">
        <v>8876098.2027199995</v>
      </c>
      <c r="K18" s="120"/>
      <c r="L18" s="120"/>
      <c r="M18" s="119"/>
      <c r="N18" s="120"/>
      <c r="O18" s="91" t="s">
        <v>44</v>
      </c>
    </row>
    <row r="19" spans="1:15">
      <c r="A19" s="103">
        <f t="shared" si="0"/>
        <v>15</v>
      </c>
      <c r="B19" s="104" t="s">
        <v>375</v>
      </c>
      <c r="C19" s="137">
        <v>939764.8824</v>
      </c>
      <c r="D19" s="120">
        <v>939235.22158999997</v>
      </c>
      <c r="E19" s="120">
        <v>940959.76646999991</v>
      </c>
      <c r="F19" s="119">
        <v>940383.28557999991</v>
      </c>
      <c r="G19" s="119">
        <v>941334.89289999998</v>
      </c>
      <c r="H19" s="119">
        <v>940690.69657999999</v>
      </c>
      <c r="I19" s="119">
        <v>938461.14650999987</v>
      </c>
      <c r="J19" s="119">
        <v>937939.92376999999</v>
      </c>
      <c r="K19" s="120"/>
      <c r="L19" s="120"/>
      <c r="M19" s="119"/>
      <c r="N19" s="120"/>
      <c r="O19" s="112" t="s">
        <v>45</v>
      </c>
    </row>
    <row r="20" spans="1:15" s="12" customFormat="1">
      <c r="A20" s="8">
        <f t="shared" si="0"/>
        <v>16</v>
      </c>
      <c r="B20" s="41" t="s">
        <v>376</v>
      </c>
      <c r="C20" s="137">
        <v>186000</v>
      </c>
      <c r="D20" s="120">
        <v>186000</v>
      </c>
      <c r="E20" s="120">
        <v>186000</v>
      </c>
      <c r="F20" s="119">
        <v>186000</v>
      </c>
      <c r="G20" s="119">
        <v>186000</v>
      </c>
      <c r="H20" s="119">
        <v>216000</v>
      </c>
      <c r="I20" s="119">
        <v>216000</v>
      </c>
      <c r="J20" s="119">
        <v>216000</v>
      </c>
      <c r="K20" s="120"/>
      <c r="L20" s="120"/>
      <c r="M20" s="119"/>
      <c r="N20" s="120"/>
      <c r="O20" s="91" t="s">
        <v>397</v>
      </c>
    </row>
    <row r="21" spans="1:15">
      <c r="A21" s="8">
        <f t="shared" si="0"/>
        <v>17</v>
      </c>
      <c r="B21" s="41" t="s">
        <v>119</v>
      </c>
      <c r="C21" s="137">
        <v>148.04000000000002</v>
      </c>
      <c r="D21" s="120">
        <v>144</v>
      </c>
      <c r="E21" s="120">
        <v>142.69999999999999</v>
      </c>
      <c r="F21" s="119">
        <v>143.48000000000002</v>
      </c>
      <c r="G21" s="119">
        <v>143.57</v>
      </c>
      <c r="H21" s="119">
        <v>143.45999999999998</v>
      </c>
      <c r="I21" s="119">
        <v>148.07999999999998</v>
      </c>
      <c r="J21" s="119">
        <v>147.04000000000002</v>
      </c>
      <c r="K21" s="120"/>
      <c r="L21" s="120"/>
      <c r="M21" s="119"/>
      <c r="N21" s="120"/>
      <c r="O21" s="91" t="s">
        <v>48</v>
      </c>
    </row>
    <row r="22" spans="1:15">
      <c r="A22" s="8">
        <f t="shared" si="0"/>
        <v>18</v>
      </c>
      <c r="B22" s="41" t="s">
        <v>120</v>
      </c>
      <c r="C22" s="137">
        <v>40129.7039</v>
      </c>
      <c r="D22" s="120">
        <v>42439.109420000001</v>
      </c>
      <c r="E22" s="120">
        <v>43836.891969999997</v>
      </c>
      <c r="F22" s="119">
        <v>45459.639920000001</v>
      </c>
      <c r="G22" s="119">
        <v>46902.764360000001</v>
      </c>
      <c r="H22" s="119">
        <v>50769.893389999997</v>
      </c>
      <c r="I22" s="119">
        <v>50547.312429999998</v>
      </c>
      <c r="J22" s="119">
        <v>49742.927019999996</v>
      </c>
      <c r="K22" s="119"/>
      <c r="L22" s="119"/>
      <c r="M22" s="119"/>
      <c r="N22" s="120"/>
      <c r="O22" s="91" t="s">
        <v>50</v>
      </c>
    </row>
    <row r="23" spans="1:15" s="12" customFormat="1">
      <c r="A23" s="8">
        <f t="shared" si="0"/>
        <v>19</v>
      </c>
      <c r="B23" s="41" t="s">
        <v>440</v>
      </c>
      <c r="C23" s="120">
        <v>0</v>
      </c>
      <c r="D23" s="120">
        <v>0</v>
      </c>
      <c r="E23" s="120">
        <v>0</v>
      </c>
      <c r="F23" s="119">
        <v>0</v>
      </c>
      <c r="G23" s="119">
        <v>0</v>
      </c>
      <c r="H23" s="119">
        <v>0</v>
      </c>
      <c r="I23" s="119">
        <v>0</v>
      </c>
      <c r="J23" s="119">
        <v>0</v>
      </c>
      <c r="K23" s="119"/>
      <c r="L23" s="119"/>
      <c r="M23" s="119"/>
      <c r="N23" s="120"/>
      <c r="O23" s="91" t="s">
        <v>84</v>
      </c>
    </row>
    <row r="24" spans="1:15" s="12" customFormat="1">
      <c r="A24" s="8">
        <f t="shared" si="0"/>
        <v>20</v>
      </c>
      <c r="B24" s="41" t="s">
        <v>438</v>
      </c>
      <c r="C24" s="120">
        <v>0</v>
      </c>
      <c r="D24" s="120">
        <v>0</v>
      </c>
      <c r="E24" s="120">
        <v>0</v>
      </c>
      <c r="F24" s="119">
        <v>0</v>
      </c>
      <c r="G24" s="119">
        <v>2852.6954000000001</v>
      </c>
      <c r="H24" s="119">
        <v>0</v>
      </c>
      <c r="I24" s="119">
        <v>0</v>
      </c>
      <c r="J24" s="119">
        <v>0</v>
      </c>
      <c r="K24" s="119"/>
      <c r="L24" s="119"/>
      <c r="M24" s="119"/>
      <c r="N24" s="120"/>
      <c r="O24" s="91"/>
    </row>
    <row r="25" spans="1:15" s="12" customFormat="1">
      <c r="A25" s="8">
        <f t="shared" si="0"/>
        <v>21</v>
      </c>
      <c r="B25" s="41" t="s">
        <v>439</v>
      </c>
      <c r="C25" s="120">
        <v>0</v>
      </c>
      <c r="D25" s="120">
        <v>0</v>
      </c>
      <c r="E25" s="120">
        <v>0</v>
      </c>
      <c r="F25" s="119">
        <v>0</v>
      </c>
      <c r="G25" s="119">
        <v>0</v>
      </c>
      <c r="H25" s="119">
        <v>0</v>
      </c>
      <c r="I25" s="119">
        <v>0</v>
      </c>
      <c r="J25" s="119">
        <v>0</v>
      </c>
      <c r="K25" s="119"/>
      <c r="L25" s="119"/>
      <c r="M25" s="119"/>
      <c r="N25" s="120"/>
      <c r="O25" s="91"/>
    </row>
    <row r="26" spans="1:15">
      <c r="A26" s="8">
        <f t="shared" si="0"/>
        <v>22</v>
      </c>
      <c r="B26" s="41" t="s">
        <v>121</v>
      </c>
      <c r="C26" s="137">
        <v>429915.72726000001</v>
      </c>
      <c r="D26" s="120">
        <v>429919.55599999998</v>
      </c>
      <c r="E26" s="120">
        <v>429652.47599000006</v>
      </c>
      <c r="F26" s="119">
        <v>413916.00121000002</v>
      </c>
      <c r="G26" s="119">
        <v>395173.48505999998</v>
      </c>
      <c r="H26" s="119">
        <v>378375.53063000005</v>
      </c>
      <c r="I26" s="119">
        <v>394837.54312000005</v>
      </c>
      <c r="J26" s="119">
        <v>465918.58319999999</v>
      </c>
      <c r="K26" s="119"/>
      <c r="L26" s="119"/>
      <c r="M26" s="119"/>
      <c r="N26" s="120"/>
      <c r="O26" s="91" t="s">
        <v>52</v>
      </c>
    </row>
    <row r="27" spans="1:15" s="71" customFormat="1">
      <c r="A27" s="70">
        <f t="shared" si="0"/>
        <v>23</v>
      </c>
      <c r="B27" s="68" t="s">
        <v>122</v>
      </c>
      <c r="C27" s="138">
        <v>82402301.963270009</v>
      </c>
      <c r="D27" s="124">
        <v>84026369.823480025</v>
      </c>
      <c r="E27" s="124">
        <v>83602817.116579995</v>
      </c>
      <c r="F27" s="128">
        <v>82786751.740460023</v>
      </c>
      <c r="G27" s="128">
        <v>82931949.297849983</v>
      </c>
      <c r="H27" s="128">
        <v>84542773.298439994</v>
      </c>
      <c r="I27" s="128">
        <v>86209994.51345998</v>
      </c>
      <c r="J27" s="128">
        <v>86612481.117429972</v>
      </c>
      <c r="K27" s="128"/>
      <c r="L27" s="128"/>
      <c r="M27" s="128"/>
      <c r="N27" s="124"/>
      <c r="O27" s="92" t="s">
        <v>54</v>
      </c>
    </row>
    <row r="28" spans="1:15">
      <c r="A28" s="8">
        <f t="shared" si="0"/>
        <v>24</v>
      </c>
      <c r="B28" s="41" t="s">
        <v>55</v>
      </c>
      <c r="C28" s="137">
        <v>4106134.5011299998</v>
      </c>
      <c r="D28" s="120">
        <v>7083873.8920000009</v>
      </c>
      <c r="E28" s="120">
        <v>7206724.3081899984</v>
      </c>
      <c r="F28" s="119">
        <v>7283281.9766400028</v>
      </c>
      <c r="G28" s="119">
        <v>7136803.1599000022</v>
      </c>
      <c r="H28" s="119">
        <v>4349768.5733700003</v>
      </c>
      <c r="I28" s="119">
        <v>4242832.1828700006</v>
      </c>
      <c r="J28" s="119">
        <v>4154124.7402899996</v>
      </c>
      <c r="K28" s="119"/>
      <c r="L28" s="119"/>
      <c r="M28" s="119"/>
      <c r="N28" s="120"/>
      <c r="O28" s="93" t="s">
        <v>79</v>
      </c>
    </row>
    <row r="29" spans="1:15">
      <c r="A29" s="8">
        <f t="shared" si="0"/>
        <v>25</v>
      </c>
      <c r="B29" s="41" t="s">
        <v>56</v>
      </c>
      <c r="C29" s="137">
        <v>19126421.413109999</v>
      </c>
      <c r="D29" s="120">
        <v>19097112.657669999</v>
      </c>
      <c r="E29" s="120">
        <v>20004955.420150001</v>
      </c>
      <c r="F29" s="119">
        <v>19779966.630160011</v>
      </c>
      <c r="G29" s="119">
        <v>19622941.933660001</v>
      </c>
      <c r="H29" s="119">
        <v>18406449.242449999</v>
      </c>
      <c r="I29" s="119">
        <v>18443599.556440003</v>
      </c>
      <c r="J29" s="119">
        <v>17721119.810150005</v>
      </c>
      <c r="K29" s="119"/>
      <c r="L29" s="119"/>
      <c r="M29" s="119"/>
      <c r="N29" s="120"/>
      <c r="O29" s="93" t="s">
        <v>80</v>
      </c>
    </row>
    <row r="30" spans="1:15" s="12" customFormat="1">
      <c r="A30" s="8">
        <f t="shared" si="0"/>
        <v>26</v>
      </c>
      <c r="B30" s="41" t="s">
        <v>377</v>
      </c>
      <c r="C30" s="137">
        <v>2785769.8318600003</v>
      </c>
      <c r="D30" s="120">
        <v>2681480.3960199999</v>
      </c>
      <c r="E30" s="120">
        <v>2904466.050590001</v>
      </c>
      <c r="F30" s="119">
        <v>2593500.9227000005</v>
      </c>
      <c r="G30" s="119">
        <v>2685859.74431</v>
      </c>
      <c r="H30" s="119">
        <v>2235883.0515400004</v>
      </c>
      <c r="I30" s="119">
        <v>2153944.0050599999</v>
      </c>
      <c r="J30" s="119">
        <v>2172116.9591999999</v>
      </c>
      <c r="K30" s="119"/>
      <c r="L30" s="119"/>
      <c r="M30" s="119"/>
      <c r="N30" s="120"/>
      <c r="O30" s="91" t="s">
        <v>398</v>
      </c>
    </row>
    <row r="31" spans="1:15" s="12" customFormat="1">
      <c r="A31" s="8">
        <f t="shared" si="0"/>
        <v>27</v>
      </c>
      <c r="B31" s="41" t="s">
        <v>378</v>
      </c>
      <c r="C31" s="137">
        <v>43357785.430849977</v>
      </c>
      <c r="D31" s="120">
        <v>44605109.236489996</v>
      </c>
      <c r="E31" s="120">
        <v>45648452.589329995</v>
      </c>
      <c r="F31" s="119">
        <v>45588008.952140003</v>
      </c>
      <c r="G31" s="119">
        <v>45459890.841089994</v>
      </c>
      <c r="H31" s="119">
        <v>48068911.605220027</v>
      </c>
      <c r="I31" s="119">
        <v>50470140.870209984</v>
      </c>
      <c r="J31" s="119">
        <v>50041758.651839994</v>
      </c>
      <c r="K31" s="119"/>
      <c r="L31" s="119"/>
      <c r="M31" s="119"/>
      <c r="N31" s="120"/>
      <c r="O31" s="91" t="s">
        <v>399</v>
      </c>
    </row>
    <row r="32" spans="1:15">
      <c r="A32" s="8">
        <f t="shared" si="0"/>
        <v>28</v>
      </c>
      <c r="B32" s="41" t="s">
        <v>123</v>
      </c>
      <c r="C32" s="137">
        <v>974402.43767000001</v>
      </c>
      <c r="D32" s="120">
        <v>987385.89221000008</v>
      </c>
      <c r="E32" s="120">
        <v>1161009.8978599999</v>
      </c>
      <c r="F32" s="119">
        <v>1084624.44887</v>
      </c>
      <c r="G32" s="119">
        <v>1055388.4204599997</v>
      </c>
      <c r="H32" s="119">
        <v>1183305.07919</v>
      </c>
      <c r="I32" s="119">
        <v>1169949.1079800001</v>
      </c>
      <c r="J32" s="119">
        <v>1160064.74239</v>
      </c>
      <c r="K32" s="119"/>
      <c r="L32" s="119"/>
      <c r="M32" s="119"/>
      <c r="N32" s="120"/>
      <c r="O32" s="93" t="s">
        <v>81</v>
      </c>
    </row>
    <row r="33" spans="1:15" s="12" customFormat="1">
      <c r="A33" s="8">
        <f t="shared" si="0"/>
        <v>29</v>
      </c>
      <c r="B33" s="41" t="s">
        <v>379</v>
      </c>
      <c r="C33" s="137">
        <v>4175922.6222400013</v>
      </c>
      <c r="D33" s="120">
        <v>4330004.847169999</v>
      </c>
      <c r="E33" s="120">
        <v>4307563.4902099986</v>
      </c>
      <c r="F33" s="119">
        <v>4364248.7059999993</v>
      </c>
      <c r="G33" s="119">
        <v>4329234.8025599997</v>
      </c>
      <c r="H33" s="119">
        <v>4745027.18095</v>
      </c>
      <c r="I33" s="119">
        <v>4981730.0145299993</v>
      </c>
      <c r="J33" s="119">
        <v>4997863.62163</v>
      </c>
      <c r="K33" s="119"/>
      <c r="L33" s="119"/>
      <c r="M33" s="119"/>
      <c r="N33" s="120"/>
      <c r="O33" s="91" t="s">
        <v>400</v>
      </c>
    </row>
    <row r="34" spans="1:15">
      <c r="A34" s="8">
        <f t="shared" si="0"/>
        <v>30</v>
      </c>
      <c r="B34" s="41" t="s">
        <v>124</v>
      </c>
      <c r="C34" s="137">
        <v>114219.70454000001</v>
      </c>
      <c r="D34" s="120">
        <v>39609.507090000006</v>
      </c>
      <c r="E34" s="120">
        <v>14744.25387</v>
      </c>
      <c r="F34" s="119">
        <v>2097.32222</v>
      </c>
      <c r="G34" s="119">
        <v>5792.2935700000007</v>
      </c>
      <c r="H34" s="119">
        <v>120536.65502000001</v>
      </c>
      <c r="I34" s="119">
        <v>8295.5471200000011</v>
      </c>
      <c r="J34" s="119">
        <v>1907.0026499999999</v>
      </c>
      <c r="K34" s="119"/>
      <c r="L34" s="119"/>
      <c r="M34" s="119"/>
      <c r="N34" s="120"/>
      <c r="O34" s="93" t="s">
        <v>82</v>
      </c>
    </row>
    <row r="35" spans="1:15">
      <c r="A35" s="8">
        <f t="shared" si="0"/>
        <v>31</v>
      </c>
      <c r="B35" s="41" t="s">
        <v>125</v>
      </c>
      <c r="C35" s="137">
        <v>457554.56651000009</v>
      </c>
      <c r="D35" s="120">
        <v>485077.81170000014</v>
      </c>
      <c r="E35" s="120">
        <v>421632.87398000003</v>
      </c>
      <c r="F35" s="119">
        <v>468168.49862999999</v>
      </c>
      <c r="G35" s="119">
        <v>420035.01534000004</v>
      </c>
      <c r="H35" s="119">
        <v>1154096.6469999999</v>
      </c>
      <c r="I35" s="119">
        <v>344367.01635999989</v>
      </c>
      <c r="J35" s="119">
        <v>478343.29304000002</v>
      </c>
      <c r="K35" s="119"/>
      <c r="L35" s="119"/>
      <c r="M35" s="119"/>
      <c r="N35" s="120"/>
      <c r="O35" s="93" t="s">
        <v>83</v>
      </c>
    </row>
    <row r="36" spans="1:15">
      <c r="A36" s="8">
        <f t="shared" si="0"/>
        <v>32</v>
      </c>
      <c r="B36" s="41" t="s">
        <v>126</v>
      </c>
      <c r="C36" s="137">
        <v>2812962.0134799988</v>
      </c>
      <c r="D36" s="120">
        <v>2832308.7791000009</v>
      </c>
      <c r="E36" s="120">
        <v>2836506.9334900002</v>
      </c>
      <c r="F36" s="119">
        <v>2837539.7816000003</v>
      </c>
      <c r="G36" s="119">
        <v>2841719.5194899999</v>
      </c>
      <c r="H36" s="119">
        <v>2740299.6630299999</v>
      </c>
      <c r="I36" s="119">
        <v>2660858.97848</v>
      </c>
      <c r="J36" s="119">
        <v>2662817.9418199998</v>
      </c>
      <c r="K36" s="119"/>
      <c r="L36" s="119"/>
      <c r="M36" s="119"/>
      <c r="N36" s="120"/>
      <c r="O36" s="93" t="s">
        <v>85</v>
      </c>
    </row>
    <row r="37" spans="1:15" s="12" customFormat="1">
      <c r="A37" s="8">
        <f t="shared" si="0"/>
        <v>33</v>
      </c>
      <c r="B37" s="41" t="s">
        <v>380</v>
      </c>
      <c r="C37" s="137">
        <v>286471.66771000001</v>
      </c>
      <c r="D37" s="120">
        <v>275152.57769000001</v>
      </c>
      <c r="E37" s="120">
        <v>266585.38377999997</v>
      </c>
      <c r="F37" s="119">
        <v>330286.28944999998</v>
      </c>
      <c r="G37" s="119">
        <v>79748.698619999996</v>
      </c>
      <c r="H37" s="119">
        <v>84165.511450000005</v>
      </c>
      <c r="I37" s="119">
        <v>83478.641220000005</v>
      </c>
      <c r="J37" s="119">
        <v>35049.049209999997</v>
      </c>
      <c r="K37" s="119"/>
      <c r="L37" s="119"/>
      <c r="M37" s="119"/>
      <c r="N37" s="120"/>
      <c r="O37" s="91" t="s">
        <v>401</v>
      </c>
    </row>
    <row r="38" spans="1:15">
      <c r="A38" s="8">
        <f t="shared" si="0"/>
        <v>34</v>
      </c>
      <c r="B38" s="41" t="s">
        <v>127</v>
      </c>
      <c r="C38" s="137">
        <v>941237.92544000025</v>
      </c>
      <c r="D38" s="120">
        <v>962969.99853999983</v>
      </c>
      <c r="E38" s="120">
        <v>978319.24579000019</v>
      </c>
      <c r="F38" s="119">
        <v>977389.63424000028</v>
      </c>
      <c r="G38" s="119">
        <v>980563.5267899998</v>
      </c>
      <c r="H38" s="119">
        <v>1221200.85268</v>
      </c>
      <c r="I38" s="119">
        <v>1110969.69765</v>
      </c>
      <c r="J38" s="119">
        <v>1086246.3052399997</v>
      </c>
      <c r="K38" s="119"/>
      <c r="L38" s="119"/>
      <c r="M38" s="119"/>
      <c r="N38" s="120"/>
      <c r="O38" s="93" t="s">
        <v>86</v>
      </c>
    </row>
    <row r="39" spans="1:15">
      <c r="A39" s="8">
        <f t="shared" si="0"/>
        <v>35</v>
      </c>
      <c r="B39" s="41" t="s">
        <v>128</v>
      </c>
      <c r="C39" s="137">
        <v>10157870.768430004</v>
      </c>
      <c r="D39" s="120">
        <v>10062069.094760003</v>
      </c>
      <c r="E39" s="120">
        <v>10231665.319870001</v>
      </c>
      <c r="F39" s="119">
        <v>10512108.696090002</v>
      </c>
      <c r="G39" s="119">
        <v>10593993.934450001</v>
      </c>
      <c r="H39" s="119">
        <v>14596249.942460001</v>
      </c>
      <c r="I39" s="119">
        <v>12938140.587659992</v>
      </c>
      <c r="J39" s="119">
        <v>12650552.461620001</v>
      </c>
      <c r="K39" s="119"/>
      <c r="L39" s="119"/>
      <c r="M39" s="119"/>
      <c r="N39" s="120"/>
      <c r="O39" s="93" t="s">
        <v>87</v>
      </c>
    </row>
    <row r="40" spans="1:15" s="71" customFormat="1">
      <c r="A40" s="70">
        <f t="shared" si="0"/>
        <v>36</v>
      </c>
      <c r="B40" s="68" t="s">
        <v>129</v>
      </c>
      <c r="C40" s="138">
        <v>89296752.884919971</v>
      </c>
      <c r="D40" s="124">
        <v>93442154.692469969</v>
      </c>
      <c r="E40" s="124">
        <v>95982625.769160002</v>
      </c>
      <c r="F40" s="128">
        <v>95821221.860820055</v>
      </c>
      <c r="G40" s="128">
        <v>95211971.892410025</v>
      </c>
      <c r="H40" s="128">
        <v>98905894.00650996</v>
      </c>
      <c r="I40" s="128">
        <v>98608306.207479969</v>
      </c>
      <c r="J40" s="128">
        <v>97161964.581350014</v>
      </c>
      <c r="K40" s="128"/>
      <c r="L40" s="128"/>
      <c r="M40" s="128"/>
      <c r="N40" s="124"/>
      <c r="O40" s="92" t="s">
        <v>88</v>
      </c>
    </row>
    <row r="41" spans="1:15" s="71" customFormat="1">
      <c r="A41" s="70">
        <f t="shared" si="0"/>
        <v>37</v>
      </c>
      <c r="B41" s="68" t="s">
        <v>130</v>
      </c>
      <c r="C41" s="138">
        <v>171699054.84851995</v>
      </c>
      <c r="D41" s="124">
        <v>177468524.51623005</v>
      </c>
      <c r="E41" s="124">
        <v>179585442.88609993</v>
      </c>
      <c r="F41" s="128">
        <v>178607973.60159993</v>
      </c>
      <c r="G41" s="128">
        <v>178143921.19058004</v>
      </c>
      <c r="H41" s="128">
        <v>183448667.30575004</v>
      </c>
      <c r="I41" s="128">
        <v>184818300.72127998</v>
      </c>
      <c r="J41" s="128">
        <v>183774445.69906008</v>
      </c>
      <c r="K41" s="128"/>
      <c r="L41" s="128"/>
      <c r="M41" s="128"/>
      <c r="N41" s="124"/>
      <c r="O41" s="92" t="s">
        <v>89</v>
      </c>
    </row>
    <row r="42" spans="1:15">
      <c r="A42" s="8">
        <f t="shared" si="0"/>
        <v>38</v>
      </c>
      <c r="B42" s="41" t="s">
        <v>65</v>
      </c>
      <c r="C42" s="137">
        <v>1682058.0893499998</v>
      </c>
      <c r="D42" s="120">
        <v>1827679.1864300002</v>
      </c>
      <c r="E42" s="120">
        <v>1639450.5233699996</v>
      </c>
      <c r="F42" s="119">
        <v>1522175.1733000004</v>
      </c>
      <c r="G42" s="119">
        <v>1516942.7313400002</v>
      </c>
      <c r="H42" s="119">
        <v>1404501.6167400004</v>
      </c>
      <c r="I42" s="119">
        <v>1869862.4228800002</v>
      </c>
      <c r="J42" s="119">
        <v>1819946.52196</v>
      </c>
      <c r="K42" s="119"/>
      <c r="L42" s="119"/>
      <c r="M42" s="119"/>
      <c r="N42" s="120"/>
      <c r="O42" s="93" t="s">
        <v>90</v>
      </c>
    </row>
    <row r="43" spans="1:15">
      <c r="A43" s="8">
        <f t="shared" si="0"/>
        <v>39</v>
      </c>
      <c r="B43" s="41" t="s">
        <v>131</v>
      </c>
      <c r="C43" s="137">
        <v>1159086.7072200002</v>
      </c>
      <c r="D43" s="120">
        <v>1051953.9161000003</v>
      </c>
      <c r="E43" s="120">
        <v>1345208.5964500005</v>
      </c>
      <c r="F43" s="119">
        <v>1159419.0888500004</v>
      </c>
      <c r="G43" s="119">
        <v>1122363.22725</v>
      </c>
      <c r="H43" s="119">
        <v>1131856.5960700002</v>
      </c>
      <c r="I43" s="119">
        <v>1133311.7766300002</v>
      </c>
      <c r="J43" s="119">
        <v>1012890.7072600004</v>
      </c>
      <c r="K43" s="119"/>
      <c r="L43" s="119"/>
      <c r="M43" s="119"/>
      <c r="N43" s="120"/>
      <c r="O43" s="93" t="s">
        <v>91</v>
      </c>
    </row>
    <row r="44" spans="1:15">
      <c r="A44" s="8">
        <f t="shared" si="0"/>
        <v>40</v>
      </c>
      <c r="B44" s="41" t="s">
        <v>132</v>
      </c>
      <c r="C44" s="137">
        <v>9843851.190059999</v>
      </c>
      <c r="D44" s="120">
        <v>9844601.40319</v>
      </c>
      <c r="E44" s="120">
        <v>10382662.601429997</v>
      </c>
      <c r="F44" s="119">
        <v>9666982.7234400008</v>
      </c>
      <c r="G44" s="119">
        <v>9557369.8055300005</v>
      </c>
      <c r="H44" s="119">
        <v>10182249.399200002</v>
      </c>
      <c r="I44" s="119">
        <v>9848417.1769699994</v>
      </c>
      <c r="J44" s="119">
        <v>9042706.3382099979</v>
      </c>
      <c r="K44" s="119"/>
      <c r="L44" s="119"/>
      <c r="M44" s="119"/>
      <c r="N44" s="120"/>
      <c r="O44" s="93" t="s">
        <v>92</v>
      </c>
    </row>
    <row r="45" spans="1:15">
      <c r="A45" s="8">
        <f t="shared" si="0"/>
        <v>41</v>
      </c>
      <c r="B45" s="41" t="s">
        <v>133</v>
      </c>
      <c r="C45" s="137">
        <v>1875528.3223299996</v>
      </c>
      <c r="D45" s="120">
        <v>1861681.1721499998</v>
      </c>
      <c r="E45" s="120">
        <v>1847774.96165</v>
      </c>
      <c r="F45" s="119">
        <v>1901893.9266499998</v>
      </c>
      <c r="G45" s="119">
        <v>1845126.0922500005</v>
      </c>
      <c r="H45" s="119">
        <v>1775389.5873199995</v>
      </c>
      <c r="I45" s="119">
        <v>1754590.24291</v>
      </c>
      <c r="J45" s="119">
        <v>1787369.9152699998</v>
      </c>
      <c r="K45" s="119"/>
      <c r="L45" s="119"/>
      <c r="M45" s="119"/>
      <c r="N45" s="120"/>
      <c r="O45" s="93" t="s">
        <v>93</v>
      </c>
    </row>
    <row r="46" spans="1:15">
      <c r="A46" s="8">
        <f t="shared" si="0"/>
        <v>42</v>
      </c>
      <c r="B46" s="41" t="s">
        <v>134</v>
      </c>
      <c r="C46" s="137">
        <v>661345.46623999986</v>
      </c>
      <c r="D46" s="120">
        <v>725892.8755000002</v>
      </c>
      <c r="E46" s="120">
        <v>803636.05069999956</v>
      </c>
      <c r="F46" s="119">
        <v>605004.76900000009</v>
      </c>
      <c r="G46" s="119">
        <v>613888.16882999998</v>
      </c>
      <c r="H46" s="119">
        <v>987369.19924000034</v>
      </c>
      <c r="I46" s="119">
        <v>954929.21142000007</v>
      </c>
      <c r="J46" s="119">
        <v>868949.57083000033</v>
      </c>
      <c r="K46" s="119"/>
      <c r="L46" s="119"/>
      <c r="M46" s="119"/>
      <c r="N46" s="120"/>
      <c r="O46" s="93" t="s">
        <v>94</v>
      </c>
    </row>
    <row r="47" spans="1:15">
      <c r="A47" s="8">
        <f t="shared" si="0"/>
        <v>43</v>
      </c>
      <c r="B47" s="41" t="s">
        <v>135</v>
      </c>
      <c r="C47" s="137">
        <v>3244485.1919899979</v>
      </c>
      <c r="D47" s="120">
        <v>3427995.5341699994</v>
      </c>
      <c r="E47" s="120">
        <v>3650841.0950600007</v>
      </c>
      <c r="F47" s="119">
        <v>3601655.9628999997</v>
      </c>
      <c r="G47" s="119">
        <v>3357631.784250001</v>
      </c>
      <c r="H47" s="119">
        <v>3701237.4965400016</v>
      </c>
      <c r="I47" s="119">
        <v>4518111.7210499998</v>
      </c>
      <c r="J47" s="119">
        <v>4137456.4086700012</v>
      </c>
      <c r="K47" s="119"/>
      <c r="L47" s="119"/>
      <c r="M47" s="119"/>
      <c r="N47" s="120"/>
      <c r="O47" s="93" t="s">
        <v>70</v>
      </c>
    </row>
    <row r="48" spans="1:15">
      <c r="A48" s="8">
        <f t="shared" si="0"/>
        <v>44</v>
      </c>
      <c r="B48" s="41" t="s">
        <v>136</v>
      </c>
      <c r="C48" s="137">
        <v>9957485.8121699989</v>
      </c>
      <c r="D48" s="120">
        <v>10128931.563950004</v>
      </c>
      <c r="E48" s="120">
        <v>10132840.348420003</v>
      </c>
      <c r="F48" s="119">
        <v>10837475.10004</v>
      </c>
      <c r="G48" s="119">
        <v>10267990.587770002</v>
      </c>
      <c r="H48" s="119">
        <v>11110108.067710001</v>
      </c>
      <c r="I48" s="119">
        <v>10549149.028479999</v>
      </c>
      <c r="J48" s="119">
        <v>10739317.555739997</v>
      </c>
      <c r="K48" s="119"/>
      <c r="L48" s="119"/>
      <c r="M48" s="119"/>
      <c r="N48" s="120"/>
      <c r="O48" s="93" t="s">
        <v>95</v>
      </c>
    </row>
    <row r="49" spans="1:15" s="71" customFormat="1">
      <c r="A49" s="70">
        <f t="shared" si="0"/>
        <v>45</v>
      </c>
      <c r="B49" s="68" t="s">
        <v>72</v>
      </c>
      <c r="C49" s="138">
        <v>28423840.78074</v>
      </c>
      <c r="D49" s="124">
        <v>28868735.652970012</v>
      </c>
      <c r="E49" s="124">
        <v>29802414.178499985</v>
      </c>
      <c r="F49" s="128">
        <v>29294606.745769992</v>
      </c>
      <c r="G49" s="128">
        <v>28281312.398730002</v>
      </c>
      <c r="H49" s="128">
        <v>30292711.964139998</v>
      </c>
      <c r="I49" s="128">
        <v>30628371.581710007</v>
      </c>
      <c r="J49" s="128">
        <v>29408637.019320004</v>
      </c>
      <c r="K49" s="128"/>
      <c r="L49" s="128"/>
      <c r="M49" s="128"/>
      <c r="N49" s="124"/>
      <c r="O49" s="92" t="s">
        <v>96</v>
      </c>
    </row>
    <row r="50" spans="1:15">
      <c r="A50" s="8">
        <f t="shared" si="0"/>
        <v>46</v>
      </c>
      <c r="B50" s="41" t="s">
        <v>137</v>
      </c>
      <c r="C50" s="137">
        <v>15004946.331699999</v>
      </c>
      <c r="D50" s="120">
        <v>15006925.198560001</v>
      </c>
      <c r="E50" s="120">
        <v>15395506.747809995</v>
      </c>
      <c r="F50" s="119">
        <v>15713230.530310001</v>
      </c>
      <c r="G50" s="119">
        <v>16178684.000819996</v>
      </c>
      <c r="H50" s="119">
        <v>21384242.060199995</v>
      </c>
      <c r="I50" s="119">
        <v>24742930.48574001</v>
      </c>
      <c r="J50" s="119">
        <v>24840673.324669998</v>
      </c>
      <c r="K50" s="119"/>
      <c r="L50" s="119"/>
      <c r="M50" s="119"/>
      <c r="N50" s="120"/>
      <c r="O50" s="93" t="s">
        <v>97</v>
      </c>
    </row>
    <row r="51" spans="1:15">
      <c r="A51" s="8">
        <f t="shared" si="0"/>
        <v>47</v>
      </c>
      <c r="B51" s="41" t="s">
        <v>101</v>
      </c>
      <c r="C51" s="137">
        <v>21777668.781350005</v>
      </c>
      <c r="D51" s="120">
        <v>21790920.230239995</v>
      </c>
      <c r="E51" s="120">
        <v>22252072.638269998</v>
      </c>
      <c r="F51" s="119">
        <v>22033326.807419993</v>
      </c>
      <c r="G51" s="119">
        <v>21831250.343509983</v>
      </c>
      <c r="H51" s="119">
        <v>21128291.421000004</v>
      </c>
      <c r="I51" s="119">
        <v>19338959.548310008</v>
      </c>
      <c r="J51" s="119">
        <v>18821828.170869999</v>
      </c>
      <c r="K51" s="119"/>
      <c r="L51" s="119"/>
      <c r="M51" s="119"/>
      <c r="N51" s="120"/>
      <c r="O51" s="93" t="s">
        <v>74</v>
      </c>
    </row>
    <row r="52" spans="1:15">
      <c r="A52" s="8">
        <f t="shared" si="0"/>
        <v>48</v>
      </c>
      <c r="B52" s="41" t="s">
        <v>138</v>
      </c>
      <c r="C52" s="137">
        <v>38945850.396229997</v>
      </c>
      <c r="D52" s="120">
        <v>40211808.320110016</v>
      </c>
      <c r="E52" s="120">
        <v>40901987.422810026</v>
      </c>
      <c r="F52" s="119">
        <v>41287732.468870007</v>
      </c>
      <c r="G52" s="119">
        <v>41190245.255900003</v>
      </c>
      <c r="H52" s="119">
        <v>42449655.994609989</v>
      </c>
      <c r="I52" s="119">
        <v>41438080.025919996</v>
      </c>
      <c r="J52" s="119">
        <v>41879147.705939993</v>
      </c>
      <c r="K52" s="119"/>
      <c r="L52" s="119"/>
      <c r="M52" s="119"/>
      <c r="N52" s="120"/>
      <c r="O52" s="93" t="s">
        <v>404</v>
      </c>
    </row>
    <row r="53" spans="1:15" s="12" customFormat="1">
      <c r="A53" s="8">
        <f t="shared" si="0"/>
        <v>49</v>
      </c>
      <c r="B53" s="41" t="s">
        <v>381</v>
      </c>
      <c r="C53" s="137">
        <v>84122.971190000011</v>
      </c>
      <c r="D53" s="120">
        <v>81309.737600000008</v>
      </c>
      <c r="E53" s="120">
        <v>64251.450860000004</v>
      </c>
      <c r="F53" s="119">
        <v>64624.143279999997</v>
      </c>
      <c r="G53" s="119">
        <v>64877.114849999984</v>
      </c>
      <c r="H53" s="119">
        <v>71322.566569999995</v>
      </c>
      <c r="I53" s="119">
        <v>74859.725319999998</v>
      </c>
      <c r="J53" s="119">
        <v>78163.125509999998</v>
      </c>
      <c r="K53" s="119"/>
      <c r="L53" s="119"/>
      <c r="M53" s="119"/>
      <c r="N53" s="120"/>
      <c r="O53" s="91" t="s">
        <v>402</v>
      </c>
    </row>
    <row r="54" spans="1:15" s="71" customFormat="1">
      <c r="A54" s="70">
        <f t="shared" si="0"/>
        <v>50</v>
      </c>
      <c r="B54" s="68" t="s">
        <v>24</v>
      </c>
      <c r="C54" s="138">
        <v>75812588.481139988</v>
      </c>
      <c r="D54" s="124">
        <v>77090963.487070024</v>
      </c>
      <c r="E54" s="124">
        <v>78613818.260389999</v>
      </c>
      <c r="F54" s="128">
        <v>79098913.950450063</v>
      </c>
      <c r="G54" s="128">
        <v>79265056.715680003</v>
      </c>
      <c r="H54" s="128">
        <v>85033512.04291001</v>
      </c>
      <c r="I54" s="128">
        <v>85594829.785860017</v>
      </c>
      <c r="J54" s="128">
        <v>85619812.327570021</v>
      </c>
      <c r="K54" s="128"/>
      <c r="L54" s="128"/>
      <c r="M54" s="128"/>
      <c r="N54" s="124"/>
      <c r="O54" s="92" t="s">
        <v>98</v>
      </c>
    </row>
    <row r="55" spans="1:15" s="71" customFormat="1">
      <c r="A55" s="70">
        <f t="shared" si="0"/>
        <v>51</v>
      </c>
      <c r="B55" s="68" t="s">
        <v>23</v>
      </c>
      <c r="C55" s="138">
        <v>104236429.26213999</v>
      </c>
      <c r="D55" s="124">
        <v>105959699.14035998</v>
      </c>
      <c r="E55" s="124">
        <v>108416232.43915999</v>
      </c>
      <c r="F55" s="128">
        <v>108393520.69649</v>
      </c>
      <c r="G55" s="128">
        <v>107546369.11465001</v>
      </c>
      <c r="H55" s="128">
        <v>115326224.00735003</v>
      </c>
      <c r="I55" s="128">
        <v>116223201.36781999</v>
      </c>
      <c r="J55" s="128">
        <v>115028449.34712</v>
      </c>
      <c r="K55" s="128"/>
      <c r="L55" s="128"/>
      <c r="M55" s="128"/>
      <c r="N55" s="124"/>
      <c r="O55" s="92" t="s">
        <v>99</v>
      </c>
    </row>
    <row r="56" spans="1:15">
      <c r="A56" s="8">
        <f t="shared" si="0"/>
        <v>52</v>
      </c>
      <c r="B56" s="41" t="s">
        <v>22</v>
      </c>
      <c r="C56" s="137">
        <v>730512.88902999996</v>
      </c>
      <c r="D56" s="120">
        <v>728559.62306000001</v>
      </c>
      <c r="E56" s="120">
        <v>725200</v>
      </c>
      <c r="F56" s="119">
        <v>723700</v>
      </c>
      <c r="G56" s="119">
        <v>722200</v>
      </c>
      <c r="H56" s="119">
        <v>710700</v>
      </c>
      <c r="I56" s="119">
        <v>719700</v>
      </c>
      <c r="J56" s="119">
        <v>699700</v>
      </c>
      <c r="K56" s="119"/>
      <c r="L56" s="119"/>
      <c r="M56" s="119"/>
      <c r="N56" s="120"/>
      <c r="O56" s="93" t="s">
        <v>78</v>
      </c>
    </row>
    <row r="57" spans="1:15">
      <c r="A57" s="8">
        <f t="shared" si="0"/>
        <v>53</v>
      </c>
      <c r="B57" s="41" t="s">
        <v>139</v>
      </c>
      <c r="C57" s="137">
        <v>23063388.28328</v>
      </c>
      <c r="D57" s="120">
        <v>26108688.283279996</v>
      </c>
      <c r="E57" s="120">
        <v>26108688.283279996</v>
      </c>
      <c r="F57" s="119">
        <v>26134862.166109998</v>
      </c>
      <c r="G57" s="119">
        <v>26431032.166109998</v>
      </c>
      <c r="H57" s="119">
        <v>26172862.166110002</v>
      </c>
      <c r="I57" s="119">
        <v>26162862.166110002</v>
      </c>
      <c r="J57" s="119">
        <v>25410062.166110002</v>
      </c>
      <c r="K57" s="119"/>
      <c r="L57" s="119"/>
      <c r="M57" s="119"/>
      <c r="N57" s="120"/>
      <c r="O57" s="93" t="s">
        <v>111</v>
      </c>
    </row>
    <row r="58" spans="1:15">
      <c r="A58" s="8">
        <f t="shared" si="0"/>
        <v>54</v>
      </c>
      <c r="B58" s="41" t="s">
        <v>104</v>
      </c>
      <c r="C58" s="137">
        <v>1742867.76719</v>
      </c>
      <c r="D58" s="120">
        <v>1744676.7896099999</v>
      </c>
      <c r="E58" s="120">
        <v>1744676.7896099999</v>
      </c>
      <c r="F58" s="119">
        <v>1743676.7891499999</v>
      </c>
      <c r="G58" s="119">
        <v>1745316.2611099998</v>
      </c>
      <c r="H58" s="119">
        <v>1775316.2566499999</v>
      </c>
      <c r="I58" s="119">
        <v>1775316.2566499999</v>
      </c>
      <c r="J58" s="119">
        <v>1774744.5566499999</v>
      </c>
      <c r="K58" s="119"/>
      <c r="L58" s="119"/>
      <c r="M58" s="119"/>
      <c r="N58" s="120"/>
      <c r="O58" s="93" t="s">
        <v>113</v>
      </c>
    </row>
    <row r="59" spans="1:15">
      <c r="A59" s="8">
        <f t="shared" si="0"/>
        <v>55</v>
      </c>
      <c r="B59" s="41" t="s">
        <v>140</v>
      </c>
      <c r="C59" s="137">
        <v>33490222.486940008</v>
      </c>
      <c r="D59" s="120">
        <v>33710867.632539995</v>
      </c>
      <c r="E59" s="120">
        <v>34269737.760380015</v>
      </c>
      <c r="F59" s="119">
        <v>33388943.560769994</v>
      </c>
      <c r="G59" s="119">
        <v>32925766.924439989</v>
      </c>
      <c r="H59" s="119">
        <v>31023296.502890002</v>
      </c>
      <c r="I59" s="119">
        <v>31448104.985580001</v>
      </c>
      <c r="J59" s="119">
        <v>32395615.541360002</v>
      </c>
      <c r="K59" s="119"/>
      <c r="L59" s="119"/>
      <c r="M59" s="119"/>
      <c r="N59" s="120"/>
      <c r="O59" s="93" t="s">
        <v>108</v>
      </c>
    </row>
    <row r="60" spans="1:15">
      <c r="A60" s="8">
        <f t="shared" si="0"/>
        <v>56</v>
      </c>
      <c r="B60" s="41" t="s">
        <v>141</v>
      </c>
      <c r="C60" s="137">
        <v>8435634.1550600063</v>
      </c>
      <c r="D60" s="120">
        <v>9216033.0470600016</v>
      </c>
      <c r="E60" s="120">
        <v>8320907.6182700014</v>
      </c>
      <c r="F60" s="119">
        <v>8223270.3951999974</v>
      </c>
      <c r="G60" s="119">
        <v>8773236.7451600004</v>
      </c>
      <c r="H60" s="119">
        <v>8440268.3740599994</v>
      </c>
      <c r="I60" s="119">
        <v>8489115.9737399984</v>
      </c>
      <c r="J60" s="119">
        <v>8465874.073929999</v>
      </c>
      <c r="K60" s="119"/>
      <c r="L60" s="119"/>
      <c r="M60" s="119"/>
      <c r="N60" s="120"/>
      <c r="O60" s="93" t="s">
        <v>112</v>
      </c>
    </row>
    <row r="61" spans="1:15" s="71" customFormat="1">
      <c r="A61" s="70">
        <f t="shared" si="0"/>
        <v>57</v>
      </c>
      <c r="B61" s="68" t="s">
        <v>142</v>
      </c>
      <c r="C61" s="138">
        <v>66732112.692509994</v>
      </c>
      <c r="D61" s="138">
        <v>70780265.752599984</v>
      </c>
      <c r="E61" s="124">
        <v>70444010.451609984</v>
      </c>
      <c r="F61" s="128">
        <v>69490752.911379993</v>
      </c>
      <c r="G61" s="128">
        <v>69875352.096900031</v>
      </c>
      <c r="H61" s="128">
        <v>67411743.299850002</v>
      </c>
      <c r="I61" s="128">
        <v>67875399.382159993</v>
      </c>
      <c r="J61" s="128">
        <v>68046296.338230014</v>
      </c>
      <c r="K61" s="128"/>
      <c r="L61" s="128"/>
      <c r="M61" s="136"/>
      <c r="N61" s="72"/>
      <c r="O61" s="92" t="s">
        <v>106</v>
      </c>
    </row>
    <row r="62" spans="1:15" s="71" customFormat="1">
      <c r="A62" s="70">
        <f t="shared" si="0"/>
        <v>58</v>
      </c>
      <c r="B62" s="68" t="s">
        <v>109</v>
      </c>
      <c r="C62" s="138">
        <v>171699054.84397003</v>
      </c>
      <c r="D62" s="138">
        <v>177468524.51629004</v>
      </c>
      <c r="E62" s="124">
        <v>179585442.89108998</v>
      </c>
      <c r="F62" s="128">
        <v>178607973.60812998</v>
      </c>
      <c r="G62" s="128">
        <v>178143921.21185008</v>
      </c>
      <c r="H62" s="128">
        <v>183448667.30747995</v>
      </c>
      <c r="I62" s="128">
        <v>184818300.75035998</v>
      </c>
      <c r="J62" s="128">
        <v>183774445.68567005</v>
      </c>
      <c r="K62" s="128"/>
      <c r="L62" s="128"/>
      <c r="M62" s="136"/>
      <c r="N62" s="72"/>
      <c r="O62" s="92" t="s">
        <v>110</v>
      </c>
    </row>
    <row r="63" spans="1:15">
      <c r="C63" s="36"/>
      <c r="E63" s="36"/>
      <c r="F63" s="36"/>
      <c r="G63" s="36"/>
      <c r="H63" s="39"/>
      <c r="I63" s="36"/>
      <c r="K63" s="36"/>
      <c r="M63" s="36"/>
      <c r="N63" s="36"/>
      <c r="O63" s="36"/>
    </row>
    <row r="64" spans="1:15" ht="15.5">
      <c r="B64" s="101" t="s">
        <v>441</v>
      </c>
    </row>
    <row r="65" spans="2:10" ht="15.5">
      <c r="B65" s="101"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85" zoomScaleNormal="85" workbookViewId="0">
      <pane xSplit="2" ySplit="4" topLeftCell="H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12"/>
    <col min="2" max="2" width="73.81640625" style="12" customWidth="1"/>
    <col min="3" max="14" width="20.179687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94" t="s">
        <v>405</v>
      </c>
    </row>
    <row r="2" spans="1:15" ht="22.5" thickBot="1">
      <c r="A2" s="146" t="s">
        <v>114</v>
      </c>
      <c r="B2" s="147"/>
      <c r="C2" s="147"/>
      <c r="D2" s="147"/>
      <c r="E2" s="147"/>
      <c r="F2" s="147"/>
      <c r="G2" s="147"/>
      <c r="H2" s="147"/>
      <c r="I2" s="147"/>
      <c r="J2" s="147"/>
      <c r="K2" s="147"/>
      <c r="L2" s="147"/>
      <c r="M2" s="147"/>
      <c r="N2" s="147"/>
      <c r="O2" s="147"/>
    </row>
    <row r="3" spans="1:15" ht="23.25" customHeight="1" thickBot="1">
      <c r="A3" s="152" t="s">
        <v>355</v>
      </c>
      <c r="B3" s="153"/>
      <c r="C3" s="153"/>
      <c r="D3" s="153"/>
      <c r="E3" s="153"/>
      <c r="F3" s="153"/>
      <c r="G3" s="153"/>
      <c r="H3" s="153"/>
      <c r="I3" s="153"/>
      <c r="J3" s="153"/>
      <c r="K3" s="153"/>
      <c r="L3" s="153"/>
      <c r="M3" s="153"/>
      <c r="N3" s="153"/>
      <c r="O3" s="153"/>
    </row>
    <row r="4" spans="1:15" s="53"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37">
        <v>5718164.0871200003</v>
      </c>
      <c r="D5" s="120">
        <v>5659613.8145400006</v>
      </c>
      <c r="E5" s="120">
        <v>5315590.8096200004</v>
      </c>
      <c r="F5" s="120">
        <v>4925632.9460500004</v>
      </c>
      <c r="G5" s="123">
        <v>5232587.1675499994</v>
      </c>
      <c r="H5" s="119">
        <v>6070196.3469399996</v>
      </c>
      <c r="I5" s="119">
        <v>5535294.2609700002</v>
      </c>
      <c r="J5" s="119">
        <v>5195300.6483699996</v>
      </c>
      <c r="K5" s="123"/>
      <c r="L5" s="123"/>
      <c r="M5" s="119"/>
      <c r="N5" s="120"/>
      <c r="O5" s="91" t="s">
        <v>394</v>
      </c>
    </row>
    <row r="6" spans="1:15">
      <c r="A6" s="8">
        <v>2</v>
      </c>
      <c r="B6" s="41" t="s">
        <v>370</v>
      </c>
      <c r="C6" s="137">
        <v>0</v>
      </c>
      <c r="D6" s="120">
        <v>0</v>
      </c>
      <c r="E6" s="120">
        <v>0</v>
      </c>
      <c r="F6" s="120">
        <v>0</v>
      </c>
      <c r="G6" s="123">
        <v>0</v>
      </c>
      <c r="H6" s="119">
        <v>0</v>
      </c>
      <c r="I6" s="119">
        <v>0</v>
      </c>
      <c r="J6" s="119">
        <v>0</v>
      </c>
      <c r="K6" s="123"/>
      <c r="L6" s="123"/>
      <c r="M6" s="119"/>
      <c r="N6" s="120"/>
      <c r="O6" s="91" t="s">
        <v>393</v>
      </c>
    </row>
    <row r="7" spans="1:15" ht="15" customHeight="1">
      <c r="A7" s="8">
        <v>3</v>
      </c>
      <c r="B7" s="41" t="s">
        <v>146</v>
      </c>
      <c r="C7" s="137">
        <v>441224.04214000003</v>
      </c>
      <c r="D7" s="120">
        <v>457891.58971000003</v>
      </c>
      <c r="E7" s="120">
        <v>437849.94903000002</v>
      </c>
      <c r="F7" s="120">
        <v>470141.56946999999</v>
      </c>
      <c r="G7" s="123">
        <v>465763.82449999993</v>
      </c>
      <c r="H7" s="119">
        <v>440011.54038999998</v>
      </c>
      <c r="I7" s="119">
        <v>415369.01553999999</v>
      </c>
      <c r="J7" s="119">
        <v>457559.10795999999</v>
      </c>
      <c r="K7" s="123"/>
      <c r="L7" s="123"/>
      <c r="M7" s="119"/>
      <c r="N7" s="120"/>
      <c r="O7" s="91" t="s">
        <v>27</v>
      </c>
    </row>
    <row r="8" spans="1:15" ht="15" customHeight="1">
      <c r="A8" s="8">
        <v>4</v>
      </c>
      <c r="B8" s="41" t="s">
        <v>372</v>
      </c>
      <c r="C8" s="137">
        <v>2563941.6266000001</v>
      </c>
      <c r="D8" s="120">
        <v>2528321.9251600001</v>
      </c>
      <c r="E8" s="120">
        <v>2564500.8437000001</v>
      </c>
      <c r="F8" s="120">
        <v>2679094.0909799999</v>
      </c>
      <c r="G8" s="123">
        <v>2624618.5075699999</v>
      </c>
      <c r="H8" s="119">
        <v>2681694.1859400002</v>
      </c>
      <c r="I8" s="119">
        <v>2759706.10091</v>
      </c>
      <c r="J8" s="119">
        <v>2655603.6784399999</v>
      </c>
      <c r="K8" s="123"/>
      <c r="L8" s="123"/>
      <c r="M8" s="119"/>
      <c r="N8" s="120"/>
      <c r="O8" s="91" t="s">
        <v>28</v>
      </c>
    </row>
    <row r="9" spans="1:15" ht="15" customHeight="1">
      <c r="A9" s="8">
        <v>5</v>
      </c>
      <c r="B9" s="41" t="s">
        <v>373</v>
      </c>
      <c r="C9" s="137">
        <v>5000</v>
      </c>
      <c r="D9" s="120">
        <v>5000</v>
      </c>
      <c r="E9" s="120">
        <v>5000</v>
      </c>
      <c r="F9" s="120">
        <v>5000</v>
      </c>
      <c r="G9" s="123">
        <v>39817</v>
      </c>
      <c r="H9" s="119">
        <v>40035.11</v>
      </c>
      <c r="I9" s="119">
        <v>39975.629999999997</v>
      </c>
      <c r="J9" s="119">
        <v>39879.730000000003</v>
      </c>
      <c r="K9" s="123"/>
      <c r="L9" s="123"/>
      <c r="M9" s="119"/>
      <c r="N9" s="120"/>
      <c r="O9" s="91" t="s">
        <v>395</v>
      </c>
    </row>
    <row r="10" spans="1:15" ht="15" customHeight="1">
      <c r="A10" s="8">
        <v>6</v>
      </c>
      <c r="B10" s="41" t="s">
        <v>29</v>
      </c>
      <c r="C10" s="137">
        <v>2594637.5729399999</v>
      </c>
      <c r="D10" s="120">
        <v>2597852.2730300003</v>
      </c>
      <c r="E10" s="120">
        <v>2946261.6304699997</v>
      </c>
      <c r="F10" s="120">
        <v>3233400.9164100001</v>
      </c>
      <c r="G10" s="123">
        <v>3287721.61307</v>
      </c>
      <c r="H10" s="119">
        <v>3373007.9658300001</v>
      </c>
      <c r="I10" s="119">
        <v>3660101.3641299997</v>
      </c>
      <c r="J10" s="119">
        <v>4000384.0270099998</v>
      </c>
      <c r="K10" s="123"/>
      <c r="L10" s="123"/>
      <c r="M10" s="119"/>
      <c r="N10" s="120"/>
      <c r="O10" s="91" t="s">
        <v>30</v>
      </c>
    </row>
    <row r="11" spans="1:15" ht="15" customHeight="1">
      <c r="A11" s="8">
        <v>7</v>
      </c>
      <c r="B11" s="41" t="s">
        <v>32</v>
      </c>
      <c r="C11" s="120">
        <v>0</v>
      </c>
      <c r="D11" s="120">
        <v>0</v>
      </c>
      <c r="E11" s="120">
        <v>0</v>
      </c>
      <c r="F11" s="120">
        <v>0</v>
      </c>
      <c r="G11" s="123">
        <v>0</v>
      </c>
      <c r="H11" s="119">
        <v>0</v>
      </c>
      <c r="I11" s="119">
        <v>0</v>
      </c>
      <c r="J11" s="119">
        <v>0</v>
      </c>
      <c r="K11" s="123"/>
      <c r="L11" s="123"/>
      <c r="M11" s="119"/>
      <c r="N11" s="120"/>
      <c r="O11" s="91" t="s">
        <v>33</v>
      </c>
    </row>
    <row r="12" spans="1:15" ht="15" customHeight="1">
      <c r="A12" s="8">
        <v>8</v>
      </c>
      <c r="B12" s="41" t="s">
        <v>115</v>
      </c>
      <c r="C12" s="120">
        <v>0</v>
      </c>
      <c r="D12" s="120">
        <v>0</v>
      </c>
      <c r="E12" s="120">
        <v>0</v>
      </c>
      <c r="F12" s="120">
        <v>0</v>
      </c>
      <c r="G12" s="123">
        <v>0</v>
      </c>
      <c r="H12" s="119">
        <v>0</v>
      </c>
      <c r="I12" s="119">
        <v>0</v>
      </c>
      <c r="J12" s="119">
        <v>0</v>
      </c>
      <c r="K12" s="123"/>
      <c r="L12" s="123"/>
      <c r="M12" s="119"/>
      <c r="N12" s="120"/>
      <c r="O12" s="91" t="s">
        <v>35</v>
      </c>
    </row>
    <row r="13" spans="1:15" ht="15" customHeight="1">
      <c r="A13" s="8">
        <v>9</v>
      </c>
      <c r="B13" s="41" t="s">
        <v>36</v>
      </c>
      <c r="C13" s="120">
        <v>0</v>
      </c>
      <c r="D13" s="120">
        <v>0</v>
      </c>
      <c r="E13" s="120">
        <v>0</v>
      </c>
      <c r="F13" s="120">
        <v>0</v>
      </c>
      <c r="G13" s="123">
        <v>0</v>
      </c>
      <c r="H13" s="119">
        <v>0</v>
      </c>
      <c r="I13" s="119">
        <v>0</v>
      </c>
      <c r="J13" s="119">
        <v>0</v>
      </c>
      <c r="K13" s="123"/>
      <c r="L13" s="123"/>
      <c r="M13" s="119"/>
      <c r="N13" s="120"/>
      <c r="O13" s="91" t="s">
        <v>37</v>
      </c>
    </row>
    <row r="14" spans="1:15" ht="15" customHeight="1">
      <c r="A14" s="8">
        <v>10</v>
      </c>
      <c r="B14" s="41" t="s">
        <v>116</v>
      </c>
      <c r="C14" s="137">
        <v>2783783.6758300001</v>
      </c>
      <c r="D14" s="120">
        <v>2955001.9572100001</v>
      </c>
      <c r="E14" s="120">
        <v>3048422.1492499998</v>
      </c>
      <c r="F14" s="120">
        <v>2968225.57448</v>
      </c>
      <c r="G14" s="123">
        <v>2919091.1210599998</v>
      </c>
      <c r="H14" s="119">
        <v>3084413.4149499997</v>
      </c>
      <c r="I14" s="119">
        <v>3147138.7476300001</v>
      </c>
      <c r="J14" s="119">
        <v>3313605.3868499999</v>
      </c>
      <c r="K14" s="123"/>
      <c r="L14" s="123"/>
      <c r="M14" s="119"/>
      <c r="N14" s="120"/>
      <c r="O14" s="91" t="s">
        <v>39</v>
      </c>
    </row>
    <row r="15" spans="1:15" ht="15" customHeight="1">
      <c r="A15" s="8">
        <v>11</v>
      </c>
      <c r="B15" s="41" t="s">
        <v>155</v>
      </c>
      <c r="C15" s="120">
        <v>0</v>
      </c>
      <c r="D15" s="120">
        <v>0</v>
      </c>
      <c r="E15" s="120">
        <v>0</v>
      </c>
      <c r="F15" s="120">
        <v>0</v>
      </c>
      <c r="G15" s="123">
        <v>0</v>
      </c>
      <c r="H15" s="119">
        <v>0</v>
      </c>
      <c r="I15" s="119">
        <v>0</v>
      </c>
      <c r="J15" s="119">
        <v>0</v>
      </c>
      <c r="K15" s="123"/>
      <c r="L15" s="123"/>
      <c r="M15" s="119"/>
      <c r="N15" s="120"/>
      <c r="O15" s="91" t="s">
        <v>40</v>
      </c>
    </row>
    <row r="16" spans="1:15" ht="15" customHeight="1">
      <c r="A16" s="8">
        <v>12</v>
      </c>
      <c r="B16" s="41" t="s">
        <v>117</v>
      </c>
      <c r="C16" s="120">
        <v>0</v>
      </c>
      <c r="D16" s="120">
        <v>0</v>
      </c>
      <c r="E16" s="120">
        <v>0</v>
      </c>
      <c r="F16" s="120">
        <v>0</v>
      </c>
      <c r="G16" s="123">
        <v>0</v>
      </c>
      <c r="H16" s="119">
        <v>0</v>
      </c>
      <c r="I16" s="119">
        <v>0</v>
      </c>
      <c r="J16" s="119">
        <v>0</v>
      </c>
      <c r="K16" s="123"/>
      <c r="L16" s="123"/>
      <c r="M16" s="119"/>
      <c r="N16" s="120"/>
      <c r="O16" s="91" t="s">
        <v>42</v>
      </c>
    </row>
    <row r="17" spans="1:15" ht="15" customHeight="1">
      <c r="A17" s="8">
        <v>13</v>
      </c>
      <c r="B17" s="41" t="s">
        <v>374</v>
      </c>
      <c r="C17" s="120">
        <v>0</v>
      </c>
      <c r="D17" s="120">
        <v>0</v>
      </c>
      <c r="E17" s="120">
        <v>0</v>
      </c>
      <c r="F17" s="120">
        <v>0</v>
      </c>
      <c r="G17" s="123">
        <v>0</v>
      </c>
      <c r="H17" s="119">
        <v>0</v>
      </c>
      <c r="I17" s="119">
        <v>0</v>
      </c>
      <c r="J17" s="119">
        <v>0</v>
      </c>
      <c r="K17" s="123"/>
      <c r="L17" s="123"/>
      <c r="M17" s="119"/>
      <c r="N17" s="120"/>
      <c r="O17" s="91" t="s">
        <v>396</v>
      </c>
    </row>
    <row r="18" spans="1:15" ht="15" customHeight="1">
      <c r="A18" s="8">
        <v>14</v>
      </c>
      <c r="B18" s="41" t="s">
        <v>118</v>
      </c>
      <c r="C18" s="137">
        <v>894607.56981000002</v>
      </c>
      <c r="D18" s="120">
        <v>899703.70186000003</v>
      </c>
      <c r="E18" s="120">
        <v>896955.03844999999</v>
      </c>
      <c r="F18" s="120">
        <v>902036.61667000002</v>
      </c>
      <c r="G18" s="123">
        <v>902725.75540000002</v>
      </c>
      <c r="H18" s="119">
        <v>895196.32400999998</v>
      </c>
      <c r="I18" s="119">
        <v>902160.52106000006</v>
      </c>
      <c r="J18" s="119">
        <v>902400.92301000003</v>
      </c>
      <c r="K18" s="123"/>
      <c r="L18" s="123"/>
      <c r="M18" s="119"/>
      <c r="N18" s="120"/>
      <c r="O18" s="91" t="s">
        <v>44</v>
      </c>
    </row>
    <row r="19" spans="1:15" ht="15" customHeight="1">
      <c r="A19" s="8">
        <v>15</v>
      </c>
      <c r="B19" s="41" t="s">
        <v>375</v>
      </c>
      <c r="C19" s="137">
        <v>206047.1</v>
      </c>
      <c r="D19" s="120">
        <v>205713.1</v>
      </c>
      <c r="E19" s="120">
        <v>205713.1</v>
      </c>
      <c r="F19" s="120">
        <v>205779.93</v>
      </c>
      <c r="G19" s="123">
        <v>205779.93</v>
      </c>
      <c r="H19" s="119">
        <v>205779.93</v>
      </c>
      <c r="I19" s="119">
        <v>205779.93</v>
      </c>
      <c r="J19" s="119">
        <v>205779.93</v>
      </c>
      <c r="K19" s="123"/>
      <c r="L19" s="123"/>
      <c r="M19" s="119"/>
      <c r="N19" s="120"/>
      <c r="O19" s="91" t="s">
        <v>45</v>
      </c>
    </row>
    <row r="20" spans="1:15" ht="15" customHeight="1">
      <c r="A20" s="8">
        <v>17</v>
      </c>
      <c r="B20" s="41" t="s">
        <v>376</v>
      </c>
      <c r="C20" s="120">
        <v>0</v>
      </c>
      <c r="D20" s="120">
        <v>0</v>
      </c>
      <c r="E20" s="120">
        <v>0</v>
      </c>
      <c r="F20" s="120">
        <v>0</v>
      </c>
      <c r="G20" s="123">
        <v>0</v>
      </c>
      <c r="H20" s="119">
        <v>20000</v>
      </c>
      <c r="I20" s="119">
        <v>20000</v>
      </c>
      <c r="J20" s="119">
        <v>20000</v>
      </c>
      <c r="K20" s="123"/>
      <c r="L20" s="123"/>
      <c r="M20" s="119"/>
      <c r="N20" s="120"/>
      <c r="O20" s="91" t="s">
        <v>397</v>
      </c>
    </row>
    <row r="21" spans="1:15" ht="15" customHeight="1">
      <c r="A21" s="8">
        <v>18</v>
      </c>
      <c r="B21" s="41" t="s">
        <v>119</v>
      </c>
      <c r="C21" s="120">
        <v>0</v>
      </c>
      <c r="D21" s="120">
        <v>0</v>
      </c>
      <c r="E21" s="120">
        <v>0</v>
      </c>
      <c r="F21" s="120">
        <v>0</v>
      </c>
      <c r="G21" s="123">
        <v>0</v>
      </c>
      <c r="H21" s="119">
        <v>0</v>
      </c>
      <c r="I21" s="119">
        <v>0</v>
      </c>
      <c r="J21" s="119">
        <v>0</v>
      </c>
      <c r="K21" s="123"/>
      <c r="L21" s="123"/>
      <c r="M21" s="119"/>
      <c r="N21" s="120"/>
      <c r="O21" s="91" t="s">
        <v>48</v>
      </c>
    </row>
    <row r="22" spans="1:15" ht="15" customHeight="1">
      <c r="A22" s="8">
        <v>19</v>
      </c>
      <c r="B22" s="41" t="s">
        <v>120</v>
      </c>
      <c r="C22" s="137">
        <v>402.1123</v>
      </c>
      <c r="D22" s="120">
        <v>397.62745000000001</v>
      </c>
      <c r="E22" s="120">
        <v>393.13139999999999</v>
      </c>
      <c r="F22" s="120">
        <v>388.6241</v>
      </c>
      <c r="G22" s="123">
        <v>384.10554000000002</v>
      </c>
      <c r="H22" s="119">
        <v>379.57567999999998</v>
      </c>
      <c r="I22" s="119">
        <v>375.03449000000001</v>
      </c>
      <c r="J22" s="119">
        <v>370.48196000000002</v>
      </c>
      <c r="K22" s="123"/>
      <c r="L22" s="123"/>
      <c r="M22" s="119"/>
      <c r="N22" s="120"/>
      <c r="O22" s="91" t="s">
        <v>50</v>
      </c>
    </row>
    <row r="23" spans="1:15" ht="15" customHeight="1">
      <c r="A23" s="8">
        <v>20</v>
      </c>
      <c r="B23" s="41" t="s">
        <v>440</v>
      </c>
      <c r="C23" s="120">
        <v>0</v>
      </c>
      <c r="D23" s="120">
        <v>0</v>
      </c>
      <c r="E23" s="120">
        <v>0</v>
      </c>
      <c r="F23" s="120">
        <v>0</v>
      </c>
      <c r="G23" s="123">
        <v>0</v>
      </c>
      <c r="H23" s="119">
        <v>0</v>
      </c>
      <c r="I23" s="119">
        <v>0</v>
      </c>
      <c r="J23" s="119">
        <v>0</v>
      </c>
      <c r="K23" s="123"/>
      <c r="L23" s="123"/>
      <c r="M23" s="119"/>
      <c r="N23" s="120"/>
      <c r="O23" s="91" t="s">
        <v>84</v>
      </c>
    </row>
    <row r="24" spans="1:15" ht="15" customHeight="1">
      <c r="A24" s="8">
        <f>A23+1</f>
        <v>21</v>
      </c>
      <c r="B24" s="41" t="s">
        <v>438</v>
      </c>
      <c r="C24" s="120">
        <v>0</v>
      </c>
      <c r="D24" s="120">
        <v>0</v>
      </c>
      <c r="E24" s="120">
        <v>0</v>
      </c>
      <c r="F24" s="120">
        <v>0</v>
      </c>
      <c r="G24" s="123">
        <v>0</v>
      </c>
      <c r="H24" s="119">
        <v>0</v>
      </c>
      <c r="I24" s="119">
        <v>0</v>
      </c>
      <c r="J24" s="119">
        <v>0</v>
      </c>
      <c r="K24" s="123"/>
      <c r="L24" s="123"/>
      <c r="M24" s="119"/>
      <c r="N24" s="120"/>
      <c r="O24" s="91"/>
    </row>
    <row r="25" spans="1:15" ht="15" customHeight="1">
      <c r="A25" s="8">
        <f>A24+1</f>
        <v>22</v>
      </c>
      <c r="B25" s="41" t="s">
        <v>439</v>
      </c>
      <c r="C25" s="120">
        <v>0</v>
      </c>
      <c r="D25" s="120">
        <v>0</v>
      </c>
      <c r="E25" s="120">
        <v>0</v>
      </c>
      <c r="F25" s="120">
        <v>0</v>
      </c>
      <c r="G25" s="123">
        <v>0</v>
      </c>
      <c r="H25" s="119">
        <v>0</v>
      </c>
      <c r="I25" s="119">
        <v>0</v>
      </c>
      <c r="J25" s="119">
        <v>0</v>
      </c>
      <c r="K25" s="123"/>
      <c r="L25" s="123"/>
      <c r="M25" s="119"/>
      <c r="N25" s="120"/>
      <c r="O25" s="91"/>
    </row>
    <row r="26" spans="1:15" ht="15" customHeight="1">
      <c r="A26" s="8">
        <f t="shared" ref="A26:A62" si="0">A25+1</f>
        <v>23</v>
      </c>
      <c r="B26" s="41" t="s">
        <v>121</v>
      </c>
      <c r="C26" s="137">
        <v>40092.075720000001</v>
      </c>
      <c r="D26" s="120">
        <v>40190.54578</v>
      </c>
      <c r="E26" s="120">
        <v>39806.888760000002</v>
      </c>
      <c r="F26" s="120">
        <v>43003.217409999997</v>
      </c>
      <c r="G26" s="123">
        <v>40394.453269999998</v>
      </c>
      <c r="H26" s="119">
        <v>39594.112399999998</v>
      </c>
      <c r="I26" s="119">
        <v>44514.440799999997</v>
      </c>
      <c r="J26" s="119">
        <v>41199.961309999999</v>
      </c>
      <c r="K26" s="123"/>
      <c r="L26" s="123"/>
      <c r="M26" s="119"/>
      <c r="N26" s="120"/>
      <c r="O26" s="91" t="s">
        <v>52</v>
      </c>
    </row>
    <row r="27" spans="1:15" ht="15" customHeight="1">
      <c r="A27" s="70">
        <f t="shared" si="0"/>
        <v>24</v>
      </c>
      <c r="B27" s="68" t="s">
        <v>122</v>
      </c>
      <c r="C27" s="138">
        <v>15247899.862540001</v>
      </c>
      <c r="D27" s="124">
        <v>15349686.53482</v>
      </c>
      <c r="E27" s="124">
        <v>15460493.540720001</v>
      </c>
      <c r="F27" s="124">
        <v>15432703.485660002</v>
      </c>
      <c r="G27" s="129">
        <v>15718883.47803</v>
      </c>
      <c r="H27" s="128">
        <v>16850308.506200001</v>
      </c>
      <c r="I27" s="128">
        <v>16730415.045609999</v>
      </c>
      <c r="J27" s="128">
        <v>16832083.875</v>
      </c>
      <c r="K27" s="129"/>
      <c r="L27" s="129"/>
      <c r="M27" s="128"/>
      <c r="N27" s="124"/>
      <c r="O27" s="92" t="s">
        <v>54</v>
      </c>
    </row>
    <row r="28" spans="1:15" ht="15" customHeight="1">
      <c r="A28" s="8">
        <f t="shared" si="0"/>
        <v>25</v>
      </c>
      <c r="B28" s="41" t="s">
        <v>55</v>
      </c>
      <c r="C28" s="137">
        <v>119991.07661</v>
      </c>
      <c r="D28" s="120">
        <v>168989.45961999998</v>
      </c>
      <c r="E28" s="120">
        <v>139897.47688</v>
      </c>
      <c r="F28" s="120">
        <v>190466.31013</v>
      </c>
      <c r="G28" s="123">
        <v>223873.72429999997</v>
      </c>
      <c r="H28" s="119">
        <v>201077.76273999998</v>
      </c>
      <c r="I28" s="119">
        <v>226662.82569999999</v>
      </c>
      <c r="J28" s="119">
        <v>207582.74150999999</v>
      </c>
      <c r="K28" s="123"/>
      <c r="L28" s="123"/>
      <c r="M28" s="119"/>
      <c r="N28" s="120"/>
      <c r="O28" s="93" t="s">
        <v>79</v>
      </c>
    </row>
    <row r="29" spans="1:15" ht="15" customHeight="1">
      <c r="A29" s="8">
        <f t="shared" si="0"/>
        <v>26</v>
      </c>
      <c r="B29" s="41" t="s">
        <v>56</v>
      </c>
      <c r="C29" s="137">
        <v>838483.40159000002</v>
      </c>
      <c r="D29" s="120">
        <v>859451.92951000005</v>
      </c>
      <c r="E29" s="120">
        <v>1044327.1577400001</v>
      </c>
      <c r="F29" s="120">
        <v>1068306.4441</v>
      </c>
      <c r="G29" s="123">
        <v>978306.79737000004</v>
      </c>
      <c r="H29" s="119">
        <v>953660.01</v>
      </c>
      <c r="I29" s="119">
        <v>956805.97554999997</v>
      </c>
      <c r="J29" s="119">
        <v>1000901.68639</v>
      </c>
      <c r="K29" s="123"/>
      <c r="L29" s="123"/>
      <c r="M29" s="119"/>
      <c r="N29" s="120"/>
      <c r="O29" s="93" t="s">
        <v>80</v>
      </c>
    </row>
    <row r="30" spans="1:15" ht="15" customHeight="1">
      <c r="A30" s="8">
        <f t="shared" si="0"/>
        <v>27</v>
      </c>
      <c r="B30" s="41" t="s">
        <v>377</v>
      </c>
      <c r="C30" s="137">
        <v>2410733.1814200003</v>
      </c>
      <c r="D30" s="120">
        <v>2802449.66335</v>
      </c>
      <c r="E30" s="120">
        <v>2794244.4850300001</v>
      </c>
      <c r="F30" s="120">
        <v>2766651.4448699998</v>
      </c>
      <c r="G30" s="123">
        <v>2612599.5899499999</v>
      </c>
      <c r="H30" s="119">
        <v>2721498.0389200002</v>
      </c>
      <c r="I30" s="119">
        <v>2538000.8130000001</v>
      </c>
      <c r="J30" s="119">
        <v>2788937.7053199997</v>
      </c>
      <c r="K30" s="123"/>
      <c r="L30" s="123"/>
      <c r="M30" s="119"/>
      <c r="N30" s="120"/>
      <c r="O30" s="91" t="s">
        <v>398</v>
      </c>
    </row>
    <row r="31" spans="1:15" ht="15" customHeight="1">
      <c r="A31" s="8">
        <f t="shared" si="0"/>
        <v>28</v>
      </c>
      <c r="B31" s="41" t="s">
        <v>378</v>
      </c>
      <c r="C31" s="137">
        <v>7424862.0280100005</v>
      </c>
      <c r="D31" s="120">
        <v>7658124.5643299995</v>
      </c>
      <c r="E31" s="120">
        <v>7910258.5333899995</v>
      </c>
      <c r="F31" s="120">
        <v>6586053.0642299997</v>
      </c>
      <c r="G31" s="123">
        <v>7761609.7252300009</v>
      </c>
      <c r="H31" s="119">
        <v>6215409.6853700001</v>
      </c>
      <c r="I31" s="119">
        <v>6055424.9023900004</v>
      </c>
      <c r="J31" s="119">
        <v>6314081.0848899987</v>
      </c>
      <c r="K31" s="123"/>
      <c r="L31" s="123"/>
      <c r="M31" s="119"/>
      <c r="N31" s="120"/>
      <c r="O31" s="91" t="s">
        <v>399</v>
      </c>
    </row>
    <row r="32" spans="1:15" ht="15" customHeight="1">
      <c r="A32" s="8">
        <f t="shared" si="0"/>
        <v>29</v>
      </c>
      <c r="B32" s="41" t="s">
        <v>123</v>
      </c>
      <c r="C32" s="120">
        <v>0</v>
      </c>
      <c r="D32" s="120">
        <v>0</v>
      </c>
      <c r="E32" s="120">
        <v>0</v>
      </c>
      <c r="F32" s="120">
        <v>0</v>
      </c>
      <c r="G32" s="123">
        <v>0</v>
      </c>
      <c r="H32" s="119">
        <v>0</v>
      </c>
      <c r="I32" s="119">
        <v>0</v>
      </c>
      <c r="J32" s="119">
        <v>0</v>
      </c>
      <c r="K32" s="123"/>
      <c r="L32" s="123"/>
      <c r="M32" s="119"/>
      <c r="N32" s="120"/>
      <c r="O32" s="93" t="s">
        <v>81</v>
      </c>
    </row>
    <row r="33" spans="1:15" ht="15" customHeight="1">
      <c r="A33" s="8">
        <f t="shared" si="0"/>
        <v>30</v>
      </c>
      <c r="B33" s="41" t="s">
        <v>379</v>
      </c>
      <c r="C33" s="137">
        <v>424490.23802000005</v>
      </c>
      <c r="D33" s="120">
        <v>478312.64970000007</v>
      </c>
      <c r="E33" s="120">
        <v>459107.08716000005</v>
      </c>
      <c r="F33" s="120">
        <v>496922.67957000004</v>
      </c>
      <c r="G33" s="123">
        <v>496061.27437999996</v>
      </c>
      <c r="H33" s="119">
        <v>419200.86742999998</v>
      </c>
      <c r="I33" s="119">
        <v>409548.34061000001</v>
      </c>
      <c r="J33" s="119">
        <v>419428.03500999999</v>
      </c>
      <c r="K33" s="123"/>
      <c r="L33" s="123"/>
      <c r="M33" s="119"/>
      <c r="N33" s="120"/>
      <c r="O33" s="91" t="s">
        <v>400</v>
      </c>
    </row>
    <row r="34" spans="1:15" ht="15" customHeight="1">
      <c r="A34" s="8">
        <f t="shared" si="0"/>
        <v>31</v>
      </c>
      <c r="B34" s="41" t="s">
        <v>124</v>
      </c>
      <c r="C34" s="137">
        <v>12822.43</v>
      </c>
      <c r="D34" s="120">
        <v>3000</v>
      </c>
      <c r="E34" s="120">
        <v>3000</v>
      </c>
      <c r="F34" s="120">
        <v>86919.52</v>
      </c>
      <c r="G34" s="123">
        <v>86919.52</v>
      </c>
      <c r="H34" s="119">
        <v>3000</v>
      </c>
      <c r="I34" s="119">
        <v>3000</v>
      </c>
      <c r="J34" s="119">
        <v>193000</v>
      </c>
      <c r="K34" s="123"/>
      <c r="L34" s="123"/>
      <c r="M34" s="119"/>
      <c r="N34" s="120"/>
      <c r="O34" s="93" t="s">
        <v>82</v>
      </c>
    </row>
    <row r="35" spans="1:15" ht="15" customHeight="1">
      <c r="A35" s="8">
        <f t="shared" si="0"/>
        <v>32</v>
      </c>
      <c r="B35" s="41" t="s">
        <v>125</v>
      </c>
      <c r="C35" s="137">
        <v>94191.880059999996</v>
      </c>
      <c r="D35" s="120">
        <v>97536.015239999993</v>
      </c>
      <c r="E35" s="120">
        <v>98531.295310000016</v>
      </c>
      <c r="F35" s="120">
        <v>114956.08675999999</v>
      </c>
      <c r="G35" s="123">
        <v>95176.202189999996</v>
      </c>
      <c r="H35" s="119">
        <v>91112.140519999986</v>
      </c>
      <c r="I35" s="119">
        <v>115497.29874000001</v>
      </c>
      <c r="J35" s="119">
        <v>122799.38424</v>
      </c>
      <c r="K35" s="123"/>
      <c r="L35" s="123"/>
      <c r="M35" s="119"/>
      <c r="N35" s="120"/>
      <c r="O35" s="93" t="s">
        <v>83</v>
      </c>
    </row>
    <row r="36" spans="1:15" ht="15" customHeight="1">
      <c r="A36" s="8">
        <f t="shared" si="0"/>
        <v>33</v>
      </c>
      <c r="B36" s="41" t="s">
        <v>126</v>
      </c>
      <c r="C36" s="137">
        <v>841416.80988999992</v>
      </c>
      <c r="D36" s="120">
        <v>834287.14329000004</v>
      </c>
      <c r="E36" s="120">
        <v>833716.08266000007</v>
      </c>
      <c r="F36" s="120">
        <v>833359.37127</v>
      </c>
      <c r="G36" s="123">
        <v>832640.87164000003</v>
      </c>
      <c r="H36" s="119">
        <v>832396.07201</v>
      </c>
      <c r="I36" s="119">
        <v>830948.75919999997</v>
      </c>
      <c r="J36" s="119">
        <v>829462.57860999997</v>
      </c>
      <c r="K36" s="123"/>
      <c r="L36" s="123"/>
      <c r="M36" s="119"/>
      <c r="N36" s="120"/>
      <c r="O36" s="93" t="s">
        <v>85</v>
      </c>
    </row>
    <row r="37" spans="1:15" ht="15" customHeight="1">
      <c r="A37" s="8">
        <f t="shared" si="0"/>
        <v>34</v>
      </c>
      <c r="B37" s="41" t="s">
        <v>380</v>
      </c>
      <c r="C37" s="120">
        <v>0</v>
      </c>
      <c r="D37" s="120">
        <v>0</v>
      </c>
      <c r="E37" s="120">
        <v>0</v>
      </c>
      <c r="F37" s="120">
        <v>0</v>
      </c>
      <c r="G37" s="123">
        <v>0</v>
      </c>
      <c r="H37" s="119">
        <v>0</v>
      </c>
      <c r="I37" s="119">
        <v>0</v>
      </c>
      <c r="J37" s="119">
        <v>0</v>
      </c>
      <c r="K37" s="123"/>
      <c r="L37" s="123"/>
      <c r="M37" s="119"/>
      <c r="N37" s="120"/>
      <c r="O37" s="91" t="s">
        <v>401</v>
      </c>
    </row>
    <row r="38" spans="1:15" ht="15" customHeight="1">
      <c r="A38" s="8">
        <f t="shared" si="0"/>
        <v>35</v>
      </c>
      <c r="B38" s="41" t="s">
        <v>127</v>
      </c>
      <c r="C38" s="137">
        <v>54369.087679999997</v>
      </c>
      <c r="D38" s="120">
        <v>52457.92974</v>
      </c>
      <c r="E38" s="120">
        <v>52377.303480000002</v>
      </c>
      <c r="F38" s="120">
        <v>51375.442609999998</v>
      </c>
      <c r="G38" s="123">
        <v>49823.461070000005</v>
      </c>
      <c r="H38" s="119">
        <v>49764.116039999994</v>
      </c>
      <c r="I38" s="119">
        <v>48659.756989999994</v>
      </c>
      <c r="J38" s="119">
        <v>47698.132450000005</v>
      </c>
      <c r="K38" s="123"/>
      <c r="L38" s="123"/>
      <c r="M38" s="119"/>
      <c r="N38" s="120"/>
      <c r="O38" s="93" t="s">
        <v>86</v>
      </c>
    </row>
    <row r="39" spans="1:15" ht="15" customHeight="1">
      <c r="A39" s="8">
        <f t="shared" si="0"/>
        <v>36</v>
      </c>
      <c r="B39" s="41" t="s">
        <v>128</v>
      </c>
      <c r="C39" s="137">
        <v>1284581.5338399999</v>
      </c>
      <c r="D39" s="120">
        <v>1298923.7275800002</v>
      </c>
      <c r="E39" s="120">
        <v>1292172.8698999998</v>
      </c>
      <c r="F39" s="120">
        <v>1293368.2681800001</v>
      </c>
      <c r="G39" s="123">
        <v>1310821.4662500001</v>
      </c>
      <c r="H39" s="119">
        <v>1313793.8113199999</v>
      </c>
      <c r="I39" s="119">
        <v>1262841.0337499999</v>
      </c>
      <c r="J39" s="119">
        <v>1440943.08177</v>
      </c>
      <c r="K39" s="123"/>
      <c r="L39" s="123"/>
      <c r="M39" s="119"/>
      <c r="N39" s="120"/>
      <c r="O39" s="93" t="s">
        <v>87</v>
      </c>
    </row>
    <row r="40" spans="1:15" ht="15" customHeight="1">
      <c r="A40" s="70">
        <f t="shared" si="0"/>
        <v>37</v>
      </c>
      <c r="B40" s="68" t="s">
        <v>63</v>
      </c>
      <c r="C40" s="138">
        <v>13505941.66728</v>
      </c>
      <c r="D40" s="124">
        <v>14253533.082540002</v>
      </c>
      <c r="E40" s="124">
        <v>14627632.29174</v>
      </c>
      <c r="F40" s="124">
        <v>13488378.631909998</v>
      </c>
      <c r="G40" s="129">
        <v>14447832.632559998</v>
      </c>
      <c r="H40" s="128">
        <v>12800912.50446</v>
      </c>
      <c r="I40" s="128">
        <v>12447389.706079999</v>
      </c>
      <c r="J40" s="128">
        <v>13364834.430360001</v>
      </c>
      <c r="K40" s="129"/>
      <c r="L40" s="129"/>
      <c r="M40" s="128"/>
      <c r="N40" s="124"/>
      <c r="O40" s="92" t="s">
        <v>88</v>
      </c>
    </row>
    <row r="41" spans="1:15" ht="15" customHeight="1">
      <c r="A41" s="70">
        <f t="shared" si="0"/>
        <v>38</v>
      </c>
      <c r="B41" s="68" t="s">
        <v>130</v>
      </c>
      <c r="C41" s="138">
        <v>28753841.529830001</v>
      </c>
      <c r="D41" s="124">
        <v>29603219.617370002</v>
      </c>
      <c r="E41" s="124">
        <v>30088125.832480002</v>
      </c>
      <c r="F41" s="124">
        <v>28921082.117590003</v>
      </c>
      <c r="G41" s="129">
        <v>30166716.110629998</v>
      </c>
      <c r="H41" s="128">
        <v>29651221.010679998</v>
      </c>
      <c r="I41" s="128">
        <v>29177804.751719996</v>
      </c>
      <c r="J41" s="128">
        <v>30196918.305369996</v>
      </c>
      <c r="K41" s="129"/>
      <c r="L41" s="129"/>
      <c r="M41" s="128"/>
      <c r="N41" s="124"/>
      <c r="O41" s="92" t="s">
        <v>89</v>
      </c>
    </row>
    <row r="42" spans="1:15" ht="15" customHeight="1">
      <c r="A42" s="8">
        <f t="shared" si="0"/>
        <v>39</v>
      </c>
      <c r="B42" s="41" t="s">
        <v>147</v>
      </c>
      <c r="C42" s="137">
        <v>724146.24491999997</v>
      </c>
      <c r="D42" s="120">
        <v>924915.2895800001</v>
      </c>
      <c r="E42" s="120">
        <v>937638.39893000002</v>
      </c>
      <c r="F42" s="120">
        <v>795608.14993000007</v>
      </c>
      <c r="G42" s="123">
        <v>895024.93156000006</v>
      </c>
      <c r="H42" s="119">
        <v>1062586.7103000002</v>
      </c>
      <c r="I42" s="119">
        <v>965040.78477999999</v>
      </c>
      <c r="J42" s="119">
        <v>812965.87902999995</v>
      </c>
      <c r="K42" s="123"/>
      <c r="L42" s="123"/>
      <c r="M42" s="119"/>
      <c r="N42" s="120"/>
      <c r="O42" s="93" t="s">
        <v>90</v>
      </c>
    </row>
    <row r="43" spans="1:15" ht="15" customHeight="1">
      <c r="A43" s="8">
        <f t="shared" si="0"/>
        <v>40</v>
      </c>
      <c r="B43" s="41" t="s">
        <v>131</v>
      </c>
      <c r="C43" s="120">
        <v>0</v>
      </c>
      <c r="D43" s="120">
        <v>0</v>
      </c>
      <c r="E43" s="120">
        <v>0</v>
      </c>
      <c r="F43" s="120">
        <v>0</v>
      </c>
      <c r="G43" s="123">
        <v>0</v>
      </c>
      <c r="H43" s="119">
        <v>0</v>
      </c>
      <c r="I43" s="119">
        <v>0</v>
      </c>
      <c r="J43" s="119">
        <v>0</v>
      </c>
      <c r="K43" s="123"/>
      <c r="L43" s="123"/>
      <c r="M43" s="119"/>
      <c r="N43" s="120"/>
      <c r="O43" s="93" t="s">
        <v>91</v>
      </c>
    </row>
    <row r="44" spans="1:15" ht="15" customHeight="1">
      <c r="A44" s="8">
        <f t="shared" si="0"/>
        <v>41</v>
      </c>
      <c r="B44" s="41" t="s">
        <v>67</v>
      </c>
      <c r="C44" s="137">
        <v>1630125.0390599999</v>
      </c>
      <c r="D44" s="120">
        <v>1692922.09931</v>
      </c>
      <c r="E44" s="120">
        <v>1892838.0141000003</v>
      </c>
      <c r="F44" s="120">
        <v>1828797.14891</v>
      </c>
      <c r="G44" s="123">
        <v>1832104.9487000001</v>
      </c>
      <c r="H44" s="119">
        <v>1738546.99193</v>
      </c>
      <c r="I44" s="119">
        <v>1716845.7018499998</v>
      </c>
      <c r="J44" s="119">
        <v>1831845.21661</v>
      </c>
      <c r="K44" s="123"/>
      <c r="L44" s="123"/>
      <c r="M44" s="119"/>
      <c r="N44" s="120"/>
      <c r="O44" s="93" t="s">
        <v>92</v>
      </c>
    </row>
    <row r="45" spans="1:15" ht="15" customHeight="1">
      <c r="A45" s="8">
        <f t="shared" si="0"/>
        <v>42</v>
      </c>
      <c r="B45" s="41" t="s">
        <v>133</v>
      </c>
      <c r="C45" s="120">
        <v>0</v>
      </c>
      <c r="D45" s="120">
        <v>0</v>
      </c>
      <c r="E45" s="120">
        <v>0</v>
      </c>
      <c r="F45" s="120">
        <v>0</v>
      </c>
      <c r="G45" s="123">
        <v>0</v>
      </c>
      <c r="H45" s="119">
        <v>0</v>
      </c>
      <c r="I45" s="119">
        <v>0</v>
      </c>
      <c r="J45" s="119">
        <v>0</v>
      </c>
      <c r="K45" s="123"/>
      <c r="L45" s="123"/>
      <c r="M45" s="119"/>
      <c r="N45" s="120"/>
      <c r="O45" s="93" t="s">
        <v>93</v>
      </c>
    </row>
    <row r="46" spans="1:15" ht="15" customHeight="1">
      <c r="A46" s="8">
        <f t="shared" si="0"/>
        <v>43</v>
      </c>
      <c r="B46" s="41" t="s">
        <v>134</v>
      </c>
      <c r="C46" s="137">
        <v>47607.955739999998</v>
      </c>
      <c r="D46" s="120">
        <v>55826.52779</v>
      </c>
      <c r="E46" s="120">
        <v>59070.036110000001</v>
      </c>
      <c r="F46" s="120">
        <v>64479.515129999992</v>
      </c>
      <c r="G46" s="123">
        <v>60763.912250000001</v>
      </c>
      <c r="H46" s="119">
        <v>57253.704529999995</v>
      </c>
      <c r="I46" s="119">
        <v>3887.2780499999999</v>
      </c>
      <c r="J46" s="119">
        <v>1237.1082299999998</v>
      </c>
      <c r="K46" s="123"/>
      <c r="L46" s="123"/>
      <c r="M46" s="119"/>
      <c r="N46" s="120"/>
      <c r="O46" s="93" t="s">
        <v>94</v>
      </c>
    </row>
    <row r="47" spans="1:15" ht="15" customHeight="1">
      <c r="A47" s="8">
        <f t="shared" si="0"/>
        <v>44</v>
      </c>
      <c r="B47" s="41" t="s">
        <v>100</v>
      </c>
      <c r="C47" s="137">
        <v>114743.57329999999</v>
      </c>
      <c r="D47" s="120">
        <v>125449.01732</v>
      </c>
      <c r="E47" s="120">
        <v>126241.94316</v>
      </c>
      <c r="F47" s="120">
        <v>108052.82988</v>
      </c>
      <c r="G47" s="123">
        <v>111326.94486</v>
      </c>
      <c r="H47" s="119">
        <v>103615.27410000001</v>
      </c>
      <c r="I47" s="119">
        <v>109091.80253000002</v>
      </c>
      <c r="J47" s="119">
        <v>115548.78122999999</v>
      </c>
      <c r="K47" s="123"/>
      <c r="L47" s="123"/>
      <c r="M47" s="119"/>
      <c r="N47" s="120"/>
      <c r="O47" s="93" t="s">
        <v>70</v>
      </c>
    </row>
    <row r="48" spans="1:15" ht="15" customHeight="1">
      <c r="A48" s="8">
        <f t="shared" si="0"/>
        <v>45</v>
      </c>
      <c r="B48" s="41" t="s">
        <v>136</v>
      </c>
      <c r="C48" s="137">
        <v>707127.3996</v>
      </c>
      <c r="D48" s="120">
        <v>781354.68937000004</v>
      </c>
      <c r="E48" s="120">
        <v>786405.70887000009</v>
      </c>
      <c r="F48" s="120">
        <v>786516.74875000014</v>
      </c>
      <c r="G48" s="123">
        <v>802632.14968999999</v>
      </c>
      <c r="H48" s="119">
        <v>890919.31646999996</v>
      </c>
      <c r="I48" s="119">
        <v>814053.21817999997</v>
      </c>
      <c r="J48" s="119">
        <v>822935.48288000003</v>
      </c>
      <c r="K48" s="123"/>
      <c r="L48" s="123"/>
      <c r="M48" s="119"/>
      <c r="N48" s="120"/>
      <c r="O48" s="93" t="s">
        <v>95</v>
      </c>
    </row>
    <row r="49" spans="1:15" ht="15" customHeight="1">
      <c r="A49" s="70">
        <f t="shared" si="0"/>
        <v>46</v>
      </c>
      <c r="B49" s="68" t="s">
        <v>148</v>
      </c>
      <c r="C49" s="138">
        <v>3223750.2127099996</v>
      </c>
      <c r="D49" s="124">
        <v>3580467.6234400002</v>
      </c>
      <c r="E49" s="124">
        <v>3802194.1012899997</v>
      </c>
      <c r="F49" s="124">
        <v>3583454.39267</v>
      </c>
      <c r="G49" s="129">
        <v>3701852.8871400002</v>
      </c>
      <c r="H49" s="128">
        <v>3852921.9974099994</v>
      </c>
      <c r="I49" s="128">
        <v>3608918.7854899997</v>
      </c>
      <c r="J49" s="128">
        <v>3584532.46808</v>
      </c>
      <c r="K49" s="129"/>
      <c r="L49" s="129"/>
      <c r="M49" s="128"/>
      <c r="N49" s="124"/>
      <c r="O49" s="92" t="s">
        <v>96</v>
      </c>
    </row>
    <row r="50" spans="1:15" ht="15" customHeight="1">
      <c r="A50" s="8">
        <f t="shared" si="0"/>
        <v>47</v>
      </c>
      <c r="B50" s="41" t="s">
        <v>137</v>
      </c>
      <c r="C50" s="137">
        <v>1651870.9031100001</v>
      </c>
      <c r="D50" s="120">
        <v>1610813.1517099999</v>
      </c>
      <c r="E50" s="120">
        <v>1609068.5499399998</v>
      </c>
      <c r="F50" s="120">
        <v>1621417.2373899999</v>
      </c>
      <c r="G50" s="123">
        <v>1573825.8886899999</v>
      </c>
      <c r="H50" s="119">
        <v>1329458.9695700002</v>
      </c>
      <c r="I50" s="119">
        <v>1318216.3090899999</v>
      </c>
      <c r="J50" s="119">
        <v>1373373.3948299999</v>
      </c>
      <c r="K50" s="123"/>
      <c r="L50" s="123"/>
      <c r="M50" s="119"/>
      <c r="N50" s="120"/>
      <c r="O50" s="93" t="s">
        <v>97</v>
      </c>
    </row>
    <row r="51" spans="1:15" ht="15" customHeight="1">
      <c r="A51" s="8">
        <f t="shared" si="0"/>
        <v>48</v>
      </c>
      <c r="B51" s="41" t="s">
        <v>101</v>
      </c>
      <c r="C51" s="137">
        <v>5436945.1538000004</v>
      </c>
      <c r="D51" s="120">
        <v>5781864.66273</v>
      </c>
      <c r="E51" s="120">
        <v>6031213.6299999999</v>
      </c>
      <c r="F51" s="120">
        <v>4725877.4793599993</v>
      </c>
      <c r="G51" s="123">
        <v>5937745.1747500012</v>
      </c>
      <c r="H51" s="119">
        <v>4570950.9454600001</v>
      </c>
      <c r="I51" s="119">
        <v>4289711.6623899993</v>
      </c>
      <c r="J51" s="119">
        <v>4643747.1393099995</v>
      </c>
      <c r="K51" s="123"/>
      <c r="L51" s="123"/>
      <c r="M51" s="119"/>
      <c r="N51" s="120"/>
      <c r="O51" s="93" t="s">
        <v>74</v>
      </c>
    </row>
    <row r="52" spans="1:15" ht="15" customHeight="1">
      <c r="A52" s="8">
        <f t="shared" si="0"/>
        <v>49</v>
      </c>
      <c r="B52" s="41" t="s">
        <v>138</v>
      </c>
      <c r="C52" s="137">
        <v>7930707.6013700012</v>
      </c>
      <c r="D52" s="120">
        <v>8108713.64848</v>
      </c>
      <c r="E52" s="120">
        <v>8236237.3872799994</v>
      </c>
      <c r="F52" s="120">
        <v>8601632.7381999996</v>
      </c>
      <c r="G52" s="123">
        <v>8578365.2689699996</v>
      </c>
      <c r="H52" s="119">
        <v>8707732.9879999999</v>
      </c>
      <c r="I52" s="119">
        <v>8816309.4788700007</v>
      </c>
      <c r="J52" s="119">
        <v>10135200.181880001</v>
      </c>
      <c r="K52" s="123"/>
      <c r="L52" s="123"/>
      <c r="M52" s="119"/>
      <c r="N52" s="120"/>
      <c r="O52" s="93" t="s">
        <v>404</v>
      </c>
    </row>
    <row r="53" spans="1:15" ht="15" customHeight="1">
      <c r="A53" s="8">
        <f t="shared" si="0"/>
        <v>50</v>
      </c>
      <c r="B53" s="41" t="s">
        <v>381</v>
      </c>
      <c r="C53" s="137">
        <v>389035.97753999999</v>
      </c>
      <c r="D53" s="120">
        <v>401067.21494999999</v>
      </c>
      <c r="E53" s="120">
        <v>396605.87300000002</v>
      </c>
      <c r="F53" s="120">
        <v>383213.83257000003</v>
      </c>
      <c r="G53" s="129">
        <v>398071.99997</v>
      </c>
      <c r="H53" s="119">
        <v>379858.93602999998</v>
      </c>
      <c r="I53" s="119">
        <v>377632.16084999999</v>
      </c>
      <c r="J53" s="119">
        <v>372691.74145999999</v>
      </c>
      <c r="K53" s="123"/>
      <c r="L53" s="123"/>
      <c r="M53" s="119"/>
      <c r="N53" s="120"/>
      <c r="O53" s="91" t="s">
        <v>402</v>
      </c>
    </row>
    <row r="54" spans="1:15" ht="15" customHeight="1">
      <c r="A54" s="70">
        <f t="shared" si="0"/>
        <v>51</v>
      </c>
      <c r="B54" s="68" t="s">
        <v>24</v>
      </c>
      <c r="C54" s="138">
        <v>15408559.635879999</v>
      </c>
      <c r="D54" s="124">
        <v>15902458.677929999</v>
      </c>
      <c r="E54" s="124">
        <v>16273125.440270001</v>
      </c>
      <c r="F54" s="124">
        <v>15332141.287559999</v>
      </c>
      <c r="G54" s="129">
        <v>16488008.332430003</v>
      </c>
      <c r="H54" s="128">
        <v>14988001.839130003</v>
      </c>
      <c r="I54" s="128">
        <v>14801869.611240001</v>
      </c>
      <c r="J54" s="128">
        <v>16525012.457549999</v>
      </c>
      <c r="K54" s="129"/>
      <c r="L54" s="129"/>
      <c r="M54" s="128"/>
      <c r="N54" s="124"/>
      <c r="O54" s="92" t="s">
        <v>98</v>
      </c>
    </row>
    <row r="55" spans="1:15" ht="15" customHeight="1">
      <c r="A55" s="70">
        <f t="shared" si="0"/>
        <v>52</v>
      </c>
      <c r="B55" s="68" t="s">
        <v>77</v>
      </c>
      <c r="C55" s="138">
        <v>18632309.848620001</v>
      </c>
      <c r="D55" s="124">
        <v>19482926.301409997</v>
      </c>
      <c r="E55" s="124">
        <v>20075319.541579999</v>
      </c>
      <c r="F55" s="124">
        <v>18915595.680270001</v>
      </c>
      <c r="G55" s="129">
        <v>20189861.219609998</v>
      </c>
      <c r="H55" s="128">
        <v>18840923.836559996</v>
      </c>
      <c r="I55" s="128">
        <v>18410788.396749999</v>
      </c>
      <c r="J55" s="128">
        <v>20109544.925659999</v>
      </c>
      <c r="K55" s="129"/>
      <c r="L55" s="129"/>
      <c r="M55" s="128"/>
      <c r="N55" s="124"/>
      <c r="O55" s="92" t="s">
        <v>99</v>
      </c>
    </row>
    <row r="56" spans="1:15" ht="15" customHeight="1">
      <c r="A56" s="8">
        <f t="shared" si="0"/>
        <v>53</v>
      </c>
      <c r="B56" s="41" t="s">
        <v>22</v>
      </c>
      <c r="C56" s="137">
        <v>376432.80095</v>
      </c>
      <c r="D56" s="120">
        <v>376432.80095</v>
      </c>
      <c r="E56" s="120">
        <v>376432.80095</v>
      </c>
      <c r="F56" s="120">
        <v>376432.80095</v>
      </c>
      <c r="G56" s="123">
        <v>376432.80095</v>
      </c>
      <c r="H56" s="119">
        <v>1306432.8009500001</v>
      </c>
      <c r="I56" s="119">
        <v>1116432.8009500001</v>
      </c>
      <c r="J56" s="119">
        <v>1306432.8009500001</v>
      </c>
      <c r="K56" s="123"/>
      <c r="L56" s="123"/>
      <c r="M56" s="119"/>
      <c r="N56" s="120"/>
      <c r="O56" s="93" t="s">
        <v>78</v>
      </c>
    </row>
    <row r="57" spans="1:15" ht="15" customHeight="1">
      <c r="A57" s="8">
        <f t="shared" si="0"/>
        <v>54</v>
      </c>
      <c r="B57" s="41" t="s">
        <v>103</v>
      </c>
      <c r="C57" s="137">
        <v>2651634.0362</v>
      </c>
      <c r="D57" s="120">
        <v>2651634.0362</v>
      </c>
      <c r="E57" s="120">
        <v>2651634.0362</v>
      </c>
      <c r="F57" s="120">
        <v>2651634.0362</v>
      </c>
      <c r="G57" s="141">
        <v>2651634.0362</v>
      </c>
      <c r="H57" s="119">
        <v>2651634.0362</v>
      </c>
      <c r="I57" s="119">
        <v>2651634.0362</v>
      </c>
      <c r="J57" s="119">
        <v>2651634.0362</v>
      </c>
      <c r="K57" s="123"/>
      <c r="L57" s="123"/>
      <c r="M57" s="119"/>
      <c r="N57" s="120"/>
      <c r="O57" s="93" t="s">
        <v>111</v>
      </c>
    </row>
    <row r="58" spans="1:15" ht="15" customHeight="1">
      <c r="A58" s="8">
        <f t="shared" si="0"/>
        <v>55</v>
      </c>
      <c r="B58" s="41" t="s">
        <v>104</v>
      </c>
      <c r="C58" s="137">
        <v>451578.53088000003</v>
      </c>
      <c r="D58" s="120">
        <v>451578.53088000003</v>
      </c>
      <c r="E58" s="120">
        <v>451578.53088000003</v>
      </c>
      <c r="F58" s="120">
        <v>451578.53088000003</v>
      </c>
      <c r="G58" s="123">
        <v>451578.53088000003</v>
      </c>
      <c r="H58" s="119">
        <v>451578.53088000003</v>
      </c>
      <c r="I58" s="119">
        <v>451578.53088000003</v>
      </c>
      <c r="J58" s="119">
        <v>451578.53088000003</v>
      </c>
      <c r="K58" s="123"/>
      <c r="L58" s="123"/>
      <c r="M58" s="119"/>
      <c r="N58" s="120"/>
      <c r="O58" s="93" t="s">
        <v>113</v>
      </c>
    </row>
    <row r="59" spans="1:15" ht="15" customHeight="1">
      <c r="A59" s="8">
        <f t="shared" si="0"/>
        <v>56</v>
      </c>
      <c r="B59" s="41" t="s">
        <v>140</v>
      </c>
      <c r="C59" s="137">
        <v>4745204.1922200006</v>
      </c>
      <c r="D59" s="120">
        <v>4784758.9192300001</v>
      </c>
      <c r="E59" s="120">
        <v>4736159.4002799997</v>
      </c>
      <c r="F59" s="120">
        <v>4663276.0381100001</v>
      </c>
      <c r="G59" s="123">
        <v>4622831.9924699999</v>
      </c>
      <c r="H59" s="119">
        <v>4573473.8242000006</v>
      </c>
      <c r="I59" s="119">
        <v>4682546.5285700001</v>
      </c>
      <c r="J59" s="119">
        <v>4775905.2137099998</v>
      </c>
      <c r="K59" s="123"/>
      <c r="L59" s="123"/>
      <c r="M59" s="119"/>
      <c r="N59" s="120"/>
      <c r="O59" s="93" t="s">
        <v>108</v>
      </c>
    </row>
    <row r="60" spans="1:15" ht="15" customHeight="1">
      <c r="A60" s="8">
        <f t="shared" si="0"/>
        <v>57</v>
      </c>
      <c r="B60" s="41" t="s">
        <v>141</v>
      </c>
      <c r="C60" s="137">
        <v>1896682.1213600002</v>
      </c>
      <c r="D60" s="120">
        <v>1855889.0289099999</v>
      </c>
      <c r="E60" s="120">
        <v>1797001.5175600001</v>
      </c>
      <c r="F60" s="120">
        <v>1862565.02832</v>
      </c>
      <c r="G60" s="123">
        <v>1874377.5274100001</v>
      </c>
      <c r="H60" s="119">
        <v>1827177.98498</v>
      </c>
      <c r="I60" s="119">
        <v>1864824.4578</v>
      </c>
      <c r="J60" s="119">
        <v>901822.79532000003</v>
      </c>
      <c r="K60" s="123"/>
      <c r="L60" s="123"/>
      <c r="M60" s="119"/>
      <c r="N60" s="120"/>
      <c r="O60" s="93" t="s">
        <v>112</v>
      </c>
    </row>
    <row r="61" spans="1:15" ht="15" customHeight="1">
      <c r="A61" s="70">
        <f t="shared" si="0"/>
        <v>58</v>
      </c>
      <c r="B61" s="68" t="s">
        <v>142</v>
      </c>
      <c r="C61" s="138">
        <v>9745098.880690001</v>
      </c>
      <c r="D61" s="124">
        <v>9743860.51523</v>
      </c>
      <c r="E61" s="124">
        <v>9636373.4849399999</v>
      </c>
      <c r="F61" s="124">
        <v>9629053.6335300002</v>
      </c>
      <c r="G61" s="129">
        <v>9600422.0869800001</v>
      </c>
      <c r="H61" s="129">
        <v>9503864.3762800004</v>
      </c>
      <c r="I61" s="128">
        <v>9650583.5534600001</v>
      </c>
      <c r="J61" s="128">
        <v>8780940.576129999</v>
      </c>
      <c r="K61" s="129"/>
      <c r="L61" s="129"/>
      <c r="M61" s="128"/>
      <c r="N61" s="124"/>
      <c r="O61" s="92" t="s">
        <v>106</v>
      </c>
    </row>
    <row r="62" spans="1:15" ht="15" customHeight="1">
      <c r="A62" s="70">
        <f t="shared" si="0"/>
        <v>59</v>
      </c>
      <c r="B62" s="68" t="s">
        <v>149</v>
      </c>
      <c r="C62" s="138">
        <v>28753841.530280001</v>
      </c>
      <c r="D62" s="124">
        <v>29603219.61761</v>
      </c>
      <c r="E62" s="124">
        <v>30088125.827480003</v>
      </c>
      <c r="F62" s="124">
        <v>28921082.114770003</v>
      </c>
      <c r="G62" s="129">
        <v>30166716.107549999</v>
      </c>
      <c r="H62" s="129">
        <v>29651221.013809998</v>
      </c>
      <c r="I62" s="128">
        <v>29177804.75121</v>
      </c>
      <c r="J62" s="128">
        <v>30196918.30277</v>
      </c>
      <c r="K62" s="129"/>
      <c r="L62" s="129"/>
      <c r="M62" s="128"/>
      <c r="N62" s="124"/>
      <c r="O62" s="92" t="s">
        <v>110</v>
      </c>
    </row>
    <row r="63" spans="1:15">
      <c r="H63" s="39"/>
    </row>
    <row r="64" spans="1:15" ht="15.5">
      <c r="B64" s="101" t="s">
        <v>441</v>
      </c>
    </row>
    <row r="65" spans="2:2" ht="15.5">
      <c r="B65" s="101"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F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94" t="s">
        <v>405</v>
      </c>
    </row>
    <row r="2" spans="1:15" ht="22.5" thickBot="1">
      <c r="A2" s="146" t="s">
        <v>114</v>
      </c>
      <c r="B2" s="147"/>
      <c r="C2" s="147"/>
      <c r="D2" s="147"/>
      <c r="E2" s="147"/>
      <c r="F2" s="147"/>
      <c r="G2" s="147"/>
      <c r="H2" s="147"/>
      <c r="I2" s="147"/>
      <c r="J2" s="147"/>
      <c r="K2" s="147"/>
      <c r="L2" s="147"/>
      <c r="M2" s="147"/>
      <c r="N2" s="147"/>
      <c r="O2" s="147"/>
    </row>
    <row r="3" spans="1:15" ht="22.5" thickBot="1">
      <c r="A3" s="152" t="s">
        <v>0</v>
      </c>
      <c r="B3" s="153"/>
      <c r="C3" s="153"/>
      <c r="D3" s="153"/>
      <c r="E3" s="153"/>
      <c r="F3" s="153"/>
      <c r="G3" s="153"/>
      <c r="H3" s="153"/>
      <c r="I3" s="153"/>
      <c r="J3" s="153"/>
      <c r="K3" s="153"/>
      <c r="L3" s="153"/>
      <c r="M3" s="153"/>
      <c r="N3" s="153"/>
      <c r="O3" s="153"/>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20">
        <v>63537865.643328995</v>
      </c>
      <c r="D5" s="120">
        <v>62353554.643329002</v>
      </c>
      <c r="E5" s="120">
        <v>62279757.201921001</v>
      </c>
      <c r="F5" s="120">
        <v>62317815.949892998</v>
      </c>
      <c r="G5" s="119">
        <v>62970991.073892996</v>
      </c>
      <c r="H5" s="119">
        <v>70956176.622492</v>
      </c>
      <c r="I5" s="119">
        <v>64537266.943147004</v>
      </c>
      <c r="J5" s="119">
        <v>72838808.409647003</v>
      </c>
      <c r="K5" s="119"/>
      <c r="L5" s="119"/>
      <c r="M5" s="119"/>
      <c r="N5" s="67"/>
      <c r="O5" s="90" t="s">
        <v>160</v>
      </c>
    </row>
    <row r="6" spans="1:15">
      <c r="A6" s="29">
        <v>2</v>
      </c>
      <c r="B6" s="12" t="s">
        <v>146</v>
      </c>
      <c r="C6" s="120">
        <v>68969484.003769189</v>
      </c>
      <c r="D6" s="120">
        <v>70052679.533189103</v>
      </c>
      <c r="E6" s="120">
        <v>67873365.026584119</v>
      </c>
      <c r="F6" s="120">
        <v>66739920.879978992</v>
      </c>
      <c r="G6" s="119">
        <v>66699073.944954</v>
      </c>
      <c r="H6" s="119">
        <v>62713339.943237998</v>
      </c>
      <c r="I6" s="119">
        <v>61531641.016804002</v>
      </c>
      <c r="J6" s="119">
        <v>63267144.187259004</v>
      </c>
      <c r="K6" s="119"/>
      <c r="L6" s="119"/>
      <c r="M6" s="119"/>
      <c r="N6" s="67"/>
      <c r="O6" s="90" t="s">
        <v>27</v>
      </c>
    </row>
    <row r="7" spans="1:15">
      <c r="A7" s="29">
        <v>3</v>
      </c>
      <c r="B7" s="12" t="s">
        <v>151</v>
      </c>
      <c r="C7" s="120">
        <v>82431061.288637251</v>
      </c>
      <c r="D7" s="120">
        <v>83855609.878011227</v>
      </c>
      <c r="E7" s="120">
        <v>83936097.677013204</v>
      </c>
      <c r="F7" s="120">
        <v>83974921.572411135</v>
      </c>
      <c r="G7" s="119">
        <v>83995152.427595094</v>
      </c>
      <c r="H7" s="119">
        <v>85716706.539612085</v>
      </c>
      <c r="I7" s="119">
        <v>88952996.775596052</v>
      </c>
      <c r="J7" s="119">
        <v>88939703.440939024</v>
      </c>
      <c r="K7" s="119"/>
      <c r="L7" s="119"/>
      <c r="M7" s="119"/>
      <c r="N7" s="67"/>
      <c r="O7" s="90" t="s">
        <v>406</v>
      </c>
    </row>
    <row r="8" spans="1:15">
      <c r="A8" s="29">
        <v>4</v>
      </c>
      <c r="B8" s="12" t="s">
        <v>152</v>
      </c>
      <c r="C8" s="120">
        <v>234503280.66881943</v>
      </c>
      <c r="D8" s="120">
        <v>237725497.91977486</v>
      </c>
      <c r="E8" s="120">
        <v>242842352.77780646</v>
      </c>
      <c r="F8" s="120">
        <v>247952373.33127892</v>
      </c>
      <c r="G8" s="119">
        <v>253696716.22592077</v>
      </c>
      <c r="H8" s="119">
        <v>250704645.99773097</v>
      </c>
      <c r="I8" s="119">
        <v>257914079.95889685</v>
      </c>
      <c r="J8" s="119">
        <v>257610559.92086297</v>
      </c>
      <c r="K8" s="119"/>
      <c r="L8" s="119"/>
      <c r="M8" s="119"/>
      <c r="N8" s="67"/>
      <c r="O8" s="90" t="s">
        <v>30</v>
      </c>
    </row>
    <row r="9" spans="1:15">
      <c r="A9" s="29">
        <v>5</v>
      </c>
      <c r="B9" s="12" t="s">
        <v>166</v>
      </c>
      <c r="C9" s="120">
        <v>0</v>
      </c>
      <c r="D9" s="120">
        <v>0</v>
      </c>
      <c r="E9" s="120">
        <v>0</v>
      </c>
      <c r="F9" s="120">
        <v>0</v>
      </c>
      <c r="G9" s="119">
        <v>0</v>
      </c>
      <c r="H9" s="119">
        <v>0</v>
      </c>
      <c r="I9" s="119">
        <v>0</v>
      </c>
      <c r="J9" s="119">
        <v>0</v>
      </c>
      <c r="K9" s="119"/>
      <c r="L9" s="119"/>
      <c r="M9" s="119"/>
      <c r="N9" s="67"/>
      <c r="O9" s="90" t="s">
        <v>33</v>
      </c>
    </row>
    <row r="10" spans="1:15">
      <c r="A10" s="29">
        <v>6</v>
      </c>
      <c r="B10" s="12" t="s">
        <v>154</v>
      </c>
      <c r="C10" s="120">
        <v>0</v>
      </c>
      <c r="D10" s="120">
        <v>0</v>
      </c>
      <c r="E10" s="120">
        <v>0</v>
      </c>
      <c r="F10" s="120">
        <v>0</v>
      </c>
      <c r="G10" s="119">
        <v>0</v>
      </c>
      <c r="H10" s="119">
        <v>0</v>
      </c>
      <c r="I10" s="119">
        <v>0</v>
      </c>
      <c r="J10" s="119">
        <v>0</v>
      </c>
      <c r="K10" s="119"/>
      <c r="L10" s="119"/>
      <c r="M10" s="119"/>
      <c r="N10" s="67"/>
      <c r="O10" s="90" t="s">
        <v>35</v>
      </c>
    </row>
    <row r="11" spans="1:15">
      <c r="A11" s="29">
        <v>7</v>
      </c>
      <c r="B11" s="12" t="s">
        <v>36</v>
      </c>
      <c r="C11" s="120">
        <v>0</v>
      </c>
      <c r="D11" s="120">
        <v>0</v>
      </c>
      <c r="E11" s="120">
        <v>0</v>
      </c>
      <c r="F11" s="120">
        <v>0</v>
      </c>
      <c r="G11" s="119">
        <v>0</v>
      </c>
      <c r="H11" s="119">
        <v>0</v>
      </c>
      <c r="I11" s="119">
        <v>0</v>
      </c>
      <c r="J11" s="119">
        <v>0</v>
      </c>
      <c r="K11" s="119"/>
      <c r="L11" s="119"/>
      <c r="M11" s="119"/>
      <c r="N11" s="67"/>
      <c r="O11" s="90" t="s">
        <v>37</v>
      </c>
    </row>
    <row r="12" spans="1:15">
      <c r="A12" s="29">
        <v>8</v>
      </c>
      <c r="B12" s="12" t="s">
        <v>38</v>
      </c>
      <c r="C12" s="120">
        <v>39854241.058331832</v>
      </c>
      <c r="D12" s="120">
        <v>41185711.577955574</v>
      </c>
      <c r="E12" s="120">
        <v>39390433.293813057</v>
      </c>
      <c r="F12" s="120">
        <v>39986724.025564998</v>
      </c>
      <c r="G12" s="119">
        <v>39894480.891563118</v>
      </c>
      <c r="H12" s="119">
        <v>38944477.601696111</v>
      </c>
      <c r="I12" s="119">
        <v>39101072.11222478</v>
      </c>
      <c r="J12" s="119">
        <v>40057171.910884082</v>
      </c>
      <c r="K12" s="119"/>
      <c r="L12" s="119"/>
      <c r="M12" s="119"/>
      <c r="N12" s="67"/>
      <c r="O12" s="90" t="s">
        <v>39</v>
      </c>
    </row>
    <row r="13" spans="1:15">
      <c r="A13" s="29">
        <v>9</v>
      </c>
      <c r="B13" s="12" t="s">
        <v>155</v>
      </c>
      <c r="C13" s="120">
        <v>472270.42819899996</v>
      </c>
      <c r="D13" s="120">
        <v>471270.66709399997</v>
      </c>
      <c r="E13" s="120">
        <v>433452.13546700001</v>
      </c>
      <c r="F13" s="120">
        <v>426745.397619</v>
      </c>
      <c r="G13" s="119">
        <v>426646.76344200002</v>
      </c>
      <c r="H13" s="119">
        <v>388152.547212</v>
      </c>
      <c r="I13" s="119">
        <v>381546.40826</v>
      </c>
      <c r="J13" s="119">
        <v>381937.75621100003</v>
      </c>
      <c r="K13" s="119"/>
      <c r="L13" s="119"/>
      <c r="M13" s="119"/>
      <c r="N13" s="67"/>
      <c r="O13" s="90" t="s">
        <v>161</v>
      </c>
    </row>
    <row r="14" spans="1:15">
      <c r="A14" s="29">
        <v>10</v>
      </c>
      <c r="B14" s="12" t="s">
        <v>156</v>
      </c>
      <c r="C14" s="120">
        <v>0</v>
      </c>
      <c r="D14" s="120">
        <v>0</v>
      </c>
      <c r="E14" s="120">
        <v>0</v>
      </c>
      <c r="F14" s="120">
        <v>0</v>
      </c>
      <c r="G14" s="119">
        <v>0</v>
      </c>
      <c r="H14" s="119">
        <v>0</v>
      </c>
      <c r="I14" s="119">
        <v>0</v>
      </c>
      <c r="J14" s="119">
        <v>0</v>
      </c>
      <c r="K14" s="119"/>
      <c r="L14" s="119"/>
      <c r="M14" s="119"/>
      <c r="N14" s="67"/>
      <c r="O14" s="90" t="s">
        <v>42</v>
      </c>
    </row>
    <row r="15" spans="1:15">
      <c r="A15" s="29">
        <v>11</v>
      </c>
      <c r="B15" s="12" t="s">
        <v>118</v>
      </c>
      <c r="C15" s="120">
        <v>650.00000006662378</v>
      </c>
      <c r="D15" s="120">
        <v>650.00000006689845</v>
      </c>
      <c r="E15" s="120">
        <v>650.00000015967942</v>
      </c>
      <c r="F15" s="120">
        <v>650.00000006499863</v>
      </c>
      <c r="G15" s="119">
        <v>649.99999991225809</v>
      </c>
      <c r="H15" s="119">
        <v>650.00000018000026</v>
      </c>
      <c r="I15" s="119">
        <v>650.00000018000026</v>
      </c>
      <c r="J15" s="119">
        <v>650.00000018000026</v>
      </c>
      <c r="K15" s="119"/>
      <c r="L15" s="119"/>
      <c r="M15" s="119"/>
      <c r="N15" s="67"/>
      <c r="O15" s="90" t="s">
        <v>44</v>
      </c>
    </row>
    <row r="16" spans="1:15">
      <c r="A16" s="29">
        <v>12</v>
      </c>
      <c r="B16" s="12" t="s">
        <v>157</v>
      </c>
      <c r="C16" s="120">
        <v>2278750.4168958296</v>
      </c>
      <c r="D16" s="120">
        <v>2278641.0535698296</v>
      </c>
      <c r="E16" s="120">
        <v>2278526.69024383</v>
      </c>
      <c r="F16" s="120">
        <v>2278436.6224148297</v>
      </c>
      <c r="G16" s="119">
        <v>2248392.9060354801</v>
      </c>
      <c r="H16" s="119">
        <v>2248273.2656624797</v>
      </c>
      <c r="I16" s="119">
        <v>2371504.0981204798</v>
      </c>
      <c r="J16" s="119">
        <v>2371379.11532048</v>
      </c>
      <c r="K16" s="119"/>
      <c r="L16" s="119"/>
      <c r="M16" s="119"/>
      <c r="N16" s="67"/>
      <c r="O16" s="90" t="s">
        <v>45</v>
      </c>
    </row>
    <row r="17" spans="1:15">
      <c r="A17" s="29">
        <v>13</v>
      </c>
      <c r="B17" s="12" t="s">
        <v>158</v>
      </c>
      <c r="C17" s="120">
        <v>0</v>
      </c>
      <c r="D17" s="120">
        <v>0</v>
      </c>
      <c r="E17" s="120">
        <v>0</v>
      </c>
      <c r="F17" s="120">
        <v>0</v>
      </c>
      <c r="G17" s="119">
        <v>0</v>
      </c>
      <c r="H17" s="119">
        <v>0</v>
      </c>
      <c r="I17" s="119">
        <v>0</v>
      </c>
      <c r="J17" s="119">
        <v>0</v>
      </c>
      <c r="K17" s="119"/>
      <c r="L17" s="119"/>
      <c r="M17" s="119"/>
      <c r="N17" s="67"/>
      <c r="O17" s="90" t="s">
        <v>46</v>
      </c>
    </row>
    <row r="18" spans="1:15">
      <c r="A18" s="29">
        <v>14</v>
      </c>
      <c r="B18" s="12" t="s">
        <v>119</v>
      </c>
      <c r="C18" s="120">
        <v>0</v>
      </c>
      <c r="D18" s="120">
        <v>0</v>
      </c>
      <c r="E18" s="120">
        <v>0</v>
      </c>
      <c r="F18" s="120">
        <v>0</v>
      </c>
      <c r="G18" s="119">
        <v>0</v>
      </c>
      <c r="H18" s="119">
        <v>0</v>
      </c>
      <c r="I18" s="119">
        <v>0</v>
      </c>
      <c r="J18" s="119">
        <v>0</v>
      </c>
      <c r="K18" s="119"/>
      <c r="L18" s="119"/>
      <c r="M18" s="119"/>
      <c r="N18" s="67"/>
      <c r="O18" s="90" t="s">
        <v>48</v>
      </c>
    </row>
    <row r="19" spans="1:15">
      <c r="A19" s="29">
        <v>15</v>
      </c>
      <c r="B19" s="12" t="s">
        <v>159</v>
      </c>
      <c r="C19" s="120">
        <v>0</v>
      </c>
      <c r="D19" s="120">
        <v>0</v>
      </c>
      <c r="E19" s="120">
        <v>0</v>
      </c>
      <c r="F19" s="120">
        <v>0</v>
      </c>
      <c r="G19" s="119">
        <v>0</v>
      </c>
      <c r="H19" s="119">
        <v>0</v>
      </c>
      <c r="I19" s="119">
        <v>0</v>
      </c>
      <c r="J19" s="119">
        <v>0</v>
      </c>
      <c r="K19" s="119"/>
      <c r="L19" s="119"/>
      <c r="M19" s="119"/>
      <c r="N19" s="67"/>
      <c r="O19" s="90" t="s">
        <v>50</v>
      </c>
    </row>
    <row r="20" spans="1:15">
      <c r="A20" s="29">
        <v>16</v>
      </c>
      <c r="B20" s="12" t="s">
        <v>121</v>
      </c>
      <c r="C20" s="120">
        <v>0</v>
      </c>
      <c r="D20" s="120">
        <v>0</v>
      </c>
      <c r="E20" s="120">
        <v>0</v>
      </c>
      <c r="F20" s="120">
        <v>0</v>
      </c>
      <c r="G20" s="119">
        <v>0</v>
      </c>
      <c r="H20" s="119">
        <v>0</v>
      </c>
      <c r="I20" s="119">
        <v>0</v>
      </c>
      <c r="J20" s="119">
        <v>0</v>
      </c>
      <c r="K20" s="119"/>
      <c r="L20" s="119"/>
      <c r="M20" s="119"/>
      <c r="N20" s="67"/>
      <c r="O20" s="90" t="s">
        <v>52</v>
      </c>
    </row>
    <row r="21" spans="1:15" s="11" customFormat="1">
      <c r="A21" s="30">
        <v>17</v>
      </c>
      <c r="B21" s="71" t="s">
        <v>192</v>
      </c>
      <c r="C21" s="124">
        <v>492047603.50798166</v>
      </c>
      <c r="D21" s="124">
        <v>497923615.27292365</v>
      </c>
      <c r="E21" s="124">
        <v>499034634.80284882</v>
      </c>
      <c r="F21" s="124">
        <v>503677587.77916086</v>
      </c>
      <c r="G21" s="128">
        <v>509932104.23340338</v>
      </c>
      <c r="H21" s="128">
        <v>511672422.51764381</v>
      </c>
      <c r="I21" s="128">
        <v>514790757.31304932</v>
      </c>
      <c r="J21" s="128">
        <v>525467354.74112374</v>
      </c>
      <c r="K21" s="128"/>
      <c r="L21" s="128"/>
      <c r="M21" s="128"/>
      <c r="N21" s="69"/>
      <c r="O21" s="89" t="s">
        <v>54</v>
      </c>
    </row>
    <row r="22" spans="1:15" s="11" customFormat="1">
      <c r="A22" s="30">
        <v>18</v>
      </c>
      <c r="B22" s="71" t="s">
        <v>327</v>
      </c>
      <c r="C22" s="124">
        <v>48518732.625565164</v>
      </c>
      <c r="D22" s="124">
        <v>54596750.596983172</v>
      </c>
      <c r="E22" s="124">
        <v>57998716.832270689</v>
      </c>
      <c r="F22" s="124">
        <v>63283871.72735247</v>
      </c>
      <c r="G22" s="128">
        <v>67467974.469689742</v>
      </c>
      <c r="H22" s="128">
        <v>66378574.269200124</v>
      </c>
      <c r="I22" s="128">
        <v>71094470.147313401</v>
      </c>
      <c r="J22" s="128">
        <v>77640830.374301001</v>
      </c>
      <c r="K22" s="128"/>
      <c r="L22" s="128"/>
      <c r="M22" s="128"/>
      <c r="N22" s="69"/>
      <c r="O22" s="89" t="s">
        <v>88</v>
      </c>
    </row>
    <row r="23" spans="1:15" s="11" customFormat="1">
      <c r="A23" s="30">
        <v>19</v>
      </c>
      <c r="B23" s="71" t="s">
        <v>21</v>
      </c>
      <c r="C23" s="124">
        <v>540566336.13354683</v>
      </c>
      <c r="D23" s="124">
        <v>552520365.86990678</v>
      </c>
      <c r="E23" s="124">
        <v>557033351.63511956</v>
      </c>
      <c r="F23" s="124">
        <v>566961459.50651348</v>
      </c>
      <c r="G23" s="128">
        <v>577400078.70309317</v>
      </c>
      <c r="H23" s="128">
        <v>578050996.7868439</v>
      </c>
      <c r="I23" s="128">
        <v>585885227.46036267</v>
      </c>
      <c r="J23" s="128">
        <v>603108185.11542475</v>
      </c>
      <c r="K23" s="128"/>
      <c r="L23" s="128"/>
      <c r="M23" s="128"/>
      <c r="N23" s="69"/>
      <c r="O23" s="89" t="s">
        <v>89</v>
      </c>
    </row>
    <row r="24" spans="1:15" s="11" customFormat="1">
      <c r="A24" s="30">
        <v>20</v>
      </c>
      <c r="B24" s="71" t="s">
        <v>194</v>
      </c>
      <c r="C24" s="124">
        <v>41760180.750754245</v>
      </c>
      <c r="D24" s="124">
        <v>44043189.751572207</v>
      </c>
      <c r="E24" s="124">
        <v>44682246.167955227</v>
      </c>
      <c r="F24" s="124">
        <v>45594511.361476257</v>
      </c>
      <c r="G24" s="128">
        <v>43486880.500389785</v>
      </c>
      <c r="H24" s="128">
        <v>43272246.839889228</v>
      </c>
      <c r="I24" s="128">
        <v>42028167.748315386</v>
      </c>
      <c r="J24" s="128">
        <v>43802990.370739587</v>
      </c>
      <c r="K24" s="128"/>
      <c r="L24" s="128"/>
      <c r="M24" s="128"/>
      <c r="N24" s="69"/>
      <c r="O24" s="89" t="s">
        <v>162</v>
      </c>
    </row>
    <row r="25" spans="1:15" s="11" customFormat="1">
      <c r="A25" s="30">
        <v>21</v>
      </c>
      <c r="B25" s="71" t="s">
        <v>328</v>
      </c>
      <c r="C25" s="124">
        <v>498806155.38279259</v>
      </c>
      <c r="D25" s="124">
        <v>508477176.11833483</v>
      </c>
      <c r="E25" s="124">
        <v>512351105.46716422</v>
      </c>
      <c r="F25" s="124">
        <v>521366948.14503717</v>
      </c>
      <c r="G25" s="128">
        <v>533913198.2027036</v>
      </c>
      <c r="H25" s="128">
        <v>534778749.94695467</v>
      </c>
      <c r="I25" s="128">
        <v>543857055.70219433</v>
      </c>
      <c r="J25" s="128">
        <v>559305194.74468458</v>
      </c>
      <c r="K25" s="128"/>
      <c r="L25" s="128"/>
      <c r="M25" s="128"/>
      <c r="N25" s="69"/>
      <c r="O25" s="89" t="s">
        <v>163</v>
      </c>
    </row>
    <row r="26" spans="1:15">
      <c r="J26" s="119"/>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elements/1.1/"/>
    <ds:schemaRef ds:uri="http://schemas.microsoft.com/office/infopath/2007/PartnerControls"/>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32C45290-9BA5-47CF-8563-F132B45D5E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oksidea riveta</cp:lastModifiedBy>
  <cp:lastPrinted>2017-02-17T04:51:43Z</cp:lastPrinted>
  <dcterms:created xsi:type="dcterms:W3CDTF">2016-02-23T06:03:52Z</dcterms:created>
  <dcterms:modified xsi:type="dcterms:W3CDTF">2021-09-30T01:14:23Z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