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Financial Highlight\Publikasi Website\"/>
    </mc:Choice>
  </mc:AlternateContent>
  <bookViews>
    <workbookView xWindow="0" yWindow="0" windowWidth="20490" windowHeight="7755" firstSheet="3" activeTab="7"/>
  </bookViews>
  <sheets>
    <sheet name="Cover" sheetId="1" r:id="rId1"/>
    <sheet name="Notes" sheetId="2" r:id="rId2"/>
    <sheet name="Table of Contents" sheetId="3" r:id="rId3"/>
    <sheet name="Key Stats" sheetId="5" r:id="rId4"/>
    <sheet name="Ratios" sheetId="4" r:id="rId5"/>
    <sheet name="Financial Position" sheetId="6" r:id="rId6"/>
    <sheet name="Income Statement" sheetId="7" r:id="rId7"/>
    <sheet name="Premiums &amp; Commissions" sheetId="8" r:id="rId8"/>
  </sheets>
  <externalReferences>
    <externalReference r:id="rId9"/>
  </externalReferences>
  <definedNames>
    <definedName name="premi_okto14" localSheetId="6">#REF!</definedName>
    <definedName name="premi_okto14" localSheetId="1">#REF!</definedName>
    <definedName name="premi_okto14" localSheetId="4">#REF!</definedName>
    <definedName name="premi_okto14" localSheetId="2">#REF!</definedName>
    <definedName name="premi_okto14">#REF!</definedName>
    <definedName name="_xlnm.Print_Area" localSheetId="0">Cover!$A$1:$L$44</definedName>
    <definedName name="_xlnm.Print_Area" localSheetId="5">'Financial Position'!$A$1:$G$74</definedName>
    <definedName name="_xlnm.Print_Area" localSheetId="3">'Key Stats'!$A$1:$H$56</definedName>
    <definedName name="_xlnm.Print_Area" localSheetId="1">Notes!$A$1:$L$44</definedName>
    <definedName name="_xlnm.Print_Area" localSheetId="4">Ratios!$A$1:$G$18</definedName>
    <definedName name="_xlnm.Print_Area" localSheetId="2">'Table of Contents'!$A$1:$L$44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8" l="1"/>
  <c r="F39" i="8"/>
  <c r="E39" i="8"/>
  <c r="D39" i="8"/>
  <c r="C39" i="8"/>
  <c r="B39" i="8"/>
  <c r="G19" i="8"/>
  <c r="F19" i="8"/>
  <c r="E19" i="8"/>
  <c r="D19" i="8"/>
  <c r="E61" i="7"/>
  <c r="D61" i="7"/>
  <c r="C61" i="7"/>
  <c r="E58" i="7"/>
  <c r="D58" i="7"/>
  <c r="C58" i="7"/>
  <c r="E54" i="7"/>
  <c r="D54" i="7"/>
  <c r="C54" i="7"/>
  <c r="E47" i="7"/>
  <c r="E46" i="7" s="1"/>
  <c r="D47" i="7"/>
  <c r="D46" i="7" s="1"/>
  <c r="C47" i="7"/>
  <c r="C46" i="7"/>
  <c r="E45" i="7"/>
  <c r="E55" i="7" s="1"/>
  <c r="E57" i="7" s="1"/>
  <c r="E62" i="7" s="1"/>
  <c r="D45" i="7"/>
  <c r="D55" i="7" s="1"/>
  <c r="D57" i="7" s="1"/>
  <c r="D62" i="7" s="1"/>
  <c r="C45" i="7"/>
  <c r="C55" i="7" s="1"/>
  <c r="C57" i="7" s="1"/>
  <c r="C62" i="7" s="1"/>
  <c r="E39" i="7"/>
  <c r="D39" i="7"/>
  <c r="C39" i="7"/>
  <c r="E38" i="7"/>
  <c r="D38" i="7"/>
  <c r="C38" i="7"/>
  <c r="E29" i="7"/>
  <c r="D29" i="7"/>
  <c r="C29" i="7"/>
  <c r="E26" i="7"/>
  <c r="D26" i="7"/>
  <c r="C26" i="7"/>
  <c r="E22" i="7"/>
  <c r="D22" i="7"/>
  <c r="C22" i="7"/>
  <c r="E15" i="7"/>
  <c r="E14" i="7" s="1"/>
  <c r="D15" i="7"/>
  <c r="C15" i="7"/>
  <c r="D14" i="7"/>
  <c r="C14" i="7"/>
  <c r="E13" i="7"/>
  <c r="E23" i="7" s="1"/>
  <c r="E25" i="7" s="1"/>
  <c r="E30" i="7" s="1"/>
  <c r="D13" i="7"/>
  <c r="D23" i="7" s="1"/>
  <c r="D25" i="7" s="1"/>
  <c r="D30" i="7" s="1"/>
  <c r="C13" i="7"/>
  <c r="C23" i="7" s="1"/>
  <c r="C25" i="7" s="1"/>
  <c r="C30" i="7" s="1"/>
  <c r="E7" i="7"/>
  <c r="D7" i="7"/>
  <c r="C7" i="7"/>
  <c r="E6" i="7"/>
  <c r="D6" i="7"/>
  <c r="C6" i="7"/>
  <c r="E73" i="6"/>
  <c r="D73" i="6"/>
  <c r="D65" i="6" s="1"/>
  <c r="C73" i="6"/>
  <c r="C65" i="6" s="1"/>
  <c r="E70" i="6"/>
  <c r="D70" i="6"/>
  <c r="C70" i="6"/>
  <c r="E65" i="6"/>
  <c r="E64" i="6"/>
  <c r="E74" i="6" s="1"/>
  <c r="E56" i="6" s="1"/>
  <c r="D64" i="6"/>
  <c r="D57" i="6" s="1"/>
  <c r="C64" i="6"/>
  <c r="C74" i="6" s="1"/>
  <c r="C56" i="6" s="1"/>
  <c r="C57" i="6"/>
  <c r="E55" i="6"/>
  <c r="D55" i="6"/>
  <c r="C55" i="6"/>
  <c r="E44" i="6"/>
  <c r="D44" i="6"/>
  <c r="C44" i="6"/>
  <c r="D35" i="6"/>
  <c r="C35" i="6"/>
  <c r="C27" i="6" s="1"/>
  <c r="E32" i="6"/>
  <c r="E35" i="6" s="1"/>
  <c r="E27" i="6" s="1"/>
  <c r="D32" i="6"/>
  <c r="C32" i="6"/>
  <c r="D27" i="6"/>
  <c r="E26" i="6"/>
  <c r="E19" i="6" s="1"/>
  <c r="D26" i="6"/>
  <c r="D19" i="6" s="1"/>
  <c r="C26" i="6"/>
  <c r="C19" i="6" s="1"/>
  <c r="E17" i="6"/>
  <c r="D17" i="6"/>
  <c r="C17" i="6"/>
  <c r="E6" i="6"/>
  <c r="D6" i="6"/>
  <c r="C6" i="6"/>
  <c r="C36" i="6" l="1"/>
  <c r="C18" i="6" s="1"/>
  <c r="D74" i="6"/>
  <c r="D56" i="6" s="1"/>
  <c r="D36" i="6"/>
  <c r="D18" i="6" s="1"/>
  <c r="E36" i="6"/>
  <c r="E18" i="6" s="1"/>
  <c r="E57" i="6"/>
</calcChain>
</file>

<file path=xl/sharedStrings.xml><?xml version="1.0" encoding="utf-8"?>
<sst xmlns="http://schemas.openxmlformats.org/spreadsheetml/2006/main" count="545" uniqueCount="223">
  <si>
    <t>Statistik</t>
  </si>
  <si>
    <t>Perusahaan Pialang Asuransi  &amp;</t>
  </si>
  <si>
    <t>Perusahaan  Pialang Reasuransi</t>
  </si>
  <si>
    <t xml:space="preserve">   Statistics of Insurance Brokers &amp; Reinsurance Brokers</t>
  </si>
  <si>
    <t>Pertanyaan :</t>
  </si>
  <si>
    <t>Untuk informasi lebih lanjut mengenai statistik dalam publikasi ini :</t>
  </si>
  <si>
    <t>Gedung Wisma Mulia 2 Lantai 11</t>
  </si>
  <si>
    <t>Jalan Jend. Gatot Subroto No. 42</t>
  </si>
  <si>
    <t>Jakarta Selatan</t>
  </si>
  <si>
    <t>Email : statistics@ojk.go.id</t>
  </si>
  <si>
    <t>Enquiries :</t>
  </si>
  <si>
    <t>For more information about the statistics in this publication:</t>
  </si>
  <si>
    <t>Directorate Of Statistics and Information NBFI</t>
  </si>
  <si>
    <r>
      <t xml:space="preserve">Premi dan Komisi / </t>
    </r>
    <r>
      <rPr>
        <i/>
        <sz val="14"/>
        <color theme="1"/>
        <rFont val="Calibri"/>
        <family val="2"/>
        <scheme val="minor"/>
      </rPr>
      <t>Premiums and Commissions</t>
    </r>
  </si>
  <si>
    <r>
      <t>Laporan Laba Rugi  Komprehensif /</t>
    </r>
    <r>
      <rPr>
        <i/>
        <sz val="14"/>
        <color theme="1"/>
        <rFont val="Calibri"/>
        <family val="2"/>
        <scheme val="minor"/>
      </rPr>
      <t xml:space="preserve"> Comprehensive Income Statement</t>
    </r>
  </si>
  <si>
    <r>
      <t xml:space="preserve">Laporan Posisi Keuangan / Statement of </t>
    </r>
    <r>
      <rPr>
        <i/>
        <sz val="14"/>
        <color theme="1"/>
        <rFont val="Calibri"/>
        <family val="2"/>
        <scheme val="minor"/>
      </rPr>
      <t>Financial Position</t>
    </r>
  </si>
  <si>
    <r>
      <t xml:space="preserve">Rasio / </t>
    </r>
    <r>
      <rPr>
        <i/>
        <sz val="14"/>
        <color theme="1"/>
        <rFont val="Calibri"/>
        <family val="2"/>
        <scheme val="minor"/>
      </rPr>
      <t>Ratios</t>
    </r>
  </si>
  <si>
    <r>
      <t xml:space="preserve">Statistik Utama </t>
    </r>
    <r>
      <rPr>
        <i/>
        <sz val="14"/>
        <color theme="1"/>
        <rFont val="Calibri"/>
        <family val="2"/>
        <scheme val="minor"/>
      </rPr>
      <t>/ Key Statistics</t>
    </r>
  </si>
  <si>
    <t>Daftar Isi / Table of Contents</t>
  </si>
  <si>
    <r>
      <t xml:space="preserve">Perusahaan Pialang Asuransi / </t>
    </r>
    <r>
      <rPr>
        <b/>
        <i/>
        <sz val="16"/>
        <color theme="0"/>
        <rFont val="Calibri"/>
        <family val="2"/>
        <scheme val="minor"/>
      </rPr>
      <t>Insurance Brokers</t>
    </r>
  </si>
  <si>
    <r>
      <t>Semester I  /</t>
    </r>
    <r>
      <rPr>
        <i/>
        <sz val="11"/>
        <color theme="0"/>
        <rFont val="Calibri"/>
        <family val="2"/>
        <scheme val="minor"/>
      </rPr>
      <t xml:space="preserve"> 1st Semester</t>
    </r>
  </si>
  <si>
    <r>
      <t>Semester 2  /</t>
    </r>
    <r>
      <rPr>
        <i/>
        <sz val="11"/>
        <color theme="0"/>
        <rFont val="Calibri"/>
        <family val="2"/>
        <scheme val="minor"/>
      </rPr>
      <t xml:space="preserve"> 2nd Semester</t>
    </r>
  </si>
  <si>
    <t>Tingkat Pengembalian Aset  (ROA)</t>
  </si>
  <si>
    <t>Return on Asset (ROA)</t>
  </si>
  <si>
    <t>Tingkat Pengembalian Ekuitas  (ROE)</t>
  </si>
  <si>
    <t>Return on Equity (ROE)</t>
  </si>
  <si>
    <t xml:space="preserve"> BOPO (Biaya Operasional Pendapatan Operasional)</t>
  </si>
  <si>
    <t>Operating Expense to Operating Income (BOPO) ratio</t>
  </si>
  <si>
    <t>Premi Ditahan (Rupiah)</t>
  </si>
  <si>
    <t>Retained Premium (Rupiahs)</t>
  </si>
  <si>
    <t xml:space="preserve">Premi Ditahan (%) </t>
  </si>
  <si>
    <t>Retained Premium (%)</t>
  </si>
  <si>
    <t>Rasio Beban Komisi terhadap Pendapatan Jasa Keperantaraan, Pendapatan jasa Komsultasi, dan Pendapatan Jasa Penanganan Klaim</t>
  </si>
  <si>
    <t>Commission Expense to Commissions, Consultation Fee, and Claim Handling Fee Ratio</t>
  </si>
  <si>
    <r>
      <t xml:space="preserve">Perusahaan Pialang Reasuransi / </t>
    </r>
    <r>
      <rPr>
        <b/>
        <i/>
        <sz val="16"/>
        <color theme="0"/>
        <rFont val="Calibri"/>
        <family val="2"/>
        <scheme val="minor"/>
      </rPr>
      <t>Reinsurance Brokers</t>
    </r>
  </si>
  <si>
    <t>Total Aset</t>
  </si>
  <si>
    <t>Total Asset</t>
  </si>
  <si>
    <t>a</t>
  </si>
  <si>
    <t>Rekening Premi</t>
  </si>
  <si>
    <t>Premium Account</t>
  </si>
  <si>
    <t>b</t>
  </si>
  <si>
    <t>Rekening Operasional</t>
  </si>
  <si>
    <t>Operating Account</t>
  </si>
  <si>
    <t>c</t>
  </si>
  <si>
    <t xml:space="preserve">Piutang Premi </t>
  </si>
  <si>
    <t>Premium Receivable</t>
  </si>
  <si>
    <t>d</t>
  </si>
  <si>
    <t>Piutang Jasa Keperantaraan</t>
  </si>
  <si>
    <t>Commision  Receivable</t>
  </si>
  <si>
    <t>e</t>
  </si>
  <si>
    <t>Aset Lain</t>
  </si>
  <si>
    <t>Other Asset</t>
  </si>
  <si>
    <t>Total Liabilitas</t>
  </si>
  <si>
    <t>Total Liability</t>
  </si>
  <si>
    <t>Hutang Premi</t>
  </si>
  <si>
    <t>Premium Payable</t>
  </si>
  <si>
    <t>Pendapatan Jasa Keperantaraan Yang Ditangguhkan</t>
  </si>
  <si>
    <t>Deferred Commission</t>
  </si>
  <si>
    <t>Hutang Klaim</t>
  </si>
  <si>
    <t>Claim Payable</t>
  </si>
  <si>
    <t>Hutang Lain</t>
  </si>
  <si>
    <t>Other Liability</t>
  </si>
  <si>
    <t>Total Ekuitas</t>
  </si>
  <si>
    <t>Total Equity</t>
  </si>
  <si>
    <t>Modal Disetor</t>
  </si>
  <si>
    <t>Paid Up Capital</t>
  </si>
  <si>
    <t>Tambahan Modal Disetor</t>
  </si>
  <si>
    <t>Additional Paid up Capital</t>
  </si>
  <si>
    <t>Ekuitas Lainnya</t>
  </si>
  <si>
    <t>Other Equity</t>
  </si>
  <si>
    <t>Total Pendapatan</t>
  </si>
  <si>
    <t>Total Income</t>
  </si>
  <si>
    <t>Pendapatan Jasa Keperantaraan Langsung</t>
  </si>
  <si>
    <t>Direct Commission</t>
  </si>
  <si>
    <t>Pendapatan Jasa Keperantaraan Tidak Langsung</t>
  </si>
  <si>
    <t>Indiret Commission</t>
  </si>
  <si>
    <t>Pendapatan Jasa konsultasi</t>
  </si>
  <si>
    <t xml:space="preserve">Consultation Fee </t>
  </si>
  <si>
    <t>Pendapatan Jasa Penanganan Klaim</t>
  </si>
  <si>
    <t>Claim Handling Fee</t>
  </si>
  <si>
    <t>Total Beban</t>
  </si>
  <si>
    <t>Total  Expense</t>
  </si>
  <si>
    <t>Beban Pelatihan dan Pendidikan</t>
  </si>
  <si>
    <t>Training and Education Expense</t>
  </si>
  <si>
    <t>Beban Pemasaran</t>
  </si>
  <si>
    <t>Marketing Expense</t>
  </si>
  <si>
    <t>Beban Komisi</t>
  </si>
  <si>
    <t>Commissions Expense</t>
  </si>
  <si>
    <t>Laba (Rugi)</t>
  </si>
  <si>
    <t>Net Income</t>
  </si>
  <si>
    <t xml:space="preserve">Laba (Rugi) </t>
  </si>
  <si>
    <r>
      <t xml:space="preserve">LAPORAN POSISI KEUANGAN / </t>
    </r>
    <r>
      <rPr>
        <i/>
        <sz val="14"/>
        <color theme="0"/>
        <rFont val="Calibri"/>
        <family val="2"/>
        <scheme val="minor"/>
      </rPr>
      <t>STATEMENT OF FINANCIAL POSITION</t>
    </r>
  </si>
  <si>
    <r>
      <t xml:space="preserve">PERUSAHAAN PIALANG ASURANSI / </t>
    </r>
    <r>
      <rPr>
        <i/>
        <sz val="14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</si>
  <si>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charset val="1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</si>
  <si>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Uraian</t>
  </si>
  <si>
    <t>Account</t>
  </si>
  <si>
    <r>
      <t xml:space="preserve">Semester I  / </t>
    </r>
    <r>
      <rPr>
        <i/>
        <sz val="11"/>
        <color theme="1"/>
        <rFont val="Calibri"/>
        <family val="2"/>
        <scheme val="minor"/>
      </rPr>
      <t>1st Semester</t>
    </r>
  </si>
  <si>
    <r>
      <t xml:space="preserve">Semester 2  / </t>
    </r>
    <r>
      <rPr>
        <i/>
        <sz val="11"/>
        <color theme="1"/>
        <rFont val="Calibri"/>
        <family val="2"/>
        <scheme val="minor"/>
      </rPr>
      <t>2nd Semester</t>
    </r>
  </si>
  <si>
    <t>ASET</t>
  </si>
  <si>
    <t>ASSET</t>
  </si>
  <si>
    <t>Kas dan Setara Kas</t>
  </si>
  <si>
    <t>Cash And Bank</t>
  </si>
  <si>
    <t xml:space="preserve">   - Rekening Operasional</t>
  </si>
  <si>
    <t xml:space="preserve">   - Rekening Premi</t>
  </si>
  <si>
    <t>Investasi</t>
  </si>
  <si>
    <t>Investment</t>
  </si>
  <si>
    <t>Piutang Premi</t>
  </si>
  <si>
    <t>Commission Receivable</t>
  </si>
  <si>
    <t>Piutang Konsultasi</t>
  </si>
  <si>
    <t>Consultation Fee Receivable</t>
  </si>
  <si>
    <t>Piutang Jasa Penangan Klaim</t>
  </si>
  <si>
    <t>Claim Handling Fee Receivable</t>
  </si>
  <si>
    <t>Aset Tetap</t>
  </si>
  <si>
    <t>Fixed Asset</t>
  </si>
  <si>
    <t>Jumlah Aset</t>
  </si>
  <si>
    <t>LIABILITAS &amp; EKUITAS</t>
  </si>
  <si>
    <t>LIABILITY AND EQUITY</t>
  </si>
  <si>
    <t>Liabilitas</t>
  </si>
  <si>
    <t xml:space="preserve">Liability </t>
  </si>
  <si>
    <t xml:space="preserve">Deferred Commissions </t>
  </si>
  <si>
    <t>Hutang Komisi</t>
  </si>
  <si>
    <t>Commission Payable</t>
  </si>
  <si>
    <t>Hutang Pajak</t>
  </si>
  <si>
    <t>Tax Payable</t>
  </si>
  <si>
    <t>Other Payable</t>
  </si>
  <si>
    <t>Jumlah Liabilitas</t>
  </si>
  <si>
    <t>Ekuitas</t>
  </si>
  <si>
    <t>Equity</t>
  </si>
  <si>
    <t>Laba Ditahan</t>
  </si>
  <si>
    <t>Retained Earnings</t>
  </si>
  <si>
    <t>Laba Tahun Berjalan</t>
  </si>
  <si>
    <t>Current Period Net Income</t>
  </si>
  <si>
    <t>- Saldo Komponen Ekuitas Lainnya</t>
  </si>
  <si>
    <t>Balance of Other Equity Component</t>
  </si>
  <si>
    <t>- Kenaikan (Kerugian) Komponen Ekuitas Lainnya</t>
  </si>
  <si>
    <t>Increase (Decrease) of Other Equity Components</t>
  </si>
  <si>
    <t>Jumlah Ekuitas</t>
  </si>
  <si>
    <t>Jumlah Liabilitas dan Ekuitas</t>
  </si>
  <si>
    <t>Total Liability and Equity</t>
  </si>
  <si>
    <r>
      <t xml:space="preserve">PERUSAHAAN PIALANG REASURANSI / </t>
    </r>
    <r>
      <rPr>
        <i/>
        <sz val="14"/>
        <color theme="0"/>
        <rFont val="Calibri"/>
        <family val="2"/>
        <scheme val="minor"/>
      </rPr>
      <t>REINSURANCE BROKERS</t>
    </r>
  </si>
  <si>
    <t>dalam Rupiah (in Rupiahs)</t>
  </si>
  <si>
    <t>Semester I  / 1st Semester</t>
  </si>
  <si>
    <t>Semester 2  / 2nd Semester</t>
  </si>
  <si>
    <r>
      <t xml:space="preserve">LAPORAN LABA RUGI KOMPREHENSIF / </t>
    </r>
    <r>
      <rPr>
        <i/>
        <sz val="14"/>
        <color theme="0"/>
        <rFont val="Calibri"/>
        <family val="2"/>
        <scheme val="minor"/>
      </rPr>
      <t>COMPREHENSIVE INCOME STATEMENT</t>
    </r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</si>
  <si>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INSURANCE BROKERS</t>
    </r>
  </si>
  <si>
    <r>
      <t xml:space="preserve">Semester 1  / </t>
    </r>
    <r>
      <rPr>
        <i/>
        <sz val="11"/>
        <color theme="1"/>
        <rFont val="Calibri"/>
        <family val="2"/>
        <scheme val="minor"/>
      </rPr>
      <t>1st Semester</t>
    </r>
  </si>
  <si>
    <t>PENDAPATAN</t>
  </si>
  <si>
    <t>INCOME</t>
  </si>
  <si>
    <t>Pendapatan Jasa Keperantaraan</t>
  </si>
  <si>
    <t>Commission</t>
  </si>
  <si>
    <t>Indirect Commission</t>
  </si>
  <si>
    <t>Pendapatan Jasa Konsultasi</t>
  </si>
  <si>
    <t>Consultation Fee</t>
  </si>
  <si>
    <t>Pendapatan Lainnya</t>
  </si>
  <si>
    <t>Other Income</t>
  </si>
  <si>
    <t>Jumlah Pendapatan</t>
  </si>
  <si>
    <t>BEBAN</t>
  </si>
  <si>
    <t>EXPENSE</t>
  </si>
  <si>
    <t>Beban Operasional</t>
  </si>
  <si>
    <t>Operating Expense</t>
  </si>
  <si>
    <t>Beban Pegawai dan Pengurus</t>
  </si>
  <si>
    <t>Employee and Management Expense</t>
  </si>
  <si>
    <t>Beban Pendidikan dan Latihan</t>
  </si>
  <si>
    <t>Commission Expense</t>
  </si>
  <si>
    <t>Beban Operasional Lain</t>
  </si>
  <si>
    <t>Other Operating Expense</t>
  </si>
  <si>
    <t>Beban Non Operasional</t>
  </si>
  <si>
    <t>Non-Operating Expense</t>
  </si>
  <si>
    <t>Jumlah Beban</t>
  </si>
  <si>
    <t>Total Expense</t>
  </si>
  <si>
    <t>Laba (Rugi) Sebelum Pajak</t>
  </si>
  <si>
    <t>Pofit (Loss) Before Tax</t>
  </si>
  <si>
    <t>Beban Pajak</t>
  </si>
  <si>
    <t>Tax Expense</t>
  </si>
  <si>
    <t>Pendapatan (Beban) Komprehensif</t>
  </si>
  <si>
    <t>Comprehensive Income (Expense)</t>
  </si>
  <si>
    <t>Kenaikan (Penurunan) Penilaian Aset Tetap</t>
  </si>
  <si>
    <t>Increase (Decrease) of Fixed Asset Valuation</t>
  </si>
  <si>
    <t>Keuntungan (Kerugian) Mata Uang Asing dan Lainnya</t>
  </si>
  <si>
    <t>Increase (Decrease) of Foregin  Currency Valuation</t>
  </si>
  <si>
    <t>Total Pendapatan (Beban) Komprehensif</t>
  </si>
  <si>
    <t>Total Comprehensive Income (Expense)</t>
  </si>
  <si>
    <t>Laba (Rugi) Komprehensif</t>
  </si>
  <si>
    <t>Comprehensive Income</t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</si>
  <si>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REINSURANCE BROKERS</t>
    </r>
  </si>
  <si>
    <r>
      <t>dalam Rupiah (</t>
    </r>
    <r>
      <rPr>
        <i/>
        <sz val="11"/>
        <color theme="0"/>
        <rFont val="Calibri"/>
        <family val="2"/>
        <scheme val="minor"/>
      </rPr>
      <t>in Rupiahs</t>
    </r>
    <r>
      <rPr>
        <sz val="11"/>
        <color theme="0"/>
        <rFont val="Calibri"/>
        <family val="2"/>
        <charset val="1"/>
        <scheme val="minor"/>
      </rPr>
      <t>)</t>
    </r>
  </si>
  <si>
    <t>Laba (Rugi) Setelah Pajak</t>
  </si>
  <si>
    <r>
      <t xml:space="preserve">Perusahaan Pialang Asuransi / </t>
    </r>
    <r>
      <rPr>
        <i/>
        <sz val="11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</si>
  <si>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</si>
  <si>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Premi dan Komisi per Lini Usaha /</t>
  </si>
  <si>
    <t xml:space="preserve">Premiums and Commission by Line of Business </t>
  </si>
  <si>
    <r>
      <t>Premi/</t>
    </r>
    <r>
      <rPr>
        <i/>
        <sz val="11"/>
        <color theme="1"/>
        <rFont val="Calibri"/>
        <family val="2"/>
        <scheme val="minor"/>
      </rPr>
      <t>Premium</t>
    </r>
  </si>
  <si>
    <r>
      <t>Komisi/</t>
    </r>
    <r>
      <rPr>
        <i/>
        <sz val="11"/>
        <color theme="1"/>
        <rFont val="Calibri"/>
        <family val="2"/>
        <scheme val="minor"/>
      </rPr>
      <t>Commission</t>
    </r>
  </si>
  <si>
    <t>Harta Benda</t>
  </si>
  <si>
    <t>Property</t>
  </si>
  <si>
    <t>Kendaraan Bermotor</t>
  </si>
  <si>
    <t>Motor Vehicle</t>
  </si>
  <si>
    <t>Pengangkutan</t>
  </si>
  <si>
    <t>Cargo</t>
  </si>
  <si>
    <t>Rangka Kapal</t>
  </si>
  <si>
    <t>Marine hull</t>
  </si>
  <si>
    <t>Rangka Pesawat</t>
  </si>
  <si>
    <t>Aviation</t>
  </si>
  <si>
    <t>Satelit</t>
  </si>
  <si>
    <t>Satelite</t>
  </si>
  <si>
    <t>Energi Offshore</t>
  </si>
  <si>
    <t>Energy Offshore</t>
  </si>
  <si>
    <t>Energi Onshore</t>
  </si>
  <si>
    <t>Energy Onshore</t>
  </si>
  <si>
    <t>Rekayasa</t>
  </si>
  <si>
    <t>Engineering</t>
  </si>
  <si>
    <t>Tanggung Gugat</t>
  </si>
  <si>
    <t>Liabiity</t>
  </si>
  <si>
    <t>Kecelakaan Diri dan Kesehatan</t>
  </si>
  <si>
    <t>PA and Health</t>
  </si>
  <si>
    <t>Kredit</t>
  </si>
  <si>
    <t>Credit</t>
  </si>
  <si>
    <t>Suretyship</t>
  </si>
  <si>
    <t>Aneka</t>
  </si>
  <si>
    <t>Other</t>
  </si>
  <si>
    <t>Total</t>
  </si>
  <si>
    <r>
      <t xml:space="preserve">Perusahaan Pialang Reasuransi / </t>
    </r>
    <r>
      <rPr>
        <i/>
        <sz val="11"/>
        <color theme="0"/>
        <rFont val="Calibri"/>
        <family val="2"/>
        <scheme val="minor"/>
      </rPr>
      <t>Reinsurance Brokers</t>
    </r>
  </si>
  <si>
    <r>
      <t>Semester I  /</t>
    </r>
    <r>
      <rPr>
        <i/>
        <sz val="11"/>
        <color theme="1"/>
        <rFont val="Calibri"/>
        <family val="2"/>
        <scheme val="minor"/>
      </rPr>
      <t xml:space="preserve"> 1st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</si>
</sst>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Rp&quot;* #,##0_);_(&quot;Rp&quot;* \(#,##0\);_(&quot;Rp&quot;* &quot;-&quot;_);_(@_)"/>
    <numFmt numFmtId="41" formatCode="_(* #,##0_);_(* \(#,##0\);_(* &quot;-&quot;_);_(@_)"/>
    <numFmt numFmtId="164" formatCode="_(* #,##0_);_(* \(#,##0\);_(* &quot; - &quot;??_);_(@_)"/>
    <numFmt numFmtId="165" formatCode="_(* #,##0.00_);_(* \(#,##0.00\);_(* &quot; - &quot;??_);_(@_)"/>
  </numFmts>
  <fonts count="3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26"/>
      <color rgb="FFC00000"/>
      <name val="Baskerville Old Face"/>
      <family val="1"/>
    </font>
    <font>
      <sz val="22"/>
      <color theme="1"/>
      <name val="Calibri"/>
      <family val="2"/>
      <charset val="1"/>
      <scheme val="minor"/>
    </font>
    <font>
      <i/>
      <sz val="20"/>
      <color theme="4" tint="-0.499984740745262"/>
      <name val="Baskerville Old Face"/>
      <family val="1"/>
    </font>
    <font>
      <u/>
      <sz val="11"/>
      <color theme="10"/>
      <name val="Calibri"/>
      <family val="2"/>
      <charset val="1"/>
      <scheme val="minor"/>
    </font>
    <font>
      <b/>
      <sz val="26"/>
      <color rgb="FFC00000"/>
      <name val="Baskerville Old Face"/>
      <family val="1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</font>
    <font>
      <sz val="14"/>
      <color theme="0"/>
      <name val="Calibri"/>
      <family val="2"/>
      <charset val="1"/>
      <scheme val="minor"/>
    </font>
    <font>
      <i/>
      <sz val="14"/>
      <color theme="0"/>
      <name val="Calibri"/>
      <family val="2"/>
      <scheme val="minor"/>
    </font>
    <font>
      <sz val="10"/>
      <color theme="0"/>
      <name val="Calibri"/>
      <family val="2"/>
      <charset val="1"/>
      <scheme val="minor"/>
    </font>
    <font>
      <i/>
      <sz val="10"/>
      <color theme="0"/>
      <name val="Calibri"/>
      <family val="2"/>
      <charset val="1"/>
      <scheme val="minor"/>
    </font>
    <font>
      <sz val="10"/>
      <color rgb="FFFFFFFF"/>
      <name val="Calibri"/>
    </font>
    <font>
      <b/>
      <sz val="10"/>
      <name val="Calibri"/>
      <family val="2"/>
    </font>
    <font>
      <sz val="10"/>
      <name val="Calibri"/>
    </font>
    <font>
      <i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name val="Calibri"/>
      <family val="2"/>
    </font>
    <font>
      <sz val="11"/>
      <name val="Calibri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AA8A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lightGrid">
        <fgColor rgb="FFFFFFFF"/>
        <bgColor rgb="FFEAA8A8"/>
      </patternFill>
    </fill>
    <fill>
      <patternFill patternType="lightGrid">
        <fgColor rgb="FFFFFFFF"/>
        <bgColor theme="8" tint="0.59999389629810485"/>
      </patternFill>
    </fill>
    <fill>
      <patternFill patternType="solid">
        <fgColor rgb="FFB4C6E7"/>
        <bgColor indexed="64"/>
      </patternFill>
    </fill>
  </fills>
  <borders count="2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rgb="FFD3D3D3"/>
      </right>
      <top/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5" fillId="0" borderId="0"/>
  </cellStyleXfs>
  <cellXfs count="18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/>
    <xf numFmtId="0" fontId="8" fillId="0" borderId="0" xfId="0" applyFont="1" applyAlignment="1">
      <alignment horizontal="center"/>
    </xf>
    <xf numFmtId="0" fontId="10" fillId="2" borderId="0" xfId="4" applyNumberFormat="1" applyFont="1" applyFill="1" applyBorder="1" applyAlignment="1">
      <alignment horizontal="center" vertical="top" wrapText="1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4" applyNumberFormat="1" applyFont="1" applyFill="1" applyBorder="1" applyAlignment="1">
      <alignment horizontal="center" vertical="top" wrapText="1" readingOrder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/>
    </xf>
    <xf numFmtId="0" fontId="20" fillId="3" borderId="0" xfId="0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5" applyFill="1" applyAlignment="1">
      <alignment vertical="top"/>
    </xf>
    <xf numFmtId="0" fontId="0" fillId="0" borderId="0" xfId="5" applyFont="1" applyFill="1" applyAlignment="1">
      <alignment vertical="top"/>
    </xf>
    <xf numFmtId="10" fontId="1" fillId="0" borderId="0" xfId="2" applyNumberFormat="1" applyFill="1" applyAlignment="1">
      <alignment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0" fillId="0" borderId="0" xfId="5" applyFont="1" applyFill="1" applyAlignment="1">
      <alignment horizontal="left" vertical="top"/>
    </xf>
    <xf numFmtId="41" fontId="1" fillId="0" borderId="0" xfId="1" applyFill="1" applyAlignment="1">
      <alignment vertical="top"/>
    </xf>
    <xf numFmtId="0" fontId="0" fillId="0" borderId="0" xfId="5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20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" fillId="5" borderId="0" xfId="5" applyFill="1" applyAlignment="1">
      <alignment vertical="top"/>
    </xf>
    <xf numFmtId="42" fontId="1" fillId="5" borderId="0" xfId="5" applyNumberFormat="1" applyFill="1" applyAlignment="1">
      <alignment vertical="top"/>
    </xf>
    <xf numFmtId="0" fontId="13" fillId="5" borderId="0" xfId="5" applyFont="1" applyFill="1" applyAlignment="1">
      <alignment vertical="top"/>
    </xf>
    <xf numFmtId="0" fontId="24" fillId="0" borderId="0" xfId="6" applyFont="1" applyFill="1" applyBorder="1"/>
    <xf numFmtId="0" fontId="1" fillId="0" borderId="0" xfId="5" applyAlignment="1">
      <alignment horizontal="center" vertical="top"/>
    </xf>
    <xf numFmtId="0" fontId="1" fillId="0" borderId="0" xfId="5" applyAlignment="1">
      <alignment horizontal="left" vertical="top"/>
    </xf>
    <xf numFmtId="42" fontId="1" fillId="0" borderId="0" xfId="5" applyNumberFormat="1" applyAlignment="1">
      <alignment vertical="top"/>
    </xf>
    <xf numFmtId="0" fontId="0" fillId="0" borderId="0" xfId="5" applyFont="1" applyAlignment="1">
      <alignment horizontal="left" vertical="top" wrapText="1"/>
    </xf>
    <xf numFmtId="0" fontId="1" fillId="5" borderId="0" xfId="5" applyFill="1" applyAlignment="1">
      <alignment horizontal="left" vertical="top"/>
    </xf>
    <xf numFmtId="0" fontId="1" fillId="0" borderId="0" xfId="5" applyAlignment="1">
      <alignment vertical="top"/>
    </xf>
    <xf numFmtId="0" fontId="0" fillId="5" borderId="0" xfId="5" applyFont="1" applyFill="1" applyAlignment="1">
      <alignment horizontal="left" vertical="top"/>
    </xf>
    <xf numFmtId="0" fontId="1" fillId="5" borderId="0" xfId="5" applyFill="1" applyAlignment="1">
      <alignment horizontal="center" vertical="top"/>
    </xf>
    <xf numFmtId="0" fontId="2" fillId="4" borderId="0" xfId="5" applyFont="1" applyFill="1" applyAlignment="1">
      <alignment horizontal="left" vertical="center"/>
    </xf>
    <xf numFmtId="0" fontId="1" fillId="6" borderId="0" xfId="5" applyFill="1" applyAlignment="1">
      <alignment vertical="top"/>
    </xf>
    <xf numFmtId="42" fontId="1" fillId="6" borderId="0" xfId="5" applyNumberFormat="1" applyFill="1" applyAlignment="1">
      <alignment vertical="top"/>
    </xf>
    <xf numFmtId="0" fontId="13" fillId="6" borderId="0" xfId="5" applyFont="1" applyFill="1" applyAlignment="1">
      <alignment vertical="top"/>
    </xf>
    <xf numFmtId="0" fontId="1" fillId="6" borderId="0" xfId="5" applyFill="1" applyAlignment="1">
      <alignment horizontal="left" vertical="top"/>
    </xf>
    <xf numFmtId="0" fontId="0" fillId="6" borderId="0" xfId="5" applyFont="1" applyFill="1" applyAlignment="1">
      <alignment horizontal="left" vertical="top"/>
    </xf>
    <xf numFmtId="0" fontId="1" fillId="6" borderId="0" xfId="5" applyFill="1" applyAlignment="1">
      <alignment horizontal="center" vertical="top"/>
    </xf>
    <xf numFmtId="0" fontId="25" fillId="3" borderId="0" xfId="0" applyFont="1" applyFill="1" applyAlignment="1">
      <alignment horizontal="center"/>
    </xf>
    <xf numFmtId="0" fontId="3" fillId="3" borderId="0" xfId="0" applyFont="1" applyFill="1"/>
    <xf numFmtId="0" fontId="27" fillId="3" borderId="0" xfId="0" applyFont="1" applyFill="1" applyAlignment="1">
      <alignment horizontal="right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0" fillId="5" borderId="4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29" fillId="7" borderId="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 indent="1"/>
    </xf>
    <xf numFmtId="0" fontId="0" fillId="5" borderId="2" xfId="0" applyFont="1" applyFill="1" applyBorder="1" applyAlignment="1">
      <alignment vertical="top" wrapText="1" indent="1"/>
    </xf>
    <xf numFmtId="164" fontId="0" fillId="7" borderId="6" xfId="0" applyNumberForma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>
      <alignment horizontal="left" vertical="top" wrapText="1" indent="1"/>
    </xf>
    <xf numFmtId="0" fontId="11" fillId="5" borderId="2" xfId="0" applyFont="1" applyFill="1" applyBorder="1" applyAlignment="1">
      <alignment vertical="top" wrapText="1" indent="1"/>
    </xf>
    <xf numFmtId="164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 indent="2"/>
    </xf>
    <xf numFmtId="0" fontId="0" fillId="5" borderId="2" xfId="0" applyFont="1" applyFill="1" applyBorder="1" applyAlignment="1">
      <alignment vertical="top" wrapText="1" indent="2"/>
    </xf>
    <xf numFmtId="164" fontId="31" fillId="8" borderId="0" xfId="0" applyNumberFormat="1" applyFont="1" applyFill="1" applyAlignment="1">
      <alignment horizontal="right" vertical="top"/>
    </xf>
    <xf numFmtId="0" fontId="0" fillId="5" borderId="1" xfId="0" applyFont="1" applyFill="1" applyBorder="1" applyAlignment="1">
      <alignment horizontal="left" vertical="top" wrapText="1" indent="3"/>
    </xf>
    <xf numFmtId="0" fontId="0" fillId="5" borderId="2" xfId="0" applyFont="1" applyFill="1" applyBorder="1" applyAlignment="1">
      <alignment vertical="top" wrapText="1" indent="3"/>
    </xf>
    <xf numFmtId="0" fontId="25" fillId="4" borderId="0" xfId="0" applyFont="1" applyFill="1" applyAlignment="1">
      <alignment horizontal="center"/>
    </xf>
    <xf numFmtId="0" fontId="3" fillId="4" borderId="0" xfId="0" applyFont="1" applyFill="1"/>
    <xf numFmtId="0" fontId="32" fillId="4" borderId="0" xfId="0" applyFont="1" applyFill="1" applyAlignment="1">
      <alignment horizontal="right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11" fillId="6" borderId="5" xfId="0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vertical="top" wrapText="1"/>
    </xf>
    <xf numFmtId="0" fontId="12" fillId="6" borderId="3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 wrapText="1" indent="1"/>
    </xf>
    <xf numFmtId="0" fontId="0" fillId="6" borderId="2" xfId="0" applyFont="1" applyFill="1" applyBorder="1" applyAlignment="1">
      <alignment vertical="top" wrapText="1" indent="1"/>
    </xf>
    <xf numFmtId="0" fontId="11" fillId="6" borderId="1" xfId="0" applyFont="1" applyFill="1" applyBorder="1" applyAlignment="1">
      <alignment horizontal="left" vertical="top" wrapText="1" indent="1"/>
    </xf>
    <xf numFmtId="0" fontId="11" fillId="6" borderId="2" xfId="0" applyFont="1" applyFill="1" applyBorder="1" applyAlignment="1">
      <alignment vertical="top" wrapText="1" indent="1"/>
    </xf>
    <xf numFmtId="164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 wrapText="1" indent="2"/>
    </xf>
    <xf numFmtId="0" fontId="0" fillId="6" borderId="2" xfId="0" applyFont="1" applyFill="1" applyBorder="1" applyAlignment="1">
      <alignment vertical="top" wrapText="1" indent="2"/>
    </xf>
    <xf numFmtId="164" fontId="31" fillId="9" borderId="0" xfId="0" applyNumberFormat="1" applyFont="1" applyFill="1" applyAlignment="1">
      <alignment horizontal="right" vertical="top"/>
    </xf>
    <xf numFmtId="0" fontId="0" fillId="6" borderId="1" xfId="0" applyFont="1" applyFill="1" applyBorder="1" applyAlignment="1">
      <alignment horizontal="left" vertical="top" wrapText="1" indent="3"/>
    </xf>
    <xf numFmtId="0" fontId="0" fillId="6" borderId="2" xfId="0" applyFont="1" applyFill="1" applyBorder="1" applyAlignment="1">
      <alignment vertical="top" wrapText="1" indent="3"/>
    </xf>
    <xf numFmtId="0" fontId="12" fillId="5" borderId="1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vertical="top" wrapText="1"/>
    </xf>
    <xf numFmtId="0" fontId="33" fillId="7" borderId="6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 indent="1"/>
    </xf>
    <xf numFmtId="0" fontId="0" fillId="5" borderId="2" xfId="0" applyFill="1" applyBorder="1" applyAlignment="1">
      <alignment vertical="top" wrapText="1" indent="1"/>
    </xf>
    <xf numFmtId="165" fontId="33" fillId="7" borderId="6" xfId="0" applyNumberFormat="1" applyFont="1" applyFill="1" applyBorder="1" applyAlignment="1">
      <alignment horizontal="right" vertical="top"/>
    </xf>
    <xf numFmtId="0" fontId="13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 indent="2"/>
    </xf>
    <xf numFmtId="0" fontId="0" fillId="5" borderId="2" xfId="0" applyFill="1" applyBorder="1" applyAlignment="1">
      <alignment vertical="top" wrapText="1" indent="2"/>
    </xf>
    <xf numFmtId="164" fontId="34" fillId="8" borderId="0" xfId="0" applyNumberFormat="1" applyFont="1" applyFill="1" applyAlignment="1">
      <alignment horizontal="right" vertical="top"/>
    </xf>
    <xf numFmtId="164" fontId="33" fillId="7" borderId="6" xfId="0" applyNumberFormat="1" applyFont="1" applyFill="1" applyBorder="1" applyAlignment="1">
      <alignment horizontal="right" vertical="top"/>
    </xf>
    <xf numFmtId="41" fontId="13" fillId="0" borderId="0" xfId="1" applyFont="1" applyAlignment="1">
      <alignment wrapText="1"/>
    </xf>
    <xf numFmtId="165" fontId="34" fillId="8" borderId="0" xfId="0" applyNumberFormat="1" applyFont="1" applyFill="1" applyAlignment="1">
      <alignment horizontal="right" vertical="top"/>
    </xf>
    <xf numFmtId="0" fontId="11" fillId="5" borderId="1" xfId="0" applyFont="1" applyFill="1" applyBorder="1" applyAlignment="1">
      <alignment horizontal="left" vertical="top" wrapText="1"/>
    </xf>
    <xf numFmtId="165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right"/>
    </xf>
    <xf numFmtId="0" fontId="12" fillId="6" borderId="1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1"/>
    </xf>
    <xf numFmtId="0" fontId="0" fillId="6" borderId="2" xfId="0" applyFill="1" applyBorder="1" applyAlignment="1">
      <alignment vertical="top" wrapText="1" indent="1"/>
    </xf>
    <xf numFmtId="0" fontId="13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 indent="2"/>
    </xf>
    <xf numFmtId="0" fontId="0" fillId="6" borderId="2" xfId="0" applyFill="1" applyBorder="1" applyAlignment="1">
      <alignment vertical="top" wrapText="1" indent="2"/>
    </xf>
    <xf numFmtId="164" fontId="34" fillId="9" borderId="0" xfId="0" applyNumberFormat="1" applyFont="1" applyFill="1" applyAlignment="1">
      <alignment horizontal="right" vertical="top"/>
    </xf>
    <xf numFmtId="165" fontId="34" fillId="9" borderId="0" xfId="0" applyNumberFormat="1" applyFont="1" applyFill="1" applyAlignment="1">
      <alignment horizontal="right" vertical="top"/>
    </xf>
    <xf numFmtId="0" fontId="11" fillId="6" borderId="1" xfId="0" applyFont="1" applyFill="1" applyBorder="1" applyAlignment="1">
      <alignment horizontal="left" vertical="top" wrapText="1"/>
    </xf>
    <xf numFmtId="165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horizontal="left" vertical="top" wrapText="1"/>
    </xf>
    <xf numFmtId="0" fontId="27" fillId="3" borderId="0" xfId="0" applyFont="1" applyFill="1" applyAlignment="1">
      <alignment horizontal="right"/>
    </xf>
    <xf numFmtId="0" fontId="11" fillId="5" borderId="9" xfId="0" applyFont="1" applyFill="1" applyBorder="1"/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2" fillId="5" borderId="9" xfId="0" applyFont="1" applyFill="1" applyBorder="1"/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9" xfId="0" applyFill="1" applyBorder="1"/>
    <xf numFmtId="0" fontId="35" fillId="5" borderId="9" xfId="7" applyFill="1" applyBorder="1" applyAlignment="1">
      <alignment vertical="top"/>
    </xf>
    <xf numFmtId="164" fontId="0" fillId="0" borderId="6" xfId="0" applyNumberFormat="1" applyFill="1" applyBorder="1" applyAlignment="1" applyProtection="1">
      <alignment vertical="top" wrapText="1"/>
      <protection locked="0"/>
    </xf>
    <xf numFmtId="0" fontId="11" fillId="5" borderId="0" xfId="0" applyFont="1" applyFill="1"/>
    <xf numFmtId="0" fontId="12" fillId="5" borderId="0" xfId="0" applyFont="1" applyFill="1"/>
    <xf numFmtId="0" fontId="0" fillId="4" borderId="0" xfId="0" applyFill="1"/>
    <xf numFmtId="0" fontId="3" fillId="4" borderId="0" xfId="0" applyFont="1" applyFill="1" applyAlignment="1">
      <alignment horizontal="right"/>
    </xf>
    <xf numFmtId="0" fontId="36" fillId="6" borderId="9" xfId="7" applyFont="1" applyFill="1" applyBorder="1" applyAlignment="1">
      <alignment vertical="top"/>
    </xf>
    <xf numFmtId="0" fontId="12" fillId="6" borderId="9" xfId="0" applyFont="1" applyFill="1" applyBorder="1"/>
    <xf numFmtId="0" fontId="0" fillId="6" borderId="0" xfId="0" applyFont="1" applyFill="1" applyBorder="1" applyAlignment="1">
      <alignment horizontal="center" vertical="top"/>
    </xf>
    <xf numFmtId="0" fontId="0" fillId="6" borderId="18" xfId="0" applyFont="1" applyFill="1" applyBorder="1" applyAlignment="1">
      <alignment horizontal="center" vertical="top"/>
    </xf>
    <xf numFmtId="0" fontId="0" fillId="6" borderId="9" xfId="0" applyFill="1" applyBorder="1"/>
    <xf numFmtId="0" fontId="35" fillId="6" borderId="9" xfId="7" applyFill="1" applyBorder="1" applyAlignment="1">
      <alignment vertical="top"/>
    </xf>
    <xf numFmtId="164" fontId="0" fillId="7" borderId="19" xfId="0" applyNumberFormat="1" applyFill="1" applyBorder="1" applyAlignment="1" applyProtection="1">
      <alignment vertical="top" wrapText="1"/>
      <protection locked="0"/>
    </xf>
    <xf numFmtId="164" fontId="0" fillId="7" borderId="20" xfId="0" applyNumberFormat="1" applyFill="1" applyBorder="1" applyAlignment="1" applyProtection="1">
      <alignment vertical="top" wrapText="1"/>
      <protection locked="0"/>
    </xf>
    <xf numFmtId="164" fontId="0" fillId="7" borderId="21" xfId="0" applyNumberFormat="1" applyFill="1" applyBorder="1" applyAlignment="1" applyProtection="1">
      <alignment vertical="top" wrapText="1"/>
      <protection locked="0"/>
    </xf>
    <xf numFmtId="0" fontId="11" fillId="6" borderId="9" xfId="0" applyFont="1" applyFill="1" applyBorder="1"/>
    <xf numFmtId="0" fontId="22" fillId="3" borderId="0" xfId="0" applyFont="1" applyFill="1" applyAlignment="1">
      <alignment horizontal="center" vertical="center"/>
    </xf>
    <xf numFmtId="0" fontId="11" fillId="6" borderId="17" xfId="0" applyFont="1" applyFill="1" applyBorder="1" applyAlignment="1">
      <alignment horizontal="center" vertical="top" wrapText="1"/>
    </xf>
    <xf numFmtId="0" fontId="11" fillId="5" borderId="22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11" fillId="10" borderId="12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0" fillId="0" borderId="0" xfId="2" applyNumberFormat="1" applyFont="1" applyFill="1"/>
    <xf numFmtId="0" fontId="11" fillId="6" borderId="23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36" fillId="5" borderId="9" xfId="7" applyFont="1" applyFill="1" applyBorder="1" applyAlignment="1">
      <alignment vertical="top"/>
    </xf>
  </cellXfs>
  <cellStyles count="8">
    <cellStyle name="Comma [0]" xfId="1" builtinId="6"/>
    <cellStyle name="Hyperlink" xfId="3" builtinId="8"/>
    <cellStyle name="Normal" xfId="0" builtinId="0"/>
    <cellStyle name="Normal 2" xfId="7"/>
    <cellStyle name="Normal 2 2" xfId="5"/>
    <cellStyle name="Normal 2 3" xfId="4"/>
    <cellStyle name="Normal 4" xfId="6"/>
    <cellStyle name="Percent" xfId="2" builtinId="5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27829" cy="126606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200" y="0"/>
          <a:ext cx="3027829" cy="126606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Statistik%20Perusahaan%20Pialang%20Asuransi%20dan%20Perusahaan%20Pialang%20Reasuransi%20-%20Semester%20I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Table of Contents"/>
      <sheetName val="Key Stats"/>
      <sheetName val="Ratios"/>
      <sheetName val="Financial Position"/>
      <sheetName val="Income Statement"/>
      <sheetName val="Premiums &amp; Commission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K40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3.28515625" style="7" customWidth="1"/>
    <col min="2" max="2" width="3.28515625" customWidth="1"/>
    <col min="3" max="3" width="10.7109375" bestFit="1" customWidth="1"/>
  </cols>
  <sheetData>
    <row r="10" spans="3:10" ht="15" customHeight="1" x14ac:dyDescent="0.25"/>
    <row r="14" spans="3:10" ht="33.75" x14ac:dyDescent="0.5">
      <c r="C14" s="1" t="s">
        <v>0</v>
      </c>
      <c r="D14" s="1"/>
      <c r="E14" s="2" t="s">
        <v>1</v>
      </c>
    </row>
    <row r="15" spans="3:10" ht="33.75" x14ac:dyDescent="0.5">
      <c r="E15" s="2" t="s">
        <v>2</v>
      </c>
    </row>
    <row r="16" spans="3:10" ht="15" customHeight="1" x14ac:dyDescent="0.45">
      <c r="D16" s="3"/>
      <c r="E16" s="3"/>
      <c r="F16" s="3"/>
      <c r="G16" s="3"/>
      <c r="H16" s="3"/>
      <c r="I16" s="3"/>
      <c r="J16" s="3"/>
    </row>
    <row r="17" spans="3:10" ht="28.5" x14ac:dyDescent="0.45">
      <c r="C17" s="4" t="s">
        <v>3</v>
      </c>
      <c r="E17" s="3"/>
      <c r="F17" s="3"/>
      <c r="G17" s="3"/>
      <c r="H17" s="3"/>
      <c r="I17" s="3"/>
      <c r="J17" s="3"/>
    </row>
    <row r="19" spans="3:10" x14ac:dyDescent="0.25">
      <c r="C19" s="5"/>
    </row>
    <row r="40" spans="10:11" ht="33.75" x14ac:dyDescent="0.5">
      <c r="J40" s="6">
        <v>2019</v>
      </c>
      <c r="K40" s="6"/>
    </row>
  </sheetData>
  <mergeCells count="2">
    <mergeCell ref="C14:D14"/>
    <mergeCell ref="J40:K40"/>
  </mergeCells>
  <pageMargins left="0.7" right="0.7" top="0.75" bottom="0.75" header="0.3" footer="0.3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K40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3.28515625" style="7" customWidth="1"/>
    <col min="2" max="2" width="3.28515625" customWidth="1"/>
    <col min="3" max="3" width="10.7109375" bestFit="1" customWidth="1"/>
  </cols>
  <sheetData>
    <row r="10" spans="4:10" ht="15" customHeight="1" x14ac:dyDescent="0.25"/>
    <row r="14" spans="4:10" ht="33.75" x14ac:dyDescent="0.5">
      <c r="E14" s="2"/>
    </row>
    <row r="15" spans="4:10" ht="33.75" x14ac:dyDescent="0.5">
      <c r="E15" s="2"/>
    </row>
    <row r="16" spans="4:10" ht="15" customHeight="1" x14ac:dyDescent="0.45">
      <c r="D16" s="3"/>
      <c r="E16" s="3"/>
      <c r="F16" s="3"/>
      <c r="G16" s="3"/>
      <c r="H16" s="3"/>
      <c r="I16" s="3"/>
      <c r="J16" s="3"/>
    </row>
    <row r="17" spans="3:10" ht="28.5" x14ac:dyDescent="0.45">
      <c r="E17" s="3"/>
      <c r="F17" s="3"/>
      <c r="G17" s="3"/>
      <c r="H17" s="3"/>
      <c r="I17" s="3"/>
      <c r="J17" s="3"/>
    </row>
    <row r="18" spans="3:10" x14ac:dyDescent="0.25">
      <c r="C18" s="8" t="s">
        <v>4</v>
      </c>
    </row>
    <row r="19" spans="3:10" x14ac:dyDescent="0.25">
      <c r="C19" t="s">
        <v>5</v>
      </c>
    </row>
    <row r="21" spans="3:10" x14ac:dyDescent="0.25">
      <c r="C21" t="s">
        <v>6</v>
      </c>
    </row>
    <row r="22" spans="3:10" x14ac:dyDescent="0.25">
      <c r="C22" t="s">
        <v>7</v>
      </c>
    </row>
    <row r="23" spans="3:10" x14ac:dyDescent="0.25">
      <c r="C23" t="s">
        <v>8</v>
      </c>
    </row>
    <row r="25" spans="3:10" x14ac:dyDescent="0.25">
      <c r="C25" t="s">
        <v>9</v>
      </c>
    </row>
    <row r="29" spans="3:10" x14ac:dyDescent="0.25">
      <c r="C29" s="9" t="s">
        <v>10</v>
      </c>
    </row>
    <row r="30" spans="3:10" x14ac:dyDescent="0.25">
      <c r="C30" s="10" t="s">
        <v>11</v>
      </c>
    </row>
    <row r="31" spans="3:10" x14ac:dyDescent="0.25">
      <c r="C31" s="10"/>
    </row>
    <row r="32" spans="3:10" x14ac:dyDescent="0.25">
      <c r="C32" s="10" t="s">
        <v>12</v>
      </c>
    </row>
    <row r="33" spans="3:11" x14ac:dyDescent="0.25">
      <c r="C33" s="10" t="s">
        <v>6</v>
      </c>
    </row>
    <row r="34" spans="3:11" x14ac:dyDescent="0.25">
      <c r="C34" s="10" t="s">
        <v>7</v>
      </c>
    </row>
    <row r="35" spans="3:11" x14ac:dyDescent="0.25">
      <c r="C35" s="10" t="s">
        <v>8</v>
      </c>
    </row>
    <row r="36" spans="3:11" x14ac:dyDescent="0.25">
      <c r="C36" s="10"/>
    </row>
    <row r="37" spans="3:11" x14ac:dyDescent="0.25">
      <c r="C37" s="10" t="s">
        <v>9</v>
      </c>
    </row>
    <row r="40" spans="3:11" ht="33.75" x14ac:dyDescent="0.5">
      <c r="J40" s="6">
        <v>2019</v>
      </c>
      <c r="K40" s="6"/>
    </row>
  </sheetData>
  <mergeCells count="1">
    <mergeCell ref="J40:K40"/>
  </mergeCells>
  <pageMargins left="0.7" right="0.7" top="0.75" bottom="0.75" header="0.3" footer="0.3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K40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3.28515625" style="7" customWidth="1"/>
    <col min="2" max="2" width="3.28515625" customWidth="1"/>
    <col min="3" max="3" width="10.7109375" bestFit="1" customWidth="1"/>
  </cols>
  <sheetData>
    <row r="10" spans="1:5" ht="15" customHeight="1" x14ac:dyDescent="0.25"/>
    <row r="12" spans="1:5" s="12" customFormat="1" ht="18" customHeight="1" x14ac:dyDescent="0.3">
      <c r="A12" s="13"/>
      <c r="C12" s="15" t="s">
        <v>18</v>
      </c>
      <c r="D12" s="14"/>
    </row>
    <row r="13" spans="1:5" s="12" customFormat="1" ht="18" customHeight="1" x14ac:dyDescent="0.3">
      <c r="A13" s="13"/>
      <c r="C13" s="14"/>
      <c r="D13" s="14"/>
    </row>
    <row r="14" spans="1:5" s="12" customFormat="1" ht="18" customHeight="1" x14ac:dyDescent="0.3">
      <c r="A14" s="13"/>
      <c r="B14" s="17"/>
      <c r="C14" s="15" t="s">
        <v>17</v>
      </c>
      <c r="D14" s="14"/>
      <c r="E14" s="16"/>
    </row>
    <row r="15" spans="1:5" s="12" customFormat="1" ht="18" customHeight="1" x14ac:dyDescent="0.3">
      <c r="A15" s="13"/>
      <c r="C15" s="15" t="s">
        <v>16</v>
      </c>
      <c r="D15" s="14"/>
      <c r="E15" s="16"/>
    </row>
    <row r="16" spans="1:5" s="12" customFormat="1" ht="18" customHeight="1" x14ac:dyDescent="0.3">
      <c r="A16" s="13"/>
      <c r="C16" s="14" t="s">
        <v>15</v>
      </c>
      <c r="D16" s="14"/>
    </row>
    <row r="17" spans="1:11" s="12" customFormat="1" ht="18" customHeight="1" x14ac:dyDescent="0.3">
      <c r="A17" s="13"/>
      <c r="C17" s="15" t="s">
        <v>14</v>
      </c>
      <c r="D17" s="14"/>
    </row>
    <row r="18" spans="1:11" s="12" customFormat="1" ht="18" customHeight="1" x14ac:dyDescent="0.3">
      <c r="A18" s="13"/>
      <c r="C18" s="14" t="s">
        <v>13</v>
      </c>
      <c r="D18" s="14"/>
    </row>
    <row r="19" spans="1:11" s="12" customFormat="1" ht="18" customHeight="1" x14ac:dyDescent="0.25">
      <c r="A19" s="13"/>
    </row>
    <row r="20" spans="1:11" s="12" customFormat="1" ht="18" customHeight="1" x14ac:dyDescent="0.25">
      <c r="A20" s="13"/>
    </row>
    <row r="21" spans="1:11" s="12" customFormat="1" ht="18" customHeight="1" x14ac:dyDescent="0.25">
      <c r="A21" s="13"/>
    </row>
    <row r="22" spans="1:11" s="12" customFormat="1" ht="18" customHeight="1" x14ac:dyDescent="0.25">
      <c r="A22" s="13"/>
    </row>
    <row r="23" spans="1:11" s="12" customFormat="1" ht="18" customHeight="1" x14ac:dyDescent="0.25">
      <c r="A23" s="13"/>
    </row>
    <row r="24" spans="1:11" x14ac:dyDescent="0.25"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25"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5">
      <c r="C29" s="9"/>
    </row>
    <row r="30" spans="1:11" x14ac:dyDescent="0.25">
      <c r="C30" s="10"/>
    </row>
    <row r="31" spans="1:11" x14ac:dyDescent="0.25">
      <c r="C31" s="10"/>
    </row>
    <row r="32" spans="1:11" x14ac:dyDescent="0.25">
      <c r="C32" s="10"/>
    </row>
    <row r="33" spans="3:11" x14ac:dyDescent="0.25">
      <c r="C33" s="10"/>
    </row>
    <row r="34" spans="3:11" x14ac:dyDescent="0.25">
      <c r="C34" s="10"/>
    </row>
    <row r="35" spans="3:11" x14ac:dyDescent="0.25">
      <c r="C35" s="10"/>
    </row>
    <row r="36" spans="3:11" x14ac:dyDescent="0.25">
      <c r="C36" s="10"/>
    </row>
    <row r="37" spans="3:11" x14ac:dyDescent="0.25">
      <c r="C37" s="10"/>
    </row>
    <row r="40" spans="3:11" ht="33.75" x14ac:dyDescent="0.5">
      <c r="J40" s="6">
        <v>2019</v>
      </c>
      <c r="K40" s="6"/>
    </row>
  </sheetData>
  <mergeCells count="1">
    <mergeCell ref="J40:K40"/>
  </mergeCells>
  <pageMargins left="0.7" right="0.7" top="0.75" bottom="0.75" header="0.3" footer="0.3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zoomScale="70" zoomScaleNormal="100" zoomScaleSheetLayoutView="70" workbookViewId="0">
      <pane xSplit="3" ySplit="2" topLeftCell="D3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3" max="3" width="50.140625" customWidth="1"/>
    <col min="4" max="7" width="28.7109375" customWidth="1"/>
    <col min="8" max="8" width="45.7109375" style="37" customWidth="1"/>
  </cols>
  <sheetData>
    <row r="1" spans="1:8" ht="15" customHeight="1" x14ac:dyDescent="0.25">
      <c r="A1" s="18" t="s">
        <v>19</v>
      </c>
      <c r="B1" s="19"/>
      <c r="C1" s="19"/>
      <c r="D1" s="20">
        <v>2017</v>
      </c>
      <c r="E1" s="20">
        <v>2018</v>
      </c>
      <c r="F1" s="20"/>
      <c r="G1" s="172">
        <v>2019</v>
      </c>
      <c r="H1" s="19"/>
    </row>
    <row r="2" spans="1:8" ht="15" customHeight="1" x14ac:dyDescent="0.25">
      <c r="A2" s="18"/>
      <c r="B2" s="19"/>
      <c r="C2" s="19"/>
      <c r="D2" s="20"/>
      <c r="E2" s="22" t="s">
        <v>20</v>
      </c>
      <c r="F2" s="22" t="s">
        <v>21</v>
      </c>
      <c r="G2" s="22" t="s">
        <v>20</v>
      </c>
      <c r="H2" s="19"/>
    </row>
    <row r="3" spans="1:8" x14ac:dyDescent="0.25">
      <c r="A3" s="38">
        <v>1</v>
      </c>
      <c r="B3" s="38" t="s">
        <v>35</v>
      </c>
      <c r="C3" s="38"/>
      <c r="D3" s="39">
        <v>6123585084850.4805</v>
      </c>
      <c r="E3" s="39">
        <v>6679373837564.4141</v>
      </c>
      <c r="F3" s="39">
        <v>6764491208538.5332</v>
      </c>
      <c r="G3" s="39">
        <v>7755508064898.3232</v>
      </c>
      <c r="H3" s="40" t="s">
        <v>36</v>
      </c>
    </row>
    <row r="4" spans="1:8" x14ac:dyDescent="0.25">
      <c r="A4" s="41"/>
      <c r="B4" s="42" t="s">
        <v>37</v>
      </c>
      <c r="C4" s="43" t="s">
        <v>38</v>
      </c>
      <c r="D4" s="44">
        <v>549768266309.49536</v>
      </c>
      <c r="E4" s="44">
        <v>567284456884.51514</v>
      </c>
      <c r="F4" s="44">
        <v>566805516761.36523</v>
      </c>
      <c r="G4" s="44">
        <v>691939107167.95398</v>
      </c>
      <c r="H4" s="37" t="s">
        <v>39</v>
      </c>
    </row>
    <row r="5" spans="1:8" x14ac:dyDescent="0.25">
      <c r="A5" s="41"/>
      <c r="B5" s="42" t="s">
        <v>40</v>
      </c>
      <c r="C5" s="43" t="s">
        <v>41</v>
      </c>
      <c r="D5" s="44">
        <v>433443151230.32996</v>
      </c>
      <c r="E5" s="44">
        <v>465303524822.35999</v>
      </c>
      <c r="F5" s="44">
        <v>349158143687.42725</v>
      </c>
      <c r="G5" s="44">
        <v>701723183991.09998</v>
      </c>
      <c r="H5" s="37" t="s">
        <v>42</v>
      </c>
    </row>
    <row r="6" spans="1:8" x14ac:dyDescent="0.25">
      <c r="A6" s="41"/>
      <c r="B6" s="42" t="s">
        <v>43</v>
      </c>
      <c r="C6" s="43" t="s">
        <v>44</v>
      </c>
      <c r="D6" s="44">
        <v>2988601597155.0391</v>
      </c>
      <c r="E6" s="44">
        <v>3315111365141.1475</v>
      </c>
      <c r="F6" s="44">
        <v>3309261171425.1895</v>
      </c>
      <c r="G6" s="44">
        <v>3842930408562.7085</v>
      </c>
      <c r="H6" s="37" t="s">
        <v>45</v>
      </c>
    </row>
    <row r="7" spans="1:8" ht="30" customHeight="1" x14ac:dyDescent="0.25">
      <c r="A7" s="41"/>
      <c r="B7" s="42" t="s">
        <v>46</v>
      </c>
      <c r="C7" s="45" t="s">
        <v>47</v>
      </c>
      <c r="D7" s="44">
        <v>397376484036.1496</v>
      </c>
      <c r="E7" s="44">
        <v>407152789640.91266</v>
      </c>
      <c r="F7" s="44">
        <v>438378784473.53967</v>
      </c>
      <c r="G7" s="44">
        <v>456185194760.86481</v>
      </c>
      <c r="H7" s="37" t="s">
        <v>48</v>
      </c>
    </row>
    <row r="8" spans="1:8" x14ac:dyDescent="0.25">
      <c r="A8" s="41"/>
      <c r="B8" s="42" t="s">
        <v>49</v>
      </c>
      <c r="C8" s="43" t="s">
        <v>50</v>
      </c>
      <c r="D8" s="44">
        <v>419144770002.17328</v>
      </c>
      <c r="E8" s="44">
        <v>459160751172.16748</v>
      </c>
      <c r="F8" s="44">
        <v>450871681849.65991</v>
      </c>
      <c r="G8" s="44">
        <v>475855248778.38007</v>
      </c>
      <c r="H8" s="37" t="s">
        <v>51</v>
      </c>
    </row>
    <row r="9" spans="1:8" x14ac:dyDescent="0.25">
      <c r="A9" s="38">
        <v>2</v>
      </c>
      <c r="B9" s="38" t="s">
        <v>52</v>
      </c>
      <c r="C9" s="38"/>
      <c r="D9" s="39">
        <v>4135073472545.7134</v>
      </c>
      <c r="E9" s="39">
        <v>4437116551399.5156</v>
      </c>
      <c r="F9" s="39">
        <v>4536286755814.6484</v>
      </c>
      <c r="G9" s="39">
        <v>5273742953231.1885</v>
      </c>
      <c r="H9" s="40" t="s">
        <v>53</v>
      </c>
    </row>
    <row r="10" spans="1:8" x14ac:dyDescent="0.25">
      <c r="A10" s="41"/>
      <c r="B10" s="42" t="s">
        <v>37</v>
      </c>
      <c r="C10" s="43" t="s">
        <v>54</v>
      </c>
      <c r="D10" s="44">
        <v>3262382205124.1689</v>
      </c>
      <c r="E10" s="44">
        <v>3621164908342.9038</v>
      </c>
      <c r="F10" s="44">
        <v>3572013029889.2871</v>
      </c>
      <c r="G10" s="44">
        <v>4229789906823.8354</v>
      </c>
      <c r="H10" s="37" t="s">
        <v>55</v>
      </c>
    </row>
    <row r="11" spans="1:8" ht="15" customHeight="1" x14ac:dyDescent="0.25">
      <c r="A11" s="41"/>
      <c r="B11" s="42" t="s">
        <v>40</v>
      </c>
      <c r="C11" s="43" t="s">
        <v>56</v>
      </c>
      <c r="D11" s="44">
        <v>28447622892</v>
      </c>
      <c r="E11" s="44">
        <v>31033614942.290001</v>
      </c>
      <c r="F11" s="44">
        <v>26756988836.290001</v>
      </c>
      <c r="G11" s="44">
        <v>23211749821.599998</v>
      </c>
      <c r="H11" s="37" t="s">
        <v>57</v>
      </c>
    </row>
    <row r="12" spans="1:8" x14ac:dyDescent="0.25">
      <c r="A12" s="41"/>
      <c r="B12" s="42" t="s">
        <v>43</v>
      </c>
      <c r="C12" s="43" t="s">
        <v>58</v>
      </c>
      <c r="D12" s="44">
        <v>15118750874</v>
      </c>
      <c r="E12" s="44">
        <v>10102301381</v>
      </c>
      <c r="F12" s="44">
        <v>15961145290</v>
      </c>
      <c r="G12" s="44">
        <v>37243289444.139999</v>
      </c>
      <c r="H12" s="37" t="s">
        <v>59</v>
      </c>
    </row>
    <row r="13" spans="1:8" x14ac:dyDescent="0.25">
      <c r="A13" s="41"/>
      <c r="B13" s="42" t="s">
        <v>46</v>
      </c>
      <c r="C13" s="43" t="s">
        <v>60</v>
      </c>
      <c r="D13" s="44">
        <v>678749461798.43457</v>
      </c>
      <c r="E13" s="44">
        <v>639414619111.78784</v>
      </c>
      <c r="F13" s="44">
        <v>725737645666.94019</v>
      </c>
      <c r="G13" s="44">
        <v>748793024758.33936</v>
      </c>
      <c r="H13" s="37" t="s">
        <v>61</v>
      </c>
    </row>
    <row r="14" spans="1:8" x14ac:dyDescent="0.25">
      <c r="A14" s="38">
        <v>3</v>
      </c>
      <c r="B14" s="38" t="s">
        <v>62</v>
      </c>
      <c r="C14" s="38"/>
      <c r="D14" s="39">
        <v>1988511612304.7661</v>
      </c>
      <c r="E14" s="39">
        <v>2242257286164.8994</v>
      </c>
      <c r="F14" s="39">
        <v>2228204452723.8843</v>
      </c>
      <c r="G14" s="39">
        <v>2481765111667.1353</v>
      </c>
      <c r="H14" s="40" t="s">
        <v>63</v>
      </c>
    </row>
    <row r="15" spans="1:8" x14ac:dyDescent="0.25">
      <c r="A15" s="41"/>
      <c r="B15" s="42" t="s">
        <v>37</v>
      </c>
      <c r="C15" s="43" t="s">
        <v>64</v>
      </c>
      <c r="D15" s="44">
        <v>374972475000</v>
      </c>
      <c r="E15" s="44">
        <v>505848325000</v>
      </c>
      <c r="F15" s="44">
        <v>552664575000</v>
      </c>
      <c r="G15" s="44">
        <v>626730575000</v>
      </c>
      <c r="H15" s="37" t="s">
        <v>65</v>
      </c>
    </row>
    <row r="16" spans="1:8" x14ac:dyDescent="0.25">
      <c r="A16" s="41"/>
      <c r="B16" s="42" t="s">
        <v>40</v>
      </c>
      <c r="C16" s="43" t="s">
        <v>66</v>
      </c>
      <c r="D16" s="44">
        <v>109464011422</v>
      </c>
      <c r="E16" s="44">
        <v>55412746100</v>
      </c>
      <c r="F16" s="44">
        <v>15657746100</v>
      </c>
      <c r="G16" s="44">
        <v>35798630834.410004</v>
      </c>
      <c r="H16" s="37" t="s">
        <v>67</v>
      </c>
    </row>
    <row r="17" spans="1:8" x14ac:dyDescent="0.25">
      <c r="A17" s="41"/>
      <c r="B17" s="42" t="s">
        <v>43</v>
      </c>
      <c r="C17" s="43" t="s">
        <v>68</v>
      </c>
      <c r="D17" s="44">
        <v>19501933035.82214</v>
      </c>
      <c r="E17" s="44">
        <v>33746134048</v>
      </c>
      <c r="F17" s="44">
        <v>33961130813</v>
      </c>
      <c r="G17" s="44">
        <v>57638694393.589996</v>
      </c>
      <c r="H17" s="37" t="s">
        <v>69</v>
      </c>
    </row>
    <row r="18" spans="1:8" x14ac:dyDescent="0.25">
      <c r="A18" s="38">
        <v>4</v>
      </c>
      <c r="B18" s="46" t="s">
        <v>70</v>
      </c>
      <c r="C18" s="38"/>
      <c r="D18" s="39">
        <v>2271416149943.5947</v>
      </c>
      <c r="E18" s="39">
        <v>1165998743444.8164</v>
      </c>
      <c r="F18" s="39">
        <v>2400593286445.2744</v>
      </c>
      <c r="G18" s="39">
        <v>1493107609181.3401</v>
      </c>
      <c r="H18" s="40" t="s">
        <v>71</v>
      </c>
    </row>
    <row r="19" spans="1:8" x14ac:dyDescent="0.25">
      <c r="A19" s="41"/>
      <c r="B19" s="42" t="s">
        <v>37</v>
      </c>
      <c r="C19" s="47" t="s">
        <v>72</v>
      </c>
      <c r="D19" s="44">
        <v>1875872266308.5471</v>
      </c>
      <c r="E19" s="44">
        <v>980461639500.104</v>
      </c>
      <c r="F19" s="44">
        <v>1926225047508.1663</v>
      </c>
      <c r="G19" s="44">
        <v>1156536730386.5876</v>
      </c>
      <c r="H19" s="37" t="s">
        <v>73</v>
      </c>
    </row>
    <row r="20" spans="1:8" x14ac:dyDescent="0.25">
      <c r="A20" s="41"/>
      <c r="B20" s="42" t="s">
        <v>40</v>
      </c>
      <c r="C20" s="47" t="s">
        <v>74</v>
      </c>
      <c r="D20" s="44">
        <v>26062605901.02</v>
      </c>
      <c r="E20" s="44">
        <v>31149998727</v>
      </c>
      <c r="F20" s="44">
        <v>62034286609</v>
      </c>
      <c r="G20" s="44">
        <v>180498818794</v>
      </c>
      <c r="H20" s="37" t="s">
        <v>75</v>
      </c>
    </row>
    <row r="21" spans="1:8" x14ac:dyDescent="0.25">
      <c r="A21" s="41"/>
      <c r="B21" s="42" t="s">
        <v>43</v>
      </c>
      <c r="C21" s="47" t="s">
        <v>76</v>
      </c>
      <c r="D21" s="44">
        <v>137907848045</v>
      </c>
      <c r="E21" s="44">
        <v>55525189127.519997</v>
      </c>
      <c r="F21" s="44">
        <v>121885113107.43001</v>
      </c>
      <c r="G21" s="44">
        <v>59064089599.53727</v>
      </c>
      <c r="H21" s="37" t="s">
        <v>77</v>
      </c>
    </row>
    <row r="22" spans="1:8" x14ac:dyDescent="0.25">
      <c r="A22" s="41"/>
      <c r="B22" s="42" t="s">
        <v>46</v>
      </c>
      <c r="C22" s="47" t="s">
        <v>78</v>
      </c>
      <c r="D22" s="44">
        <v>1154801497</v>
      </c>
      <c r="E22" s="44">
        <v>34097031</v>
      </c>
      <c r="F22" s="44">
        <v>363498621</v>
      </c>
      <c r="G22" s="44">
        <v>0</v>
      </c>
      <c r="H22" s="37" t="s">
        <v>79</v>
      </c>
    </row>
    <row r="23" spans="1:8" x14ac:dyDescent="0.25">
      <c r="A23" s="38">
        <v>5</v>
      </c>
      <c r="B23" s="46" t="s">
        <v>80</v>
      </c>
      <c r="C23" s="38"/>
      <c r="D23" s="39">
        <v>1728865430139.8201</v>
      </c>
      <c r="E23" s="39">
        <v>925487505580.51379</v>
      </c>
      <c r="F23" s="39">
        <v>1733354264840.762</v>
      </c>
      <c r="G23" s="39">
        <v>1167817653422.5432</v>
      </c>
      <c r="H23" s="40" t="s">
        <v>81</v>
      </c>
    </row>
    <row r="24" spans="1:8" x14ac:dyDescent="0.25">
      <c r="A24" s="41"/>
      <c r="B24" s="42" t="s">
        <v>37</v>
      </c>
      <c r="C24" s="47" t="s">
        <v>82</v>
      </c>
      <c r="D24" s="44">
        <v>30560698732.450001</v>
      </c>
      <c r="E24" s="44">
        <v>10443967434</v>
      </c>
      <c r="F24" s="44">
        <v>26877404018</v>
      </c>
      <c r="G24" s="44">
        <v>12973557427.360001</v>
      </c>
      <c r="H24" s="37" t="s">
        <v>83</v>
      </c>
    </row>
    <row r="25" spans="1:8" x14ac:dyDescent="0.25">
      <c r="A25" s="41"/>
      <c r="B25" s="42" t="s">
        <v>40</v>
      </c>
      <c r="C25" s="47" t="s">
        <v>84</v>
      </c>
      <c r="D25" s="44">
        <v>121242231588.34</v>
      </c>
      <c r="E25" s="44">
        <v>57473584111.579994</v>
      </c>
      <c r="F25" s="44">
        <v>114460397493.75084</v>
      </c>
      <c r="G25" s="44">
        <v>68215855709.440002</v>
      </c>
      <c r="H25" s="37" t="s">
        <v>85</v>
      </c>
    </row>
    <row r="26" spans="1:8" x14ac:dyDescent="0.25">
      <c r="A26" s="41"/>
      <c r="B26" s="42" t="s">
        <v>43</v>
      </c>
      <c r="C26" s="47" t="s">
        <v>86</v>
      </c>
      <c r="D26" s="44">
        <v>174706778411.60001</v>
      </c>
      <c r="E26" s="44">
        <v>109796572608.32603</v>
      </c>
      <c r="F26" s="44">
        <v>178335120068.09</v>
      </c>
      <c r="G26" s="44">
        <v>252239200656.41</v>
      </c>
      <c r="H26" s="37" t="s">
        <v>87</v>
      </c>
    </row>
    <row r="27" spans="1:8" x14ac:dyDescent="0.25">
      <c r="A27" s="38">
        <v>6</v>
      </c>
      <c r="B27" s="48" t="s">
        <v>88</v>
      </c>
      <c r="C27" s="49"/>
      <c r="D27" s="39">
        <v>409669318712.25812</v>
      </c>
      <c r="E27" s="39">
        <v>210581524413.92773</v>
      </c>
      <c r="F27" s="39">
        <v>542257211622.52917</v>
      </c>
      <c r="G27" s="39">
        <v>272151992692.79724</v>
      </c>
      <c r="H27" s="40" t="s">
        <v>89</v>
      </c>
    </row>
    <row r="30" spans="1:8" ht="15" customHeight="1" x14ac:dyDescent="0.25">
      <c r="A30" s="32" t="s">
        <v>34</v>
      </c>
      <c r="B30" s="32"/>
      <c r="C30" s="32"/>
      <c r="D30" s="33">
        <v>2017</v>
      </c>
      <c r="E30" s="34">
        <v>2018</v>
      </c>
      <c r="F30" s="34"/>
      <c r="G30" s="33">
        <v>2019</v>
      </c>
      <c r="H30" s="50"/>
    </row>
    <row r="31" spans="1:8" ht="15" customHeight="1" x14ac:dyDescent="0.25">
      <c r="A31" s="32"/>
      <c r="B31" s="32"/>
      <c r="C31" s="32"/>
      <c r="D31" s="36"/>
      <c r="E31" s="36" t="s">
        <v>20</v>
      </c>
      <c r="F31" s="36" t="s">
        <v>21</v>
      </c>
      <c r="G31" s="36" t="s">
        <v>20</v>
      </c>
      <c r="H31" s="50"/>
    </row>
    <row r="32" spans="1:8" x14ac:dyDescent="0.25">
      <c r="A32" s="51">
        <v>1</v>
      </c>
      <c r="B32" s="51" t="s">
        <v>35</v>
      </c>
      <c r="C32" s="51"/>
      <c r="D32" s="52">
        <v>1986262017204.5244</v>
      </c>
      <c r="E32" s="52">
        <v>2303613491529.2598</v>
      </c>
      <c r="F32" s="52">
        <v>2848290638487.0498</v>
      </c>
      <c r="G32" s="52">
        <v>4259655594981.6899</v>
      </c>
      <c r="H32" s="53" t="s">
        <v>36</v>
      </c>
    </row>
    <row r="33" spans="1:8" x14ac:dyDescent="0.25">
      <c r="A33" s="41"/>
      <c r="B33" s="42" t="s">
        <v>37</v>
      </c>
      <c r="C33" s="43" t="s">
        <v>38</v>
      </c>
      <c r="D33" s="44">
        <v>292560724757.41998</v>
      </c>
      <c r="E33" s="44">
        <v>420468495796.05005</v>
      </c>
      <c r="F33" s="44">
        <v>527106427672.44</v>
      </c>
      <c r="G33" s="44">
        <v>632904853379.14001</v>
      </c>
      <c r="H33" s="37" t="s">
        <v>39</v>
      </c>
    </row>
    <row r="34" spans="1:8" x14ac:dyDescent="0.25">
      <c r="A34" s="41"/>
      <c r="B34" s="42" t="s">
        <v>40</v>
      </c>
      <c r="C34" s="43" t="s">
        <v>41</v>
      </c>
      <c r="D34" s="44">
        <v>105052203314.98001</v>
      </c>
      <c r="E34" s="44">
        <v>146704698175.28998</v>
      </c>
      <c r="F34" s="44">
        <v>128536258962.17999</v>
      </c>
      <c r="G34" s="44">
        <v>102763712099.94</v>
      </c>
      <c r="H34" s="37" t="s">
        <v>42</v>
      </c>
    </row>
    <row r="35" spans="1:8" x14ac:dyDescent="0.25">
      <c r="A35" s="41"/>
      <c r="B35" s="42" t="s">
        <v>43</v>
      </c>
      <c r="C35" s="43" t="s">
        <v>44</v>
      </c>
      <c r="D35" s="44">
        <v>845425194219.0199</v>
      </c>
      <c r="E35" s="44">
        <v>991715679705.23999</v>
      </c>
      <c r="F35" s="44">
        <v>1422216931700.73</v>
      </c>
      <c r="G35" s="44">
        <v>2615583160735.6201</v>
      </c>
      <c r="H35" s="37" t="s">
        <v>45</v>
      </c>
    </row>
    <row r="36" spans="1:8" ht="15" customHeight="1" x14ac:dyDescent="0.25">
      <c r="A36" s="41"/>
      <c r="B36" s="42" t="s">
        <v>46</v>
      </c>
      <c r="C36" s="45" t="s">
        <v>47</v>
      </c>
      <c r="D36" s="44">
        <v>73557635106.419998</v>
      </c>
      <c r="E36" s="44">
        <v>93105649909.830002</v>
      </c>
      <c r="F36" s="44">
        <v>107152010667.99001</v>
      </c>
      <c r="G36" s="44">
        <v>134348479207.69</v>
      </c>
      <c r="H36" s="37" t="s">
        <v>48</v>
      </c>
    </row>
    <row r="37" spans="1:8" x14ac:dyDescent="0.25">
      <c r="A37" s="41"/>
      <c r="B37" s="42" t="s">
        <v>49</v>
      </c>
      <c r="C37" s="43" t="s">
        <v>50</v>
      </c>
      <c r="D37" s="44">
        <v>360506102287.09003</v>
      </c>
      <c r="E37" s="44">
        <v>311391113418.67999</v>
      </c>
      <c r="F37" s="44">
        <v>289382209777.94995</v>
      </c>
      <c r="G37" s="44"/>
      <c r="H37" s="37" t="s">
        <v>51</v>
      </c>
    </row>
    <row r="38" spans="1:8" x14ac:dyDescent="0.25">
      <c r="A38" s="51">
        <v>2</v>
      </c>
      <c r="B38" s="51" t="s">
        <v>52</v>
      </c>
      <c r="C38" s="51"/>
      <c r="D38" s="52">
        <v>1644199078885.8027</v>
      </c>
      <c r="E38" s="52">
        <v>1874332191231.5054</v>
      </c>
      <c r="F38" s="52">
        <v>2405118697521.5303</v>
      </c>
      <c r="G38" s="52">
        <v>3721694965149.2197</v>
      </c>
      <c r="H38" s="53" t="s">
        <v>53</v>
      </c>
    </row>
    <row r="39" spans="1:8" x14ac:dyDescent="0.25">
      <c r="A39" s="41"/>
      <c r="B39" s="42" t="s">
        <v>37</v>
      </c>
      <c r="C39" s="43" t="s">
        <v>54</v>
      </c>
      <c r="D39" s="44">
        <v>910084009072.78333</v>
      </c>
      <c r="E39" s="44">
        <v>1208795905901.6455</v>
      </c>
      <c r="F39" s="44">
        <v>1528678914714.53</v>
      </c>
      <c r="G39" s="44">
        <v>2677382195597.1401</v>
      </c>
      <c r="H39" s="37" t="s">
        <v>55</v>
      </c>
    </row>
    <row r="40" spans="1:8" x14ac:dyDescent="0.25">
      <c r="A40" s="41"/>
      <c r="B40" s="42" t="s">
        <v>40</v>
      </c>
      <c r="C40" s="43" t="s">
        <v>56</v>
      </c>
      <c r="D40" s="44">
        <v>6254442051.7200003</v>
      </c>
      <c r="E40" s="44">
        <v>6172938045.8100004</v>
      </c>
      <c r="F40" s="44">
        <v>12091897609.009998</v>
      </c>
      <c r="G40" s="44">
        <v>11169321961.83</v>
      </c>
      <c r="H40" s="37" t="s">
        <v>57</v>
      </c>
    </row>
    <row r="41" spans="1:8" x14ac:dyDescent="0.25">
      <c r="A41" s="41"/>
      <c r="B41" s="42" t="s">
        <v>43</v>
      </c>
      <c r="C41" s="43" t="s">
        <v>58</v>
      </c>
      <c r="D41" s="44">
        <v>420638063354.83002</v>
      </c>
      <c r="E41" s="44">
        <v>414804452265.01001</v>
      </c>
      <c r="F41" s="44">
        <v>494129789798.96002</v>
      </c>
      <c r="G41" s="44">
        <v>653670026306.21997</v>
      </c>
      <c r="H41" s="37" t="s">
        <v>59</v>
      </c>
    </row>
    <row r="42" spans="1:8" x14ac:dyDescent="0.25">
      <c r="A42" s="41"/>
      <c r="B42" s="42" t="s">
        <v>46</v>
      </c>
      <c r="C42" s="43" t="s">
        <v>60</v>
      </c>
      <c r="D42" s="44">
        <v>277990562348.73999</v>
      </c>
      <c r="E42" s="44">
        <v>227284910740.38998</v>
      </c>
      <c r="F42" s="44">
        <v>338868480729.03003</v>
      </c>
      <c r="G42" s="44">
        <v>343454069370.91003</v>
      </c>
      <c r="H42" s="37" t="s">
        <v>61</v>
      </c>
    </row>
    <row r="43" spans="1:8" x14ac:dyDescent="0.25">
      <c r="A43" s="51">
        <v>3</v>
      </c>
      <c r="B43" s="51" t="s">
        <v>62</v>
      </c>
      <c r="C43" s="51"/>
      <c r="D43" s="52">
        <v>342062938318.72137</v>
      </c>
      <c r="E43" s="52">
        <v>429281300297.75458</v>
      </c>
      <c r="F43" s="52">
        <v>443171940965.51996</v>
      </c>
      <c r="G43" s="52">
        <v>537960629832.46997</v>
      </c>
      <c r="H43" s="53" t="s">
        <v>63</v>
      </c>
    </row>
    <row r="44" spans="1:8" x14ac:dyDescent="0.25">
      <c r="A44" s="41"/>
      <c r="B44" s="42" t="s">
        <v>37</v>
      </c>
      <c r="C44" s="43" t="s">
        <v>64</v>
      </c>
      <c r="D44" s="44">
        <v>91880000000</v>
      </c>
      <c r="E44" s="44">
        <v>97890000000</v>
      </c>
      <c r="F44" s="44">
        <v>108940000000</v>
      </c>
      <c r="G44" s="44">
        <v>129952499005</v>
      </c>
      <c r="H44" s="37" t="s">
        <v>65</v>
      </c>
    </row>
    <row r="45" spans="1:8" x14ac:dyDescent="0.25">
      <c r="A45" s="41"/>
      <c r="B45" s="42" t="s">
        <v>40</v>
      </c>
      <c r="C45" s="43" t="s">
        <v>66</v>
      </c>
      <c r="D45" s="44">
        <v>5829250000</v>
      </c>
      <c r="E45" s="44">
        <v>9039344333</v>
      </c>
      <c r="F45" s="44">
        <v>20679250000</v>
      </c>
      <c r="G45" s="44">
        <v>5517200000</v>
      </c>
      <c r="H45" s="37" t="s">
        <v>67</v>
      </c>
    </row>
    <row r="46" spans="1:8" x14ac:dyDescent="0.25">
      <c r="A46" s="41"/>
      <c r="B46" s="42" t="s">
        <v>43</v>
      </c>
      <c r="C46" s="43" t="s">
        <v>68</v>
      </c>
      <c r="D46" s="44">
        <v>6962638096.1999998</v>
      </c>
      <c r="E46" s="44">
        <v>25210755870</v>
      </c>
      <c r="F46" s="44">
        <v>24757661406</v>
      </c>
      <c r="G46" s="44">
        <v>27096440241.16</v>
      </c>
      <c r="H46" s="37" t="s">
        <v>69</v>
      </c>
    </row>
    <row r="47" spans="1:8" x14ac:dyDescent="0.25">
      <c r="A47" s="51">
        <v>1</v>
      </c>
      <c r="B47" s="54" t="s">
        <v>70</v>
      </c>
      <c r="C47" s="51"/>
      <c r="D47" s="52">
        <v>380532723427.82001</v>
      </c>
      <c r="E47" s="52">
        <v>223756933077.59448</v>
      </c>
      <c r="F47" s="52">
        <v>442750451844.23999</v>
      </c>
      <c r="G47" s="52">
        <v>314560550253.47998</v>
      </c>
      <c r="H47" s="53" t="s">
        <v>71</v>
      </c>
    </row>
    <row r="48" spans="1:8" x14ac:dyDescent="0.25">
      <c r="A48" s="41"/>
      <c r="B48" s="42" t="s">
        <v>37</v>
      </c>
      <c r="C48" s="47" t="s">
        <v>72</v>
      </c>
      <c r="D48" s="44">
        <v>315680257117.64001</v>
      </c>
      <c r="E48" s="44">
        <v>192329865129.96448</v>
      </c>
      <c r="F48" s="44">
        <v>380816878807.42004</v>
      </c>
      <c r="G48" s="44">
        <v>287075840352.58002</v>
      </c>
      <c r="H48" s="37" t="s">
        <v>73</v>
      </c>
    </row>
    <row r="49" spans="1:8" x14ac:dyDescent="0.25">
      <c r="A49" s="41"/>
      <c r="B49" s="42" t="s">
        <v>40</v>
      </c>
      <c r="C49" s="47" t="s">
        <v>74</v>
      </c>
      <c r="D49" s="44">
        <v>7922896562.9300003</v>
      </c>
      <c r="E49" s="44">
        <v>2691820616</v>
      </c>
      <c r="F49" s="44">
        <v>6166406879</v>
      </c>
      <c r="G49" s="44">
        <v>4530443389</v>
      </c>
      <c r="H49" s="37" t="s">
        <v>75</v>
      </c>
    </row>
    <row r="50" spans="1:8" x14ac:dyDescent="0.25">
      <c r="A50" s="41"/>
      <c r="B50" s="42" t="s">
        <v>43</v>
      </c>
      <c r="C50" s="47" t="s">
        <v>76</v>
      </c>
      <c r="D50" s="44">
        <v>30617549614</v>
      </c>
      <c r="E50" s="44">
        <v>15645430656.75</v>
      </c>
      <c r="F50" s="44">
        <v>30256315136</v>
      </c>
      <c r="G50" s="44">
        <v>10891865300</v>
      </c>
      <c r="H50" s="37" t="s">
        <v>77</v>
      </c>
    </row>
    <row r="51" spans="1:8" x14ac:dyDescent="0.25">
      <c r="A51" s="41"/>
      <c r="B51" s="42" t="s">
        <v>46</v>
      </c>
      <c r="C51" s="47" t="s">
        <v>78</v>
      </c>
      <c r="D51" s="44">
        <v>0</v>
      </c>
      <c r="E51" s="44">
        <v>0</v>
      </c>
      <c r="F51" s="44">
        <v>0</v>
      </c>
      <c r="G51" s="44">
        <v>729495291</v>
      </c>
      <c r="H51" s="37" t="s">
        <v>79</v>
      </c>
    </row>
    <row r="52" spans="1:8" x14ac:dyDescent="0.25">
      <c r="A52" s="51">
        <v>2</v>
      </c>
      <c r="B52" s="54" t="s">
        <v>80</v>
      </c>
      <c r="C52" s="51"/>
      <c r="D52" s="52">
        <v>215918788230.54913</v>
      </c>
      <c r="E52" s="52">
        <v>126532274606.64</v>
      </c>
      <c r="F52" s="52">
        <v>264059203155.45001</v>
      </c>
      <c r="G52" s="52">
        <v>184437425607.97998</v>
      </c>
      <c r="H52" s="53" t="s">
        <v>81</v>
      </c>
    </row>
    <row r="53" spans="1:8" x14ac:dyDescent="0.25">
      <c r="A53" s="41"/>
      <c r="B53" s="42" t="s">
        <v>37</v>
      </c>
      <c r="C53" s="47" t="s">
        <v>82</v>
      </c>
      <c r="D53" s="44">
        <v>5510654223</v>
      </c>
      <c r="E53" s="44">
        <v>1978622971.04</v>
      </c>
      <c r="F53" s="44">
        <v>5876938231</v>
      </c>
      <c r="G53" s="44">
        <v>3537574074</v>
      </c>
      <c r="H53" s="37" t="s">
        <v>83</v>
      </c>
    </row>
    <row r="54" spans="1:8" x14ac:dyDescent="0.25">
      <c r="A54" s="41"/>
      <c r="B54" s="42" t="s">
        <v>40</v>
      </c>
      <c r="C54" s="47" t="s">
        <v>84</v>
      </c>
      <c r="D54" s="44">
        <v>17870364805.75</v>
      </c>
      <c r="E54" s="44">
        <v>9969363791.9799995</v>
      </c>
      <c r="F54" s="44">
        <v>20099418904.209999</v>
      </c>
      <c r="G54" s="44">
        <v>14085383792.789999</v>
      </c>
      <c r="H54" s="37" t="s">
        <v>85</v>
      </c>
    </row>
    <row r="55" spans="1:8" x14ac:dyDescent="0.25">
      <c r="A55" s="41"/>
      <c r="B55" s="42" t="s">
        <v>43</v>
      </c>
      <c r="C55" s="47" t="s">
        <v>86</v>
      </c>
      <c r="D55" s="44">
        <v>5838270418</v>
      </c>
      <c r="E55" s="44">
        <v>5881739325</v>
      </c>
      <c r="F55" s="44">
        <v>23912114289</v>
      </c>
      <c r="G55" s="44">
        <v>13335692773</v>
      </c>
      <c r="H55" s="37" t="s">
        <v>87</v>
      </c>
    </row>
    <row r="56" spans="1:8" x14ac:dyDescent="0.25">
      <c r="A56" s="51">
        <v>3</v>
      </c>
      <c r="B56" s="55" t="s">
        <v>90</v>
      </c>
      <c r="C56" s="56"/>
      <c r="D56" s="52">
        <v>129447152175.96138</v>
      </c>
      <c r="E56" s="52">
        <v>92814292529.954498</v>
      </c>
      <c r="F56" s="52">
        <v>151447721459.26001</v>
      </c>
      <c r="G56" s="52">
        <v>122558786593.78</v>
      </c>
      <c r="H56" s="53" t="s">
        <v>89</v>
      </c>
    </row>
  </sheetData>
  <mergeCells count="4">
    <mergeCell ref="D1:D2"/>
    <mergeCell ref="E1:F1"/>
    <mergeCell ref="A30:C31"/>
    <mergeCell ref="E30:F30"/>
  </mergeCells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85" zoomScaleNormal="100" zoomScaleSheetLayoutView="85" workbookViewId="0"/>
  </sheetViews>
  <sheetFormatPr defaultRowHeight="15" x14ac:dyDescent="0.25"/>
  <cols>
    <col min="2" max="2" width="64.42578125" bestFit="1" customWidth="1"/>
    <col min="3" max="6" width="28.7109375" customWidth="1"/>
    <col min="7" max="7" width="45.7109375" style="37" customWidth="1"/>
  </cols>
  <sheetData>
    <row r="1" spans="1:8" ht="15" customHeight="1" x14ac:dyDescent="0.25">
      <c r="A1" s="18" t="s">
        <v>19</v>
      </c>
      <c r="B1" s="19"/>
      <c r="C1" s="20">
        <v>2017</v>
      </c>
      <c r="D1" s="20">
        <v>2018</v>
      </c>
      <c r="E1" s="20"/>
      <c r="F1" s="172"/>
      <c r="G1" s="21"/>
      <c r="H1" s="21"/>
    </row>
    <row r="2" spans="1:8" ht="15" customHeight="1" x14ac:dyDescent="0.25">
      <c r="A2" s="18"/>
      <c r="B2" s="19"/>
      <c r="C2" s="20"/>
      <c r="D2" s="22" t="s">
        <v>20</v>
      </c>
      <c r="E2" s="22" t="s">
        <v>21</v>
      </c>
      <c r="F2" s="22"/>
      <c r="G2" s="21"/>
    </row>
    <row r="3" spans="1:8" s="27" customFormat="1" x14ac:dyDescent="0.25">
      <c r="A3" s="23">
        <v>1</v>
      </c>
      <c r="B3" s="24" t="s">
        <v>22</v>
      </c>
      <c r="C3" s="25">
        <v>6.6900241122763951E-2</v>
      </c>
      <c r="D3" s="25">
        <v>3.1527135557172944E-2</v>
      </c>
      <c r="E3" s="25">
        <v>8.0162305619979321E-2</v>
      </c>
      <c r="F3" s="25">
        <v>3.5091446029766361E-2</v>
      </c>
      <c r="G3" s="26" t="s">
        <v>23</v>
      </c>
    </row>
    <row r="4" spans="1:8" s="27" customFormat="1" x14ac:dyDescent="0.25">
      <c r="A4" s="23">
        <v>2</v>
      </c>
      <c r="B4" s="24" t="s">
        <v>24</v>
      </c>
      <c r="C4" s="25">
        <v>0.20601806706948755</v>
      </c>
      <c r="D4" s="25">
        <v>9.3914969398583639E-2</v>
      </c>
      <c r="E4" s="25">
        <v>0.2433606175410174</v>
      </c>
      <c r="F4" s="25">
        <v>0.10966065701116175</v>
      </c>
      <c r="G4" s="26" t="s">
        <v>25</v>
      </c>
    </row>
    <row r="5" spans="1:8" s="27" customFormat="1" x14ac:dyDescent="0.25">
      <c r="A5" s="23">
        <v>3</v>
      </c>
      <c r="B5" s="24" t="s">
        <v>26</v>
      </c>
      <c r="C5" s="25">
        <v>0.84273833839458356</v>
      </c>
      <c r="D5" s="25">
        <v>0.87259997488005236</v>
      </c>
      <c r="E5" s="25">
        <v>0.81676322599549245</v>
      </c>
      <c r="F5" s="25">
        <v>0.8286987037859459</v>
      </c>
      <c r="G5" s="26" t="s">
        <v>27</v>
      </c>
    </row>
    <row r="6" spans="1:8" s="27" customFormat="1" x14ac:dyDescent="0.25">
      <c r="A6" s="23">
        <v>4</v>
      </c>
      <c r="B6" s="28" t="s">
        <v>28</v>
      </c>
      <c r="C6" s="29">
        <v>273780607969.12988</v>
      </c>
      <c r="D6" s="29">
        <v>306053543201.75635</v>
      </c>
      <c r="E6" s="29">
        <v>262751858464.09766</v>
      </c>
      <c r="F6" s="29">
        <v>386859498261.12695</v>
      </c>
      <c r="G6" s="26" t="s">
        <v>29</v>
      </c>
    </row>
    <row r="7" spans="1:8" s="27" customFormat="1" x14ac:dyDescent="0.25">
      <c r="A7" s="23">
        <v>5</v>
      </c>
      <c r="B7" s="28" t="s">
        <v>30</v>
      </c>
      <c r="C7" s="25">
        <v>9.1608265293624896E-2</v>
      </c>
      <c r="D7" s="25">
        <v>9.2320742651348459E-2</v>
      </c>
      <c r="E7" s="25">
        <v>7.9398948844807887E-2</v>
      </c>
      <c r="F7" s="25">
        <v>0.10066783863666581</v>
      </c>
      <c r="G7" s="26" t="s">
        <v>31</v>
      </c>
    </row>
    <row r="8" spans="1:8" s="27" customFormat="1" ht="30" x14ac:dyDescent="0.25">
      <c r="A8" s="23">
        <v>6</v>
      </c>
      <c r="B8" s="30" t="s">
        <v>32</v>
      </c>
      <c r="C8" s="25">
        <v>8.6705916423038681E-2</v>
      </c>
      <c r="D8" s="25">
        <v>0.10288564849303453</v>
      </c>
      <c r="E8" s="25">
        <v>8.4498672662726343E-2</v>
      </c>
      <c r="F8" s="181">
        <v>0.18067421095876077</v>
      </c>
      <c r="G8" s="31" t="s">
        <v>33</v>
      </c>
    </row>
    <row r="11" spans="1:8" ht="15" customHeight="1" x14ac:dyDescent="0.25">
      <c r="A11" s="32" t="s">
        <v>34</v>
      </c>
      <c r="B11" s="32"/>
      <c r="C11" s="33">
        <v>2017</v>
      </c>
      <c r="D11" s="34">
        <v>2018</v>
      </c>
      <c r="E11" s="34"/>
      <c r="F11" s="33"/>
      <c r="G11" s="35"/>
    </row>
    <row r="12" spans="1:8" ht="15" customHeight="1" x14ac:dyDescent="0.25">
      <c r="A12" s="32"/>
      <c r="B12" s="32"/>
      <c r="C12" s="36"/>
      <c r="D12" s="36" t="s">
        <v>20</v>
      </c>
      <c r="E12" s="36" t="s">
        <v>21</v>
      </c>
      <c r="F12" s="36"/>
      <c r="G12" s="35"/>
    </row>
    <row r="13" spans="1:8" s="27" customFormat="1" x14ac:dyDescent="0.25">
      <c r="A13" s="23">
        <v>1</v>
      </c>
      <c r="B13" s="24" t="s">
        <v>22</v>
      </c>
      <c r="C13" s="25">
        <v>6.5171236752614325E-2</v>
      </c>
      <c r="D13" s="25">
        <v>4.0290740122527889E-2</v>
      </c>
      <c r="E13" s="25">
        <v>5.3171442342592454E-2</v>
      </c>
      <c r="F13" s="25">
        <v>2.8771994322303141E-2</v>
      </c>
      <c r="G13" s="26" t="s">
        <v>23</v>
      </c>
    </row>
    <row r="14" spans="1:8" s="27" customFormat="1" x14ac:dyDescent="0.25">
      <c r="A14" s="23">
        <v>2</v>
      </c>
      <c r="B14" s="24" t="s">
        <v>24</v>
      </c>
      <c r="C14" s="25">
        <v>0.37843080227343251</v>
      </c>
      <c r="D14" s="25">
        <v>0.21620856176492526</v>
      </c>
      <c r="E14" s="25">
        <v>0.34173580829442241</v>
      </c>
      <c r="F14" s="25">
        <v>0.22782110771181691</v>
      </c>
      <c r="G14" s="26" t="s">
        <v>25</v>
      </c>
    </row>
    <row r="15" spans="1:8" s="27" customFormat="1" x14ac:dyDescent="0.25">
      <c r="A15" s="23">
        <v>3</v>
      </c>
      <c r="B15" s="24" t="s">
        <v>26</v>
      </c>
      <c r="C15" s="25">
        <v>0.60962416519782647</v>
      </c>
      <c r="D15" s="25">
        <v>0.58248595655130375</v>
      </c>
      <c r="E15" s="25">
        <v>0.61333102414405116</v>
      </c>
      <c r="F15" s="25">
        <v>0.58602195663806567</v>
      </c>
      <c r="G15" s="26" t="s">
        <v>27</v>
      </c>
    </row>
    <row r="16" spans="1:8" s="27" customFormat="1" x14ac:dyDescent="0.25">
      <c r="A16" s="23">
        <v>4</v>
      </c>
      <c r="B16" s="28" t="s">
        <v>28</v>
      </c>
      <c r="C16" s="29">
        <v>64658814853.763428</v>
      </c>
      <c r="D16" s="29">
        <v>788327410105.59546</v>
      </c>
      <c r="E16" s="29">
        <v>106461983013.80005</v>
      </c>
      <c r="F16" s="29">
        <v>61799034861.52002</v>
      </c>
      <c r="G16" s="26" t="s">
        <v>29</v>
      </c>
    </row>
    <row r="17" spans="1:7" s="27" customFormat="1" x14ac:dyDescent="0.25">
      <c r="A17" s="23">
        <v>5</v>
      </c>
      <c r="B17" s="28" t="s">
        <v>30</v>
      </c>
      <c r="C17" s="25">
        <v>7.6480823254260158E-2</v>
      </c>
      <c r="D17" s="25">
        <v>0.79491272169852545</v>
      </c>
      <c r="E17" s="25">
        <v>7.4856360264597327E-2</v>
      </c>
      <c r="F17" s="25">
        <v>2.3627249092756562E-2</v>
      </c>
      <c r="G17" s="26" t="s">
        <v>31</v>
      </c>
    </row>
    <row r="18" spans="1:7" s="27" customFormat="1" ht="30" x14ac:dyDescent="0.25">
      <c r="A18" s="23">
        <v>6</v>
      </c>
      <c r="B18" s="30" t="s">
        <v>32</v>
      </c>
      <c r="C18" s="25">
        <v>1.6482013512175025E-2</v>
      </c>
      <c r="D18" s="25">
        <v>2.7919589091238983E-2</v>
      </c>
      <c r="E18" s="25">
        <v>5.7310270266453342E-2</v>
      </c>
      <c r="F18" s="25">
        <v>4.3979145774629358E-2</v>
      </c>
      <c r="G18" s="31" t="s">
        <v>33</v>
      </c>
    </row>
  </sheetData>
  <mergeCells count="4">
    <mergeCell ref="C1:C2"/>
    <mergeCell ref="D1:E1"/>
    <mergeCell ref="A11:B12"/>
    <mergeCell ref="D11:E11"/>
  </mergeCells>
  <pageMargins left="0.7" right="0.7" top="0.75" bottom="0.75" header="0.3" footer="0.3"/>
  <pageSetup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view="pageBreakPreview" zoomScale="110" zoomScaleNormal="100" zoomScaleSheetLayoutView="110" workbookViewId="0">
      <selection sqref="A1:G1"/>
    </sheetView>
  </sheetViews>
  <sheetFormatPr defaultRowHeight="15" x14ac:dyDescent="0.25"/>
  <cols>
    <col min="2" max="2" width="39.5703125" customWidth="1"/>
    <col min="3" max="6" width="24.7109375" customWidth="1"/>
    <col min="7" max="7" width="28.140625" style="10" bestFit="1" customWidth="1"/>
    <col min="9" max="9" width="9.140625" customWidth="1"/>
    <col min="10" max="10" width="39.28515625" customWidth="1"/>
  </cols>
  <sheetData>
    <row r="1" spans="1:7" ht="18.75" x14ac:dyDescent="0.3">
      <c r="A1" s="57" t="s">
        <v>91</v>
      </c>
      <c r="B1" s="57"/>
      <c r="C1" s="57"/>
      <c r="D1" s="57"/>
      <c r="E1" s="57"/>
      <c r="F1" s="57"/>
      <c r="G1" s="57"/>
    </row>
    <row r="2" spans="1:7" ht="18.75" x14ac:dyDescent="0.3">
      <c r="A2" s="57" t="s">
        <v>92</v>
      </c>
      <c r="B2" s="57"/>
      <c r="C2" s="57"/>
      <c r="D2" s="57"/>
      <c r="E2" s="57"/>
      <c r="F2" s="57"/>
      <c r="G2" s="57"/>
    </row>
    <row r="3" spans="1:7" x14ac:dyDescent="0.25">
      <c r="A3" s="58"/>
      <c r="B3" s="58"/>
      <c r="C3" s="58"/>
      <c r="D3" s="58"/>
      <c r="E3" s="58"/>
      <c r="F3" s="58"/>
      <c r="G3" s="59" t="s">
        <v>93</v>
      </c>
    </row>
    <row r="4" spans="1:7" x14ac:dyDescent="0.25">
      <c r="A4" s="60" t="s">
        <v>94</v>
      </c>
      <c r="B4" s="61"/>
      <c r="C4" s="60">
        <v>2017</v>
      </c>
      <c r="D4" s="60">
        <v>2018</v>
      </c>
      <c r="E4" s="61"/>
      <c r="F4" s="174">
        <v>2019</v>
      </c>
      <c r="G4" s="60" t="s">
        <v>95</v>
      </c>
    </row>
    <row r="5" spans="1:7" ht="15" customHeight="1" x14ac:dyDescent="0.25">
      <c r="A5" s="62"/>
      <c r="B5" s="63"/>
      <c r="C5" s="62"/>
      <c r="D5" s="64" t="s">
        <v>96</v>
      </c>
      <c r="E5" s="65" t="s">
        <v>97</v>
      </c>
      <c r="F5" s="64" t="s">
        <v>96</v>
      </c>
      <c r="G5" s="62"/>
    </row>
    <row r="6" spans="1:7" x14ac:dyDescent="0.25">
      <c r="A6" s="66" t="s">
        <v>98</v>
      </c>
      <c r="B6" s="67"/>
      <c r="C6" s="68">
        <f>IFERROR(C7, 0)+IFERROR(C8, 0)+IFERROR(C9, 0)+IFERROR(C10, 0)+IFERROR(C11, 0)+IFERROR(C12, 0)+IFERROR(C13, 0)+IFERROR(C14, 0)+IFERROR(C15, 0)+IFERROR(C16, 0)+0</f>
        <v>7106796502390.3057</v>
      </c>
      <c r="D6" s="68">
        <f>IFERROR(D7, 0)+IFERROR(D8, 0)+IFERROR(D9, 0)+IFERROR(D10, 0)+IFERROR(D11, 0)+IFERROR(D12, 0)+IFERROR(D13, 0)+IFERROR(D14, 0)+IFERROR(D15, 0)+IFERROR(D16, 0)+0</f>
        <v>7711961819271.291</v>
      </c>
      <c r="E6" s="68">
        <f>IFERROR(E7, 0)+IFERROR(E8, 0)+IFERROR(E9, 0)+IFERROR(E10, 0)+IFERROR(E11, 0)+IFERROR(E12, 0)+IFERROR(E13, 0)+IFERROR(E14, 0)+IFERROR(E15, 0)+IFERROR(E16, 0)+0</f>
        <v>7680454868987.3252</v>
      </c>
      <c r="F6" s="68"/>
      <c r="G6" s="69" t="s">
        <v>99</v>
      </c>
    </row>
    <row r="7" spans="1:7" x14ac:dyDescent="0.25">
      <c r="A7" s="70" t="s">
        <v>100</v>
      </c>
      <c r="B7" s="71"/>
      <c r="C7" s="72">
        <v>1019231196327.7148</v>
      </c>
      <c r="D7" s="72">
        <v>1058525103015.7273</v>
      </c>
      <c r="E7" s="72">
        <v>942114086982.104</v>
      </c>
      <c r="F7" s="72">
        <v>1414837354566.6211</v>
      </c>
      <c r="G7" s="69" t="s">
        <v>101</v>
      </c>
    </row>
    <row r="8" spans="1:7" x14ac:dyDescent="0.25">
      <c r="A8" s="70" t="s">
        <v>102</v>
      </c>
      <c r="B8" s="71"/>
      <c r="C8" s="72">
        <v>433443151230.32996</v>
      </c>
      <c r="D8" s="72">
        <v>465303524822.35999</v>
      </c>
      <c r="E8" s="72">
        <v>349158143687.42725</v>
      </c>
      <c r="F8" s="72">
        <v>701723183991.09998</v>
      </c>
      <c r="G8" s="69" t="s">
        <v>42</v>
      </c>
    </row>
    <row r="9" spans="1:7" x14ac:dyDescent="0.25">
      <c r="A9" s="70" t="s">
        <v>103</v>
      </c>
      <c r="B9" s="71"/>
      <c r="C9" s="72">
        <v>549768266309.49536</v>
      </c>
      <c r="D9" s="72">
        <v>567284456884.51514</v>
      </c>
      <c r="E9" s="72">
        <v>566805516761.36523</v>
      </c>
      <c r="F9" s="72">
        <v>691939107167.95398</v>
      </c>
      <c r="G9" s="69" t="s">
        <v>39</v>
      </c>
    </row>
    <row r="10" spans="1:7" x14ac:dyDescent="0.25">
      <c r="A10" s="70" t="s">
        <v>104</v>
      </c>
      <c r="B10" s="71"/>
      <c r="C10" s="72">
        <v>892053693900.41809</v>
      </c>
      <c r="D10" s="72">
        <v>1018211711825.88</v>
      </c>
      <c r="E10" s="72">
        <v>1177609242869.6992</v>
      </c>
      <c r="F10" s="72">
        <v>1085702827535.9202</v>
      </c>
      <c r="G10" s="69" t="s">
        <v>105</v>
      </c>
    </row>
    <row r="11" spans="1:7" x14ac:dyDescent="0.25">
      <c r="A11" s="70" t="s">
        <v>106</v>
      </c>
      <c r="B11" s="71"/>
      <c r="C11" s="72">
        <v>2988601597155.0391</v>
      </c>
      <c r="D11" s="72">
        <v>3315111365141.1475</v>
      </c>
      <c r="E11" s="72">
        <v>3309261171425.1895</v>
      </c>
      <c r="F11" s="72">
        <v>3842930408562.7085</v>
      </c>
      <c r="G11" s="69" t="s">
        <v>45</v>
      </c>
    </row>
    <row r="12" spans="1:7" x14ac:dyDescent="0.25">
      <c r="A12" s="70" t="s">
        <v>47</v>
      </c>
      <c r="B12" s="71"/>
      <c r="C12" s="72">
        <v>397376484036.1496</v>
      </c>
      <c r="D12" s="72">
        <v>407152789640.91266</v>
      </c>
      <c r="E12" s="72">
        <v>438378784473.53967</v>
      </c>
      <c r="F12" s="72">
        <v>456185194760.86481</v>
      </c>
      <c r="G12" s="69" t="s">
        <v>107</v>
      </c>
    </row>
    <row r="13" spans="1:7" x14ac:dyDescent="0.25">
      <c r="A13" s="70" t="s">
        <v>108</v>
      </c>
      <c r="B13" s="71"/>
      <c r="C13" s="72">
        <v>37741324276</v>
      </c>
      <c r="D13" s="72">
        <v>34798352927.110001</v>
      </c>
      <c r="E13" s="72">
        <v>30190231592.330002</v>
      </c>
      <c r="F13" s="72">
        <v>34163304910.375271</v>
      </c>
      <c r="G13" s="69" t="s">
        <v>109</v>
      </c>
    </row>
    <row r="14" spans="1:7" x14ac:dyDescent="0.25">
      <c r="A14" s="70" t="s">
        <v>110</v>
      </c>
      <c r="B14" s="71"/>
      <c r="C14" s="72">
        <v>2307025677</v>
      </c>
      <c r="D14" s="72">
        <v>1757824129</v>
      </c>
      <c r="E14" s="72">
        <v>1170759160</v>
      </c>
      <c r="F14" s="72">
        <v>3947766308</v>
      </c>
      <c r="G14" s="69" t="s">
        <v>111</v>
      </c>
    </row>
    <row r="15" spans="1:7" x14ac:dyDescent="0.25">
      <c r="A15" s="70" t="s">
        <v>112</v>
      </c>
      <c r="B15" s="71"/>
      <c r="C15" s="72">
        <v>367128993475.98505</v>
      </c>
      <c r="D15" s="72">
        <v>384655939712.46997</v>
      </c>
      <c r="E15" s="72">
        <v>414895250186.01001</v>
      </c>
      <c r="F15" s="72">
        <v>475855248778.38007</v>
      </c>
      <c r="G15" s="69" t="s">
        <v>113</v>
      </c>
    </row>
    <row r="16" spans="1:7" x14ac:dyDescent="0.25">
      <c r="A16" s="70" t="s">
        <v>50</v>
      </c>
      <c r="B16" s="71"/>
      <c r="C16" s="72">
        <v>419144770002.17328</v>
      </c>
      <c r="D16" s="72">
        <v>459160751172.16748</v>
      </c>
      <c r="E16" s="72">
        <v>450871681849.65991</v>
      </c>
      <c r="F16" s="72">
        <v>441885959475.45386</v>
      </c>
      <c r="G16" s="69" t="s">
        <v>51</v>
      </c>
    </row>
    <row r="17" spans="1:7" x14ac:dyDescent="0.25">
      <c r="A17" s="73" t="s">
        <v>114</v>
      </c>
      <c r="B17" s="74"/>
      <c r="C17" s="75">
        <f>C7+SUM(C10:C16)</f>
        <v>6123585084850.4795</v>
      </c>
      <c r="D17" s="75">
        <f>D7+SUM(D10:D16)</f>
        <v>6679373837564.415</v>
      </c>
      <c r="E17" s="75">
        <f>E7+SUM(E10:E16)</f>
        <v>6764491208538.5332</v>
      </c>
      <c r="F17" s="75">
        <v>7755508064898.3232</v>
      </c>
      <c r="G17" s="76" t="s">
        <v>36</v>
      </c>
    </row>
    <row r="18" spans="1:7" x14ac:dyDescent="0.25">
      <c r="A18" s="66" t="s">
        <v>115</v>
      </c>
      <c r="B18" s="67"/>
      <c r="C18" s="68">
        <f>0+0+IFERROR(C36, 0)</f>
        <v>6123585084850.4795</v>
      </c>
      <c r="D18" s="68">
        <f>0+0+IFERROR(D36, 0)</f>
        <v>6679373837564.4141</v>
      </c>
      <c r="E18" s="68">
        <f>0+0+IFERROR(E36, 0)</f>
        <v>6764491208538.5312</v>
      </c>
      <c r="F18" s="68"/>
      <c r="G18" s="69" t="s">
        <v>116</v>
      </c>
    </row>
    <row r="19" spans="1:7" x14ac:dyDescent="0.25">
      <c r="A19" s="70" t="s">
        <v>117</v>
      </c>
      <c r="B19" s="71"/>
      <c r="C19" s="68">
        <f>IFERROR(C20, 0)+IFERROR(C21, 0)+IFERROR(C22, 0)+IFERROR(C23, 0)+IFERROR(C24, 0)+IFERROR(C25, 0)+IFERROR(C26, 0)</f>
        <v>8270146945091.4268</v>
      </c>
      <c r="D19" s="68">
        <f>IFERROR(D20, 0)+IFERROR(D21, 0)+IFERROR(D22, 0)+IFERROR(D23, 0)+IFERROR(D24, 0)+IFERROR(D25, 0)+IFERROR(D26, 0)</f>
        <v>8874233102799.0293</v>
      </c>
      <c r="E19" s="68">
        <f>IFERROR(E20, 0)+IFERROR(E21, 0)+IFERROR(E22, 0)+IFERROR(E23, 0)+IFERROR(E24, 0)+IFERROR(E25, 0)+IFERROR(E26, 0)</f>
        <v>9072573511629.2949</v>
      </c>
      <c r="F19" s="68"/>
      <c r="G19" s="69" t="s">
        <v>118</v>
      </c>
    </row>
    <row r="20" spans="1:7" x14ac:dyDescent="0.25">
      <c r="A20" s="77" t="s">
        <v>54</v>
      </c>
      <c r="B20" s="78"/>
      <c r="C20" s="72">
        <v>3262382205124.1689</v>
      </c>
      <c r="D20" s="72">
        <v>3621164908342.9038</v>
      </c>
      <c r="E20" s="72">
        <v>3572013029889.2871</v>
      </c>
      <c r="F20" s="72">
        <v>4229789906823.8354</v>
      </c>
      <c r="G20" s="69" t="s">
        <v>55</v>
      </c>
    </row>
    <row r="21" spans="1:7" x14ac:dyDescent="0.25">
      <c r="A21" s="77" t="s">
        <v>56</v>
      </c>
      <c r="B21" s="78"/>
      <c r="C21" s="72">
        <v>28447622892</v>
      </c>
      <c r="D21" s="72">
        <v>31033614942.290001</v>
      </c>
      <c r="E21" s="72">
        <v>26756988836.290001</v>
      </c>
      <c r="F21" s="72">
        <v>23211749821.599998</v>
      </c>
      <c r="G21" s="69" t="s">
        <v>119</v>
      </c>
    </row>
    <row r="22" spans="1:7" x14ac:dyDescent="0.25">
      <c r="A22" s="77" t="s">
        <v>58</v>
      </c>
      <c r="B22" s="78"/>
      <c r="C22" s="72">
        <v>15118750874</v>
      </c>
      <c r="D22" s="72">
        <v>10102301381</v>
      </c>
      <c r="E22" s="72">
        <v>15961145290</v>
      </c>
      <c r="F22" s="72">
        <v>37243289444.139999</v>
      </c>
      <c r="G22" s="69" t="s">
        <v>59</v>
      </c>
    </row>
    <row r="23" spans="1:7" x14ac:dyDescent="0.25">
      <c r="A23" s="77" t="s">
        <v>120</v>
      </c>
      <c r="B23" s="78"/>
      <c r="C23" s="72">
        <v>67076801441.359993</v>
      </c>
      <c r="D23" s="72">
        <v>68545367154.079994</v>
      </c>
      <c r="E23" s="72">
        <v>64656292164.578087</v>
      </c>
      <c r="F23" s="72">
        <v>128357461066.48969</v>
      </c>
      <c r="G23" s="69" t="s">
        <v>121</v>
      </c>
    </row>
    <row r="24" spans="1:7" x14ac:dyDescent="0.25">
      <c r="A24" s="77" t="s">
        <v>122</v>
      </c>
      <c r="B24" s="78"/>
      <c r="C24" s="72">
        <v>83298630415.750092</v>
      </c>
      <c r="D24" s="72">
        <v>66855740467.452759</v>
      </c>
      <c r="E24" s="72">
        <v>131161653967.55217</v>
      </c>
      <c r="F24" s="72">
        <v>106347521316.78323</v>
      </c>
      <c r="G24" s="69" t="s">
        <v>123</v>
      </c>
    </row>
    <row r="25" spans="1:7" x14ac:dyDescent="0.25">
      <c r="A25" s="77" t="s">
        <v>60</v>
      </c>
      <c r="B25" s="78"/>
      <c r="C25" s="72">
        <v>678749461798.43457</v>
      </c>
      <c r="D25" s="72">
        <v>639414619111.78784</v>
      </c>
      <c r="E25" s="72">
        <v>725737645666.94019</v>
      </c>
      <c r="F25" s="72">
        <v>748793024758.33948</v>
      </c>
      <c r="G25" s="69" t="s">
        <v>124</v>
      </c>
    </row>
    <row r="26" spans="1:7" x14ac:dyDescent="0.25">
      <c r="A26" s="77" t="s">
        <v>125</v>
      </c>
      <c r="B26" s="78"/>
      <c r="C26" s="79">
        <f>SUM(C20:C25)</f>
        <v>4135073472545.7134</v>
      </c>
      <c r="D26" s="79">
        <f>SUM(D20:D25)</f>
        <v>4437116551399.5146</v>
      </c>
      <c r="E26" s="79">
        <f>SUM(E20:E25)</f>
        <v>4536286755814.6475</v>
      </c>
      <c r="F26" s="79">
        <v>5273742953231.1875</v>
      </c>
      <c r="G26" s="69" t="s">
        <v>53</v>
      </c>
    </row>
    <row r="27" spans="1:7" x14ac:dyDescent="0.25">
      <c r="A27" s="70" t="s">
        <v>126</v>
      </c>
      <c r="B27" s="71"/>
      <c r="C27" s="68">
        <f>IFERROR(C28, 0)+IFERROR(C29, 0)+IFERROR(C30, 0)+IFERROR(C31, 0)+0+IFERROR(C35, 0)</f>
        <v>3957521291573.71</v>
      </c>
      <c r="D27" s="68">
        <f>IFERROR(D28, 0)+IFERROR(D29, 0)+IFERROR(D30, 0)+IFERROR(D31, 0)+0+IFERROR(D35, 0)</f>
        <v>4450768438281.7988</v>
      </c>
      <c r="E27" s="68">
        <f>IFERROR(E28, 0)+IFERROR(E29, 0)+IFERROR(E30, 0)+IFERROR(E31, 0)+0+IFERROR(E35, 0)</f>
        <v>4422447774634.7686</v>
      </c>
      <c r="F27" s="68"/>
      <c r="G27" s="69" t="s">
        <v>127</v>
      </c>
    </row>
    <row r="28" spans="1:7" x14ac:dyDescent="0.25">
      <c r="A28" s="77" t="s">
        <v>64</v>
      </c>
      <c r="B28" s="78"/>
      <c r="C28" s="72">
        <v>374972475000</v>
      </c>
      <c r="D28" s="72">
        <v>505848325000</v>
      </c>
      <c r="E28" s="72">
        <v>552664575000</v>
      </c>
      <c r="F28" s="72">
        <v>626730575000</v>
      </c>
      <c r="G28" s="69" t="s">
        <v>65</v>
      </c>
    </row>
    <row r="29" spans="1:7" x14ac:dyDescent="0.25">
      <c r="A29" s="77" t="s">
        <v>66</v>
      </c>
      <c r="B29" s="78"/>
      <c r="C29" s="72">
        <v>109464011422</v>
      </c>
      <c r="D29" s="72">
        <v>55412746100</v>
      </c>
      <c r="E29" s="72">
        <v>15657746100</v>
      </c>
      <c r="F29" s="72">
        <v>35798630834.410004</v>
      </c>
      <c r="G29" s="69" t="s">
        <v>67</v>
      </c>
    </row>
    <row r="30" spans="1:7" x14ac:dyDescent="0.25">
      <c r="A30" s="77" t="s">
        <v>128</v>
      </c>
      <c r="B30" s="78"/>
      <c r="C30" s="72">
        <v>1074903874134.686</v>
      </c>
      <c r="D30" s="72">
        <v>1436668556602.9719</v>
      </c>
      <c r="E30" s="72">
        <v>1083663789188.3552</v>
      </c>
      <c r="F30" s="72">
        <v>1489445218746.3384</v>
      </c>
      <c r="G30" s="69" t="s">
        <v>129</v>
      </c>
    </row>
    <row r="31" spans="1:7" x14ac:dyDescent="0.25">
      <c r="A31" s="77" t="s">
        <v>130</v>
      </c>
      <c r="B31" s="78"/>
      <c r="C31" s="72">
        <v>409669318712.25812</v>
      </c>
      <c r="D31" s="72">
        <v>210581524413.92773</v>
      </c>
      <c r="E31" s="72">
        <v>542257211622.52917</v>
      </c>
      <c r="F31" s="72">
        <v>272151992692.79724</v>
      </c>
      <c r="G31" s="69" t="s">
        <v>131</v>
      </c>
    </row>
    <row r="32" spans="1:7" x14ac:dyDescent="0.25">
      <c r="A32" s="77" t="s">
        <v>68</v>
      </c>
      <c r="B32" s="78"/>
      <c r="C32" s="79">
        <f>SUM(C33:C34)</f>
        <v>19501933035.822128</v>
      </c>
      <c r="D32" s="79">
        <f>SUM(D33:D34)</f>
        <v>33746134048</v>
      </c>
      <c r="E32" s="79">
        <f>SUM(E33:E34)</f>
        <v>33961130813</v>
      </c>
      <c r="F32" s="79">
        <v>57638694393.589996</v>
      </c>
      <c r="G32" s="69" t="s">
        <v>69</v>
      </c>
    </row>
    <row r="33" spans="1:7" ht="30" x14ac:dyDescent="0.25">
      <c r="A33" s="80" t="s">
        <v>132</v>
      </c>
      <c r="B33" s="81"/>
      <c r="C33" s="72">
        <v>31028035890</v>
      </c>
      <c r="D33" s="72">
        <v>38874636093</v>
      </c>
      <c r="E33" s="72">
        <v>35150791371</v>
      </c>
      <c r="F33" s="72">
        <v>50158825817.589996</v>
      </c>
      <c r="G33" s="69" t="s">
        <v>133</v>
      </c>
    </row>
    <row r="34" spans="1:7" ht="30" x14ac:dyDescent="0.25">
      <c r="A34" s="80" t="s">
        <v>134</v>
      </c>
      <c r="B34" s="81"/>
      <c r="C34" s="72">
        <v>-11526102854.177872</v>
      </c>
      <c r="D34" s="72">
        <v>-5128502045</v>
      </c>
      <c r="E34" s="72">
        <v>-1189660558</v>
      </c>
      <c r="F34" s="72">
        <v>7479868576</v>
      </c>
      <c r="G34" s="69" t="s">
        <v>135</v>
      </c>
    </row>
    <row r="35" spans="1:7" x14ac:dyDescent="0.25">
      <c r="A35" s="77" t="s">
        <v>136</v>
      </c>
      <c r="B35" s="78"/>
      <c r="C35" s="79">
        <f>SUM(C28:C32)</f>
        <v>1988511612304.7661</v>
      </c>
      <c r="D35" s="79">
        <f>SUM(D28:D32)</f>
        <v>2242257286164.8994</v>
      </c>
      <c r="E35" s="79">
        <f>SUM(E28:E32)</f>
        <v>2228204452723.8843</v>
      </c>
      <c r="F35" s="79">
        <v>2481765111667.1348</v>
      </c>
      <c r="G35" s="69" t="s">
        <v>63</v>
      </c>
    </row>
    <row r="36" spans="1:7" x14ac:dyDescent="0.25">
      <c r="A36" s="73" t="s">
        <v>137</v>
      </c>
      <c r="B36" s="74"/>
      <c r="C36" s="75">
        <f>C26+C35</f>
        <v>6123585084850.4795</v>
      </c>
      <c r="D36" s="75">
        <f>D26+D35</f>
        <v>6679373837564.4141</v>
      </c>
      <c r="E36" s="75">
        <f>E26+E35</f>
        <v>6764491208538.5312</v>
      </c>
      <c r="F36" s="75">
        <v>7755508064898.3242</v>
      </c>
      <c r="G36" s="76" t="s">
        <v>138</v>
      </c>
    </row>
    <row r="39" spans="1:7" ht="18.75" x14ac:dyDescent="0.3">
      <c r="A39" s="82" t="s">
        <v>91</v>
      </c>
      <c r="B39" s="82"/>
      <c r="C39" s="82"/>
      <c r="D39" s="82"/>
      <c r="E39" s="82"/>
      <c r="F39" s="82"/>
      <c r="G39" s="82"/>
    </row>
    <row r="40" spans="1:7" ht="18.75" x14ac:dyDescent="0.3">
      <c r="A40" s="82" t="s">
        <v>139</v>
      </c>
      <c r="B40" s="82"/>
      <c r="C40" s="82"/>
      <c r="D40" s="82"/>
      <c r="E40" s="82"/>
      <c r="F40" s="82"/>
      <c r="G40" s="82"/>
    </row>
    <row r="41" spans="1:7" x14ac:dyDescent="0.25">
      <c r="A41" s="83"/>
      <c r="B41" s="83"/>
      <c r="C41" s="83"/>
      <c r="D41" s="83"/>
      <c r="E41" s="83"/>
      <c r="F41" s="83"/>
      <c r="G41" s="84" t="s">
        <v>140</v>
      </c>
    </row>
    <row r="42" spans="1:7" x14ac:dyDescent="0.25">
      <c r="A42" s="85" t="s">
        <v>94</v>
      </c>
      <c r="B42" s="86"/>
      <c r="C42" s="87">
        <v>2017</v>
      </c>
      <c r="D42" s="85">
        <v>2018</v>
      </c>
      <c r="E42" s="88"/>
      <c r="F42" s="173">
        <v>2019</v>
      </c>
      <c r="G42" s="89" t="s">
        <v>95</v>
      </c>
    </row>
    <row r="43" spans="1:7" ht="15" customHeight="1" x14ac:dyDescent="0.25">
      <c r="A43" s="90"/>
      <c r="B43" s="91"/>
      <c r="C43" s="92"/>
      <c r="D43" s="93" t="s">
        <v>141</v>
      </c>
      <c r="E43" s="94" t="s">
        <v>142</v>
      </c>
      <c r="F43" s="93" t="s">
        <v>141</v>
      </c>
      <c r="G43" s="95"/>
    </row>
    <row r="44" spans="1:7" x14ac:dyDescent="0.25">
      <c r="A44" s="96" t="s">
        <v>98</v>
      </c>
      <c r="B44" s="97"/>
      <c r="C44" s="68">
        <f>IFERROR(C45, 0)+IFERROR(C46, 0)+IFERROR(C47, 0)+IFERROR(C48, 0)+IFERROR(C49, 0)+IFERROR(C50, 0)+IFERROR(C51, 0)+IFERROR(C52, 0)+IFERROR(C53, 0)+IFERROR(C54, 0)+0</f>
        <v>2383874945276.9238</v>
      </c>
      <c r="D44" s="68">
        <f>IFERROR(D45, 0)+IFERROR(D46, 0)+IFERROR(D47, 0)+IFERROR(D48, 0)+IFERROR(D49, 0)+IFERROR(D50, 0)+IFERROR(D51, 0)+IFERROR(D52, 0)+IFERROR(D53, 0)+IFERROR(D54, 0)+0</f>
        <v>2870786685500.6006</v>
      </c>
      <c r="E44" s="68">
        <f>IFERROR(E45, 0)+IFERROR(E46, 0)+IFERROR(E47, 0)+IFERROR(E48, 0)+IFERROR(E49, 0)+IFERROR(E50, 0)+IFERROR(E51, 0)+IFERROR(E52, 0)+IFERROR(E53, 0)+IFERROR(E54, 0)+0</f>
        <v>3503933326321.6699</v>
      </c>
      <c r="F44" s="68"/>
      <c r="G44" s="98" t="s">
        <v>99</v>
      </c>
    </row>
    <row r="45" spans="1:7" x14ac:dyDescent="0.25">
      <c r="A45" s="99" t="s">
        <v>100</v>
      </c>
      <c r="B45" s="100"/>
      <c r="C45" s="72">
        <v>408290476774.39996</v>
      </c>
      <c r="D45" s="72">
        <v>577142552475.58008</v>
      </c>
      <c r="E45" s="72">
        <v>660096478980.12</v>
      </c>
      <c r="F45" s="72">
        <v>753070245343.08008</v>
      </c>
      <c r="G45" s="98" t="s">
        <v>101</v>
      </c>
    </row>
    <row r="46" spans="1:7" x14ac:dyDescent="0.25">
      <c r="A46" s="99" t="s">
        <v>102</v>
      </c>
      <c r="B46" s="100"/>
      <c r="C46" s="72">
        <v>105052203314.98001</v>
      </c>
      <c r="D46" s="72">
        <v>146704698175.28998</v>
      </c>
      <c r="E46" s="72">
        <v>128536258962.17999</v>
      </c>
      <c r="F46" s="72">
        <v>102763712099.94</v>
      </c>
      <c r="G46" s="98" t="s">
        <v>42</v>
      </c>
    </row>
    <row r="47" spans="1:7" x14ac:dyDescent="0.25">
      <c r="A47" s="99" t="s">
        <v>103</v>
      </c>
      <c r="B47" s="100"/>
      <c r="C47" s="72">
        <v>292560724757.41998</v>
      </c>
      <c r="D47" s="72">
        <v>420468495796.05005</v>
      </c>
      <c r="E47" s="72">
        <v>527106427672.44</v>
      </c>
      <c r="F47" s="72">
        <v>632904853379.14001</v>
      </c>
      <c r="G47" s="98" t="s">
        <v>39</v>
      </c>
    </row>
    <row r="48" spans="1:7" x14ac:dyDescent="0.25">
      <c r="A48" s="99" t="s">
        <v>104</v>
      </c>
      <c r="B48" s="100"/>
      <c r="C48" s="72">
        <v>229668342446.35999</v>
      </c>
      <c r="D48" s="72">
        <v>262686792461</v>
      </c>
      <c r="E48" s="72">
        <v>283807106451</v>
      </c>
      <c r="F48" s="72">
        <v>358077957983</v>
      </c>
      <c r="G48" s="98" t="s">
        <v>105</v>
      </c>
    </row>
    <row r="49" spans="1:7" x14ac:dyDescent="0.25">
      <c r="A49" s="99" t="s">
        <v>106</v>
      </c>
      <c r="B49" s="100"/>
      <c r="C49" s="72">
        <v>845425194219.0199</v>
      </c>
      <c r="D49" s="72">
        <v>991715679705.23999</v>
      </c>
      <c r="E49" s="72">
        <v>1422216931700.73</v>
      </c>
      <c r="F49" s="72">
        <v>2615583160735.6201</v>
      </c>
      <c r="G49" s="98" t="s">
        <v>45</v>
      </c>
    </row>
    <row r="50" spans="1:7" x14ac:dyDescent="0.25">
      <c r="A50" s="99" t="s">
        <v>47</v>
      </c>
      <c r="B50" s="100"/>
      <c r="C50" s="72">
        <v>73557635106.419998</v>
      </c>
      <c r="D50" s="72">
        <v>93105649909.830002</v>
      </c>
      <c r="E50" s="72">
        <v>107152010667.99001</v>
      </c>
      <c r="F50" s="72">
        <v>134348479207.69</v>
      </c>
      <c r="G50" s="98" t="s">
        <v>107</v>
      </c>
    </row>
    <row r="51" spans="1:7" x14ac:dyDescent="0.25">
      <c r="A51" s="99" t="s">
        <v>108</v>
      </c>
      <c r="B51" s="100"/>
      <c r="C51" s="72">
        <v>10002069113</v>
      </c>
      <c r="D51" s="72">
        <v>7470908422</v>
      </c>
      <c r="E51" s="72">
        <v>10476517647.67</v>
      </c>
      <c r="F51" s="72">
        <v>8544777490</v>
      </c>
      <c r="G51" s="98" t="s">
        <v>109</v>
      </c>
    </row>
    <row r="52" spans="1:7" x14ac:dyDescent="0.25">
      <c r="A52" s="99" t="s">
        <v>110</v>
      </c>
      <c r="B52" s="100"/>
      <c r="C52" s="72">
        <v>0</v>
      </c>
      <c r="D52" s="72">
        <v>696949789</v>
      </c>
      <c r="E52" s="72">
        <v>15503535154</v>
      </c>
      <c r="F52" s="72">
        <v>17673737889</v>
      </c>
      <c r="G52" s="98" t="s">
        <v>111</v>
      </c>
    </row>
    <row r="53" spans="1:7" x14ac:dyDescent="0.25">
      <c r="A53" s="99" t="s">
        <v>112</v>
      </c>
      <c r="B53" s="100"/>
      <c r="C53" s="72">
        <v>58812197258.234169</v>
      </c>
      <c r="D53" s="72">
        <v>59403845347.929993</v>
      </c>
      <c r="E53" s="72">
        <v>59655849307.589996</v>
      </c>
      <c r="F53" s="72">
        <v>57626513209.349998</v>
      </c>
      <c r="G53" s="98" t="s">
        <v>113</v>
      </c>
    </row>
    <row r="54" spans="1:7" x14ac:dyDescent="0.25">
      <c r="A54" s="99" t="s">
        <v>50</v>
      </c>
      <c r="B54" s="100"/>
      <c r="C54" s="72">
        <v>360506102287.09003</v>
      </c>
      <c r="D54" s="72">
        <v>311391113418.67999</v>
      </c>
      <c r="E54" s="72">
        <v>289382209777.94995</v>
      </c>
      <c r="F54" s="72">
        <v>314730723123.95001</v>
      </c>
      <c r="G54" s="98" t="s">
        <v>51</v>
      </c>
    </row>
    <row r="55" spans="1:7" x14ac:dyDescent="0.25">
      <c r="A55" s="101" t="s">
        <v>114</v>
      </c>
      <c r="B55" s="102"/>
      <c r="C55" s="103">
        <f>C45+SUM(C48:C54)</f>
        <v>1986262017204.5239</v>
      </c>
      <c r="D55" s="103">
        <f>D45+SUM(D48:D54)</f>
        <v>2303613491529.2598</v>
      </c>
      <c r="E55" s="103">
        <f>E45+SUM(E48:E54)</f>
        <v>2848290639687.0498</v>
      </c>
      <c r="F55" s="103">
        <v>4259655594981.6899</v>
      </c>
      <c r="G55" s="104" t="s">
        <v>36</v>
      </c>
    </row>
    <row r="56" spans="1:7" x14ac:dyDescent="0.25">
      <c r="A56" s="96" t="s">
        <v>115</v>
      </c>
      <c r="B56" s="97"/>
      <c r="C56" s="68">
        <f>0+0+IFERROR(C74, 0)</f>
        <v>1986262017204.5242</v>
      </c>
      <c r="D56" s="68">
        <f>0+0+IFERROR(D74, 0)</f>
        <v>2303613491529.2598</v>
      </c>
      <c r="E56" s="68">
        <f>0+0+IFERROR(E74, 0)</f>
        <v>2848290638487.0503</v>
      </c>
      <c r="F56" s="68"/>
      <c r="G56" s="98" t="s">
        <v>116</v>
      </c>
    </row>
    <row r="57" spans="1:7" x14ac:dyDescent="0.25">
      <c r="A57" s="99" t="s">
        <v>117</v>
      </c>
      <c r="B57" s="100"/>
      <c r="C57" s="68">
        <f>IFERROR(C58, 0)+IFERROR(C59, 0)+IFERROR(C60, 0)+IFERROR(C61, 0)+IFERROR(C62, 0)+IFERROR(C63, 0)+IFERROR(C64, 0)</f>
        <v>3288398157771.6055</v>
      </c>
      <c r="D57" s="68">
        <f>IFERROR(D58, 0)+IFERROR(D59, 0)+IFERROR(D60, 0)+IFERROR(D61, 0)+IFERROR(D62, 0)+IFERROR(D63, 0)+IFERROR(D64, 0)</f>
        <v>3748664382463.0107</v>
      </c>
      <c r="E57" s="68">
        <f>IFERROR(E58, 0)+IFERROR(E59, 0)+IFERROR(E60, 0)+IFERROR(E61, 0)+IFERROR(E62, 0)+IFERROR(E63, 0)+IFERROR(E64, 0)</f>
        <v>4810237395043.0605</v>
      </c>
      <c r="F57" s="68"/>
      <c r="G57" s="98" t="s">
        <v>118</v>
      </c>
    </row>
    <row r="58" spans="1:7" x14ac:dyDescent="0.25">
      <c r="A58" s="105" t="s">
        <v>54</v>
      </c>
      <c r="B58" s="106"/>
      <c r="C58" s="72">
        <v>910084009072.78333</v>
      </c>
      <c r="D58" s="72">
        <v>1208795905901.6455</v>
      </c>
      <c r="E58" s="72">
        <v>1528678914714.53</v>
      </c>
      <c r="F58" s="72">
        <v>2677382195597.1401</v>
      </c>
      <c r="G58" s="98" t="s">
        <v>55</v>
      </c>
    </row>
    <row r="59" spans="1:7" x14ac:dyDescent="0.25">
      <c r="A59" s="105" t="s">
        <v>56</v>
      </c>
      <c r="B59" s="106"/>
      <c r="C59" s="72">
        <v>6254442051.7200003</v>
      </c>
      <c r="D59" s="72">
        <v>6172938045.8100004</v>
      </c>
      <c r="E59" s="72">
        <v>12091897609.009998</v>
      </c>
      <c r="F59" s="72">
        <v>11169321961.83</v>
      </c>
      <c r="G59" s="98" t="s">
        <v>119</v>
      </c>
    </row>
    <row r="60" spans="1:7" x14ac:dyDescent="0.25">
      <c r="A60" s="105" t="s">
        <v>58</v>
      </c>
      <c r="B60" s="106"/>
      <c r="C60" s="72">
        <v>420638063354.83002</v>
      </c>
      <c r="D60" s="72">
        <v>414804452265.01001</v>
      </c>
      <c r="E60" s="72">
        <v>494129789798.96002</v>
      </c>
      <c r="F60" s="72">
        <v>653670026306.21997</v>
      </c>
      <c r="G60" s="98" t="s">
        <v>59</v>
      </c>
    </row>
    <row r="61" spans="1:7" x14ac:dyDescent="0.25">
      <c r="A61" s="105" t="s">
        <v>120</v>
      </c>
      <c r="B61" s="106"/>
      <c r="C61" s="72">
        <v>7728647543</v>
      </c>
      <c r="D61" s="72">
        <v>5613000304</v>
      </c>
      <c r="E61" s="72">
        <v>9162787781</v>
      </c>
      <c r="F61" s="72">
        <v>11553825428</v>
      </c>
      <c r="G61" s="98" t="s">
        <v>121</v>
      </c>
    </row>
    <row r="62" spans="1:7" x14ac:dyDescent="0.25">
      <c r="A62" s="105" t="s">
        <v>122</v>
      </c>
      <c r="B62" s="106"/>
      <c r="C62" s="72">
        <v>21503354514.729446</v>
      </c>
      <c r="D62" s="72">
        <v>11660983974.65</v>
      </c>
      <c r="E62" s="72">
        <v>22186826889</v>
      </c>
      <c r="F62" s="72">
        <v>24465526485.119987</v>
      </c>
      <c r="G62" s="98" t="s">
        <v>123</v>
      </c>
    </row>
    <row r="63" spans="1:7" x14ac:dyDescent="0.25">
      <c r="A63" s="105" t="s">
        <v>60</v>
      </c>
      <c r="B63" s="106"/>
      <c r="C63" s="72">
        <v>277990562348.73999</v>
      </c>
      <c r="D63" s="72">
        <v>227284910740.38998</v>
      </c>
      <c r="E63" s="72">
        <v>338868480729.03003</v>
      </c>
      <c r="F63" s="72">
        <v>343454069370.91003</v>
      </c>
      <c r="G63" s="98" t="s">
        <v>124</v>
      </c>
    </row>
    <row r="64" spans="1:7" x14ac:dyDescent="0.25">
      <c r="A64" s="105" t="s">
        <v>125</v>
      </c>
      <c r="B64" s="106"/>
      <c r="C64" s="107">
        <f>SUM(C58:C63)</f>
        <v>1644199078885.8027</v>
      </c>
      <c r="D64" s="107">
        <f>SUM(D58:D63)</f>
        <v>1874332191231.5054</v>
      </c>
      <c r="E64" s="107">
        <f>SUM(E58:E63)</f>
        <v>2405118697521.5303</v>
      </c>
      <c r="F64" s="107">
        <v>3721694965149.2197</v>
      </c>
      <c r="G64" s="98" t="s">
        <v>53</v>
      </c>
    </row>
    <row r="65" spans="1:7" x14ac:dyDescent="0.25">
      <c r="A65" s="99" t="s">
        <v>126</v>
      </c>
      <c r="B65" s="100"/>
      <c r="C65" s="68">
        <f>IFERROR(C66, 0)+IFERROR(C67, 0)+IFERROR(C68, 0)+IFERROR(C69, 0)+0+IFERROR(C73, 0)</f>
        <v>677163238541.24268</v>
      </c>
      <c r="D65" s="68">
        <f>IFERROR(D66, 0)+IFERROR(D67, 0)+IFERROR(D68, 0)+IFERROR(D69, 0)+0+IFERROR(D73, 0)</f>
        <v>833351844725.50903</v>
      </c>
      <c r="E65" s="68">
        <f>IFERROR(E66, 0)+IFERROR(E67, 0)+IFERROR(E68, 0)+IFERROR(E69, 0)+0+IFERROR(E73, 0)</f>
        <v>861586220525.04004</v>
      </c>
      <c r="F65" s="68"/>
      <c r="G65" s="98" t="s">
        <v>127</v>
      </c>
    </row>
    <row r="66" spans="1:7" x14ac:dyDescent="0.25">
      <c r="A66" s="105" t="s">
        <v>64</v>
      </c>
      <c r="B66" s="106"/>
      <c r="C66" s="72">
        <v>91880000000</v>
      </c>
      <c r="D66" s="72">
        <v>97890000000</v>
      </c>
      <c r="E66" s="72">
        <v>108940000000</v>
      </c>
      <c r="F66" s="72">
        <v>129952499005</v>
      </c>
      <c r="G66" s="98" t="s">
        <v>65</v>
      </c>
    </row>
    <row r="67" spans="1:7" x14ac:dyDescent="0.25">
      <c r="A67" s="105" t="s">
        <v>66</v>
      </c>
      <c r="B67" s="106"/>
      <c r="C67" s="72">
        <v>5829250000</v>
      </c>
      <c r="D67" s="72">
        <v>9039344333</v>
      </c>
      <c r="E67" s="72">
        <v>20679250000</v>
      </c>
      <c r="F67" s="72">
        <v>5517200000</v>
      </c>
      <c r="G67" s="98" t="s">
        <v>67</v>
      </c>
    </row>
    <row r="68" spans="1:7" x14ac:dyDescent="0.25">
      <c r="A68" s="105" t="s">
        <v>128</v>
      </c>
      <c r="B68" s="106"/>
      <c r="C68" s="72">
        <v>107943898046.56</v>
      </c>
      <c r="D68" s="72">
        <v>204326907564.79999</v>
      </c>
      <c r="E68" s="72">
        <v>137347308100.26001</v>
      </c>
      <c r="F68" s="72">
        <v>252835703992.53</v>
      </c>
      <c r="G68" s="98" t="s">
        <v>129</v>
      </c>
    </row>
    <row r="69" spans="1:7" x14ac:dyDescent="0.25">
      <c r="A69" s="105" t="s">
        <v>130</v>
      </c>
      <c r="B69" s="106"/>
      <c r="C69" s="72">
        <v>129447152175.96138</v>
      </c>
      <c r="D69" s="72">
        <v>92814292529.954498</v>
      </c>
      <c r="E69" s="72">
        <v>151447721459.26001</v>
      </c>
      <c r="F69" s="72">
        <v>122558786593.78</v>
      </c>
      <c r="G69" s="98" t="s">
        <v>131</v>
      </c>
    </row>
    <row r="70" spans="1:7" x14ac:dyDescent="0.25">
      <c r="A70" s="105" t="s">
        <v>68</v>
      </c>
      <c r="B70" s="106"/>
      <c r="C70" s="107">
        <f>SUM(C71:C72)</f>
        <v>6962638096.1999998</v>
      </c>
      <c r="D70" s="107">
        <f>SUM(D71:D72)</f>
        <v>25210755870</v>
      </c>
      <c r="E70" s="107">
        <f>SUM(E71:E72)</f>
        <v>24757661406</v>
      </c>
      <c r="F70" s="107">
        <v>27096440241.16</v>
      </c>
      <c r="G70" s="98" t="s">
        <v>69</v>
      </c>
    </row>
    <row r="71" spans="1:7" ht="30" x14ac:dyDescent="0.25">
      <c r="A71" s="108" t="s">
        <v>132</v>
      </c>
      <c r="B71" s="109"/>
      <c r="C71" s="72">
        <v>3379597519</v>
      </c>
      <c r="D71" s="72">
        <v>17774750756</v>
      </c>
      <c r="E71" s="72">
        <v>18196343498</v>
      </c>
      <c r="F71" s="72">
        <v>19945082770</v>
      </c>
      <c r="G71" s="98" t="s">
        <v>133</v>
      </c>
    </row>
    <row r="72" spans="1:7" ht="30" x14ac:dyDescent="0.25">
      <c r="A72" s="108" t="s">
        <v>134</v>
      </c>
      <c r="B72" s="109"/>
      <c r="C72" s="72">
        <v>3583040577.1999998</v>
      </c>
      <c r="D72" s="72">
        <v>7436005114</v>
      </c>
      <c r="E72" s="72">
        <v>6561317908</v>
      </c>
      <c r="F72" s="72">
        <v>7151357471.1599998</v>
      </c>
      <c r="G72" s="98" t="s">
        <v>135</v>
      </c>
    </row>
    <row r="73" spans="1:7" x14ac:dyDescent="0.25">
      <c r="A73" s="105" t="s">
        <v>136</v>
      </c>
      <c r="B73" s="106"/>
      <c r="C73" s="107">
        <f>SUM(C66:C70)</f>
        <v>342062938318.72137</v>
      </c>
      <c r="D73" s="107">
        <f>SUM(D66:D70)</f>
        <v>429281300297.75452</v>
      </c>
      <c r="E73" s="107">
        <f>SUM(E66:E70)</f>
        <v>443171940965.52002</v>
      </c>
      <c r="F73" s="107">
        <v>537960629832.46997</v>
      </c>
      <c r="G73" s="98" t="s">
        <v>63</v>
      </c>
    </row>
    <row r="74" spans="1:7" x14ac:dyDescent="0.25">
      <c r="A74" s="101" t="s">
        <v>137</v>
      </c>
      <c r="B74" s="102"/>
      <c r="C74" s="103">
        <f>C64+C73</f>
        <v>1986262017204.5242</v>
      </c>
      <c r="D74" s="103">
        <f>D64+D73</f>
        <v>2303613491529.2598</v>
      </c>
      <c r="E74" s="103">
        <f>E64+E73</f>
        <v>2848290638487.0503</v>
      </c>
      <c r="F74" s="103">
        <v>4259655594981.6899</v>
      </c>
      <c r="G74" s="104" t="s">
        <v>138</v>
      </c>
    </row>
  </sheetData>
  <mergeCells count="74">
    <mergeCell ref="A74:B74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9:G39"/>
    <mergeCell ref="A40:G40"/>
    <mergeCell ref="A42:B43"/>
    <mergeCell ref="C42:C43"/>
    <mergeCell ref="D42:E42"/>
    <mergeCell ref="G42:G43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G1"/>
    <mergeCell ref="A2:G2"/>
    <mergeCell ref="A4:B5"/>
    <mergeCell ref="C4:C5"/>
    <mergeCell ref="D4:E4"/>
    <mergeCell ref="G4:G5"/>
  </mergeCells>
  <dataValidations count="1">
    <dataValidation type="decimal" showErrorMessage="1" errorTitle="Kesalahan Jenis Data" error="Data yang dimasukkan harus berupa Angka!" sqref="C20:F25 C33:F34 C7:F16 C71:F72 C66:F69 C58:F63 C28:F31 C45:F54">
      <formula1>-1000000000000000000</formula1>
      <formula2>1000000000000000000</formula2>
    </dataValidation>
  </dataValidations>
  <pageMargins left="0.70866141732283461" right="0.70866141732283461" top="0.74803149606299213" bottom="0.74803149606299213" header="0.31496062992125984" footer="0.31496062992125984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G1"/>
    </sheetView>
  </sheetViews>
  <sheetFormatPr defaultRowHeight="15" x14ac:dyDescent="0.25"/>
  <cols>
    <col min="2" max="2" width="37.140625" customWidth="1"/>
    <col min="3" max="6" width="24.7109375" customWidth="1"/>
    <col min="7" max="7" width="36.7109375" style="10" customWidth="1"/>
    <col min="10" max="10" width="39.42578125" customWidth="1"/>
  </cols>
  <sheetData>
    <row r="1" spans="1:7" ht="18.75" x14ac:dyDescent="0.3">
      <c r="A1" s="57" t="s">
        <v>143</v>
      </c>
      <c r="B1" s="57"/>
      <c r="C1" s="57"/>
      <c r="D1" s="57"/>
      <c r="E1" s="57"/>
      <c r="F1" s="57"/>
      <c r="G1" s="57"/>
    </row>
    <row r="2" spans="1:7" ht="18.75" x14ac:dyDescent="0.3">
      <c r="A2" s="57" t="s">
        <v>144</v>
      </c>
      <c r="B2" s="57"/>
      <c r="C2" s="57"/>
      <c r="D2" s="57"/>
      <c r="E2" s="57"/>
      <c r="F2" s="57"/>
      <c r="G2" s="57"/>
    </row>
    <row r="3" spans="1:7" x14ac:dyDescent="0.25">
      <c r="A3" s="58"/>
      <c r="B3" s="58"/>
      <c r="C3" s="58"/>
      <c r="D3" s="58"/>
      <c r="E3" s="58"/>
      <c r="F3" s="58"/>
      <c r="G3" s="59" t="s">
        <v>93</v>
      </c>
    </row>
    <row r="4" spans="1:7" ht="15" customHeight="1" x14ac:dyDescent="0.25">
      <c r="A4" s="60" t="s">
        <v>94</v>
      </c>
      <c r="B4" s="61"/>
      <c r="C4" s="60">
        <v>2017</v>
      </c>
      <c r="D4" s="60">
        <v>2018</v>
      </c>
      <c r="E4" s="61"/>
      <c r="F4" s="174">
        <v>2019</v>
      </c>
      <c r="G4" s="110" t="s">
        <v>95</v>
      </c>
    </row>
    <row r="5" spans="1:7" ht="15" customHeight="1" x14ac:dyDescent="0.25">
      <c r="A5" s="62"/>
      <c r="B5" s="63"/>
      <c r="C5" s="62"/>
      <c r="D5" s="64" t="s">
        <v>145</v>
      </c>
      <c r="E5" s="65" t="s">
        <v>97</v>
      </c>
      <c r="F5" s="64" t="s">
        <v>145</v>
      </c>
      <c r="G5" s="111"/>
    </row>
    <row r="6" spans="1:7" ht="15" customHeight="1" x14ac:dyDescent="0.25">
      <c r="A6" s="112" t="s">
        <v>146</v>
      </c>
      <c r="B6" s="113"/>
      <c r="C6" s="114">
        <f>0+IFERROR(C10, 0)+IFERROR(C11, 0)+IFERROR(C12, 0)+0</f>
        <v>395543883635.04663</v>
      </c>
      <c r="D6" s="114">
        <f>0+IFERROR(D10, 0)+IFERROR(D11, 0)+IFERROR(D12, 0)+0</f>
        <v>154387105217.71252</v>
      </c>
      <c r="E6" s="114">
        <f>0+IFERROR(E10, 0)+IFERROR(E11, 0)+IFERROR(E12, 0)+0</f>
        <v>412333952328.10846</v>
      </c>
      <c r="F6" s="114"/>
      <c r="G6" s="69" t="s">
        <v>147</v>
      </c>
    </row>
    <row r="7" spans="1:7" ht="15" customHeight="1" x14ac:dyDescent="0.25">
      <c r="A7" s="115" t="s">
        <v>148</v>
      </c>
      <c r="B7" s="116"/>
      <c r="C7" s="117">
        <f>IFERROR(C8, 0)+IFERROR(C9, 0)</f>
        <v>1875872266308.2134</v>
      </c>
      <c r="D7" s="117">
        <f>IFERROR(D8, 0)+IFERROR(D9, 0)</f>
        <v>1011611638227.104</v>
      </c>
      <c r="E7" s="117">
        <f>IFERROR(E8, 0)+IFERROR(E9, 0)</f>
        <v>1988259334117.1663</v>
      </c>
      <c r="F7" s="117"/>
      <c r="G7" s="118" t="s">
        <v>149</v>
      </c>
    </row>
    <row r="8" spans="1:7" ht="15" customHeight="1" x14ac:dyDescent="0.25">
      <c r="A8" s="119" t="s">
        <v>72</v>
      </c>
      <c r="B8" s="120"/>
      <c r="C8" s="72">
        <v>1849809660407.1934</v>
      </c>
      <c r="D8" s="72">
        <v>980461639500.104</v>
      </c>
      <c r="E8" s="72">
        <v>1926225047508.1663</v>
      </c>
      <c r="F8" s="72">
        <v>1156536730386.5876</v>
      </c>
      <c r="G8" s="118" t="s">
        <v>73</v>
      </c>
    </row>
    <row r="9" spans="1:7" ht="15" customHeight="1" x14ac:dyDescent="0.25">
      <c r="A9" s="119" t="s">
        <v>74</v>
      </c>
      <c r="B9" s="120"/>
      <c r="C9" s="72">
        <v>26062605901.02</v>
      </c>
      <c r="D9" s="72">
        <v>31149998727</v>
      </c>
      <c r="E9" s="72">
        <v>62034286609</v>
      </c>
      <c r="F9" s="72">
        <v>180498818794</v>
      </c>
      <c r="G9" s="118" t="s">
        <v>150</v>
      </c>
    </row>
    <row r="10" spans="1:7" ht="15" customHeight="1" x14ac:dyDescent="0.25">
      <c r="A10" s="115" t="s">
        <v>151</v>
      </c>
      <c r="B10" s="116"/>
      <c r="C10" s="72">
        <v>137907848045</v>
      </c>
      <c r="D10" s="72">
        <v>55525189127.519997</v>
      </c>
      <c r="E10" s="72">
        <v>121885113107.43001</v>
      </c>
      <c r="F10" s="72">
        <v>59064089599.53727</v>
      </c>
      <c r="G10" s="118" t="s">
        <v>152</v>
      </c>
    </row>
    <row r="11" spans="1:7" ht="15" customHeight="1" x14ac:dyDescent="0.25">
      <c r="A11" s="115" t="s">
        <v>78</v>
      </c>
      <c r="B11" s="116"/>
      <c r="C11" s="72">
        <v>1154801497</v>
      </c>
      <c r="D11" s="72">
        <v>34097031</v>
      </c>
      <c r="E11" s="72">
        <v>363498621</v>
      </c>
      <c r="F11" s="72">
        <v>0</v>
      </c>
      <c r="G11" s="118" t="s">
        <v>79</v>
      </c>
    </row>
    <row r="12" spans="1:7" ht="15" customHeight="1" x14ac:dyDescent="0.25">
      <c r="A12" s="115" t="s">
        <v>153</v>
      </c>
      <c r="B12" s="116"/>
      <c r="C12" s="72">
        <v>256481234093.04666</v>
      </c>
      <c r="D12" s="72">
        <v>98827819059.192535</v>
      </c>
      <c r="E12" s="72">
        <v>290085340599.67847</v>
      </c>
      <c r="F12" s="72">
        <v>97007970401.215164</v>
      </c>
      <c r="G12" s="118" t="s">
        <v>154</v>
      </c>
    </row>
    <row r="13" spans="1:7" ht="15" customHeight="1" x14ac:dyDescent="0.25">
      <c r="A13" s="115" t="s">
        <v>155</v>
      </c>
      <c r="B13" s="116"/>
      <c r="C13" s="121">
        <f>C8+C9+C10+C11+C12</f>
        <v>2271416149943.2603</v>
      </c>
      <c r="D13" s="121">
        <f>D8+D9+D10+D11+D12</f>
        <v>1165998743444.8167</v>
      </c>
      <c r="E13" s="121">
        <f>E8+E9+E10+E11+E12</f>
        <v>2400593286445.2744</v>
      </c>
      <c r="F13" s="121">
        <v>1493107609181.3401</v>
      </c>
      <c r="G13" s="118" t="s">
        <v>71</v>
      </c>
    </row>
    <row r="14" spans="1:7" ht="15" customHeight="1" x14ac:dyDescent="0.25">
      <c r="A14" s="112" t="s">
        <v>156</v>
      </c>
      <c r="B14" s="113"/>
      <c r="C14" s="114">
        <f>IFERROR(C15, 0)+IFERROR(C21, 0)+0</f>
        <v>1728865430139.8201</v>
      </c>
      <c r="D14" s="114">
        <f>IFERROR(D15, 0)+IFERROR(D21, 0)+0</f>
        <v>925487505580.51379</v>
      </c>
      <c r="E14" s="114">
        <f>IFERROR(E15, 0)+IFERROR(E21, 0)+0</f>
        <v>1733354264840.762</v>
      </c>
      <c r="F14" s="114"/>
      <c r="G14" s="118" t="s">
        <v>157</v>
      </c>
    </row>
    <row r="15" spans="1:7" ht="15" customHeight="1" x14ac:dyDescent="0.25">
      <c r="A15" s="115" t="s">
        <v>158</v>
      </c>
      <c r="B15" s="116"/>
      <c r="C15" s="122">
        <f>IFERROR(C16, 0)+IFERROR(C17, 0)+IFERROR(C18, 0)+IFERROR(C19, 0)+IFERROR(C20, 0)</f>
        <v>1698062902957.1199</v>
      </c>
      <c r="D15" s="122">
        <f>IFERROR(D16, 0)+IFERROR(D17, 0)+IFERROR(D18, 0)+IFERROR(D19, 0)+IFERROR(D20, 0)</f>
        <v>931213321811.61792</v>
      </c>
      <c r="E15" s="122">
        <f>IFERROR(E16, 0)+IFERROR(E17, 0)+IFERROR(E18, 0)+IFERROR(E19, 0)+IFERROR(E20, 0)</f>
        <v>1723785278337.9695</v>
      </c>
      <c r="F15" s="122"/>
      <c r="G15" s="118" t="s">
        <v>159</v>
      </c>
    </row>
    <row r="16" spans="1:7" ht="15" customHeight="1" x14ac:dyDescent="0.25">
      <c r="A16" s="119" t="s">
        <v>160</v>
      </c>
      <c r="B16" s="120"/>
      <c r="C16" s="72">
        <v>863519252009.43005</v>
      </c>
      <c r="D16" s="72">
        <v>496163035937.75</v>
      </c>
      <c r="E16" s="72">
        <v>905565162510.06006</v>
      </c>
      <c r="F16" s="72">
        <v>545723495716.21997</v>
      </c>
      <c r="G16" s="118" t="s">
        <v>161</v>
      </c>
    </row>
    <row r="17" spans="1:10" ht="15" customHeight="1" x14ac:dyDescent="0.25">
      <c r="A17" s="119" t="s">
        <v>162</v>
      </c>
      <c r="B17" s="120"/>
      <c r="C17" s="72">
        <v>30560698732.450001</v>
      </c>
      <c r="D17" s="72">
        <v>10443967434</v>
      </c>
      <c r="E17" s="72">
        <v>26877404018</v>
      </c>
      <c r="F17" s="72">
        <v>12973557427.360001</v>
      </c>
      <c r="G17" s="118" t="s">
        <v>83</v>
      </c>
      <c r="J17" s="123"/>
    </row>
    <row r="18" spans="1:10" ht="15" customHeight="1" x14ac:dyDescent="0.25">
      <c r="A18" s="119" t="s">
        <v>84</v>
      </c>
      <c r="B18" s="120"/>
      <c r="C18" s="72">
        <v>121242231588.34</v>
      </c>
      <c r="D18" s="72">
        <v>57473584111.579994</v>
      </c>
      <c r="E18" s="72">
        <v>114460397493.75084</v>
      </c>
      <c r="F18" s="72">
        <v>68215855709.439995</v>
      </c>
      <c r="G18" s="118" t="s">
        <v>85</v>
      </c>
      <c r="J18" s="123"/>
    </row>
    <row r="19" spans="1:10" ht="15" customHeight="1" x14ac:dyDescent="0.25">
      <c r="A19" s="119" t="s">
        <v>86</v>
      </c>
      <c r="B19" s="120"/>
      <c r="C19" s="72">
        <v>174706778411.60001</v>
      </c>
      <c r="D19" s="72">
        <v>109796572608.32603</v>
      </c>
      <c r="E19" s="72">
        <v>178335120068.09</v>
      </c>
      <c r="F19" s="72">
        <v>252239200656.41</v>
      </c>
      <c r="G19" s="118" t="s">
        <v>163</v>
      </c>
    </row>
    <row r="20" spans="1:10" ht="15" customHeight="1" x14ac:dyDescent="0.25">
      <c r="A20" s="119" t="s">
        <v>164</v>
      </c>
      <c r="B20" s="120"/>
      <c r="C20" s="72">
        <v>508033942215.2998</v>
      </c>
      <c r="D20" s="72">
        <v>257336161719.96188</v>
      </c>
      <c r="E20" s="72">
        <v>498547194248.0686</v>
      </c>
      <c r="F20" s="72">
        <v>277793851503.68701</v>
      </c>
      <c r="G20" s="118" t="s">
        <v>165</v>
      </c>
    </row>
    <row r="21" spans="1:10" ht="15" customHeight="1" x14ac:dyDescent="0.25">
      <c r="A21" s="115" t="s">
        <v>166</v>
      </c>
      <c r="B21" s="116"/>
      <c r="C21" s="72">
        <v>30802527182.700111</v>
      </c>
      <c r="D21" s="72">
        <v>-5725816231.1040993</v>
      </c>
      <c r="E21" s="72">
        <v>9568986502.7924995</v>
      </c>
      <c r="F21" s="72">
        <v>10871692409.426241</v>
      </c>
      <c r="G21" s="118" t="s">
        <v>167</v>
      </c>
    </row>
    <row r="22" spans="1:10" ht="15" customHeight="1" x14ac:dyDescent="0.25">
      <c r="A22" s="115" t="s">
        <v>168</v>
      </c>
      <c r="B22" s="116"/>
      <c r="C22" s="124">
        <f>C16+C17+C18+C19+C20+C21</f>
        <v>1728865430139.8201</v>
      </c>
      <c r="D22" s="124">
        <f>D16+D17+D18+D19+D20+D21</f>
        <v>925487505580.51379</v>
      </c>
      <c r="E22" s="124">
        <f>E16+E17+E18+E19+E20+E21</f>
        <v>1733354264840.762</v>
      </c>
      <c r="F22" s="124">
        <v>1167817653422.5435</v>
      </c>
      <c r="G22" s="118" t="s">
        <v>169</v>
      </c>
    </row>
    <row r="23" spans="1:10" ht="15" customHeight="1" x14ac:dyDescent="0.25">
      <c r="A23" s="112" t="s">
        <v>170</v>
      </c>
      <c r="B23" s="113"/>
      <c r="C23" s="124">
        <f>C13-C22</f>
        <v>542550719803.44019</v>
      </c>
      <c r="D23" s="124">
        <f>D13-D22</f>
        <v>240511237864.30286</v>
      </c>
      <c r="E23" s="124">
        <f>E13-E22</f>
        <v>667239021604.51245</v>
      </c>
      <c r="F23" s="124">
        <v>325289955758.79681</v>
      </c>
      <c r="G23" s="118" t="s">
        <v>171</v>
      </c>
    </row>
    <row r="24" spans="1:10" ht="15" customHeight="1" x14ac:dyDescent="0.25">
      <c r="A24" s="112" t="s">
        <v>172</v>
      </c>
      <c r="B24" s="113"/>
      <c r="C24" s="72">
        <v>132881401091.51588</v>
      </c>
      <c r="D24" s="72">
        <v>29929713450.375</v>
      </c>
      <c r="E24" s="72">
        <v>124981809981.98357</v>
      </c>
      <c r="F24" s="72">
        <v>53137963065.999573</v>
      </c>
      <c r="G24" s="118" t="s">
        <v>173</v>
      </c>
    </row>
    <row r="25" spans="1:10" ht="15" customHeight="1" x14ac:dyDescent="0.25">
      <c r="A25" s="112" t="s">
        <v>90</v>
      </c>
      <c r="B25" s="113"/>
      <c r="C25" s="124">
        <f>C23-C24</f>
        <v>409669318711.92432</v>
      </c>
      <c r="D25" s="124">
        <f>D23-D24</f>
        <v>210581524413.92786</v>
      </c>
      <c r="E25" s="124">
        <f>E23-E24</f>
        <v>542257211622.52887</v>
      </c>
      <c r="F25" s="124">
        <v>272151992692.79724</v>
      </c>
      <c r="G25" s="118" t="s">
        <v>89</v>
      </c>
    </row>
    <row r="26" spans="1:10" ht="15" customHeight="1" x14ac:dyDescent="0.25">
      <c r="A26" s="112" t="s">
        <v>174</v>
      </c>
      <c r="B26" s="113"/>
      <c r="C26" s="114">
        <f>IFERROR(C27, 0)+IFERROR(C28, 0)+0</f>
        <v>-12228077806.25</v>
      </c>
      <c r="D26" s="114">
        <f>IFERROR(D27, 0)+IFERROR(D28, 0)+0</f>
        <v>351846435</v>
      </c>
      <c r="E26" s="114">
        <f>IFERROR(E27, 0)+IFERROR(E28, 0)+0</f>
        <v>4243218267</v>
      </c>
      <c r="F26" s="114">
        <v>0</v>
      </c>
      <c r="G26" s="118" t="s">
        <v>175</v>
      </c>
    </row>
    <row r="27" spans="1:10" ht="31.5" customHeight="1" x14ac:dyDescent="0.25">
      <c r="A27" s="115" t="s">
        <v>176</v>
      </c>
      <c r="B27" s="116"/>
      <c r="C27" s="72">
        <v>-3774642397</v>
      </c>
      <c r="D27" s="72">
        <v>303229624</v>
      </c>
      <c r="E27" s="72">
        <v>3260537243</v>
      </c>
      <c r="F27" s="72">
        <v>0</v>
      </c>
      <c r="G27" s="118" t="s">
        <v>177</v>
      </c>
    </row>
    <row r="28" spans="1:10" ht="30.75" customHeight="1" x14ac:dyDescent="0.25">
      <c r="A28" s="115" t="s">
        <v>178</v>
      </c>
      <c r="B28" s="116"/>
      <c r="C28" s="72">
        <v>-8453435409.25</v>
      </c>
      <c r="D28" s="72">
        <v>48616811</v>
      </c>
      <c r="E28" s="72">
        <v>982681024</v>
      </c>
      <c r="F28" s="72">
        <v>17060195</v>
      </c>
      <c r="G28" s="118" t="s">
        <v>179</v>
      </c>
    </row>
    <row r="29" spans="1:10" ht="15" customHeight="1" x14ac:dyDescent="0.25">
      <c r="A29" s="115" t="s">
        <v>180</v>
      </c>
      <c r="B29" s="116"/>
      <c r="C29" s="124">
        <f>C27+C28</f>
        <v>-12228077806.25</v>
      </c>
      <c r="D29" s="124">
        <f>D27+D28</f>
        <v>351846435</v>
      </c>
      <c r="E29" s="124">
        <f>E27+E28</f>
        <v>4243218267</v>
      </c>
      <c r="F29" s="124">
        <v>17060195</v>
      </c>
      <c r="G29" s="118" t="s">
        <v>181</v>
      </c>
    </row>
    <row r="30" spans="1:10" ht="15" customHeight="1" x14ac:dyDescent="0.25">
      <c r="A30" s="125" t="s">
        <v>182</v>
      </c>
      <c r="B30" s="61"/>
      <c r="C30" s="126">
        <f>C25+C29</f>
        <v>397441240905.67432</v>
      </c>
      <c r="D30" s="126">
        <f>D25+D29</f>
        <v>210933370848.92786</v>
      </c>
      <c r="E30" s="126">
        <f>E25+E29</f>
        <v>546500429889.52887</v>
      </c>
      <c r="F30" s="126">
        <v>272169053346.79724</v>
      </c>
      <c r="G30" s="127" t="s">
        <v>183</v>
      </c>
    </row>
    <row r="33" spans="1:7" ht="18.75" x14ac:dyDescent="0.3">
      <c r="A33" s="82" t="s">
        <v>143</v>
      </c>
      <c r="B33" s="82"/>
      <c r="C33" s="82"/>
      <c r="D33" s="82"/>
      <c r="E33" s="82"/>
      <c r="F33" s="82"/>
      <c r="G33" s="82"/>
    </row>
    <row r="34" spans="1:7" ht="18.75" x14ac:dyDescent="0.3">
      <c r="A34" s="82" t="s">
        <v>184</v>
      </c>
      <c r="B34" s="82"/>
      <c r="C34" s="82"/>
      <c r="D34" s="82"/>
      <c r="E34" s="82"/>
      <c r="F34" s="82"/>
      <c r="G34" s="82"/>
    </row>
    <row r="35" spans="1:7" x14ac:dyDescent="0.25">
      <c r="A35" s="83"/>
      <c r="B35" s="83"/>
      <c r="C35" s="83"/>
      <c r="D35" s="83"/>
      <c r="E35" s="83"/>
      <c r="F35" s="83"/>
      <c r="G35" s="128" t="s">
        <v>185</v>
      </c>
    </row>
    <row r="36" spans="1:7" ht="15" customHeight="1" x14ac:dyDescent="0.25">
      <c r="A36" s="85" t="s">
        <v>94</v>
      </c>
      <c r="B36" s="86"/>
      <c r="C36" s="87">
        <v>2017</v>
      </c>
      <c r="D36" s="85">
        <v>2018</v>
      </c>
      <c r="E36" s="88"/>
      <c r="F36" s="175">
        <v>2019</v>
      </c>
      <c r="G36" s="129" t="s">
        <v>95</v>
      </c>
    </row>
    <row r="37" spans="1:7" ht="30" x14ac:dyDescent="0.25">
      <c r="A37" s="90"/>
      <c r="B37" s="91"/>
      <c r="C37" s="92"/>
      <c r="D37" s="93" t="s">
        <v>145</v>
      </c>
      <c r="E37" s="94" t="s">
        <v>97</v>
      </c>
      <c r="F37" s="93" t="s">
        <v>145</v>
      </c>
      <c r="G37" s="130"/>
    </row>
    <row r="38" spans="1:7" x14ac:dyDescent="0.25">
      <c r="A38" s="131" t="s">
        <v>146</v>
      </c>
      <c r="B38" s="132"/>
      <c r="C38" s="114">
        <f>0+IFERROR(C42, 0)+IFERROR(C43, 0)+IFERROR(C44, 0)+0</f>
        <v>56929569746.839996</v>
      </c>
      <c r="D38" s="114">
        <f>0+IFERROR(D42, 0)+IFERROR(D43, 0)+IFERROR(D44, 0)+0</f>
        <v>28735247331.629997</v>
      </c>
      <c r="E38" s="114">
        <f>0+IFERROR(E42, 0)+IFERROR(E43, 0)+IFERROR(E44, 0)+0</f>
        <v>55767166157.820007</v>
      </c>
      <c r="F38" s="114"/>
      <c r="G38" s="98" t="s">
        <v>147</v>
      </c>
    </row>
    <row r="39" spans="1:7" x14ac:dyDescent="0.25">
      <c r="A39" s="133" t="s">
        <v>148</v>
      </c>
      <c r="B39" s="134"/>
      <c r="C39" s="117">
        <f>IFERROR(C40, 0)+IFERROR(C41, 0)</f>
        <v>323603153680.57001</v>
      </c>
      <c r="D39" s="117">
        <f>IFERROR(D40, 0)+IFERROR(D41, 0)</f>
        <v>195021685745.96448</v>
      </c>
      <c r="E39" s="117">
        <f>IFERROR(E40, 0)+IFERROR(E41, 0)</f>
        <v>386983285686.42004</v>
      </c>
      <c r="F39" s="117"/>
      <c r="G39" s="135" t="s">
        <v>149</v>
      </c>
    </row>
    <row r="40" spans="1:7" x14ac:dyDescent="0.25">
      <c r="A40" s="136" t="s">
        <v>72</v>
      </c>
      <c r="B40" s="137"/>
      <c r="C40" s="72">
        <v>315680257117.64001</v>
      </c>
      <c r="D40" s="72">
        <v>192329865129.96448</v>
      </c>
      <c r="E40" s="72">
        <v>380816878807.42004</v>
      </c>
      <c r="F40" s="72">
        <v>287075840352.58002</v>
      </c>
      <c r="G40" s="135" t="s">
        <v>73</v>
      </c>
    </row>
    <row r="41" spans="1:7" x14ac:dyDescent="0.25">
      <c r="A41" s="136" t="s">
        <v>74</v>
      </c>
      <c r="B41" s="137"/>
      <c r="C41" s="72">
        <v>7922896562.9300003</v>
      </c>
      <c r="D41" s="72">
        <v>2691820616</v>
      </c>
      <c r="E41" s="72">
        <v>6166406879</v>
      </c>
      <c r="F41" s="72">
        <v>4530443389</v>
      </c>
      <c r="G41" s="135" t="s">
        <v>150</v>
      </c>
    </row>
    <row r="42" spans="1:7" x14ac:dyDescent="0.25">
      <c r="A42" s="133" t="s">
        <v>151</v>
      </c>
      <c r="B42" s="134"/>
      <c r="C42" s="72">
        <v>30617549614</v>
      </c>
      <c r="D42" s="72">
        <v>15645430656.75</v>
      </c>
      <c r="E42" s="72">
        <v>30256315136</v>
      </c>
      <c r="F42" s="72">
        <v>10891865300</v>
      </c>
      <c r="G42" s="135" t="s">
        <v>152</v>
      </c>
    </row>
    <row r="43" spans="1:7" x14ac:dyDescent="0.25">
      <c r="A43" s="133" t="s">
        <v>78</v>
      </c>
      <c r="B43" s="134"/>
      <c r="C43" s="72">
        <v>0</v>
      </c>
      <c r="D43" s="72">
        <v>0</v>
      </c>
      <c r="E43" s="72">
        <v>0</v>
      </c>
      <c r="F43" s="72">
        <v>729495291</v>
      </c>
      <c r="G43" s="135" t="s">
        <v>79</v>
      </c>
    </row>
    <row r="44" spans="1:7" x14ac:dyDescent="0.25">
      <c r="A44" s="133" t="s">
        <v>153</v>
      </c>
      <c r="B44" s="134"/>
      <c r="C44" s="72">
        <v>26312020132.839996</v>
      </c>
      <c r="D44" s="72">
        <v>13089816674.879999</v>
      </c>
      <c r="E44" s="72">
        <v>25510851021.820004</v>
      </c>
      <c r="F44" s="72">
        <v>11332905920.9</v>
      </c>
      <c r="G44" s="135" t="s">
        <v>154</v>
      </c>
    </row>
    <row r="45" spans="1:7" x14ac:dyDescent="0.25">
      <c r="A45" s="133" t="s">
        <v>155</v>
      </c>
      <c r="B45" s="134"/>
      <c r="C45" s="138">
        <f>C40+C41+C42+C43+C44</f>
        <v>380532723427.41003</v>
      </c>
      <c r="D45" s="138">
        <f>D40+D41+D42+D43+D44</f>
        <v>223756933077.59448</v>
      </c>
      <c r="E45" s="138">
        <f>E40+E41+E42+E43+E44</f>
        <v>442750451844.24005</v>
      </c>
      <c r="F45" s="138">
        <v>314560550253.47998</v>
      </c>
      <c r="G45" s="135" t="s">
        <v>71</v>
      </c>
    </row>
    <row r="46" spans="1:7" x14ac:dyDescent="0.25">
      <c r="A46" s="131" t="s">
        <v>156</v>
      </c>
      <c r="B46" s="132"/>
      <c r="C46" s="114">
        <f>IFERROR(C47, 0)+IFERROR(C53, 0)+0</f>
        <v>215918788230.54916</v>
      </c>
      <c r="D46" s="114">
        <f>IFERROR(D47, 0)+IFERROR(D53, 0)+0</f>
        <v>126532274606.63998</v>
      </c>
      <c r="E46" s="114">
        <f>IFERROR(E47, 0)+IFERROR(E53, 0)+0</f>
        <v>264059203155.44998</v>
      </c>
      <c r="F46" s="114"/>
      <c r="G46" s="135" t="s">
        <v>157</v>
      </c>
    </row>
    <row r="47" spans="1:7" x14ac:dyDescent="0.25">
      <c r="A47" s="133" t="s">
        <v>158</v>
      </c>
      <c r="B47" s="134"/>
      <c r="C47" s="122">
        <f>IFERROR(C48, 0)+IFERROR(C49, 0)+IFERROR(C50, 0)+IFERROR(C51, 0)+IFERROR(C52, 0)</f>
        <v>215941500541.98917</v>
      </c>
      <c r="D47" s="122">
        <f>IFERROR(D48, 0)+IFERROR(D49, 0)+IFERROR(D50, 0)+IFERROR(D51, 0)+IFERROR(D52, 0)</f>
        <v>122710636811.73999</v>
      </c>
      <c r="E47" s="122">
        <f>IFERROR(E48, 0)+IFERROR(E49, 0)+IFERROR(E50, 0)+IFERROR(E51, 0)+IFERROR(E52, 0)</f>
        <v>255905991685.87</v>
      </c>
      <c r="F47" s="122"/>
      <c r="G47" s="135" t="s">
        <v>159</v>
      </c>
    </row>
    <row r="48" spans="1:7" x14ac:dyDescent="0.25">
      <c r="A48" s="136" t="s">
        <v>160</v>
      </c>
      <c r="B48" s="137"/>
      <c r="C48" s="72">
        <v>111435667189.66</v>
      </c>
      <c r="D48" s="72">
        <v>69949477941.360001</v>
      </c>
      <c r="E48" s="72">
        <v>129548049122.72</v>
      </c>
      <c r="F48" s="72">
        <v>87806369458.75</v>
      </c>
      <c r="G48" s="135" t="s">
        <v>161</v>
      </c>
    </row>
    <row r="49" spans="1:7" x14ac:dyDescent="0.25">
      <c r="A49" s="136" t="s">
        <v>162</v>
      </c>
      <c r="B49" s="137"/>
      <c r="C49" s="72">
        <v>5510654223</v>
      </c>
      <c r="D49" s="72">
        <v>1978622971.04</v>
      </c>
      <c r="E49" s="72">
        <v>5876938231</v>
      </c>
      <c r="F49" s="72">
        <v>3537574074</v>
      </c>
      <c r="G49" s="135" t="s">
        <v>83</v>
      </c>
    </row>
    <row r="50" spans="1:7" x14ac:dyDescent="0.25">
      <c r="A50" s="136" t="s">
        <v>84</v>
      </c>
      <c r="B50" s="137"/>
      <c r="C50" s="72">
        <v>17870364805.75</v>
      </c>
      <c r="D50" s="72">
        <v>9969363791.9799995</v>
      </c>
      <c r="E50" s="72">
        <v>20099418904.209999</v>
      </c>
      <c r="F50" s="72">
        <v>14085383792.789999</v>
      </c>
      <c r="G50" s="135" t="s">
        <v>85</v>
      </c>
    </row>
    <row r="51" spans="1:7" x14ac:dyDescent="0.25">
      <c r="A51" s="136" t="s">
        <v>86</v>
      </c>
      <c r="B51" s="137"/>
      <c r="C51" s="72">
        <v>5838270418</v>
      </c>
      <c r="D51" s="72">
        <v>5881739325</v>
      </c>
      <c r="E51" s="72">
        <v>23912114289</v>
      </c>
      <c r="F51" s="72">
        <v>13335692773</v>
      </c>
      <c r="G51" s="135" t="s">
        <v>163</v>
      </c>
    </row>
    <row r="52" spans="1:7" x14ac:dyDescent="0.25">
      <c r="A52" s="136" t="s">
        <v>164</v>
      </c>
      <c r="B52" s="137"/>
      <c r="C52" s="72">
        <v>75286543905.579163</v>
      </c>
      <c r="D52" s="72">
        <v>34931432782.360001</v>
      </c>
      <c r="E52" s="72">
        <v>76469471138.940002</v>
      </c>
      <c r="F52" s="72">
        <v>58933037339.989998</v>
      </c>
      <c r="G52" s="135" t="s">
        <v>165</v>
      </c>
    </row>
    <row r="53" spans="1:7" x14ac:dyDescent="0.25">
      <c r="A53" s="133" t="s">
        <v>166</v>
      </c>
      <c r="B53" s="134"/>
      <c r="C53" s="72">
        <v>-22712311.440000236</v>
      </c>
      <c r="D53" s="72">
        <v>3821637794.9000001</v>
      </c>
      <c r="E53" s="72">
        <v>8153211469.5799999</v>
      </c>
      <c r="F53" s="72">
        <v>6739368169.4499998</v>
      </c>
      <c r="G53" s="135" t="s">
        <v>167</v>
      </c>
    </row>
    <row r="54" spans="1:7" x14ac:dyDescent="0.25">
      <c r="A54" s="133" t="s">
        <v>168</v>
      </c>
      <c r="B54" s="134"/>
      <c r="C54" s="139">
        <f>C48+C49+C50+C51+C52+C53</f>
        <v>215918788230.54916</v>
      </c>
      <c r="D54" s="139">
        <f>D48+D49+D50+D51+D52+D53</f>
        <v>126532274606.63998</v>
      </c>
      <c r="E54" s="139">
        <f>E48+E49+E50+E51+E52+E53</f>
        <v>264059203155.44998</v>
      </c>
      <c r="F54" s="139">
        <v>184437425607.97998</v>
      </c>
      <c r="G54" s="135" t="s">
        <v>169</v>
      </c>
    </row>
    <row r="55" spans="1:7" x14ac:dyDescent="0.25">
      <c r="A55" s="131" t="s">
        <v>170</v>
      </c>
      <c r="B55" s="132"/>
      <c r="C55" s="139">
        <f>C45-C54</f>
        <v>164613935196.86087</v>
      </c>
      <c r="D55" s="139">
        <f>D45-D54</f>
        <v>97224658470.954498</v>
      </c>
      <c r="E55" s="139">
        <f>E45-E54</f>
        <v>178691248688.79007</v>
      </c>
      <c r="F55" s="139">
        <v>130123124645.5</v>
      </c>
      <c r="G55" s="135" t="s">
        <v>171</v>
      </c>
    </row>
    <row r="56" spans="1:7" x14ac:dyDescent="0.25">
      <c r="A56" s="131" t="s">
        <v>172</v>
      </c>
      <c r="B56" s="132"/>
      <c r="C56" s="72">
        <v>35166783021.309448</v>
      </c>
      <c r="D56" s="72">
        <v>4410365941</v>
      </c>
      <c r="E56" s="72">
        <v>27243527229.529991</v>
      </c>
      <c r="F56" s="72">
        <v>7564338051.7200003</v>
      </c>
      <c r="G56" s="135" t="s">
        <v>173</v>
      </c>
    </row>
    <row r="57" spans="1:7" x14ac:dyDescent="0.25">
      <c r="A57" s="131" t="s">
        <v>186</v>
      </c>
      <c r="B57" s="132"/>
      <c r="C57" s="139">
        <f>C55-C56</f>
        <v>129447152175.55142</v>
      </c>
      <c r="D57" s="139">
        <f>D55-D56</f>
        <v>92814292529.954498</v>
      </c>
      <c r="E57" s="139">
        <f>E55-E56</f>
        <v>151447721459.26007</v>
      </c>
      <c r="F57" s="139">
        <v>122558786593.78</v>
      </c>
      <c r="G57" s="135" t="s">
        <v>89</v>
      </c>
    </row>
    <row r="58" spans="1:7" x14ac:dyDescent="0.25">
      <c r="A58" s="131" t="s">
        <v>174</v>
      </c>
      <c r="B58" s="132"/>
      <c r="C58" s="114">
        <f>IFERROR(C59, 0)+IFERROR(C60, 0)+0</f>
        <v>-233902512</v>
      </c>
      <c r="D58" s="114">
        <f>IFERROR(D59, 0)+IFERROR(D60, 0)+0</f>
        <v>1147987</v>
      </c>
      <c r="E58" s="114">
        <f>IFERROR(E59, 0)+IFERROR(E60, 0)+0</f>
        <v>-772149361</v>
      </c>
      <c r="F58" s="114">
        <v>0</v>
      </c>
      <c r="G58" s="135" t="s">
        <v>175</v>
      </c>
    </row>
    <row r="59" spans="1:7" ht="30" x14ac:dyDescent="0.25">
      <c r="A59" s="133" t="s">
        <v>176</v>
      </c>
      <c r="B59" s="134"/>
      <c r="C59" s="72">
        <v>-51026474</v>
      </c>
      <c r="D59" s="72">
        <v>0</v>
      </c>
      <c r="E59" s="72">
        <v>0</v>
      </c>
      <c r="F59" s="72">
        <v>0</v>
      </c>
      <c r="G59" s="135" t="s">
        <v>177</v>
      </c>
    </row>
    <row r="60" spans="1:7" ht="30" x14ac:dyDescent="0.25">
      <c r="A60" s="133" t="s">
        <v>178</v>
      </c>
      <c r="B60" s="134"/>
      <c r="C60" s="72">
        <v>-182876038</v>
      </c>
      <c r="D60" s="72">
        <v>1147987</v>
      </c>
      <c r="E60" s="72">
        <v>-772149361</v>
      </c>
      <c r="F60" s="72">
        <v>-236811688</v>
      </c>
      <c r="G60" s="135" t="s">
        <v>179</v>
      </c>
    </row>
    <row r="61" spans="1:7" x14ac:dyDescent="0.25">
      <c r="A61" s="133" t="s">
        <v>180</v>
      </c>
      <c r="B61" s="134"/>
      <c r="C61" s="139">
        <f>C59+C60</f>
        <v>-233902512</v>
      </c>
      <c r="D61" s="139">
        <f>D59+D60</f>
        <v>1147987</v>
      </c>
      <c r="E61" s="139">
        <f>E59+E60</f>
        <v>-772149361</v>
      </c>
      <c r="F61" s="139">
        <v>-236811688</v>
      </c>
      <c r="G61" s="135" t="s">
        <v>181</v>
      </c>
    </row>
    <row r="62" spans="1:7" x14ac:dyDescent="0.25">
      <c r="A62" s="140" t="s">
        <v>182</v>
      </c>
      <c r="B62" s="86"/>
      <c r="C62" s="141">
        <f>C57+C61</f>
        <v>129213249663.55142</v>
      </c>
      <c r="D62" s="141">
        <f>D57+D61</f>
        <v>92815440516.954498</v>
      </c>
      <c r="E62" s="141">
        <f>E57+E61</f>
        <v>150675572098.26007</v>
      </c>
      <c r="F62" s="141">
        <v>122321974905.78</v>
      </c>
      <c r="G62" s="142" t="s">
        <v>183</v>
      </c>
    </row>
  </sheetData>
  <mergeCells count="62">
    <mergeCell ref="A62:B6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0:B30"/>
    <mergeCell ref="A33:G33"/>
    <mergeCell ref="A34:G34"/>
    <mergeCell ref="A36:B37"/>
    <mergeCell ref="C36:C37"/>
    <mergeCell ref="D36:E36"/>
    <mergeCell ref="G36:G37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G1"/>
    <mergeCell ref="A2:G2"/>
    <mergeCell ref="A4:B5"/>
    <mergeCell ref="C4:C5"/>
    <mergeCell ref="D4:E4"/>
    <mergeCell ref="G4:G5"/>
  </mergeCells>
  <dataValidations count="1">
    <dataValidation type="decimal" showErrorMessage="1" errorTitle="Kesalahan Jenis Data" error="Data yang dimasukkan harus berupa Angka!" sqref="C56:F56 C48:F53 C40:F44 C27:F28 C24:F24 C16:F21 C8:F12 C59:F60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/>
  </sheetViews>
  <sheetFormatPr defaultRowHeight="15" x14ac:dyDescent="0.25"/>
  <cols>
    <col min="1" max="1" width="48.28515625" customWidth="1"/>
    <col min="2" max="2" width="18.140625" bestFit="1" customWidth="1"/>
    <col min="3" max="3" width="19" bestFit="1" customWidth="1"/>
    <col min="4" max="4" width="17.42578125" bestFit="1" customWidth="1"/>
    <col min="5" max="5" width="15.7109375" bestFit="1" customWidth="1"/>
    <col min="6" max="6" width="18.140625" bestFit="1" customWidth="1"/>
    <col min="7" max="7" width="19" bestFit="1" customWidth="1"/>
    <col min="8" max="9" width="19" customWidth="1"/>
    <col min="10" max="10" width="15.85546875" style="10" bestFit="1" customWidth="1"/>
  </cols>
  <sheetData>
    <row r="1" spans="1:10" x14ac:dyDescent="0.25">
      <c r="A1" s="58" t="s">
        <v>187</v>
      </c>
      <c r="B1" s="58"/>
      <c r="C1" s="58"/>
      <c r="D1" s="58"/>
      <c r="E1" s="58"/>
      <c r="F1" s="58"/>
      <c r="G1" s="143" t="s">
        <v>188</v>
      </c>
      <c r="H1" s="143"/>
      <c r="I1" s="143"/>
      <c r="J1" s="143"/>
    </row>
    <row r="2" spans="1:10" x14ac:dyDescent="0.25">
      <c r="A2" s="144" t="s">
        <v>189</v>
      </c>
      <c r="B2" s="145">
        <v>2017</v>
      </c>
      <c r="C2" s="146"/>
      <c r="D2" s="147">
        <v>2018</v>
      </c>
      <c r="E2" s="148"/>
      <c r="F2" s="148"/>
      <c r="G2" s="149"/>
      <c r="H2" s="145">
        <v>2019</v>
      </c>
      <c r="I2" s="146"/>
      <c r="J2" s="184"/>
    </row>
    <row r="3" spans="1:10" x14ac:dyDescent="0.25">
      <c r="A3" s="150" t="s">
        <v>190</v>
      </c>
      <c r="B3" s="151"/>
      <c r="C3" s="152"/>
      <c r="D3" s="153" t="s">
        <v>145</v>
      </c>
      <c r="E3" s="154"/>
      <c r="F3" s="153" t="s">
        <v>97</v>
      </c>
      <c r="G3" s="154"/>
      <c r="H3" s="153" t="s">
        <v>145</v>
      </c>
      <c r="I3" s="154"/>
      <c r="J3" s="184"/>
    </row>
    <row r="4" spans="1:10" x14ac:dyDescent="0.25">
      <c r="A4" s="155"/>
      <c r="B4" s="155" t="s">
        <v>191</v>
      </c>
      <c r="C4" s="155" t="s">
        <v>192</v>
      </c>
      <c r="D4" s="155" t="s">
        <v>191</v>
      </c>
      <c r="E4" s="155" t="s">
        <v>192</v>
      </c>
      <c r="F4" s="155" t="s">
        <v>191</v>
      </c>
      <c r="G4" s="155" t="s">
        <v>192</v>
      </c>
      <c r="H4" s="155" t="s">
        <v>191</v>
      </c>
      <c r="I4" s="155" t="s">
        <v>192</v>
      </c>
      <c r="J4" s="184"/>
    </row>
    <row r="5" spans="1:10" x14ac:dyDescent="0.25">
      <c r="A5" s="156" t="s">
        <v>193</v>
      </c>
      <c r="B5" s="72">
        <v>6397181262414.8008</v>
      </c>
      <c r="C5" s="72">
        <v>608169317232.73059</v>
      </c>
      <c r="D5" s="72">
        <v>2866728824562.0996</v>
      </c>
      <c r="E5" s="72">
        <v>275932920215.17065</v>
      </c>
      <c r="F5" s="72">
        <v>6465749294946.3496</v>
      </c>
      <c r="G5" s="72">
        <v>664912979082.62598</v>
      </c>
      <c r="H5" s="72">
        <v>3712325489355.5669</v>
      </c>
      <c r="I5" s="72">
        <v>409719734372.05212</v>
      </c>
      <c r="J5" s="184" t="s">
        <v>194</v>
      </c>
    </row>
    <row r="6" spans="1:10" x14ac:dyDescent="0.25">
      <c r="A6" s="156" t="s">
        <v>195</v>
      </c>
      <c r="B6" s="72">
        <v>647573127824.70093</v>
      </c>
      <c r="C6" s="72">
        <v>108224634380.34821</v>
      </c>
      <c r="D6" s="72">
        <v>362732639745.74786</v>
      </c>
      <c r="E6" s="72">
        <v>47085945482.773544</v>
      </c>
      <c r="F6" s="72">
        <v>659909004168.42395</v>
      </c>
      <c r="G6" s="72">
        <v>110048674150.528</v>
      </c>
      <c r="H6" s="72">
        <v>385008645790.1568</v>
      </c>
      <c r="I6" s="72">
        <v>54119894932.676208</v>
      </c>
      <c r="J6" s="184" t="s">
        <v>196</v>
      </c>
    </row>
    <row r="7" spans="1:10" x14ac:dyDescent="0.25">
      <c r="A7" s="156" t="s">
        <v>197</v>
      </c>
      <c r="B7" s="72">
        <v>1002736973901.3453</v>
      </c>
      <c r="C7" s="72">
        <v>135485871939.78346</v>
      </c>
      <c r="D7" s="72">
        <v>820569457887.1167</v>
      </c>
      <c r="E7" s="72">
        <v>88207523445.06868</v>
      </c>
      <c r="F7" s="72">
        <v>1313514326121.6699</v>
      </c>
      <c r="G7" s="72">
        <v>177926570684.03201</v>
      </c>
      <c r="H7" s="72">
        <v>886631020505.55164</v>
      </c>
      <c r="I7" s="72">
        <v>109035688392.23471</v>
      </c>
      <c r="J7" s="184" t="s">
        <v>198</v>
      </c>
    </row>
    <row r="8" spans="1:10" x14ac:dyDescent="0.25">
      <c r="A8" s="156" t="s">
        <v>199</v>
      </c>
      <c r="B8" s="72">
        <v>640352688031.4209</v>
      </c>
      <c r="C8" s="72">
        <v>60800539032.389847</v>
      </c>
      <c r="D8" s="72">
        <v>343356890014.41089</v>
      </c>
      <c r="E8" s="72">
        <v>30449674689.939987</v>
      </c>
      <c r="F8" s="72">
        <v>745571535253.50281</v>
      </c>
      <c r="G8" s="72">
        <v>64399067167.51857</v>
      </c>
      <c r="H8" s="72">
        <v>403262667457.69867</v>
      </c>
      <c r="I8" s="72">
        <v>33940641833.87606</v>
      </c>
      <c r="J8" s="184" t="s">
        <v>200</v>
      </c>
    </row>
    <row r="9" spans="1:10" x14ac:dyDescent="0.25">
      <c r="A9" s="156" t="s">
        <v>201</v>
      </c>
      <c r="B9" s="72">
        <v>240251349838.23999</v>
      </c>
      <c r="C9" s="72">
        <v>19473630587.75</v>
      </c>
      <c r="D9" s="72">
        <v>112605092523.12332</v>
      </c>
      <c r="E9" s="72">
        <v>10216835726.440001</v>
      </c>
      <c r="F9" s="72">
        <v>180666266603.01001</v>
      </c>
      <c r="G9" s="72">
        <v>18391062484.360001</v>
      </c>
      <c r="H9" s="72">
        <v>61442646561</v>
      </c>
      <c r="I9" s="72">
        <v>3874232942</v>
      </c>
      <c r="J9" s="184" t="s">
        <v>202</v>
      </c>
    </row>
    <row r="10" spans="1:10" x14ac:dyDescent="0.25">
      <c r="A10" s="156" t="s">
        <v>203</v>
      </c>
      <c r="B10" s="72">
        <v>1643337950</v>
      </c>
      <c r="C10" s="72">
        <v>57516829</v>
      </c>
      <c r="D10" s="72">
        <v>573579149</v>
      </c>
      <c r="E10" s="72">
        <v>20075271</v>
      </c>
      <c r="F10" s="72">
        <v>573579148.5</v>
      </c>
      <c r="G10" s="72">
        <v>20075270</v>
      </c>
      <c r="H10" s="72">
        <v>0</v>
      </c>
      <c r="I10" s="72">
        <v>0</v>
      </c>
      <c r="J10" s="184" t="s">
        <v>204</v>
      </c>
    </row>
    <row r="11" spans="1:10" x14ac:dyDescent="0.25">
      <c r="A11" s="156" t="s">
        <v>205</v>
      </c>
      <c r="B11" s="157">
        <v>78280452717</v>
      </c>
      <c r="C11" s="157">
        <v>2397919091</v>
      </c>
      <c r="D11" s="72">
        <v>12972783011</v>
      </c>
      <c r="E11" s="72">
        <v>247094554</v>
      </c>
      <c r="F11" s="72">
        <v>106994162576</v>
      </c>
      <c r="G11" s="72">
        <v>2186030842</v>
      </c>
      <c r="H11" s="72">
        <v>82307115271.300003</v>
      </c>
      <c r="I11" s="72">
        <v>2891309252</v>
      </c>
      <c r="J11" s="184" t="s">
        <v>206</v>
      </c>
    </row>
    <row r="12" spans="1:10" x14ac:dyDescent="0.25">
      <c r="A12" s="156" t="s">
        <v>207</v>
      </c>
      <c r="B12" s="157">
        <v>46772380405.480003</v>
      </c>
      <c r="C12" s="157">
        <v>4257780832.9899998</v>
      </c>
      <c r="D12" s="72">
        <v>29694109838.560001</v>
      </c>
      <c r="E12" s="72">
        <v>3323584123.6700001</v>
      </c>
      <c r="F12" s="72">
        <v>73937982622.475861</v>
      </c>
      <c r="G12" s="72">
        <v>9327107703.9181004</v>
      </c>
      <c r="H12" s="72">
        <v>3325778997.9223399</v>
      </c>
      <c r="I12" s="72">
        <v>418826775.91236001</v>
      </c>
      <c r="J12" s="184" t="s">
        <v>208</v>
      </c>
    </row>
    <row r="13" spans="1:10" x14ac:dyDescent="0.25">
      <c r="A13" s="156" t="s">
        <v>209</v>
      </c>
      <c r="B13" s="157">
        <v>1032735804836.8724</v>
      </c>
      <c r="C13" s="157">
        <v>81344741199.981903</v>
      </c>
      <c r="D13" s="72">
        <v>313528503901.84802</v>
      </c>
      <c r="E13" s="72">
        <v>34096937269.37999</v>
      </c>
      <c r="F13" s="72">
        <v>808347842357.12524</v>
      </c>
      <c r="G13" s="72">
        <v>74357557085.041428</v>
      </c>
      <c r="H13" s="72">
        <v>411625223166.19238</v>
      </c>
      <c r="I13" s="72">
        <v>40005263825.291481</v>
      </c>
      <c r="J13" s="184" t="s">
        <v>210</v>
      </c>
    </row>
    <row r="14" spans="1:10" x14ac:dyDescent="0.25">
      <c r="A14" s="156" t="s">
        <v>211</v>
      </c>
      <c r="B14" s="72">
        <v>657408255258.36011</v>
      </c>
      <c r="C14" s="72">
        <v>84362071229.565826</v>
      </c>
      <c r="D14" s="72">
        <v>309381100626.41003</v>
      </c>
      <c r="E14" s="72">
        <v>41747067193.330002</v>
      </c>
      <c r="F14" s="72">
        <v>680687129816.12012</v>
      </c>
      <c r="G14" s="72">
        <v>84289924715.883865</v>
      </c>
      <c r="H14" s="72">
        <v>461390122376.36371</v>
      </c>
      <c r="I14" s="72">
        <v>52621719085.821243</v>
      </c>
      <c r="J14" s="184" t="s">
        <v>212</v>
      </c>
    </row>
    <row r="15" spans="1:10" x14ac:dyDescent="0.25">
      <c r="A15" s="156" t="s">
        <v>213</v>
      </c>
      <c r="B15" s="72">
        <v>2809740752289.2671</v>
      </c>
      <c r="C15" s="72">
        <v>333366069568.39197</v>
      </c>
      <c r="D15" s="72">
        <v>1928738037718.0835</v>
      </c>
      <c r="E15" s="72">
        <v>213755054515.30435</v>
      </c>
      <c r="F15" s="72">
        <v>3052659374521.5098</v>
      </c>
      <c r="G15" s="72">
        <v>406676926946.38599</v>
      </c>
      <c r="H15" s="72">
        <v>2181885999807.0632</v>
      </c>
      <c r="I15" s="72">
        <v>267004211308.09726</v>
      </c>
      <c r="J15" s="184" t="s">
        <v>214</v>
      </c>
    </row>
    <row r="16" spans="1:10" x14ac:dyDescent="0.25">
      <c r="A16" s="156" t="s">
        <v>215</v>
      </c>
      <c r="B16" s="72">
        <v>1525640253413.615</v>
      </c>
      <c r="C16" s="72">
        <v>133577437654.96454</v>
      </c>
      <c r="D16" s="72">
        <v>342824399318.14349</v>
      </c>
      <c r="E16" s="72">
        <v>92308229425.796692</v>
      </c>
      <c r="F16" s="72">
        <v>383421978843.40796</v>
      </c>
      <c r="G16" s="72">
        <v>132268299907.14</v>
      </c>
      <c r="H16" s="72">
        <v>1872987103792.1899</v>
      </c>
      <c r="I16" s="72">
        <v>250451388370.07001</v>
      </c>
      <c r="J16" s="184" t="s">
        <v>216</v>
      </c>
    </row>
    <row r="17" spans="1:10" x14ac:dyDescent="0.25">
      <c r="A17" s="156" t="s">
        <v>217</v>
      </c>
      <c r="B17" s="72">
        <v>318663253532.35999</v>
      </c>
      <c r="C17" s="72">
        <v>59439963143.131622</v>
      </c>
      <c r="D17" s="72">
        <v>122206938154</v>
      </c>
      <c r="E17" s="72">
        <v>14811435668.35</v>
      </c>
      <c r="F17" s="72">
        <v>268953216748.12799</v>
      </c>
      <c r="G17" s="72">
        <v>33822597399.048691</v>
      </c>
      <c r="H17" s="72">
        <v>266633517126.33002</v>
      </c>
      <c r="I17" s="72">
        <v>22651959951.829552</v>
      </c>
      <c r="J17" s="184" t="s">
        <v>217</v>
      </c>
    </row>
    <row r="18" spans="1:10" x14ac:dyDescent="0.25">
      <c r="A18" s="156" t="s">
        <v>218</v>
      </c>
      <c r="B18" s="72">
        <v>1122220419291.9402</v>
      </c>
      <c r="C18" s="72">
        <v>216162757019.49899</v>
      </c>
      <c r="D18" s="72">
        <v>727181632448.59387</v>
      </c>
      <c r="E18" s="72">
        <v>130582465043.88</v>
      </c>
      <c r="F18" s="72">
        <v>1321561558087.4399</v>
      </c>
      <c r="G18" s="72">
        <v>204387089114.685</v>
      </c>
      <c r="H18" s="72">
        <v>327018511147.11469</v>
      </c>
      <c r="I18" s="72">
        <v>83030658030.726517</v>
      </c>
      <c r="J18" s="184" t="s">
        <v>219</v>
      </c>
    </row>
    <row r="19" spans="1:10" x14ac:dyDescent="0.25">
      <c r="A19" s="158" t="s">
        <v>220</v>
      </c>
      <c r="B19" s="75">
        <v>16521200311705.402</v>
      </c>
      <c r="C19" s="75">
        <v>1847120249741.5273</v>
      </c>
      <c r="D19" s="75">
        <f t="shared" ref="D19:G19" si="0">D5+D6+D7+D8+D9+D10+D11+D12+D13+D14+D15+D16+D17+D18</f>
        <v>8293093988898.1357</v>
      </c>
      <c r="E19" s="75">
        <f t="shared" si="0"/>
        <v>982784842624.104</v>
      </c>
      <c r="F19" s="75">
        <f t="shared" si="0"/>
        <v>16062547251813.662</v>
      </c>
      <c r="G19" s="75">
        <f t="shared" si="0"/>
        <v>1983013962553.1672</v>
      </c>
      <c r="H19" s="75">
        <v>11055843841354.449</v>
      </c>
      <c r="I19" s="75">
        <v>1329765529072.5876</v>
      </c>
      <c r="J19" s="159" t="s">
        <v>220</v>
      </c>
    </row>
    <row r="21" spans="1:10" x14ac:dyDescent="0.25">
      <c r="A21" s="83" t="s">
        <v>221</v>
      </c>
      <c r="B21" s="160"/>
      <c r="C21" s="160"/>
      <c r="D21" s="160"/>
      <c r="E21" s="160"/>
      <c r="F21" s="160"/>
      <c r="G21" s="161" t="s">
        <v>93</v>
      </c>
      <c r="H21" s="161"/>
      <c r="I21" s="161"/>
      <c r="J21" s="161"/>
    </row>
    <row r="22" spans="1:10" x14ac:dyDescent="0.25">
      <c r="A22" s="171" t="s">
        <v>189</v>
      </c>
      <c r="B22" s="182">
        <v>2017</v>
      </c>
      <c r="C22" s="183"/>
      <c r="D22" s="176">
        <v>2018</v>
      </c>
      <c r="E22" s="177"/>
      <c r="F22" s="177"/>
      <c r="G22" s="178"/>
      <c r="H22" s="176">
        <v>2019</v>
      </c>
      <c r="I22" s="178"/>
      <c r="J22" s="162"/>
    </row>
    <row r="23" spans="1:10" ht="15" customHeight="1" x14ac:dyDescent="0.25">
      <c r="A23" s="163" t="s">
        <v>190</v>
      </c>
      <c r="B23" s="166"/>
      <c r="C23" s="166"/>
      <c r="D23" s="179" t="s">
        <v>222</v>
      </c>
      <c r="E23" s="180"/>
      <c r="F23" s="179" t="s">
        <v>97</v>
      </c>
      <c r="G23" s="180"/>
      <c r="H23" s="164" t="s">
        <v>222</v>
      </c>
      <c r="I23" s="165"/>
      <c r="J23" s="162"/>
    </row>
    <row r="24" spans="1:10" x14ac:dyDescent="0.25">
      <c r="A24" s="166"/>
      <c r="B24" s="166" t="s">
        <v>191</v>
      </c>
      <c r="C24" s="166" t="s">
        <v>192</v>
      </c>
      <c r="D24" s="166" t="s">
        <v>191</v>
      </c>
      <c r="E24" s="166" t="s">
        <v>192</v>
      </c>
      <c r="F24" s="166" t="s">
        <v>191</v>
      </c>
      <c r="G24" s="166" t="s">
        <v>192</v>
      </c>
      <c r="H24" s="166" t="s">
        <v>191</v>
      </c>
      <c r="I24" s="166" t="s">
        <v>192</v>
      </c>
      <c r="J24" s="166"/>
    </row>
    <row r="25" spans="1:10" x14ac:dyDescent="0.25">
      <c r="A25" s="167" t="s">
        <v>193</v>
      </c>
      <c r="B25" s="168">
        <v>2071356169451.1418</v>
      </c>
      <c r="C25" s="168">
        <v>176654525952.91904</v>
      </c>
      <c r="D25" s="169">
        <v>1059136017941.1057</v>
      </c>
      <c r="E25" s="169">
        <v>97244947894.749985</v>
      </c>
      <c r="F25" s="169">
        <v>2329112242933.9419</v>
      </c>
      <c r="G25" s="169">
        <v>205991263583.25989</v>
      </c>
      <c r="H25" s="169">
        <v>1821514114382.8083</v>
      </c>
      <c r="I25" s="169">
        <v>127600402077.68475</v>
      </c>
      <c r="J25" s="162" t="s">
        <v>194</v>
      </c>
    </row>
    <row r="26" spans="1:10" x14ac:dyDescent="0.25">
      <c r="A26" s="167" t="s">
        <v>195</v>
      </c>
      <c r="B26" s="170">
        <v>22140748288.579998</v>
      </c>
      <c r="C26" s="170">
        <v>2315311676.0531702</v>
      </c>
      <c r="D26" s="72">
        <v>9830880616.1900005</v>
      </c>
      <c r="E26" s="72">
        <v>929313482.04909003</v>
      </c>
      <c r="F26" s="72">
        <v>24554107108.349998</v>
      </c>
      <c r="G26" s="169">
        <v>2042566025.8</v>
      </c>
      <c r="H26" s="72">
        <v>20390925798.213501</v>
      </c>
      <c r="I26" s="169">
        <v>2244858679.7132902</v>
      </c>
      <c r="J26" s="162" t="s">
        <v>196</v>
      </c>
    </row>
    <row r="27" spans="1:10" x14ac:dyDescent="0.25">
      <c r="A27" s="167" t="s">
        <v>197</v>
      </c>
      <c r="B27" s="170">
        <v>175731530581.7728</v>
      </c>
      <c r="C27" s="170">
        <v>17624669932.71801</v>
      </c>
      <c r="D27" s="72">
        <v>93016581750.853424</v>
      </c>
      <c r="E27" s="72">
        <v>8996843138.9804802</v>
      </c>
      <c r="F27" s="72">
        <v>300628240758.64001</v>
      </c>
      <c r="G27" s="169">
        <v>19785161744.470001</v>
      </c>
      <c r="H27" s="72">
        <v>140037778488.28125</v>
      </c>
      <c r="I27" s="169">
        <v>7518094351.1574001</v>
      </c>
      <c r="J27" s="162" t="s">
        <v>198</v>
      </c>
    </row>
    <row r="28" spans="1:10" x14ac:dyDescent="0.25">
      <c r="A28" s="167" t="s">
        <v>199</v>
      </c>
      <c r="B28" s="170">
        <v>226220994397.90936</v>
      </c>
      <c r="C28" s="170">
        <v>19342707417.801735</v>
      </c>
      <c r="D28" s="72">
        <v>136825731898.81073</v>
      </c>
      <c r="E28" s="72">
        <v>12504959001.595131</v>
      </c>
      <c r="F28" s="72">
        <v>280255637980.94751</v>
      </c>
      <c r="G28" s="169">
        <v>21235157461.25</v>
      </c>
      <c r="H28" s="72">
        <v>261167794659.1615</v>
      </c>
      <c r="I28" s="169">
        <v>16300545492.23074</v>
      </c>
      <c r="J28" s="162" t="s">
        <v>200</v>
      </c>
    </row>
    <row r="29" spans="1:10" x14ac:dyDescent="0.25">
      <c r="A29" s="167" t="s">
        <v>201</v>
      </c>
      <c r="B29" s="170">
        <v>42606244327</v>
      </c>
      <c r="C29" s="170">
        <v>828931613.26999998</v>
      </c>
      <c r="D29" s="72">
        <v>35267414061</v>
      </c>
      <c r="E29" s="72">
        <v>3020782665</v>
      </c>
      <c r="F29" s="72">
        <v>45481712793</v>
      </c>
      <c r="G29" s="169">
        <v>1349007222</v>
      </c>
      <c r="H29" s="72">
        <v>29202259422.23</v>
      </c>
      <c r="I29" s="169">
        <v>6486142671</v>
      </c>
      <c r="J29" s="162" t="s">
        <v>202</v>
      </c>
    </row>
    <row r="30" spans="1:10" x14ac:dyDescent="0.25">
      <c r="A30" s="167" t="s">
        <v>203</v>
      </c>
      <c r="B30" s="170">
        <v>26258354</v>
      </c>
      <c r="C30" s="170">
        <v>1476810</v>
      </c>
      <c r="D30" s="72">
        <v>559418891</v>
      </c>
      <c r="E30" s="72">
        <v>21320339</v>
      </c>
      <c r="F30" s="72">
        <v>6159328243</v>
      </c>
      <c r="G30" s="169">
        <v>848853231</v>
      </c>
      <c r="H30" s="72">
        <v>0</v>
      </c>
      <c r="I30" s="169">
        <v>0</v>
      </c>
      <c r="J30" s="162" t="s">
        <v>204</v>
      </c>
    </row>
    <row r="31" spans="1:10" x14ac:dyDescent="0.25">
      <c r="A31" s="167" t="s">
        <v>205</v>
      </c>
      <c r="B31" s="170">
        <v>17263295443</v>
      </c>
      <c r="C31" s="170">
        <v>475575649</v>
      </c>
      <c r="D31" s="72">
        <v>3989379809</v>
      </c>
      <c r="E31" s="72">
        <v>177623376</v>
      </c>
      <c r="F31" s="72">
        <v>58316693896</v>
      </c>
      <c r="G31" s="169">
        <v>2168531685</v>
      </c>
      <c r="H31" s="72">
        <v>32560130596</v>
      </c>
      <c r="I31" s="169">
        <v>1422144336</v>
      </c>
      <c r="J31" s="162" t="s">
        <v>206</v>
      </c>
    </row>
    <row r="32" spans="1:10" x14ac:dyDescent="0.25">
      <c r="A32" s="167" t="s">
        <v>207</v>
      </c>
      <c r="B32" s="170">
        <v>17639064526</v>
      </c>
      <c r="C32" s="170">
        <v>833781377.48000002</v>
      </c>
      <c r="D32" s="72">
        <v>7076295952</v>
      </c>
      <c r="E32" s="72">
        <v>339724083</v>
      </c>
      <c r="F32" s="72">
        <v>8748978677</v>
      </c>
      <c r="G32" s="169">
        <v>643949072</v>
      </c>
      <c r="H32" s="72">
        <v>25713899523.5</v>
      </c>
      <c r="I32" s="169">
        <v>1259809306</v>
      </c>
      <c r="J32" s="162" t="s">
        <v>208</v>
      </c>
    </row>
    <row r="33" spans="1:10" x14ac:dyDescent="0.25">
      <c r="A33" s="167" t="s">
        <v>209</v>
      </c>
      <c r="B33" s="170">
        <v>623269047396.66602</v>
      </c>
      <c r="C33" s="170">
        <v>23307223648.475349</v>
      </c>
      <c r="D33" s="72">
        <v>150973938266.32678</v>
      </c>
      <c r="E33" s="72">
        <v>15158564931.73</v>
      </c>
      <c r="F33" s="72">
        <v>292233969933.30383</v>
      </c>
      <c r="G33" s="169">
        <v>24077869711.659992</v>
      </c>
      <c r="H33" s="72">
        <v>226443079014.34998</v>
      </c>
      <c r="I33" s="169">
        <v>13939165382.062069</v>
      </c>
      <c r="J33" s="162" t="s">
        <v>210</v>
      </c>
    </row>
    <row r="34" spans="1:10" x14ac:dyDescent="0.25">
      <c r="A34" s="167" t="s">
        <v>211</v>
      </c>
      <c r="B34" s="170">
        <v>56695713408.080002</v>
      </c>
      <c r="C34" s="170">
        <v>8500861324.5749798</v>
      </c>
      <c r="D34" s="72">
        <v>28884231126.649998</v>
      </c>
      <c r="E34" s="72">
        <v>4573871700</v>
      </c>
      <c r="F34" s="72">
        <v>71591885596.199997</v>
      </c>
      <c r="G34" s="169">
        <v>9754340615.6200008</v>
      </c>
      <c r="H34" s="72">
        <v>148957603229.43796</v>
      </c>
      <c r="I34" s="169">
        <v>10581173789.310001</v>
      </c>
      <c r="J34" s="162" t="s">
        <v>212</v>
      </c>
    </row>
    <row r="35" spans="1:10" x14ac:dyDescent="0.25">
      <c r="A35" s="167" t="s">
        <v>213</v>
      </c>
      <c r="B35" s="170">
        <v>9574223328.4699993</v>
      </c>
      <c r="C35" s="170">
        <v>2025176525.5799999</v>
      </c>
      <c r="D35" s="72">
        <v>13664871877.38999</v>
      </c>
      <c r="E35" s="72">
        <v>665666952.25</v>
      </c>
      <c r="F35" s="72">
        <v>-5679242188.4700003</v>
      </c>
      <c r="G35" s="169">
        <v>982776912.53999996</v>
      </c>
      <c r="H35" s="72">
        <v>29578270705.922504</v>
      </c>
      <c r="I35" s="169">
        <v>3478566951.02</v>
      </c>
      <c r="J35" s="162" t="s">
        <v>214</v>
      </c>
    </row>
    <row r="36" spans="1:10" x14ac:dyDescent="0.25">
      <c r="A36" s="167" t="s">
        <v>215</v>
      </c>
      <c r="B36" s="170">
        <v>255198027969.66501</v>
      </c>
      <c r="C36" s="170">
        <v>21102195657.557487</v>
      </c>
      <c r="D36" s="72">
        <v>184988731690.24652</v>
      </c>
      <c r="E36" s="72">
        <v>26599352285.711838</v>
      </c>
      <c r="F36" s="72">
        <v>312870536008.39001</v>
      </c>
      <c r="G36" s="169">
        <v>48215846096.759995</v>
      </c>
      <c r="H36" s="72">
        <v>809302415268.51782</v>
      </c>
      <c r="I36" s="169">
        <v>56053745020.440002</v>
      </c>
      <c r="J36" s="162" t="s">
        <v>216</v>
      </c>
    </row>
    <row r="37" spans="1:10" x14ac:dyDescent="0.25">
      <c r="A37" s="167" t="s">
        <v>217</v>
      </c>
      <c r="B37" s="170">
        <v>92593045202.780197</v>
      </c>
      <c r="C37" s="170">
        <v>11395339250.375431</v>
      </c>
      <c r="D37" s="72">
        <v>77757630997.91922</v>
      </c>
      <c r="E37" s="72">
        <v>8811125612.3544693</v>
      </c>
      <c r="F37" s="72">
        <v>148336655841</v>
      </c>
      <c r="G37" s="169">
        <v>9689833706</v>
      </c>
      <c r="H37" s="72">
        <v>80901896330.724609</v>
      </c>
      <c r="I37" s="169">
        <v>17697554242.720001</v>
      </c>
      <c r="J37" s="162" t="s">
        <v>217</v>
      </c>
    </row>
    <row r="38" spans="1:10" x14ac:dyDescent="0.25">
      <c r="A38" s="167" t="s">
        <v>218</v>
      </c>
      <c r="B38" s="170">
        <v>350612148112.79504</v>
      </c>
      <c r="C38" s="170">
        <v>30532520635.086781</v>
      </c>
      <c r="D38" s="72">
        <v>166465204845.33438</v>
      </c>
      <c r="E38" s="72">
        <v>15977590283.54357</v>
      </c>
      <c r="F38" s="72">
        <v>1109544905859.5435</v>
      </c>
      <c r="G38" s="169">
        <v>36904446743.059998</v>
      </c>
      <c r="H38" s="72">
        <v>823540703801.92358</v>
      </c>
      <c r="I38" s="169">
        <v>27024081442.241631</v>
      </c>
      <c r="J38" s="162" t="s">
        <v>219</v>
      </c>
    </row>
    <row r="39" spans="1:10" x14ac:dyDescent="0.25">
      <c r="A39" s="171" t="s">
        <v>220</v>
      </c>
      <c r="B39" s="103">
        <f t="shared" ref="B39:G39" si="1">B25+B26+B27+B28+B29+B30+B31+B32+B33+B34+B35+B36+B37+B38</f>
        <v>3960926510787.8604</v>
      </c>
      <c r="C39" s="103">
        <f t="shared" si="1"/>
        <v>314940297470.89197</v>
      </c>
      <c r="D39" s="103">
        <f t="shared" si="1"/>
        <v>1968436329723.8267</v>
      </c>
      <c r="E39" s="103">
        <f t="shared" si="1"/>
        <v>195021685745.96457</v>
      </c>
      <c r="F39" s="103">
        <f t="shared" si="1"/>
        <v>4982155653440.8477</v>
      </c>
      <c r="G39" s="103">
        <f t="shared" si="1"/>
        <v>383689603810.41986</v>
      </c>
      <c r="H39" s="103">
        <v>4449310871221.0713</v>
      </c>
      <c r="I39" s="103">
        <v>291606283741.57983</v>
      </c>
      <c r="J39" s="163" t="s">
        <v>220</v>
      </c>
    </row>
  </sheetData>
  <mergeCells count="14">
    <mergeCell ref="B22:C22"/>
    <mergeCell ref="D22:G22"/>
    <mergeCell ref="D23:E23"/>
    <mergeCell ref="F23:G23"/>
    <mergeCell ref="H3:I3"/>
    <mergeCell ref="H2:I2"/>
    <mergeCell ref="H23:I23"/>
    <mergeCell ref="H22:I22"/>
    <mergeCell ref="G1:J1"/>
    <mergeCell ref="B2:C2"/>
    <mergeCell ref="D2:G2"/>
    <mergeCell ref="D3:E3"/>
    <mergeCell ref="F3:G3"/>
    <mergeCell ref="G21:J21"/>
  </mergeCells>
  <dataValidations count="1">
    <dataValidation type="decimal" showErrorMessage="1" errorTitle="Kesalahan Jenis Data" error="Data yang dimasukkan harus berupa Angka!" sqref="B5:I18 B25:I38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62EDFB-5532-48BE-AD31-F07CE679723C}"/>
</file>

<file path=customXml/itemProps2.xml><?xml version="1.0" encoding="utf-8"?>
<ds:datastoreItem xmlns:ds="http://schemas.openxmlformats.org/officeDocument/2006/customXml" ds:itemID="{EEE38142-2802-4ABE-A505-AABC96EBFB05}"/>
</file>

<file path=customXml/itemProps3.xml><?xml version="1.0" encoding="utf-8"?>
<ds:datastoreItem xmlns:ds="http://schemas.openxmlformats.org/officeDocument/2006/customXml" ds:itemID="{B8146CFA-269B-4726-90F8-D907A9D63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Notes</vt:lpstr>
      <vt:lpstr>Table of Contents</vt:lpstr>
      <vt:lpstr>Key Stats</vt:lpstr>
      <vt:lpstr>Ratios</vt:lpstr>
      <vt:lpstr>Financial Position</vt:lpstr>
      <vt:lpstr>Income Statement</vt:lpstr>
      <vt:lpstr>Premiums &amp; Commissions</vt:lpstr>
      <vt:lpstr>Cover!Print_Area</vt:lpstr>
      <vt:lpstr>'Financial Position'!Print_Area</vt:lpstr>
      <vt:lpstr>'Key Stats'!Print_Area</vt:lpstr>
      <vt:lpstr>Notes!Print_Area</vt:lpstr>
      <vt:lpstr>Ratios!Print_Area</vt:lpstr>
      <vt:lpstr>'Table of Contents'!Print_Area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 Oktaviana</cp:lastModifiedBy>
  <dcterms:created xsi:type="dcterms:W3CDTF">2019-08-19T03:21:45Z</dcterms:created>
  <dcterms:modified xsi:type="dcterms:W3CDTF">2019-08-19T09:58:40Z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