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2.xml" ContentType="application/vnd.openxmlformats-officedocument.spreadsheetml.worksheet+xml"/>
  <Override PartName="/xl/worksheets/sheet34.xml" ContentType="application/vnd.openxmlformats-officedocument.spreadsheetml.worksheet+xml"/>
  <Override PartName="/xl/styles.xml" ContentType="application/vnd.openxmlformats-officedocument.spreadsheetml.styles+xml"/>
  <Override PartName="/xl/worksheets/sheet3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20.xml" ContentType="application/vnd.openxmlformats-officedocument.spreadsheetml.worksheet+xml"/>
  <Override PartName="/xl/worksheets/sheet33.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8.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755" tabRatio="1000" firstSheet="4" activeTab="9"/>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27" r:id="rId30"/>
    <sheet name="T28" sheetId="28" r:id="rId31"/>
    <sheet name="T29" sheetId="29" r:id="rId32"/>
    <sheet name="T30" sheetId="30" r:id="rId33"/>
    <sheet name="T31" sheetId="31" r:id="rId34"/>
    <sheet name="T32" sheetId="32" r:id="rId35"/>
    <sheet name="T33" sheetId="33" r:id="rId36"/>
    <sheet name="T34" sheetId="34" r:id="rId37"/>
    <sheet name="Glosary" sheetId="36" r:id="rId38"/>
  </sheets>
  <definedNames>
    <definedName name="_Toc447795341" localSheetId="4">'T2'!$B$2</definedName>
    <definedName name="_Toc448419002" localSheetId="29">'T27'!#REF!</definedName>
    <definedName name="_Toc450741490" localSheetId="4">'T2'!#REF!</definedName>
    <definedName name="_Toc450741491" localSheetId="5">'T3'!$B$2</definedName>
    <definedName name="_Toc450741492" localSheetId="5">'T3'!#REF!</definedName>
    <definedName name="_Toc450741493" localSheetId="6">'T4'!$B$2</definedName>
    <definedName name="_Toc450741494" localSheetId="6">'T4'!#REF!</definedName>
    <definedName name="_Toc450741495" localSheetId="7">'T5'!$B$2</definedName>
    <definedName name="_Toc450741496" localSheetId="7">'T5'!#REF!</definedName>
    <definedName name="_Toc450741497" localSheetId="8">'T6'!$B$2</definedName>
    <definedName name="_Toc450741498" localSheetId="8">'T6'!#REF!</definedName>
    <definedName name="_Toc450741499" localSheetId="9">'T7'!$B$2</definedName>
    <definedName name="_Toc450741500" localSheetId="9">'T7'!#REF!</definedName>
    <definedName name="_Toc450741501" localSheetId="10">'T8'!$B$2</definedName>
    <definedName name="_Toc450741502" localSheetId="10">'T8'!#REF!</definedName>
    <definedName name="_Toc450741503" localSheetId="11">'T9'!$B$2</definedName>
    <definedName name="_Toc450741504" localSheetId="11">'T9'!#REF!</definedName>
    <definedName name="_Toc450741505" localSheetId="12">'T10'!$B$2</definedName>
    <definedName name="_Toc450741506" localSheetId="12">'T10'!#REF!</definedName>
    <definedName name="_Toc450741507" localSheetId="13">'T11'!$B$2</definedName>
    <definedName name="_Toc450741508" localSheetId="14">'T12'!$B$2</definedName>
    <definedName name="_Toc450741509" localSheetId="15">'T13'!$B$2</definedName>
    <definedName name="_Toc450741510" localSheetId="16">'T14'!$B$2</definedName>
    <definedName name="_Toc450741511" localSheetId="17">'T15'!$B$2</definedName>
    <definedName name="_Toc450741512" localSheetId="18">'T16'!$B$2</definedName>
    <definedName name="_Toc450741513" localSheetId="19">'T17'!$B$2</definedName>
    <definedName name="_Toc450741514" localSheetId="20">'T18'!$B$2</definedName>
    <definedName name="_Toc450741515" localSheetId="21">'T19'!$B$2</definedName>
    <definedName name="_Toc450741516" localSheetId="22">'T20'!$B$2</definedName>
    <definedName name="_Toc450741517" localSheetId="23">'T21'!$B$2</definedName>
    <definedName name="_Toc450741518" localSheetId="24">'T22'!$B$2</definedName>
    <definedName name="_Toc450741519" localSheetId="25">'T23'!$B$2</definedName>
    <definedName name="_Toc450741520" localSheetId="26">'T24'!$B$2</definedName>
    <definedName name="_Toc450741521" localSheetId="27">'T25'!$B$2</definedName>
    <definedName name="_Toc450741522" localSheetId="28">'T26'!$B$2</definedName>
    <definedName name="_Toc450741523" localSheetId="29">'T27'!$B$2</definedName>
    <definedName name="_Toc450741525" localSheetId="30">'T28'!$B$2</definedName>
    <definedName name="_Toc450741526" localSheetId="31">'T29'!$B$2</definedName>
    <definedName name="_Toc450741527" localSheetId="32">'T30'!$B$2</definedName>
    <definedName name="_Toc450741528" localSheetId="33">'T31'!$B$2</definedName>
    <definedName name="_Toc450741529" localSheetId="34">'T32'!$B$2</definedName>
    <definedName name="_Toc450741530" localSheetId="35">'T33'!$B$2</definedName>
    <definedName name="_Toc450741531" localSheetId="36">'T34'!$B$2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0" l="1"/>
  <c r="F6" i="30"/>
  <c r="G6" i="30"/>
  <c r="H6" i="30"/>
  <c r="I6" i="30"/>
  <c r="J6" i="30"/>
  <c r="K6" i="30"/>
  <c r="L6" i="30"/>
  <c r="M6" i="30"/>
  <c r="N6" i="30"/>
  <c r="O6" i="30"/>
  <c r="P6" i="30"/>
  <c r="D6" i="30"/>
  <c r="E6" i="29"/>
  <c r="F6" i="29"/>
  <c r="G6" i="29"/>
  <c r="H6" i="29"/>
  <c r="I6" i="29"/>
  <c r="J6" i="29"/>
  <c r="K6" i="29"/>
  <c r="L6" i="29"/>
  <c r="M6" i="29"/>
  <c r="N6" i="29"/>
  <c r="O6" i="29"/>
  <c r="P6" i="29"/>
  <c r="D6" i="29"/>
  <c r="E6" i="28"/>
  <c r="F6" i="28"/>
  <c r="G6" i="28"/>
  <c r="H6" i="28"/>
  <c r="I6" i="28"/>
  <c r="J6" i="28"/>
  <c r="K6" i="28"/>
  <c r="L6" i="28"/>
  <c r="M6" i="28"/>
  <c r="N6" i="28"/>
  <c r="O6" i="28"/>
  <c r="P6" i="28"/>
  <c r="D6" i="28"/>
  <c r="E6" i="27"/>
  <c r="F6" i="27"/>
  <c r="G6" i="27"/>
  <c r="H6" i="27"/>
  <c r="I6" i="27"/>
  <c r="J6" i="27"/>
  <c r="K6" i="27"/>
  <c r="L6" i="27"/>
  <c r="M6" i="27"/>
  <c r="N6" i="27"/>
  <c r="O6" i="27"/>
  <c r="P6" i="27"/>
  <c r="D6" i="27"/>
  <c r="O19" i="26" l="1"/>
  <c r="N19" i="26"/>
  <c r="O18" i="26"/>
  <c r="O11" i="26"/>
  <c r="N11" i="26"/>
  <c r="O18" i="25"/>
  <c r="N18" i="25"/>
  <c r="O11" i="25"/>
  <c r="O19" i="25" s="1"/>
  <c r="N11" i="25"/>
  <c r="N19" i="25" s="1"/>
  <c r="O18" i="24"/>
  <c r="N18" i="24"/>
  <c r="O11" i="24"/>
  <c r="O19" i="24" s="1"/>
  <c r="N11" i="24"/>
  <c r="N19" i="24" s="1"/>
  <c r="O19" i="23"/>
  <c r="N19" i="23"/>
  <c r="O6" i="15"/>
  <c r="O6" i="14"/>
  <c r="O6" i="13"/>
  <c r="P14" i="27" l="1"/>
  <c r="P15" i="13" l="1"/>
  <c r="O7" i="1"/>
  <c r="O21" i="27" l="1"/>
  <c r="K7" i="1" l="1"/>
  <c r="L7" i="1"/>
  <c r="M7" i="1"/>
  <c r="N7" i="1"/>
  <c r="P13" i="30" l="1"/>
  <c r="O13" i="30"/>
  <c r="P9" i="30"/>
  <c r="O9" i="30"/>
  <c r="P21" i="29"/>
  <c r="O21" i="29"/>
  <c r="P14" i="29"/>
  <c r="O14" i="29"/>
  <c r="P21" i="28"/>
  <c r="O21" i="28"/>
  <c r="P14" i="28"/>
  <c r="O14" i="28"/>
  <c r="P21" i="27"/>
  <c r="P22" i="27" s="1"/>
  <c r="O14" i="27"/>
  <c r="P18" i="26"/>
  <c r="P11" i="26"/>
  <c r="P18" i="25"/>
  <c r="P11" i="25"/>
  <c r="P18" i="24"/>
  <c r="P11" i="24"/>
  <c r="P18" i="23"/>
  <c r="O18" i="23"/>
  <c r="P11" i="23"/>
  <c r="O11" i="23"/>
  <c r="P10" i="22"/>
  <c r="O10" i="22"/>
  <c r="P10" i="21"/>
  <c r="O10" i="21"/>
  <c r="P10" i="20"/>
  <c r="O10" i="20"/>
  <c r="P12" i="19"/>
  <c r="O12" i="19"/>
  <c r="P19" i="25" l="1"/>
  <c r="P19" i="24"/>
  <c r="P22" i="28" s="1"/>
  <c r="P24" i="28" s="1"/>
  <c r="P19" i="23"/>
  <c r="P24" i="27" s="1"/>
  <c r="P19" i="26"/>
  <c r="P14" i="30" s="1"/>
  <c r="P16" i="30" s="1"/>
  <c r="O22" i="27"/>
  <c r="O24" i="27" s="1"/>
  <c r="P22" i="29"/>
  <c r="P24" i="29" s="1"/>
  <c r="O14" i="30"/>
  <c r="O16" i="30" s="1"/>
  <c r="O22" i="29"/>
  <c r="O24" i="29" s="1"/>
  <c r="P12" i="18"/>
  <c r="O12" i="18"/>
  <c r="P12" i="17"/>
  <c r="O12" i="17"/>
  <c r="P10" i="16"/>
  <c r="O10" i="16"/>
  <c r="P15" i="15"/>
  <c r="O15" i="15"/>
  <c r="P15" i="14"/>
  <c r="O15" i="14"/>
  <c r="O15" i="13"/>
  <c r="P23" i="12"/>
  <c r="O23" i="12"/>
  <c r="P23" i="11"/>
  <c r="O23" i="11"/>
  <c r="P23" i="10"/>
  <c r="O23" i="10"/>
  <c r="P23" i="9"/>
  <c r="O23" i="9"/>
  <c r="C9" i="7" l="1"/>
  <c r="D9" i="7"/>
  <c r="E9" i="7"/>
  <c r="F9" i="7"/>
  <c r="G9" i="7"/>
  <c r="H9" i="7"/>
  <c r="I9" i="7"/>
  <c r="J9" i="7"/>
  <c r="K9" i="7"/>
  <c r="L9" i="7"/>
  <c r="M9" i="7"/>
  <c r="N9" i="7"/>
  <c r="O9" i="7"/>
  <c r="O9" i="5"/>
  <c r="N9" i="5"/>
  <c r="C9" i="5"/>
  <c r="D9" i="5"/>
  <c r="E9" i="5"/>
  <c r="F9" i="5"/>
  <c r="G9" i="5"/>
  <c r="H9" i="5"/>
  <c r="I9" i="5"/>
  <c r="J9" i="5"/>
  <c r="K9" i="5"/>
  <c r="L9" i="5"/>
  <c r="M9" i="5"/>
  <c r="C9" i="3"/>
  <c r="D9" i="3"/>
  <c r="E9" i="3"/>
  <c r="F9" i="3"/>
  <c r="G9" i="3"/>
  <c r="H9" i="3"/>
  <c r="I9" i="3"/>
  <c r="J9" i="3"/>
  <c r="K9" i="3"/>
  <c r="L9" i="3"/>
  <c r="M9" i="3"/>
  <c r="N9" i="3"/>
  <c r="O9" i="3"/>
  <c r="C7" i="1"/>
  <c r="D7" i="1"/>
  <c r="E7" i="1"/>
  <c r="F7" i="1"/>
  <c r="G7" i="1"/>
  <c r="H7" i="1"/>
  <c r="I7" i="1"/>
  <c r="J7" i="1"/>
</calcChain>
</file>

<file path=xl/sharedStrings.xml><?xml version="1.0" encoding="utf-8"?>
<sst xmlns="http://schemas.openxmlformats.org/spreadsheetml/2006/main" count="1352" uniqueCount="425">
  <si>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</si>
  <si>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</si>
  <si>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</si>
  <si>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</si>
  <si>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</si>
  <si>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</si>
  <si>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</si>
  <si>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</si>
  <si>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</si>
  <si>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</si>
  <si>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</si>
  <si>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</si>
  <si>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</si>
  <si>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</si>
  <si>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</si>
  <si>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</si>
  <si>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</si>
  <si>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</si>
  <si>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</si>
  <si>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</si>
  <si>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</si>
  <si>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</si>
  <si>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</si>
  <si>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</si>
  <si>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</si>
  <si>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</si>
  <si>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</si>
  <si>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</si>
  <si>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</si>
  <si>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</si>
  <si>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</si>
  <si>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</si>
  <si>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</si>
  <si>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</si>
  <si>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</si>
  <si>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</si>
  <si>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</si>
  <si>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</si>
  <si>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</si>
  <si>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</si>
  <si>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</si>
  <si>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</si>
  <si>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</si>
  <si>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</si>
  <si>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</si>
  <si>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</si>
  <si>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</si>
  <si>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</si>
  <si>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</si>
  <si>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</si>
  <si>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</si>
  <si>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</si>
  <si>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</si>
  <si>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</si>
  <si>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</si>
  <si>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</si>
  <si>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</si>
  <si>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</si>
  <si>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</si>
  <si>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</si>
  <si>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</si>
  <si>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</si>
  <si>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Surat Berharga Pemerintah/ </t>
  </si>
  <si>
    <t xml:space="preserve">Tabungan/ </t>
  </si>
  <si>
    <t xml:space="preserve">Deposito On Call/ </t>
  </si>
  <si>
    <t xml:space="preserve">Deposito Berjangka/ </t>
  </si>
  <si>
    <t xml:space="preserve">Sertifikat Deposito/ </t>
  </si>
  <si>
    <t xml:space="preserve">Sertifikat Bank Indonesia/ </t>
  </si>
  <si>
    <t xml:space="preserve">Saham/ </t>
  </si>
  <si>
    <t xml:space="preserve">Obligasi/ </t>
  </si>
  <si>
    <t xml:space="preserve">Sukuk/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</si>
  <si>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</si>
  <si>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</si>
  <si>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</si>
  <si>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</si>
  <si>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</si>
  <si>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</si>
  <si>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</si>
  <si>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</si>
  <si>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</si>
  <si>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</si>
  <si>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</si>
  <si>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</si>
  <si>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</si>
  <si>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</si>
  <si>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</si>
  <si>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</si>
  <si>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</si>
  <si>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</si>
  <si>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</si>
  <si>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</si>
  <si>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</si>
  <si>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</si>
  <si>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</si>
  <si>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</si>
  <si>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</si>
  <si>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 xml:space="preserve"> - </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</si>
  <si>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</si>
  <si>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</si>
  <si>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</si>
  <si>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</si>
  <si>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</si>
  <si>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</si>
  <si>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</si>
  <si>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</si>
  <si>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</si>
  <si>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</si>
  <si>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</si>
  <si>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</si>
  <si>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</si>
  <si>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</si>
  <si>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</si>
  <si>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</si>
  <si>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</si>
  <si>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</si>
  <si>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</si>
  <si>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</si>
  <si>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</si>
  <si>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</si>
  <si>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</si>
  <si>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</si>
  <si>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</si>
  <si>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</si>
  <si>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</si>
  <si>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</si>
  <si>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</si>
  <si>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</si>
  <si>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</si>
  <si>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</si>
  <si>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</si>
  <si>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</si>
  <si>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</si>
  <si>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</si>
  <si>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</si>
  <si>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</si>
  <si>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</si>
  <si>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</si>
  <si>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</si>
  <si>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</si>
  <si>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</si>
  <si>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BEBAN OPERASIONAL</t>
  </si>
  <si>
    <t>HASIL USAHA SEBELUM PAJAK</t>
  </si>
  <si>
    <t>PAJAK PENGHASILAN</t>
  </si>
  <si>
    <t>HASIL USAHA SETELAH PAJAK</t>
  </si>
  <si>
    <t>OPERATING EXPENSE</t>
  </si>
  <si>
    <t>Fee and Salary Expense</t>
  </si>
  <si>
    <t>Office Expense</t>
  </si>
  <si>
    <t>Maintenance Expense</t>
  </si>
  <si>
    <t>Depreciation Expense</t>
  </si>
  <si>
    <t>Third Party Service Expense</t>
  </si>
  <si>
    <t>Other Operating Expense</t>
  </si>
  <si>
    <t>Total Operating Expense</t>
  </si>
  <si>
    <t>OTHER REVENUE AND EXPENSE</t>
  </si>
  <si>
    <t>Interest Income from Late Contribution</t>
  </si>
  <si>
    <t>Gain (Losses) from Disposal of Operating Assets</t>
  </si>
  <si>
    <t>Gain (Losses) from Disposal of Other Assets</t>
  </si>
  <si>
    <t xml:space="preserve">Other Non Investment Revenue </t>
  </si>
  <si>
    <t>Other Non Investment and Operating  Expense</t>
  </si>
  <si>
    <t>Total Other Revenue and Expense</t>
  </si>
  <si>
    <t>OPERATING REVENUE BEFORE TAXES</t>
  </si>
  <si>
    <t>TAXES EXPENSE</t>
  </si>
  <si>
    <t>NET INCOME AFTER TAXES</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</si>
  <si>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</si>
  <si>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</si>
  <si>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</si>
  <si>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</si>
  <si>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</si>
  <si>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</si>
  <si>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</si>
  <si>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</si>
  <si>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</si>
  <si>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</si>
  <si>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</si>
  <si>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</si>
  <si>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</si>
  <si>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</si>
  <si>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</si>
  <si>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</si>
  <si>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</si>
  <si>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</si>
  <si>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</si>
  <si>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</si>
  <si>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</si>
  <si>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</si>
  <si>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</si>
  <si>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</si>
  <si>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</si>
  <si>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</si>
  <si>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</si>
  <si>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</si>
  <si>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</si>
  <si>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</si>
  <si>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</si>
  <si>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23</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</si>
  <si>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</si>
  <si>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</si>
  <si>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</si>
  <si>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</si>
  <si>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</si>
  <si>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</si>
  <si>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</si>
  <si>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</si>
  <si>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</si>
  <si>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</si>
  <si>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</si>
  <si>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</si>
  <si>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</si>
  <si>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</si>
  <si>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</si>
  <si>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</si>
  <si>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</si>
  <si>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</si>
  <si>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</si>
  <si>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</si>
  <si>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</si>
  <si>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</si>
  <si>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</si>
  <si>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</si>
  <si>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</si>
  <si>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</si>
  <si>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</si>
  <si>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</si>
  <si>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</si>
  <si>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</si>
  <si>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</si>
  <si>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</si>
  <si>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</si>
  <si>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</si>
  <si>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</si>
  <si>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r>
      <t>TABEL 27. HASIL USAHA SETELAH PAJAK DANA PENSIUN/</t>
    </r>
    <r>
      <rPr>
        <i/>
        <sz val="11"/>
        <color theme="1"/>
        <rFont val="Cambria"/>
        <family val="1"/>
      </rPr>
      <t xml:space="preserve">PENSION NET INCOME AFTER TAXES </t>
    </r>
  </si>
  <si>
    <r>
      <t>TABEL 28. HASIL USAHA SETELAH PAJAK DPPK PPMP/</t>
    </r>
    <r>
      <rPr>
        <i/>
        <sz val="11"/>
        <color theme="1"/>
        <rFont val="Cambria"/>
        <family val="1"/>
      </rPr>
      <t xml:space="preserve">EPF DBPP NET INCOME AFTER TAXES </t>
    </r>
  </si>
  <si>
    <r>
      <t>TABEL 29. HASIL USAHA SETELAH PAJAK DPPK-PPIP/</t>
    </r>
    <r>
      <rPr>
        <i/>
        <sz val="11"/>
        <color theme="1"/>
        <rFont val="Cambria"/>
        <family val="1"/>
      </rPr>
      <t>EPF DCPP NET INCOME AFTER TAXES</t>
    </r>
  </si>
  <si>
    <r>
      <t>TABEL 30. HASIL USAHA SETELAH PAJAK DPLK/</t>
    </r>
    <r>
      <rPr>
        <i/>
        <sz val="11"/>
        <color theme="1"/>
        <rFont val="Cambria"/>
        <family val="1"/>
      </rPr>
      <t xml:space="preserve">FIPF NET INCOME AFTER TAXES </t>
    </r>
  </si>
  <si>
    <r>
      <t>TABEL 31. RETURN ON INVESTMENT (ROI) DANA PENSIUN BERDASARKAN PROGRAM PENSIUN/</t>
    </r>
    <r>
      <rPr>
        <i/>
        <sz val="11"/>
        <color theme="1"/>
        <rFont val="Cambria"/>
        <family val="1"/>
      </rPr>
      <t>PENSION RETURN ON INVESTMENT (ROI) BASED ON PENSION PLAN</t>
    </r>
  </si>
  <si>
    <r>
      <t>TABEL 32. RETURN ON ASSET (ROA) DANA PENSIUN BERDASARKAN PROGRAM PENSIUN/</t>
    </r>
    <r>
      <rPr>
        <i/>
        <sz val="11"/>
        <color theme="1"/>
        <rFont val="Cambria"/>
        <family val="1"/>
      </rPr>
      <t>PENSION RETURN ON ASSET (ROA) BASED ON PENSION PLAN</t>
    </r>
  </si>
  <si>
    <r>
      <t>TABEL 33. RASIO INVESTASI TERHADAP ASET (RITA) DANA PENSIUN BERDASARKAN PROGRAM PENSIUN/</t>
    </r>
    <r>
      <rPr>
        <i/>
        <sz val="11"/>
        <color theme="1"/>
        <rFont val="Cambria"/>
        <family val="1"/>
      </rPr>
      <t>PENSION RATIO OF INVESTMENTS TO ASSESTS BASED ON PENSION PLAN</t>
    </r>
  </si>
  <si>
    <r>
      <t>TABEL 34. KEPESERTAAN DANA PENSIUN/</t>
    </r>
    <r>
      <rPr>
        <i/>
        <sz val="11"/>
        <color theme="1"/>
        <rFont val="Cambria"/>
        <family val="1"/>
      </rPr>
      <t>PENSION PARTICIPANTS</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</si>
  <si>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</si>
  <si>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</si>
  <si>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</si>
  <si>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</si>
  <si>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</si>
  <si>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</si>
  <si>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</si>
  <si>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</si>
  <si>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</si>
  <si>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</si>
  <si>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</si>
  <si>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</si>
  <si>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</si>
  <si>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</si>
  <si>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</si>
  <si>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</si>
  <si>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</si>
  <si>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</si>
  <si>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</si>
  <si>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</si>
  <si>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</si>
  <si>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</si>
  <si>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</si>
  <si>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</si>
  <si>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</si>
  <si>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</si>
  <si>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</si>
  <si>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</si>
  <si>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</si>
  <si>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</si>
  <si>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</si>
  <si>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Efek Beragun Aset dari KIK EBA*</t>
  </si>
  <si>
    <t>Unit Penyertaan Reksadana*</t>
  </si>
  <si>
    <t>Type of</t>
  </si>
  <si>
    <r>
      <t>Tabel 1 Jumlah Dana Pensiun</t>
    </r>
    <r>
      <rPr>
        <b/>
        <sz val="9"/>
        <color rgb="FF4C483D"/>
        <rFont val="Arial"/>
        <family val="2"/>
      </rPr>
      <t xml:space="preserve"> 
</t>
    </r>
    <r>
      <rPr>
        <b/>
        <i/>
        <sz val="9"/>
        <color theme="0"/>
        <rFont val="Arial"/>
        <family val="2"/>
      </rPr>
      <t>Table 1 Total Pension Fund</t>
    </r>
  </si>
  <si>
    <t>Jenis
Dana Pensiun</t>
  </si>
  <si>
    <r>
      <t>Tabel 2 Jumlah Dana Pensiun Berdasarkan Provinsi</t>
    </r>
    <r>
      <rPr>
        <b/>
        <i/>
        <sz val="9"/>
        <color rgb="FFFFFFFF"/>
        <rFont val="Arial"/>
        <family val="2"/>
      </rPr>
      <t xml:space="preserve"> 
Table 2 Total Pension Fund Based On Province</t>
    </r>
  </si>
  <si>
    <t>(Miliar rupiah/Billion rupiah)</t>
  </si>
  <si>
    <t>Jenis</t>
  </si>
  <si>
    <t>Dana Pensiun</t>
  </si>
  <si>
    <t>Pension Funds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</si>
  <si>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</si>
  <si>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</si>
  <si>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</si>
  <si>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</si>
  <si>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</si>
  <si>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</si>
  <si>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</si>
  <si>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</si>
  <si>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(Nilai Wajar)</t>
  </si>
  <si>
    <t>Portfolio Investments</t>
  </si>
  <si>
    <t>(Fair Value)</t>
  </si>
  <si>
    <t>-</t>
  </si>
  <si>
    <t xml:space="preserve">              - </t>
  </si>
  <si>
    <t>Surat Berharga Pemerintah</t>
  </si>
  <si>
    <t>Tabungan</t>
  </si>
  <si>
    <t xml:space="preserve">Deposito On Call </t>
  </si>
  <si>
    <t xml:space="preserve">Deposito Berjangka </t>
  </si>
  <si>
    <t>Sertifikat Deposito</t>
  </si>
  <si>
    <t xml:space="preserve">  -  </t>
  </si>
  <si>
    <t>Sertifikat Bank Indonesia</t>
  </si>
  <si>
    <t>Saham</t>
  </si>
  <si>
    <t>Obligasi*</t>
  </si>
  <si>
    <t>31.532*</t>
  </si>
  <si>
    <t>Unit Penyertaan Reksadana</t>
  </si>
  <si>
    <t>Efek Beragun Aset dari KIK EBA</t>
  </si>
  <si>
    <t>Unit Penyertaan berbentuk KIK</t>
  </si>
  <si>
    <t>Kontrak Opsi Saham</t>
  </si>
  <si>
    <t>Penempatan Langsung pada Saham</t>
  </si>
  <si>
    <t>Tanah</t>
  </si>
  <si>
    <t>Bangunan</t>
  </si>
  <si>
    <t>Tanah dan Bangunan</t>
  </si>
  <si>
    <r>
      <t xml:space="preserve">Tabel 10 Portofolio Investasi DPPK PPMP
</t>
    </r>
    <r>
      <rPr>
        <b/>
        <i/>
        <sz val="9"/>
        <color rgb="FFFFFFFF"/>
        <rFont val="Arial"/>
        <family val="2"/>
      </rPr>
      <t>Table 10 EPF DBPP Investments Portfolio</t>
    </r>
  </si>
  <si>
    <t xml:space="preserve">Obligasi </t>
  </si>
  <si>
    <t xml:space="preserve">Unit Penyertaan berbentuk KIK </t>
  </si>
  <si>
    <t xml:space="preserve">Kontrak Opsi Saham </t>
  </si>
  <si>
    <t xml:space="preserve">Bangunan </t>
  </si>
  <si>
    <r>
      <rPr>
        <b/>
        <sz val="9"/>
        <color rgb="FFFFFFFF"/>
        <rFont val="Arial"/>
        <family val="2"/>
      </rPr>
      <t>Tabel 11 Portofolio Investasi DPPK PPIP</t>
    </r>
    <r>
      <rPr>
        <b/>
        <i/>
        <sz val="9"/>
        <color rgb="FFFFFFFF"/>
        <rFont val="Arial"/>
        <family val="2"/>
      </rPr>
      <t xml:space="preserve">
Table 11 EPF DCPP Investments Portfolio</t>
    </r>
  </si>
  <si>
    <t>Deposito Berjangka</t>
  </si>
  <si>
    <t>1.561*</t>
  </si>
  <si>
    <t>81*</t>
  </si>
  <si>
    <t xml:space="preserve">Tanah dan Bangunan </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</si>
  <si>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</si>
  <si>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</si>
  <si>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</si>
  <si>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</si>
  <si>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</si>
  <si>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</si>
  <si>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</si>
  <si>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</si>
  <si>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</si>
  <si>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</si>
  <si>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</si>
  <si>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</si>
  <si>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</si>
  <si>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</si>
  <si>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</si>
  <si>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</si>
  <si>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</si>
  <si>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</si>
  <si>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</si>
  <si>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</si>
  <si>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</si>
  <si>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</si>
  <si>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</si>
  <si>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</si>
  <si>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</si>
  <si>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</si>
  <si>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</si>
  <si>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ASET OPERASIONAL DAN</t>
  </si>
  <si>
    <t>ASET LAIN-LAIN</t>
  </si>
  <si>
    <t>OPERATIONAL ASSETS AND</t>
  </si>
  <si>
    <t>OTHER ASSETS</t>
  </si>
  <si>
    <t>Tanah dan Bangunan (Nilai Buku)</t>
  </si>
  <si>
    <t>Kendaraan (Nilai Buku)</t>
  </si>
  <si>
    <t>Peralatan Komputer (Nilai Buku)</t>
  </si>
  <si>
    <t>Peralatan Kantor (Nilai Buku)</t>
  </si>
  <si>
    <t>Aset Operasional Lainnya (Nilai Buku)</t>
  </si>
  <si>
    <t>Aset Operasional</t>
  </si>
  <si>
    <t>Dan Aset Lain-Lain</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</si>
  <si>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</si>
  <si>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</si>
  <si>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</si>
  <si>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</si>
  <si>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</si>
  <si>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t>Aset Lain-Lain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</si>
  <si>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</si>
  <si>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</si>
  <si>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</si>
  <si>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</si>
  <si>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</si>
  <si>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</si>
  <si>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</si>
  <si>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</si>
  <si>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</si>
  <si>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</si>
  <si>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</si>
  <si>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</si>
  <si>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</si>
  <si>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</si>
  <si>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</si>
  <si>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</si>
  <si>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</si>
  <si>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</si>
  <si>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</si>
  <si>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</si>
  <si>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</si>
  <si>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</si>
  <si>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</si>
  <si>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</si>
  <si>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</si>
  <si>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</si>
  <si>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</si>
  <si>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</si>
  <si>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</si>
  <si>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</si>
  <si>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</si>
  <si>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</si>
  <si>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</si>
  <si>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</si>
  <si>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Hasil Usaha Setelah</t>
  </si>
  <si>
    <t>Pajak Dana Pensiun</t>
  </si>
  <si>
    <t>Net Income After Taxes</t>
  </si>
  <si>
    <t>Gaji/honor Karyawan, Pengurus &amp; Dewas</t>
  </si>
  <si>
    <t>Beban Kantor</t>
  </si>
  <si>
    <t>Beban Pemeliharaan</t>
  </si>
  <si>
    <t>Beban Penyusutan</t>
  </si>
  <si>
    <t>Beban Jasa Pihak Ketiga</t>
  </si>
  <si>
    <t>Beban Operasional Lain</t>
  </si>
  <si>
    <t>Total Beban Operasional</t>
  </si>
  <si>
    <t>PENDAPATAN DAN BEBAN LAIN-LAIN</t>
  </si>
  <si>
    <t>Bunga Keterlambatan Iuran</t>
  </si>
  <si>
    <t>Laba (Rugi) Penjualan Aset Operasional</t>
  </si>
  <si>
    <t>Laba (Rugi) Penjualan Aset Lain-lain</t>
  </si>
  <si>
    <t>Pendapatan Lain di luar Investasi</t>
  </si>
  <si>
    <t>Beban Lain Diluar Investasi dan Operasional</t>
  </si>
  <si>
    <t>Total Pendapatan dan Beban Lain-lain</t>
  </si>
  <si>
    <r>
      <t xml:space="preserve">Tabel 27 Hasil Usaha Setelah Pajak Dana Pensiun
</t>
    </r>
    <r>
      <rPr>
        <b/>
        <i/>
        <sz val="9"/>
        <color rgb="FFFFFFFF"/>
        <rFont val="Arial"/>
        <family val="2"/>
      </rPr>
      <t>Table 27 Pension Net Income After Taxes</t>
    </r>
  </si>
  <si>
    <r>
      <t xml:space="preserve">Tabel 28 Hasil Usaha Setelah Pajak DPPK PPMP
</t>
    </r>
    <r>
      <rPr>
        <b/>
        <i/>
        <sz val="9"/>
        <color rgb="FFFFFFFF"/>
        <rFont val="Arial"/>
        <family val="2"/>
      </rPr>
      <t>Table 28 EPF DBPP Net Income After Taxes</t>
    </r>
  </si>
  <si>
    <r>
      <t xml:space="preserve">Tabel 29 Hasil Usaha Setelah Pajak DPPK PPIP
</t>
    </r>
    <r>
      <rPr>
        <b/>
        <i/>
        <sz val="9"/>
        <color rgb="FFFFFFFF"/>
        <rFont val="Arial"/>
        <family val="2"/>
      </rPr>
      <t>Table 29 EPF DCPP Net Income After Taxes</t>
    </r>
  </si>
  <si>
    <r>
      <t xml:space="preserve">Tabel 30 Hasil Usaha Setelah Pajak DPLK
</t>
    </r>
    <r>
      <rPr>
        <b/>
        <i/>
        <sz val="9"/>
        <color rgb="FFFFFFFF"/>
        <rFont val="Arial"/>
        <family val="2"/>
      </rPr>
      <t>Table 30 FIPF Net Income After Taxes</t>
    </r>
  </si>
  <si>
    <t>Jenis Dana Pensiun</t>
  </si>
  <si>
    <r>
      <t xml:space="preserve">Tabel 31 Return On Investment (ROI) Dana Pensiun Berdasarkan Program Pensiun
</t>
    </r>
    <r>
      <rPr>
        <b/>
        <i/>
        <sz val="9"/>
        <color rgb="FFFFFFFF"/>
        <rFont val="Arial"/>
        <family val="2"/>
      </rPr>
      <t>Table 31 Pension Fund Return On Investment (ROI) Based On Pension Plan</t>
    </r>
  </si>
  <si>
    <r>
      <t xml:space="preserve">Tabel 32 Return On Asset (ROA) Dana Pensiun Berdasarkan Program Pensiun
</t>
    </r>
    <r>
      <rPr>
        <b/>
        <i/>
        <sz val="9"/>
        <color rgb="FFFFFFFF"/>
        <rFont val="Arial"/>
        <family val="2"/>
      </rPr>
      <t>Table 32 Pension Fund Return On Asset (ROA) Based On Pension Plan</t>
    </r>
  </si>
  <si>
    <r>
      <t xml:space="preserve">Tabel 33 Rasio Investasi Terhadap Aset (RITA) Dana Pensiun Berdasarkan Program Pensiun
</t>
    </r>
    <r>
      <rPr>
        <b/>
        <i/>
        <sz val="9"/>
        <color rgb="FFFFFFFF"/>
        <rFont val="Arial"/>
        <family val="2"/>
      </rPr>
      <t>Table 33 Pension Ratio of Investments To Assests Based On Pension Plan</t>
    </r>
  </si>
  <si>
    <r>
      <t xml:space="preserve">Tabel 34 Kepesertaan Dana Pensiun
</t>
    </r>
    <r>
      <rPr>
        <b/>
        <i/>
        <sz val="9"/>
        <color rgb="FFFFFFFF"/>
        <rFont val="Arial"/>
        <family val="2"/>
      </rPr>
      <t>Table 34 Pension Participants</t>
    </r>
  </si>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</sst>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3" formatCode="_(* #,##0.00_);_(* \(#,##0.00\);_(* &quot;-&quot;??_);_(@_)"/>
    <numFmt numFmtId="164" formatCode="_(* #,##0.0_);_(* \(#,##0.0\);_(* &quot;-&quot;_);_(@_)"/>
    <numFmt numFmtId="165" formatCode="_(* #,##0.00_);_(* \(#,##0.00\);_(* &quot;-&quot;_);_(@_)"/>
    <numFmt numFmtId="166" formatCode="0.0%"/>
    <numFmt numFmtId="167" formatCode="[$-421]mmm\ yyyy;@"/>
    <numFmt numFmtId="168" formatCode="0.00\ ;\(0.00\)"/>
    <numFmt numFmtId="169" formatCode="_-* #,##0.00_-;\-* #,##0.00_-;_-* &quot;-&quot;??_-;_-@_-"/>
    <numFmt numFmtId="170" formatCode="_(&quot;$&quot;* #,##0_);_(&quot;$&quot;* \(#,##0\);_(&quot;$&quot;* &quot;-&quot;_);_(@_)"/>
    <numFmt numFmtId="171" formatCode="_-&quot;$&quot;* #,##0.00_-;\-&quot;$&quot;* #,##0.00_-;_-&quot;$&quot;* &quot;-&quot;??_-;_-@_-"/>
    <numFmt numFmtId="172" formatCode="_(&quot;$&quot;* #,##0.00_);_(&quot;$&quot;* \(#,##0.00\);_(&quot;$&quot;* &quot;-&quot;??_);_(@_)"/>
    <numFmt numFmtId="173" formatCode="mmm\ yyyy"/>
    <numFmt numFmtId="174" formatCode="#,##0;[Red]\(#,##0\)"/>
    <numFmt numFmtId="175" formatCode="###\ ###\ ####"/>
    <numFmt numFmtId="176" formatCode="_([$€-2]* #,##0.00_);_([$€-2]* \(#,##0.00\);_([$€-2]* &quot;-&quot;??_)"/>
    <numFmt numFmtId="177" formatCode="0.00_)"/>
    <numFmt numFmtId="178" formatCode="[$-10409]dd\ mmm\ yyyy"/>
    <numFmt numFmtId="179" formatCode="_-* #,##0_-;\-* #,##0_-;_-* &quot;-&quot;_-;_-@_-"/>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s>
  <fonts count="85">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6"/>
      <color rgb="FFFFFFFF"/>
      <name val="Arial"/>
      <family val="2"/>
    </font>
    <font>
      <sz val="6"/>
      <color rgb="FF4C483D"/>
      <name val="Arial"/>
      <family val="2"/>
    </font>
    <font>
      <sz val="8"/>
      <color rgb="FFFFFFFF"/>
      <name val="Arial"/>
      <family val="2"/>
    </font>
    <font>
      <sz val="6"/>
      <name val="Arial"/>
      <family val="2"/>
    </font>
    <font>
      <sz val="10"/>
      <color rgb="FF4C483D"/>
      <name val="Garamond"/>
      <family val="1"/>
    </font>
    <font>
      <b/>
      <sz val="8"/>
      <color rgb="FFFFFFFF"/>
      <name val="Arial"/>
      <family val="2"/>
    </font>
    <font>
      <b/>
      <sz val="10"/>
      <color rgb="FFFFFFFF"/>
      <name val="Arial"/>
      <family val="2"/>
    </font>
    <font>
      <b/>
      <sz val="6"/>
      <color rgb="FF000000"/>
      <name val="Bookman Old Style"/>
      <family val="1"/>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39">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7"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7"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68"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0" fontId="23"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28" fillId="0" borderId="0">
      <alignment horizontal="center"/>
    </xf>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7"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7" fontId="17" fillId="0" borderId="0"/>
    <xf numFmtId="167" fontId="14" fillId="0" borderId="0"/>
    <xf numFmtId="167" fontId="14" fillId="0" borderId="0"/>
    <xf numFmtId="167" fontId="14" fillId="0" borderId="0"/>
    <xf numFmtId="178"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7"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79"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79" fontId="17" fillId="0" borderId="0" applyFont="0" applyFill="0" applyBorder="0" applyAlignment="0" applyProtection="0"/>
    <xf numFmtId="169"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cellStyleXfs>
  <cellXfs count="202">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166" fontId="0" fillId="0" borderId="0" xfId="2" applyNumberFormat="1" applyFont="1"/>
    <xf numFmtId="9" fontId="0" fillId="0" borderId="0" xfId="2" applyFont="1"/>
    <xf numFmtId="164"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5" fillId="0" borderId="13" xfId="0" applyFont="1" applyBorder="1" applyAlignment="1">
      <alignment horizontal="center" vertical="center"/>
    </xf>
    <xf numFmtId="0" fontId="66" fillId="0" borderId="13" xfId="0" applyFont="1" applyBorder="1" applyAlignment="1">
      <alignment horizontal="center" vertical="center" wrapText="1"/>
    </xf>
    <xf numFmtId="0" fontId="61" fillId="8" borderId="12" xfId="0" applyFont="1" applyFill="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xf>
    <xf numFmtId="17" fontId="70" fillId="8" borderId="13" xfId="0" applyNumberFormat="1" applyFont="1" applyFill="1" applyBorder="1" applyAlignment="1">
      <alignment horizontal="center" vertical="center" wrapText="1"/>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5" xfId="0" applyFont="1" applyBorder="1" applyAlignment="1">
      <alignment horizontal="center" vertical="center" wrapText="1"/>
    </xf>
    <xf numFmtId="0" fontId="63" fillId="0" borderId="14" xfId="0" applyFont="1" applyBorder="1" applyAlignment="1">
      <alignment horizontal="center" vertical="center"/>
    </xf>
    <xf numFmtId="0" fontId="71" fillId="0" borderId="15"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71" fillId="0" borderId="13" xfId="0" applyFont="1" applyBorder="1" applyAlignment="1">
      <alignment horizontal="center" vertical="center"/>
    </xf>
    <xf numFmtId="0" fontId="63" fillId="0" borderId="13" xfId="0" applyFont="1" applyBorder="1" applyAlignment="1">
      <alignment horizontal="center" vertical="center" wrapText="1"/>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1" fillId="8" borderId="9" xfId="0" applyFont="1" applyFill="1" applyBorder="1" applyAlignment="1">
      <alignment vertical="center" wrapText="1"/>
    </xf>
    <xf numFmtId="0" fontId="67" fillId="8" borderId="15" xfId="0" applyFont="1" applyFill="1" applyBorder="1" applyAlignment="1">
      <alignment vertical="center" wrapText="1"/>
    </xf>
    <xf numFmtId="0" fontId="67" fillId="8" borderId="13" xfId="0" applyFont="1" applyFill="1" applyBorder="1" applyAlignment="1">
      <alignment vertical="center" wrapText="1"/>
    </xf>
    <xf numFmtId="0" fontId="63" fillId="0" borderId="14" xfId="0" applyFont="1" applyBorder="1" applyAlignment="1">
      <alignment vertical="center"/>
    </xf>
    <xf numFmtId="3" fontId="63" fillId="0" borderId="15" xfId="0" applyNumberFormat="1" applyFont="1" applyBorder="1" applyAlignment="1">
      <alignment horizontal="right" vertical="center"/>
    </xf>
    <xf numFmtId="3" fontId="63" fillId="0" borderId="15" xfId="0" applyNumberFormat="1"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3" fillId="0" borderId="13"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3" fillId="0" borderId="23" xfId="0" applyFont="1" applyBorder="1" applyAlignment="1">
      <alignment horizontal="right" vertical="center"/>
    </xf>
    <xf numFmtId="3" fontId="63" fillId="0" borderId="14" xfId="0" applyNumberFormat="1" applyFont="1" applyBorder="1" applyAlignment="1">
      <alignment horizontal="right" vertical="center"/>
    </xf>
    <xf numFmtId="0" fontId="63" fillId="0" borderId="14" xfId="0" applyFont="1" applyBorder="1" applyAlignment="1">
      <alignment horizontal="right" vertical="center"/>
    </xf>
    <xf numFmtId="0" fontId="63" fillId="0" borderId="9" xfId="0" applyFont="1" applyBorder="1" applyAlignment="1">
      <alignment horizontal="right" vertical="center"/>
    </xf>
    <xf numFmtId="3" fontId="63" fillId="0" borderId="15" xfId="0" applyNumberFormat="1" applyFont="1" applyBorder="1" applyAlignment="1">
      <alignment horizontal="center"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5" fontId="0" fillId="0" borderId="0" xfId="1" applyNumberFormat="1" applyFont="1"/>
    <xf numFmtId="165"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5" fillId="0" borderId="18" xfId="0" applyFont="1" applyBorder="1" applyAlignment="1">
      <alignment vertical="center"/>
    </xf>
    <xf numFmtId="0" fontId="65" fillId="0" borderId="20" xfId="0" applyFont="1" applyBorder="1" applyAlignment="1">
      <alignment vertical="center"/>
    </xf>
    <xf numFmtId="0" fontId="0" fillId="0" borderId="0" xfId="0" applyBorder="1"/>
    <xf numFmtId="0" fontId="63" fillId="0" borderId="14" xfId="0" applyFont="1" applyBorder="1" applyAlignment="1">
      <alignment horizontal="justify" vertical="center"/>
    </xf>
    <xf numFmtId="10" fontId="65" fillId="0" borderId="15" xfId="0" applyNumberFormat="1" applyFont="1" applyBorder="1" applyAlignment="1">
      <alignment horizontal="center" vertical="center"/>
    </xf>
    <xf numFmtId="0" fontId="65" fillId="0" borderId="9" xfId="0" applyFont="1" applyBorder="1" applyAlignment="1">
      <alignment horizontal="justify" vertical="center"/>
    </xf>
    <xf numFmtId="10" fontId="65" fillId="0" borderId="13" xfId="0" applyNumberFormat="1" applyFont="1" applyBorder="1" applyAlignment="1">
      <alignment horizontal="center" vertical="center"/>
    </xf>
    <xf numFmtId="0" fontId="61" fillId="8" borderId="25" xfId="0" applyFont="1" applyFill="1" applyBorder="1" applyAlignment="1">
      <alignment horizontal="justify" vertical="center" wrapText="1"/>
    </xf>
    <xf numFmtId="17" fontId="70" fillId="8" borderId="26" xfId="0" applyNumberFormat="1" applyFont="1" applyFill="1" applyBorder="1" applyAlignment="1">
      <alignment horizontal="center" vertical="center"/>
    </xf>
    <xf numFmtId="0" fontId="62" fillId="8" borderId="27"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17" fontId="61" fillId="8" borderId="17" xfId="0" applyNumberFormat="1" applyFont="1" applyFill="1" applyBorder="1" applyAlignment="1">
      <alignment horizontal="center" vertical="center"/>
    </xf>
    <xf numFmtId="0" fontId="61" fillId="8" borderId="12" xfId="0" applyFont="1" applyFill="1" applyBorder="1" applyAlignment="1">
      <alignment vertical="center" wrapText="1"/>
    </xf>
    <xf numFmtId="0" fontId="80" fillId="0" borderId="14" xfId="0" applyFont="1" applyBorder="1" applyAlignment="1">
      <alignment vertical="center"/>
    </xf>
    <xf numFmtId="3" fontId="80" fillId="0" borderId="15" xfId="0" applyNumberFormat="1" applyFont="1" applyBorder="1" applyAlignment="1">
      <alignment horizontal="center" vertical="center"/>
    </xf>
    <xf numFmtId="3" fontId="80" fillId="0" borderId="15" xfId="0" applyNumberFormat="1" applyFont="1" applyBorder="1" applyAlignment="1">
      <alignment horizontal="center" vertical="center" wrapText="1"/>
    </xf>
    <xf numFmtId="0" fontId="81" fillId="0" borderId="15" xfId="0" applyFont="1" applyBorder="1" applyAlignment="1">
      <alignment vertical="center"/>
    </xf>
    <xf numFmtId="0" fontId="82" fillId="0" borderId="9" xfId="0" applyFont="1" applyBorder="1" applyAlignment="1">
      <alignment vertical="center"/>
    </xf>
    <xf numFmtId="3" fontId="82" fillId="0" borderId="13" xfId="0" applyNumberFormat="1" applyFont="1" applyBorder="1" applyAlignment="1">
      <alignment horizontal="center" vertical="center"/>
    </xf>
    <xf numFmtId="3" fontId="82" fillId="0" borderId="13" xfId="0" applyNumberFormat="1" applyFont="1" applyBorder="1" applyAlignment="1">
      <alignment horizontal="center" vertical="center" wrapText="1"/>
    </xf>
    <xf numFmtId="0" fontId="83" fillId="0" borderId="13" xfId="0" applyFont="1" applyBorder="1" applyAlignment="1">
      <alignment vertical="center"/>
    </xf>
    <xf numFmtId="0" fontId="78" fillId="8" borderId="12" xfId="0" applyFont="1" applyFill="1" applyBorder="1" applyAlignment="1">
      <alignment vertical="center" wrapText="1"/>
    </xf>
    <xf numFmtId="0" fontId="78" fillId="8" borderId="17" xfId="0" applyFont="1" applyFill="1" applyBorder="1" applyAlignment="1">
      <alignment horizontal="center" vertical="center"/>
    </xf>
    <xf numFmtId="0" fontId="78" fillId="8" borderId="17" xfId="0" applyFont="1" applyFill="1" applyBorder="1" applyAlignment="1">
      <alignment horizontal="center" vertical="center" wrapText="1"/>
    </xf>
    <xf numFmtId="0" fontId="79" fillId="8" borderId="17" xfId="0" applyFont="1" applyFill="1" applyBorder="1" applyAlignment="1">
      <alignment vertical="center" wrapText="1"/>
    </xf>
    <xf numFmtId="0" fontId="65" fillId="0" borderId="13" xfId="0" applyFont="1" applyBorder="1" applyAlignment="1">
      <alignment horizontal="center" vertical="center"/>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14"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63" fillId="0" borderId="13" xfId="1" applyFont="1" applyBorder="1" applyAlignment="1">
      <alignment horizontal="right" vertical="center"/>
    </xf>
    <xf numFmtId="41" fontId="73" fillId="0" borderId="15" xfId="1" applyFont="1" applyBorder="1" applyAlignment="1">
      <alignment horizontal="right" vertical="center"/>
    </xf>
    <xf numFmtId="41" fontId="65" fillId="0" borderId="13" xfId="1" applyFont="1" applyBorder="1" applyAlignment="1">
      <alignment vertical="center"/>
    </xf>
    <xf numFmtId="41" fontId="71" fillId="0" borderId="15" xfId="1" applyFont="1" applyBorder="1" applyAlignment="1">
      <alignment horizontal="right" vertical="center"/>
    </xf>
    <xf numFmtId="41" fontId="77" fillId="0" borderId="15" xfId="1" applyFont="1" applyBorder="1" applyAlignment="1">
      <alignment horizontal="right" vertical="center"/>
    </xf>
    <xf numFmtId="41" fontId="77" fillId="0" borderId="13" xfId="1" applyFont="1" applyBorder="1" applyAlignment="1">
      <alignment horizontal="right" vertical="center"/>
    </xf>
    <xf numFmtId="41" fontId="74" fillId="0" borderId="15" xfId="1" applyFont="1" applyBorder="1" applyAlignment="1">
      <alignment vertical="center"/>
    </xf>
    <xf numFmtId="41" fontId="65" fillId="0" borderId="15" xfId="1" applyFont="1" applyBorder="1" applyAlignment="1">
      <alignment horizontal="center" vertical="center"/>
    </xf>
    <xf numFmtId="41" fontId="65" fillId="0" borderId="23" xfId="1" applyFont="1" applyBorder="1" applyAlignment="1">
      <alignment vertical="center"/>
    </xf>
    <xf numFmtId="166" fontId="65" fillId="0" borderId="15" xfId="0" applyNumberFormat="1" applyFont="1" applyBorder="1" applyAlignment="1">
      <alignment horizontal="center" vertical="center"/>
    </xf>
    <xf numFmtId="166" fontId="65" fillId="0" borderId="13" xfId="0" applyNumberFormat="1" applyFont="1" applyBorder="1" applyAlignment="1">
      <alignment horizontal="center" vertical="center"/>
    </xf>
    <xf numFmtId="166" fontId="65" fillId="0" borderId="15" xfId="0" applyNumberFormat="1" applyFont="1" applyBorder="1" applyAlignment="1">
      <alignment horizontal="right" vertical="center"/>
    </xf>
    <xf numFmtId="166" fontId="65" fillId="0" borderId="13" xfId="0" applyNumberFormat="1" applyFont="1" applyBorder="1" applyAlignment="1">
      <alignment horizontal="right" vertical="center"/>
    </xf>
    <xf numFmtId="0" fontId="65" fillId="0" borderId="13" xfId="0" applyFont="1" applyBorder="1" applyAlignment="1">
      <alignment horizontal="center" vertical="center"/>
    </xf>
    <xf numFmtId="10" fontId="0" fillId="0" borderId="0" xfId="2" applyNumberFormat="1" applyFont="1"/>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2" fillId="8" borderId="21" xfId="0" applyFont="1" applyFill="1" applyBorder="1" applyAlignment="1">
      <alignment horizontal="right" vertical="center" wrapText="1"/>
    </xf>
    <xf numFmtId="0" fontId="72" fillId="8" borderId="22" xfId="0" applyFont="1" applyFill="1" applyBorder="1" applyAlignment="1">
      <alignment horizontal="right" vertical="center" wrapText="1"/>
    </xf>
    <xf numFmtId="0" fontId="72" fillId="8" borderId="13" xfId="0" applyFont="1" applyFill="1" applyBorder="1" applyAlignment="1">
      <alignment horizontal="right" vertical="center" wrapText="1"/>
    </xf>
    <xf numFmtId="17" fontId="61" fillId="8" borderId="23" xfId="0" applyNumberFormat="1" applyFont="1" applyFill="1" applyBorder="1" applyAlignment="1">
      <alignment horizontal="center" vertical="center" wrapText="1"/>
    </xf>
    <xf numFmtId="17" fontId="61" fillId="8" borderId="9" xfId="0" applyNumberFormat="1" applyFont="1" applyFill="1" applyBorder="1" applyAlignment="1">
      <alignment horizontal="center" vertical="center" wrapText="1"/>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2" fillId="8" borderId="21" xfId="0" applyFont="1" applyFill="1" applyBorder="1" applyAlignment="1">
      <alignment horizontal="right" vertical="center"/>
    </xf>
    <xf numFmtId="0" fontId="72" fillId="8" borderId="22" xfId="0" applyFont="1" applyFill="1" applyBorder="1" applyAlignment="1">
      <alignment horizontal="right" vertical="center"/>
    </xf>
    <xf numFmtId="0" fontId="72" fillId="8" borderId="13" xfId="0" applyFont="1" applyFill="1" applyBorder="1" applyAlignment="1">
      <alignment horizontal="right" vertical="center"/>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17" fontId="70" fillId="8" borderId="23" xfId="0" applyNumberFormat="1" applyFont="1" applyFill="1" applyBorder="1" applyAlignment="1">
      <alignment horizontal="center" vertical="center" wrapText="1"/>
    </xf>
    <xf numFmtId="17" fontId="70" fillId="8" borderId="9" xfId="0" applyNumberFormat="1" applyFont="1" applyFill="1" applyBorder="1" applyAlignment="1">
      <alignment horizontal="center" vertical="center" wrapText="1"/>
    </xf>
    <xf numFmtId="0" fontId="69" fillId="8" borderId="18" xfId="0" applyFont="1" applyFill="1" applyBorder="1" applyAlignment="1">
      <alignment horizontal="center" vertical="center" wrapText="1"/>
    </xf>
    <xf numFmtId="0" fontId="61" fillId="8" borderId="23" xfId="0" applyFont="1" applyFill="1" applyBorder="1" applyAlignment="1">
      <alignment horizontal="center" vertical="center"/>
    </xf>
    <xf numFmtId="0" fontId="61" fillId="8" borderId="9" xfId="0" applyFont="1" applyFill="1" applyBorder="1" applyAlignment="1">
      <alignment horizontal="center" vertical="center"/>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72"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62" fillId="8" borderId="23" xfId="0" applyFont="1" applyFill="1" applyBorder="1" applyAlignment="1">
      <alignment vertical="center" wrapText="1"/>
    </xf>
    <xf numFmtId="0" fontId="62" fillId="8" borderId="9" xfId="0" applyFont="1" applyFill="1" applyBorder="1" applyAlignment="1">
      <alignment vertical="center" wrapText="1"/>
    </xf>
    <xf numFmtId="0" fontId="84" fillId="8" borderId="16" xfId="0" applyFont="1" applyFill="1" applyBorder="1" applyAlignment="1">
      <alignment vertical="center" wrapText="1"/>
    </xf>
    <xf numFmtId="0" fontId="84" fillId="8" borderId="7" xfId="0" applyFont="1" applyFill="1" applyBorder="1" applyAlignment="1">
      <alignment vertical="center" wrapText="1"/>
    </xf>
    <xf numFmtId="0" fontId="84" fillId="8" borderId="17" xfId="0" applyFont="1" applyFill="1" applyBorder="1" applyAlignment="1">
      <alignment vertical="center" wrapText="1"/>
    </xf>
  </cellXfs>
  <cellStyles count="839">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50" xfId="43"/>
    <cellStyle name="Comma [0] 151" xfId="44"/>
    <cellStyle name="Comma [0] 2" xfId="45"/>
    <cellStyle name="Comma [0] 2 2" xfId="46"/>
    <cellStyle name="Comma [0] 2 2 2" xfId="47"/>
    <cellStyle name="Comma [0] 2 3" xfId="48"/>
    <cellStyle name="Comma [0] 2 4" xfId="49"/>
    <cellStyle name="Comma [0] 2 5" xfId="50"/>
    <cellStyle name="Comma [0] 2 6" xfId="51"/>
    <cellStyle name="Comma [0] 3" xfId="52"/>
    <cellStyle name="Comma [0] 3 2" xfId="53"/>
    <cellStyle name="Comma [0] 3 2 2" xfId="54"/>
    <cellStyle name="Comma [0] 3 3" xfId="55"/>
    <cellStyle name="Comma [0] 4" xfId="56"/>
    <cellStyle name="Comma [0] 4 2" xfId="57"/>
    <cellStyle name="Comma [0] 4 3" xfId="58"/>
    <cellStyle name="Comma [0] 5" xfId="59"/>
    <cellStyle name="Comma [0] 5 2" xfId="60"/>
    <cellStyle name="Comma [0] 6" xfId="61"/>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3" xfId="113"/>
    <cellStyle name="Comma 2 3 2" xfId="114"/>
    <cellStyle name="Comma 2 3 3" xfId="115"/>
    <cellStyle name="Comma 2 4" xfId="116"/>
    <cellStyle name="Comma 2 5" xfId="117"/>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3" xfId="132"/>
    <cellStyle name="Comma 3 2 3" xfId="133"/>
    <cellStyle name="Comma 3 3" xfId="134"/>
    <cellStyle name="Comma 3 3 2" xfId="135"/>
    <cellStyle name="Comma 3 3 3" xfId="136"/>
    <cellStyle name="Comma 3 4" xfId="137"/>
    <cellStyle name="Comma 3 4 2" xfId="138"/>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3" xfId="153"/>
    <cellStyle name="Comma 4 2 4" xfId="154"/>
    <cellStyle name="Comma 4 3" xfId="155"/>
    <cellStyle name="Comma 4 3 2" xfId="156"/>
    <cellStyle name="Comma 4 3 2 2" xfId="157"/>
    <cellStyle name="Comma 4 4" xfId="158"/>
    <cellStyle name="Comma 4 4 2" xfId="159"/>
    <cellStyle name="Comma 4 5" xfId="160"/>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3" xfId="175"/>
    <cellStyle name="Comma 5 2 4" xfId="176"/>
    <cellStyle name="Comma 5 3" xfId="177"/>
    <cellStyle name="Comma 5 3 2" xfId="178"/>
    <cellStyle name="Comma 5 3 3" xfId="179"/>
    <cellStyle name="Comma 5 4" xfId="180"/>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3" xfId="195"/>
    <cellStyle name="Comma 6 3" xfId="196"/>
    <cellStyle name="Comma 6 3 2" xfId="197"/>
    <cellStyle name="Comma 6 3 2 2" xfId="198"/>
    <cellStyle name="Comma 6 3 3" xfId="199"/>
    <cellStyle name="Comma 6 4" xfId="200"/>
    <cellStyle name="Comma 6 4 2" xfId="201"/>
    <cellStyle name="Comma 6 5" xfId="202"/>
    <cellStyle name="Comma 6 6" xfId="20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3" xfId="218"/>
    <cellStyle name="Comma 7 2 4" xfId="219"/>
    <cellStyle name="Comma 7 3" xfId="220"/>
    <cellStyle name="Comma 7 3 2" xfId="221"/>
    <cellStyle name="Comma 7 3 2 2" xfId="222"/>
    <cellStyle name="Comma 7 3 3" xfId="223"/>
    <cellStyle name="Comma 7 4" xfId="224"/>
    <cellStyle name="Comma 7 4 2" xfId="225"/>
    <cellStyle name="Comma 7 5" xfId="226"/>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3" xfId="265"/>
    <cellStyle name="Comma 9 4" xfId="266"/>
    <cellStyle name="Curren - Style3" xfId="267"/>
    <cellStyle name="Curren - Style4" xfId="268"/>
    <cellStyle name="Currency [0] 2" xfId="269"/>
    <cellStyle name="Currency 2" xfId="270"/>
    <cellStyle name="Currency 2 2" xfId="271"/>
    <cellStyle name="Currency 2 2 2" xfId="272"/>
    <cellStyle name="Currency 2 3" xfId="273"/>
    <cellStyle name="Currency 3" xfId="274"/>
    <cellStyle name="Currency 3 2" xfId="275"/>
    <cellStyle name="Currency 3 2 2" xfId="276"/>
    <cellStyle name="Currency 3 3" xfId="277"/>
    <cellStyle name="Date" xfId="278"/>
    <cellStyle name="Dezimal [0]_35ERI8T2gbIEMixb4v26icuOo" xfId="279"/>
    <cellStyle name="Dezimal_35ERI8T2gbIEMixb4v26icuOo" xfId="280"/>
    <cellStyle name="Euro" xfId="281"/>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3" xfId="305"/>
    <cellStyle name="Normal 10 4" xfId="306"/>
    <cellStyle name="Normal 11" xfId="307"/>
    <cellStyle name="Normal 11 2" xfId="308"/>
    <cellStyle name="Normal 11 2 2" xfId="309"/>
    <cellStyle name="Normal 11 3" xfId="310"/>
    <cellStyle name="Normal 11 4" xfId="311"/>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3" xfId="388"/>
    <cellStyle name="Normal 2 2 3 2" xfId="389"/>
    <cellStyle name="Normal 2 2 4" xfId="390"/>
    <cellStyle name="Normal 2 2 5" xfId="391"/>
    <cellStyle name="Normal 2 2 6" xfId="392"/>
    <cellStyle name="Normal 2 3" xfId="393"/>
    <cellStyle name="Normal 2 3 2" xfId="394"/>
    <cellStyle name="Normal 2 3 3" xfId="395"/>
    <cellStyle name="Normal 2 4" xfId="396"/>
    <cellStyle name="Normal 2 4 2" xfId="397"/>
    <cellStyle name="Normal 2 4 3" xfId="398"/>
    <cellStyle name="Normal 2 5" xfId="399"/>
    <cellStyle name="Normal 2 5 2" xfId="400"/>
    <cellStyle name="Normal 2 5 2 2" xfId="401"/>
    <cellStyle name="Normal 2 5 3" xfId="40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8" xfId="440"/>
    <cellStyle name="Normal 2 9" xfId="441"/>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3" xfId="515"/>
    <cellStyle name="Normal 3 3 2" xfId="516"/>
    <cellStyle name="Normal 3 4" xfId="517"/>
    <cellStyle name="Normal 3 4 2" xfId="518"/>
    <cellStyle name="Normal 3 5" xfId="519"/>
    <cellStyle name="Normal 3 6" xfId="520"/>
    <cellStyle name="Normal 3 7" xfId="521"/>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3" xfId="590"/>
    <cellStyle name="Normal 4 3" xfId="591"/>
    <cellStyle name="Normal 4 3 2" xfId="592"/>
    <cellStyle name="Normal 4 3 3" xfId="593"/>
    <cellStyle name="Normal 4 4" xfId="594"/>
    <cellStyle name="Normal 4 4 2" xfId="595"/>
    <cellStyle name="Normal 4 4 2 2" xfId="596"/>
    <cellStyle name="Normal 4 5" xfId="597"/>
    <cellStyle name="Normal 4 6" xfId="598"/>
    <cellStyle name="Normal 4 7" xfId="599"/>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3" xfId="656"/>
    <cellStyle name="Normal 6 4" xfId="657"/>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3" xfId="671"/>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10" xfId="729"/>
    <cellStyle name="Percent 10 2" xfId="730"/>
    <cellStyle name="Percent 10 3" xfId="731"/>
    <cellStyle name="Percent 10 4" xfId="732"/>
    <cellStyle name="Percent 11" xfId="733"/>
    <cellStyle name="Percent 11 2" xfId="734"/>
    <cellStyle name="Percent 11 3" xfId="735"/>
    <cellStyle name="Percent 12" xfId="736"/>
    <cellStyle name="Percent 13" xfId="737"/>
    <cellStyle name="Percent 13 2" xfId="738"/>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3" xfId="749"/>
    <cellStyle name="Percent 2 2 4" xfId="750"/>
    <cellStyle name="Percent 2 2 5" xfId="751"/>
    <cellStyle name="Percent 2 3" xfId="752"/>
    <cellStyle name="Percent 2 4" xfId="753"/>
    <cellStyle name="Percent 2 5" xfId="754"/>
    <cellStyle name="Percent 2 6" xfId="755"/>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3" xfId="770"/>
    <cellStyle name="Percent 3 3" xfId="771"/>
    <cellStyle name="Percent 3 3 2" xfId="772"/>
    <cellStyle name="Percent 3 4" xfId="773"/>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3" xfId="788"/>
    <cellStyle name="Percent 4 3" xfId="789"/>
    <cellStyle name="Percent 4 3 2" xfId="790"/>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3" xfId="802"/>
    <cellStyle name="Percent 5 4" xfId="803"/>
    <cellStyle name="Percent 6" xfId="804"/>
    <cellStyle name="Percent 6 2" xfId="805"/>
    <cellStyle name="Percent 6 2 2" xfId="806"/>
    <cellStyle name="Percent 6 3" xfId="807"/>
    <cellStyle name="Percent 6 4" xfId="808"/>
    <cellStyle name="Percent 7" xfId="809"/>
    <cellStyle name="Percent 7 2" xfId="810"/>
    <cellStyle name="Percent 7 2 2" xfId="811"/>
    <cellStyle name="Percent 7 3" xfId="812"/>
    <cellStyle name="Percent 7 4" xfId="813"/>
    <cellStyle name="Percent 8" xfId="814"/>
    <cellStyle name="Percent 8 2" xfId="815"/>
    <cellStyle name="Percent 8 3" xfId="816"/>
    <cellStyle name="Percent 9" xfId="817"/>
    <cellStyle name="Percent 9 2" xfId="818"/>
    <cellStyle name="Percent 9 3" xfId="819"/>
    <cellStyle name="Percent 9 4" xfId="820"/>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10" workbookViewId="0">
      <selection activeCell="F17" sqref="F17"/>
    </sheetView>
  </sheetViews>
  <sheetFormatPr defaultRowHeight="15"/>
  <cols>
    <col min="1" max="1" width="3.28515625" style="7" customWidth="1"/>
    <col min="2" max="2" width="3.28515625" customWidth="1"/>
    <col min="3" max="3" width="10.7109375" bestFit="1" customWidth="1"/>
  </cols>
  <sheetData>
    <row r="10" spans="3:10" ht="46.5">
      <c r="C10" s="11" t="s">
        <v>186</v>
      </c>
      <c r="D10" s="3"/>
    </row>
    <row r="12" spans="3:10" ht="28.5">
      <c r="C12" s="4"/>
      <c r="D12" s="5"/>
      <c r="E12" s="5"/>
      <c r="F12" s="5"/>
      <c r="G12" s="5"/>
      <c r="H12" s="5"/>
      <c r="I12" s="5"/>
      <c r="J12" s="5"/>
    </row>
    <row r="13" spans="3:10" ht="28.5">
      <c r="C13" s="4">
        <v>2016</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tabSelected="1" workbookViewId="0">
      <selection activeCell="C11" sqref="C11:O11"/>
    </sheetView>
  </sheetViews>
  <sheetFormatPr defaultRowHeight="15"/>
  <cols>
    <col min="1" max="1" width="10.85546875" customWidth="1"/>
    <col min="2" max="2" width="7.7109375" bestFit="1" customWidth="1"/>
    <col min="3" max="12" width="5.28515625" bestFit="1" customWidth="1"/>
    <col min="13" max="13" width="5.5703125" bestFit="1" customWidth="1"/>
    <col min="14" max="15" width="5.28515625" bestFit="1" customWidth="1"/>
  </cols>
  <sheetData>
    <row r="1" spans="2:17" ht="15.75" thickBot="1"/>
    <row r="2" spans="2:17" ht="25.5" customHeight="1">
      <c r="B2" s="165" t="s">
        <v>423</v>
      </c>
      <c r="C2" s="166"/>
      <c r="D2" s="166"/>
      <c r="E2" s="166"/>
      <c r="F2" s="166"/>
      <c r="G2" s="166"/>
      <c r="H2" s="166"/>
      <c r="I2" s="166"/>
      <c r="J2" s="166"/>
      <c r="K2" s="166"/>
      <c r="L2" s="166"/>
      <c r="M2" s="166"/>
      <c r="N2" s="166"/>
      <c r="O2" s="166"/>
      <c r="P2" s="167"/>
    </row>
    <row r="3" spans="2:17" ht="15.75" thickBot="1">
      <c r="B3" s="168" t="s">
        <v>283</v>
      </c>
      <c r="C3" s="169"/>
      <c r="D3" s="169"/>
      <c r="E3" s="169"/>
      <c r="F3" s="169"/>
      <c r="G3" s="169"/>
      <c r="H3" s="169"/>
      <c r="I3" s="169"/>
      <c r="J3" s="169"/>
      <c r="K3" s="169"/>
      <c r="L3" s="169"/>
      <c r="M3" s="169"/>
      <c r="N3" s="169"/>
      <c r="O3" s="169"/>
      <c r="P3" s="170"/>
    </row>
    <row r="4" spans="2:17">
      <c r="B4" s="53" t="s">
        <v>275</v>
      </c>
      <c r="C4" s="171">
        <v>42309</v>
      </c>
      <c r="D4" s="171">
        <v>42339</v>
      </c>
      <c r="E4" s="171">
        <v>42370</v>
      </c>
      <c r="F4" s="171">
        <v>42401</v>
      </c>
      <c r="G4" s="171">
        <v>42430</v>
      </c>
      <c r="H4" s="171">
        <v>42461</v>
      </c>
      <c r="I4" s="171">
        <v>42491</v>
      </c>
      <c r="J4" s="171">
        <v>42522</v>
      </c>
      <c r="K4" s="171">
        <v>42552</v>
      </c>
      <c r="L4" s="171">
        <v>42583</v>
      </c>
      <c r="M4" s="171">
        <v>42614</v>
      </c>
      <c r="N4" s="171">
        <v>42644</v>
      </c>
      <c r="O4" s="171">
        <v>42675</v>
      </c>
      <c r="P4" s="55" t="s">
        <v>270</v>
      </c>
    </row>
    <row r="5" spans="2:17" ht="17.25" thickBot="1">
      <c r="B5" s="54" t="s">
        <v>276</v>
      </c>
      <c r="C5" s="172"/>
      <c r="D5" s="172"/>
      <c r="E5" s="172"/>
      <c r="F5" s="172"/>
      <c r="G5" s="172"/>
      <c r="H5" s="172"/>
      <c r="I5" s="172"/>
      <c r="J5" s="172"/>
      <c r="K5" s="172"/>
      <c r="L5" s="172"/>
      <c r="M5" s="172"/>
      <c r="N5" s="172"/>
      <c r="O5" s="172"/>
      <c r="P5" s="56" t="s">
        <v>277</v>
      </c>
    </row>
    <row r="6" spans="2:17">
      <c r="B6" s="57" t="s">
        <v>0</v>
      </c>
      <c r="C6" s="136">
        <v>126442</v>
      </c>
      <c r="D6" s="136">
        <v>130016</v>
      </c>
      <c r="E6" s="136">
        <v>131195</v>
      </c>
      <c r="F6" s="136">
        <v>133540</v>
      </c>
      <c r="G6" s="136">
        <v>135599</v>
      </c>
      <c r="H6" s="136">
        <v>134677</v>
      </c>
      <c r="I6" s="136">
        <v>135500</v>
      </c>
      <c r="J6" s="136">
        <v>136820</v>
      </c>
      <c r="K6" s="136">
        <v>139614</v>
      </c>
      <c r="L6" s="130">
        <v>140492</v>
      </c>
      <c r="M6" s="136">
        <v>141066.46621543297</v>
      </c>
      <c r="N6" s="136">
        <v>140611.04234348101</v>
      </c>
      <c r="O6" s="136">
        <v>137773.30757952199</v>
      </c>
      <c r="P6" s="60" t="s">
        <v>4</v>
      </c>
      <c r="Q6" s="24"/>
    </row>
    <row r="7" spans="2:17">
      <c r="B7" s="57" t="s">
        <v>1</v>
      </c>
      <c r="C7" s="136">
        <v>21263</v>
      </c>
      <c r="D7" s="136">
        <v>21685</v>
      </c>
      <c r="E7" s="136">
        <v>22158</v>
      </c>
      <c r="F7" s="136">
        <v>22427</v>
      </c>
      <c r="G7" s="136">
        <v>22865</v>
      </c>
      <c r="H7" s="136">
        <v>24453</v>
      </c>
      <c r="I7" s="136">
        <v>24462</v>
      </c>
      <c r="J7" s="136">
        <v>24948</v>
      </c>
      <c r="K7" s="136">
        <v>25390</v>
      </c>
      <c r="L7" s="130">
        <v>25742</v>
      </c>
      <c r="M7" s="136">
        <v>25929.440655188995</v>
      </c>
      <c r="N7" s="136">
        <v>26093.759380437001</v>
      </c>
      <c r="O7" s="136">
        <v>25686.418402949999</v>
      </c>
      <c r="P7" s="60" t="s">
        <v>5</v>
      </c>
      <c r="Q7" s="24"/>
    </row>
    <row r="8" spans="2:17">
      <c r="B8" s="57" t="s">
        <v>2</v>
      </c>
      <c r="C8" s="136">
        <v>44896</v>
      </c>
      <c r="D8" s="136">
        <v>47359</v>
      </c>
      <c r="E8" s="136">
        <v>49859</v>
      </c>
      <c r="F8" s="136">
        <v>50420</v>
      </c>
      <c r="G8" s="136">
        <v>53145</v>
      </c>
      <c r="H8" s="136">
        <v>53401</v>
      </c>
      <c r="I8" s="136">
        <v>53611</v>
      </c>
      <c r="J8" s="136">
        <v>55659</v>
      </c>
      <c r="K8" s="136">
        <v>57878</v>
      </c>
      <c r="L8" s="130">
        <v>58375</v>
      </c>
      <c r="M8" s="136">
        <v>59806.718204166988</v>
      </c>
      <c r="N8" s="136">
        <v>60042.755009624001</v>
      </c>
      <c r="O8" s="136">
        <v>60773.031533134999</v>
      </c>
      <c r="P8" s="60" t="s">
        <v>6</v>
      </c>
      <c r="Q8" s="24"/>
    </row>
    <row r="9" spans="2:17" ht="15.75" thickBot="1">
      <c r="B9" s="61" t="s">
        <v>3</v>
      </c>
      <c r="C9" s="143">
        <f t="shared" ref="C9:O9" si="0">SUM(C6:C8)</f>
        <v>192601</v>
      </c>
      <c r="D9" s="143">
        <f t="shared" si="0"/>
        <v>199060</v>
      </c>
      <c r="E9" s="143">
        <f t="shared" si="0"/>
        <v>203212</v>
      </c>
      <c r="F9" s="143">
        <f t="shared" si="0"/>
        <v>206387</v>
      </c>
      <c r="G9" s="143">
        <f t="shared" si="0"/>
        <v>211609</v>
      </c>
      <c r="H9" s="143">
        <f t="shared" si="0"/>
        <v>212531</v>
      </c>
      <c r="I9" s="143">
        <f t="shared" si="0"/>
        <v>213573</v>
      </c>
      <c r="J9" s="143">
        <f t="shared" si="0"/>
        <v>217427</v>
      </c>
      <c r="K9" s="143">
        <f t="shared" si="0"/>
        <v>222882</v>
      </c>
      <c r="L9" s="143">
        <f t="shared" si="0"/>
        <v>224609</v>
      </c>
      <c r="M9" s="143">
        <f t="shared" si="0"/>
        <v>226802.62507478893</v>
      </c>
      <c r="N9" s="143">
        <f t="shared" si="0"/>
        <v>226747.55673354201</v>
      </c>
      <c r="O9" s="143">
        <f t="shared" si="0"/>
        <v>224232.75751560699</v>
      </c>
      <c r="P9" s="62" t="s">
        <v>3</v>
      </c>
      <c r="Q9" s="24"/>
    </row>
    <row r="10" spans="2:17" ht="15.75" thickBot="1">
      <c r="B10" s="173"/>
      <c r="C10" s="174"/>
      <c r="D10" s="174"/>
      <c r="E10" s="174"/>
      <c r="F10" s="174"/>
      <c r="G10" s="174"/>
      <c r="H10" s="174"/>
      <c r="I10" s="174"/>
      <c r="J10" s="174"/>
      <c r="K10" s="174"/>
      <c r="L10" s="174"/>
      <c r="M10" s="174"/>
      <c r="N10" s="174"/>
      <c r="O10" s="174"/>
      <c r="P10" s="175"/>
    </row>
    <row r="11" spans="2:17">
      <c r="B11" s="24"/>
      <c r="C11" s="24"/>
      <c r="D11" s="24"/>
      <c r="E11" s="24"/>
      <c r="F11" s="24"/>
      <c r="G11" s="24"/>
      <c r="H11" s="24"/>
      <c r="I11" s="24"/>
      <c r="J11" s="24"/>
      <c r="K11" s="24"/>
      <c r="L11" s="24"/>
      <c r="N11" s="24"/>
      <c r="O11" s="24"/>
    </row>
  </sheetData>
  <mergeCells count="16">
    <mergeCell ref="B10:P10"/>
    <mergeCell ref="N4:N5"/>
    <mergeCell ref="O4:O5"/>
    <mergeCell ref="H4:H5"/>
    <mergeCell ref="I4:I5"/>
    <mergeCell ref="J4:J5"/>
    <mergeCell ref="K4:K5"/>
    <mergeCell ref="L4:L5"/>
    <mergeCell ref="M4:M5"/>
    <mergeCell ref="B2:P2"/>
    <mergeCell ref="B3:P3"/>
    <mergeCell ref="C4:C5"/>
    <mergeCell ref="D4:D5"/>
    <mergeCell ref="E4:E5"/>
    <mergeCell ref="F4:F5"/>
    <mergeCell ref="G4:G5"/>
  </mergeCells>
  <pageMargins left="0.7" right="0.7" top="0.75" bottom="0.75" header="0.3" footer="0.3"/>
  <ignoredErrors>
    <ignoredError sqref="C9:O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topLeftCell="A16" zoomScaleNormal="100" workbookViewId="0">
      <selection activeCell="S36" sqref="S36"/>
    </sheetView>
  </sheetViews>
  <sheetFormatPr defaultRowHeight="15"/>
  <cols>
    <col min="1" max="1" width="6.42578125" customWidth="1"/>
    <col min="2" max="2" width="2.7109375" bestFit="1" customWidth="1"/>
    <col min="3" max="3" width="9.5703125" bestFit="1" customWidth="1"/>
    <col min="4" max="15" width="5.85546875" customWidth="1"/>
    <col min="16" max="16" width="5.28515625" bestFit="1" customWidth="1"/>
    <col min="17" max="17" width="14.5703125" bestFit="1" customWidth="1"/>
  </cols>
  <sheetData>
    <row r="1" spans="2:17" ht="15.75" thickBot="1"/>
    <row r="2" spans="2:17" ht="24" customHeight="1">
      <c r="B2" s="165" t="s">
        <v>284</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5.75" thickBot="1">
      <c r="B4" s="63" t="s">
        <v>7</v>
      </c>
      <c r="C4" s="64" t="s">
        <v>8</v>
      </c>
      <c r="D4" s="39">
        <v>42309</v>
      </c>
      <c r="E4" s="39">
        <v>42339</v>
      </c>
      <c r="F4" s="39">
        <v>42370</v>
      </c>
      <c r="G4" s="39">
        <v>42401</v>
      </c>
      <c r="H4" s="39">
        <v>42430</v>
      </c>
      <c r="I4" s="39">
        <v>42461</v>
      </c>
      <c r="J4" s="39">
        <v>42491</v>
      </c>
      <c r="K4" s="39">
        <v>42522</v>
      </c>
      <c r="L4" s="39">
        <v>42552</v>
      </c>
      <c r="M4" s="39">
        <v>42583</v>
      </c>
      <c r="N4" s="39">
        <v>42614</v>
      </c>
      <c r="O4" s="39">
        <v>42644</v>
      </c>
      <c r="P4" s="39">
        <v>42675</v>
      </c>
      <c r="Q4" s="65" t="s">
        <v>43</v>
      </c>
    </row>
    <row r="5" spans="2:17">
      <c r="B5" s="44">
        <v>1</v>
      </c>
      <c r="C5" s="42" t="s">
        <v>9</v>
      </c>
      <c r="D5" s="66">
        <v>298</v>
      </c>
      <c r="E5" s="66">
        <v>306</v>
      </c>
      <c r="F5" s="66">
        <v>310</v>
      </c>
      <c r="G5" s="66">
        <v>311</v>
      </c>
      <c r="H5" s="66">
        <v>316</v>
      </c>
      <c r="I5" s="66">
        <v>321</v>
      </c>
      <c r="J5" s="29">
        <v>332</v>
      </c>
      <c r="K5" s="66">
        <v>321</v>
      </c>
      <c r="L5" s="66">
        <v>327</v>
      </c>
      <c r="M5" s="66">
        <v>336</v>
      </c>
      <c r="N5" s="135">
        <v>336.21237605099998</v>
      </c>
      <c r="O5" s="136">
        <v>351.39920129699999</v>
      </c>
      <c r="P5" s="136">
        <v>329.96388256199998</v>
      </c>
      <c r="Q5" s="60" t="s">
        <v>9</v>
      </c>
    </row>
    <row r="6" spans="2:17">
      <c r="B6" s="44">
        <v>2</v>
      </c>
      <c r="C6" s="42" t="s">
        <v>10</v>
      </c>
      <c r="D6" s="58">
        <v>7211</v>
      </c>
      <c r="E6" s="58">
        <v>7282</v>
      </c>
      <c r="F6" s="58">
        <v>8104</v>
      </c>
      <c r="G6" s="58">
        <v>8148</v>
      </c>
      <c r="H6" s="58">
        <v>8710</v>
      </c>
      <c r="I6" s="58">
        <v>8816</v>
      </c>
      <c r="J6" s="78">
        <v>8953</v>
      </c>
      <c r="K6" s="58">
        <v>8899</v>
      </c>
      <c r="L6" s="58">
        <v>9393</v>
      </c>
      <c r="M6" s="58">
        <v>9482</v>
      </c>
      <c r="N6" s="135">
        <v>8133.770452023</v>
      </c>
      <c r="O6" s="136">
        <v>8279.6222432819995</v>
      </c>
      <c r="P6" s="136">
        <v>7860.5759286330003</v>
      </c>
      <c r="Q6" s="60" t="s">
        <v>10</v>
      </c>
    </row>
    <row r="7" spans="2:17">
      <c r="B7" s="44">
        <v>3</v>
      </c>
      <c r="C7" s="42" t="s">
        <v>11</v>
      </c>
      <c r="D7" s="66">
        <v>66</v>
      </c>
      <c r="E7" s="66">
        <v>66</v>
      </c>
      <c r="F7" s="66">
        <v>66</v>
      </c>
      <c r="G7" s="66">
        <v>67</v>
      </c>
      <c r="H7" s="66">
        <v>67</v>
      </c>
      <c r="I7" s="66">
        <v>67</v>
      </c>
      <c r="J7" s="29">
        <v>68</v>
      </c>
      <c r="K7" s="66">
        <v>67</v>
      </c>
      <c r="L7" s="66">
        <v>65</v>
      </c>
      <c r="M7" s="66">
        <v>67</v>
      </c>
      <c r="N7" s="135">
        <v>67.370359153999999</v>
      </c>
      <c r="O7" s="136">
        <v>70.319029626000003</v>
      </c>
      <c r="P7" s="136">
        <v>65.596600916</v>
      </c>
      <c r="Q7" s="60" t="s">
        <v>11</v>
      </c>
    </row>
    <row r="8" spans="2:17">
      <c r="B8" s="44">
        <v>4</v>
      </c>
      <c r="C8" s="42" t="s">
        <v>12</v>
      </c>
      <c r="D8" s="66">
        <v>717</v>
      </c>
      <c r="E8" s="66">
        <v>733</v>
      </c>
      <c r="F8" s="66">
        <v>741</v>
      </c>
      <c r="G8" s="66">
        <v>748</v>
      </c>
      <c r="H8" s="66">
        <v>750</v>
      </c>
      <c r="I8" s="66">
        <v>761</v>
      </c>
      <c r="J8" s="29">
        <v>788</v>
      </c>
      <c r="K8" s="66">
        <v>778</v>
      </c>
      <c r="L8" s="66">
        <v>789</v>
      </c>
      <c r="M8" s="66">
        <v>791</v>
      </c>
      <c r="N8" s="135">
        <v>804.22817268100005</v>
      </c>
      <c r="O8" s="136">
        <v>838.29705984400005</v>
      </c>
      <c r="P8" s="136">
        <v>805.93630809599995</v>
      </c>
      <c r="Q8" s="60" t="s">
        <v>12</v>
      </c>
    </row>
    <row r="9" spans="2:17">
      <c r="B9" s="44">
        <v>5</v>
      </c>
      <c r="C9" s="42" t="s">
        <v>13</v>
      </c>
      <c r="D9" s="58">
        <v>147665</v>
      </c>
      <c r="E9" s="58">
        <v>153688</v>
      </c>
      <c r="F9" s="58">
        <v>155880</v>
      </c>
      <c r="G9" s="58">
        <v>158573</v>
      </c>
      <c r="H9" s="58">
        <v>163267</v>
      </c>
      <c r="I9" s="58">
        <v>163527</v>
      </c>
      <c r="J9" s="58">
        <v>170698</v>
      </c>
      <c r="K9" s="58">
        <v>167833</v>
      </c>
      <c r="L9" s="58">
        <v>172042</v>
      </c>
      <c r="M9" s="58">
        <v>173513</v>
      </c>
      <c r="N9" s="136">
        <v>176739.35301493001</v>
      </c>
      <c r="O9" s="136">
        <v>184380.91644681001</v>
      </c>
      <c r="P9" s="136">
        <v>175226.82134118699</v>
      </c>
      <c r="Q9" s="60" t="s">
        <v>13</v>
      </c>
    </row>
    <row r="10" spans="2:17">
      <c r="B10" s="44">
        <v>6</v>
      </c>
      <c r="C10" s="42" t="s">
        <v>14</v>
      </c>
      <c r="D10" s="66" t="e">
        <v>#N/A</v>
      </c>
      <c r="E10" s="66" t="e">
        <v>#N/A</v>
      </c>
      <c r="F10" s="66" t="e">
        <v>#N/A</v>
      </c>
      <c r="G10" s="66" t="e">
        <v>#N/A</v>
      </c>
      <c r="H10" s="66" t="e">
        <v>#N/A</v>
      </c>
      <c r="I10" s="66" t="e">
        <v>#N/A</v>
      </c>
      <c r="J10" s="29" t="e">
        <v>#N/A</v>
      </c>
      <c r="K10" s="66" t="e">
        <v>#N/A</v>
      </c>
      <c r="L10" s="66" t="e">
        <v>#N/A</v>
      </c>
      <c r="M10" s="66" t="e">
        <v>#N/A</v>
      </c>
      <c r="N10" s="135" t="e">
        <v>#N/A</v>
      </c>
      <c r="O10" s="136" t="e">
        <v>#N/A</v>
      </c>
      <c r="P10" s="136" t="e">
        <v>#N/A</v>
      </c>
      <c r="Q10" s="60" t="s">
        <v>14</v>
      </c>
    </row>
    <row r="11" spans="2:17">
      <c r="B11" s="44">
        <v>7</v>
      </c>
      <c r="C11" s="42" t="s">
        <v>15</v>
      </c>
      <c r="D11" s="66">
        <v>118</v>
      </c>
      <c r="E11" s="66">
        <v>116</v>
      </c>
      <c r="F11" s="66">
        <v>118</v>
      </c>
      <c r="G11" s="66">
        <v>119</v>
      </c>
      <c r="H11" s="66">
        <v>120</v>
      </c>
      <c r="I11" s="66">
        <v>120</v>
      </c>
      <c r="J11" s="29">
        <v>125</v>
      </c>
      <c r="K11" s="66">
        <v>124</v>
      </c>
      <c r="L11" s="66">
        <v>123</v>
      </c>
      <c r="M11" s="66">
        <v>127</v>
      </c>
      <c r="N11" s="135">
        <v>126.655037433</v>
      </c>
      <c r="O11" s="136">
        <v>130.16852164100001</v>
      </c>
      <c r="P11" s="136">
        <v>126.21989987000001</v>
      </c>
      <c r="Q11" s="60" t="s">
        <v>15</v>
      </c>
    </row>
    <row r="12" spans="2:17">
      <c r="B12" s="44">
        <v>8</v>
      </c>
      <c r="C12" s="42" t="s">
        <v>16</v>
      </c>
      <c r="D12" s="58">
        <v>19690</v>
      </c>
      <c r="E12" s="58">
        <v>19750</v>
      </c>
      <c r="F12" s="58">
        <v>20189</v>
      </c>
      <c r="G12" s="58">
        <v>20387</v>
      </c>
      <c r="H12" s="58">
        <v>20431</v>
      </c>
      <c r="I12" s="58">
        <v>20777</v>
      </c>
      <c r="J12" s="78">
        <v>20698</v>
      </c>
      <c r="K12" s="78">
        <v>21160</v>
      </c>
      <c r="L12" s="58">
        <v>21574</v>
      </c>
      <c r="M12" s="58">
        <v>21589</v>
      </c>
      <c r="N12" s="135">
        <v>21811.257867438999</v>
      </c>
      <c r="O12" s="135">
        <v>22448.010774472001</v>
      </c>
      <c r="P12" s="135">
        <v>20998.586968328</v>
      </c>
      <c r="Q12" s="60" t="s">
        <v>44</v>
      </c>
    </row>
    <row r="13" spans="2:17">
      <c r="B13" s="44">
        <v>9</v>
      </c>
      <c r="C13" s="42" t="s">
        <v>17</v>
      </c>
      <c r="D13" s="58">
        <v>4207</v>
      </c>
      <c r="E13" s="58">
        <v>4363</v>
      </c>
      <c r="F13" s="58">
        <v>4429</v>
      </c>
      <c r="G13" s="58">
        <v>4514</v>
      </c>
      <c r="H13" s="58">
        <v>4578</v>
      </c>
      <c r="I13" s="58">
        <v>4605</v>
      </c>
      <c r="J13" s="78">
        <v>4720</v>
      </c>
      <c r="K13" s="58">
        <v>4691</v>
      </c>
      <c r="L13" s="58">
        <v>4799</v>
      </c>
      <c r="M13" s="58">
        <v>4868</v>
      </c>
      <c r="N13" s="135">
        <v>4890.8057196250002</v>
      </c>
      <c r="O13" s="136">
        <v>5076.629937531</v>
      </c>
      <c r="P13" s="136">
        <v>4892.3397733880001</v>
      </c>
      <c r="Q13" s="60" t="s">
        <v>45</v>
      </c>
    </row>
    <row r="14" spans="2:17">
      <c r="B14" s="44">
        <v>10</v>
      </c>
      <c r="C14" s="42" t="s">
        <v>18</v>
      </c>
      <c r="D14" s="58">
        <v>1833</v>
      </c>
      <c r="E14" s="58">
        <v>1852</v>
      </c>
      <c r="F14" s="58">
        <v>1867</v>
      </c>
      <c r="G14" s="58">
        <v>1849</v>
      </c>
      <c r="H14" s="58">
        <v>1879</v>
      </c>
      <c r="I14" s="58">
        <v>1884</v>
      </c>
      <c r="J14" s="78">
        <v>1984</v>
      </c>
      <c r="K14" s="58">
        <v>1910</v>
      </c>
      <c r="L14" s="58">
        <v>1935</v>
      </c>
      <c r="M14" s="58">
        <v>1921</v>
      </c>
      <c r="N14" s="135">
        <v>1953.305019724</v>
      </c>
      <c r="O14" s="136">
        <v>2069.2663468159999</v>
      </c>
      <c r="P14" s="136">
        <v>2306.3332167039998</v>
      </c>
      <c r="Q14" s="60" t="s">
        <v>46</v>
      </c>
    </row>
    <row r="15" spans="2:17">
      <c r="B15" s="44">
        <v>11</v>
      </c>
      <c r="C15" s="42" t="s">
        <v>19</v>
      </c>
      <c r="D15" s="66">
        <v>337</v>
      </c>
      <c r="E15" s="66">
        <v>343</v>
      </c>
      <c r="F15" s="66">
        <v>312</v>
      </c>
      <c r="G15" s="66">
        <v>341</v>
      </c>
      <c r="H15" s="66">
        <v>346</v>
      </c>
      <c r="I15" s="66">
        <v>338</v>
      </c>
      <c r="J15" s="29">
        <v>370</v>
      </c>
      <c r="K15" s="66">
        <v>356</v>
      </c>
      <c r="L15" s="66">
        <v>363</v>
      </c>
      <c r="M15" s="66">
        <v>369</v>
      </c>
      <c r="N15" s="135">
        <v>371.09295688499998</v>
      </c>
      <c r="O15" s="136">
        <v>381.55652172100002</v>
      </c>
      <c r="P15" s="136">
        <v>365.97596436499998</v>
      </c>
      <c r="Q15" s="60" t="s">
        <v>47</v>
      </c>
    </row>
    <row r="16" spans="2:17">
      <c r="B16" s="44">
        <v>12</v>
      </c>
      <c r="C16" s="42" t="s">
        <v>20</v>
      </c>
      <c r="D16" s="66">
        <v>122</v>
      </c>
      <c r="E16" s="66">
        <v>123</v>
      </c>
      <c r="F16" s="66">
        <v>125</v>
      </c>
      <c r="G16" s="66">
        <v>127</v>
      </c>
      <c r="H16" s="66">
        <v>129</v>
      </c>
      <c r="I16" s="66">
        <v>132</v>
      </c>
      <c r="J16" s="29">
        <v>136</v>
      </c>
      <c r="K16" s="66">
        <v>135</v>
      </c>
      <c r="L16" s="66">
        <v>138</v>
      </c>
      <c r="M16" s="66">
        <v>139</v>
      </c>
      <c r="N16" s="135">
        <v>140.294340264</v>
      </c>
      <c r="O16" s="136">
        <v>145.85020679300001</v>
      </c>
      <c r="P16" s="136">
        <v>143.43639088200001</v>
      </c>
      <c r="Q16" s="60" t="s">
        <v>48</v>
      </c>
    </row>
    <row r="17" spans="2:17">
      <c r="B17" s="44">
        <v>13</v>
      </c>
      <c r="C17" s="42" t="s">
        <v>21</v>
      </c>
      <c r="D17" s="66">
        <v>66</v>
      </c>
      <c r="E17" s="66">
        <v>67</v>
      </c>
      <c r="F17" s="66">
        <v>69</v>
      </c>
      <c r="G17" s="66">
        <v>70</v>
      </c>
      <c r="H17" s="66">
        <v>71</v>
      </c>
      <c r="I17" s="66">
        <v>72</v>
      </c>
      <c r="J17" s="29">
        <v>74</v>
      </c>
      <c r="K17" s="66">
        <v>73</v>
      </c>
      <c r="L17" s="66">
        <v>72</v>
      </c>
      <c r="M17" s="66">
        <v>71</v>
      </c>
      <c r="N17" s="135">
        <v>71.482443519</v>
      </c>
      <c r="O17" s="136">
        <v>75.493917870999994</v>
      </c>
      <c r="P17" s="136">
        <v>70.757691698000002</v>
      </c>
      <c r="Q17" s="60" t="s">
        <v>49</v>
      </c>
    </row>
    <row r="18" spans="2:17">
      <c r="B18" s="44">
        <v>14</v>
      </c>
      <c r="C18" s="42" t="s">
        <v>22</v>
      </c>
      <c r="D18" s="58">
        <v>2085</v>
      </c>
      <c r="E18" s="58">
        <v>2105</v>
      </c>
      <c r="F18" s="58">
        <v>2656</v>
      </c>
      <c r="G18" s="58">
        <v>2715</v>
      </c>
      <c r="H18" s="58">
        <v>2306</v>
      </c>
      <c r="I18" s="58">
        <v>2387</v>
      </c>
      <c r="J18" s="78">
        <v>1994</v>
      </c>
      <c r="K18" s="58">
        <v>2331</v>
      </c>
      <c r="L18" s="58">
        <v>2346</v>
      </c>
      <c r="M18" s="58">
        <v>2361</v>
      </c>
      <c r="N18" s="135">
        <v>2361.1556508829999</v>
      </c>
      <c r="O18" s="136">
        <v>2446.9104651719999</v>
      </c>
      <c r="P18" s="136">
        <v>2077.358048525</v>
      </c>
      <c r="Q18" s="60" t="s">
        <v>50</v>
      </c>
    </row>
    <row r="19" spans="2:17">
      <c r="B19" s="44">
        <v>15</v>
      </c>
      <c r="C19" s="42" t="s">
        <v>23</v>
      </c>
      <c r="D19" s="66" t="e">
        <v>#N/A</v>
      </c>
      <c r="E19" s="66" t="e">
        <v>#N/A</v>
      </c>
      <c r="F19" s="66" t="e">
        <v>#N/A</v>
      </c>
      <c r="G19" s="66" t="e">
        <v>#N/A</v>
      </c>
      <c r="H19" s="66" t="e">
        <v>#N/A</v>
      </c>
      <c r="I19" s="66" t="e">
        <v>#N/A</v>
      </c>
      <c r="J19" s="29" t="e">
        <v>#N/A</v>
      </c>
      <c r="K19" s="66" t="e">
        <v>#N/A</v>
      </c>
      <c r="L19" s="66" t="e">
        <v>#N/A</v>
      </c>
      <c r="M19" s="66" t="e">
        <v>#N/A</v>
      </c>
      <c r="N19" s="135" t="e">
        <v>#N/A</v>
      </c>
      <c r="O19" s="136" t="e">
        <v>#N/A</v>
      </c>
      <c r="P19" s="136" t="e">
        <v>#N/A</v>
      </c>
      <c r="Q19" s="60" t="s">
        <v>51</v>
      </c>
    </row>
    <row r="20" spans="2:17">
      <c r="B20" s="44">
        <v>16</v>
      </c>
      <c r="C20" s="42" t="s">
        <v>24</v>
      </c>
      <c r="D20" s="66" t="e">
        <v>#N/A</v>
      </c>
      <c r="E20" s="66" t="e">
        <v>#N/A</v>
      </c>
      <c r="F20" s="66" t="e">
        <v>#N/A</v>
      </c>
      <c r="G20" s="66" t="e">
        <v>#N/A</v>
      </c>
      <c r="H20" s="66" t="e">
        <v>#N/A</v>
      </c>
      <c r="I20" s="66" t="e">
        <v>#N/A</v>
      </c>
      <c r="J20" s="29" t="e">
        <v>#N/A</v>
      </c>
      <c r="K20" s="66" t="e">
        <v>#N/A</v>
      </c>
      <c r="L20" s="66" t="e">
        <v>#N/A</v>
      </c>
      <c r="M20" s="66" t="e">
        <v>#N/A</v>
      </c>
      <c r="N20" s="135" t="e">
        <v>#N/A</v>
      </c>
      <c r="O20" s="136" t="e">
        <v>#N/A</v>
      </c>
      <c r="P20" s="136" t="e">
        <v>#N/A</v>
      </c>
      <c r="Q20" s="60" t="s">
        <v>24</v>
      </c>
    </row>
    <row r="21" spans="2:17">
      <c r="B21" s="44">
        <v>17</v>
      </c>
      <c r="C21" s="42" t="s">
        <v>25</v>
      </c>
      <c r="D21" s="66">
        <v>10</v>
      </c>
      <c r="E21" s="66">
        <v>10</v>
      </c>
      <c r="F21" s="66">
        <v>10</v>
      </c>
      <c r="G21" s="66">
        <v>10</v>
      </c>
      <c r="H21" s="66">
        <v>10</v>
      </c>
      <c r="I21" s="66">
        <v>10</v>
      </c>
      <c r="J21" s="29">
        <v>10</v>
      </c>
      <c r="K21" s="66">
        <v>9</v>
      </c>
      <c r="L21" s="66">
        <v>9</v>
      </c>
      <c r="M21" s="66">
        <v>9</v>
      </c>
      <c r="N21" s="135">
        <v>9.3979534440000005</v>
      </c>
      <c r="O21" s="136">
        <v>9.7091201399999996</v>
      </c>
      <c r="P21" s="136">
        <v>9.334473741</v>
      </c>
      <c r="Q21" s="60" t="s">
        <v>25</v>
      </c>
    </row>
    <row r="22" spans="2:17">
      <c r="B22" s="44">
        <v>18</v>
      </c>
      <c r="C22" s="42" t="s">
        <v>26</v>
      </c>
      <c r="D22" s="66">
        <v>93</v>
      </c>
      <c r="E22" s="66">
        <v>96</v>
      </c>
      <c r="F22" s="66">
        <v>96</v>
      </c>
      <c r="G22" s="66">
        <v>96</v>
      </c>
      <c r="H22" s="66">
        <v>97</v>
      </c>
      <c r="I22" s="66">
        <v>96</v>
      </c>
      <c r="J22" s="29">
        <v>104</v>
      </c>
      <c r="K22" s="66">
        <v>101</v>
      </c>
      <c r="L22" s="66">
        <v>103</v>
      </c>
      <c r="M22" s="66">
        <v>104</v>
      </c>
      <c r="N22" s="135">
        <v>106.51276593999999</v>
      </c>
      <c r="O22" s="136">
        <v>108.471587701</v>
      </c>
      <c r="P22" s="136">
        <v>105.388877648</v>
      </c>
      <c r="Q22" s="60" t="s">
        <v>26</v>
      </c>
    </row>
    <row r="23" spans="2:17">
      <c r="B23" s="44">
        <v>19</v>
      </c>
      <c r="C23" s="42" t="s">
        <v>27</v>
      </c>
      <c r="D23" s="66">
        <v>135</v>
      </c>
      <c r="E23" s="66">
        <v>136</v>
      </c>
      <c r="F23" s="66">
        <v>136</v>
      </c>
      <c r="G23" s="66">
        <v>133</v>
      </c>
      <c r="H23" s="66">
        <v>136</v>
      </c>
      <c r="I23" s="66">
        <v>135</v>
      </c>
      <c r="J23" s="29">
        <v>135</v>
      </c>
      <c r="K23" s="66">
        <v>135</v>
      </c>
      <c r="L23" s="66">
        <v>138</v>
      </c>
      <c r="M23" s="66">
        <v>133</v>
      </c>
      <c r="N23" s="135">
        <v>140.7089904</v>
      </c>
      <c r="O23" s="136">
        <v>143.81686796</v>
      </c>
      <c r="P23" s="136">
        <v>135.7089904</v>
      </c>
      <c r="Q23" s="60" t="s">
        <v>27</v>
      </c>
    </row>
    <row r="24" spans="2:17">
      <c r="B24" s="44">
        <v>20</v>
      </c>
      <c r="C24" s="42" t="s">
        <v>28</v>
      </c>
      <c r="D24" s="66" t="e">
        <v>#N/A</v>
      </c>
      <c r="E24" s="66" t="e">
        <v>#N/A</v>
      </c>
      <c r="F24" s="66" t="e">
        <v>#N/A</v>
      </c>
      <c r="G24" s="66" t="e">
        <v>#N/A</v>
      </c>
      <c r="H24" s="66" t="e">
        <v>#N/A</v>
      </c>
      <c r="I24" s="66" t="e">
        <v>#N/A</v>
      </c>
      <c r="J24" s="29" t="e">
        <v>#N/A</v>
      </c>
      <c r="K24" s="66" t="e">
        <v>#N/A</v>
      </c>
      <c r="L24" s="66" t="e">
        <v>#N/A</v>
      </c>
      <c r="M24" s="66" t="e">
        <v>#N/A</v>
      </c>
      <c r="N24" s="135" t="e">
        <v>#N/A</v>
      </c>
      <c r="O24" s="136" t="e">
        <v>#N/A</v>
      </c>
      <c r="P24" s="136" t="e">
        <v>#N/A</v>
      </c>
      <c r="Q24" s="60" t="s">
        <v>52</v>
      </c>
    </row>
    <row r="25" spans="2:17">
      <c r="B25" s="44">
        <v>21</v>
      </c>
      <c r="C25" s="42" t="s">
        <v>29</v>
      </c>
      <c r="D25" s="66">
        <v>352</v>
      </c>
      <c r="E25" s="66">
        <v>351</v>
      </c>
      <c r="F25" s="66">
        <v>356</v>
      </c>
      <c r="G25" s="66">
        <v>360</v>
      </c>
      <c r="H25" s="66">
        <v>371</v>
      </c>
      <c r="I25" s="66">
        <v>379</v>
      </c>
      <c r="J25" s="29">
        <v>383</v>
      </c>
      <c r="K25" s="66">
        <v>386</v>
      </c>
      <c r="L25" s="66">
        <v>396</v>
      </c>
      <c r="M25" s="66">
        <v>399</v>
      </c>
      <c r="N25" s="135">
        <v>402.54981720199999</v>
      </c>
      <c r="O25" s="136">
        <v>407.49279817000001</v>
      </c>
      <c r="P25" s="136">
        <v>398.71205232900002</v>
      </c>
      <c r="Q25" s="60" t="s">
        <v>29</v>
      </c>
    </row>
    <row r="26" spans="2:17">
      <c r="B26" s="44">
        <v>22</v>
      </c>
      <c r="C26" s="42" t="s">
        <v>30</v>
      </c>
      <c r="D26" s="66">
        <v>147</v>
      </c>
      <c r="E26" s="66">
        <v>148</v>
      </c>
      <c r="F26" s="66">
        <v>149</v>
      </c>
      <c r="G26" s="66">
        <v>152</v>
      </c>
      <c r="H26" s="66">
        <v>147</v>
      </c>
      <c r="I26" s="66">
        <v>149</v>
      </c>
      <c r="J26" s="29">
        <v>160</v>
      </c>
      <c r="K26" s="66">
        <v>154</v>
      </c>
      <c r="L26" s="66">
        <v>154</v>
      </c>
      <c r="M26" s="66">
        <v>154</v>
      </c>
      <c r="N26" s="135">
        <v>157.138821259</v>
      </c>
      <c r="O26" s="136">
        <v>175.35905344</v>
      </c>
      <c r="P26" s="136">
        <v>156.74986400099999</v>
      </c>
      <c r="Q26" s="60" t="s">
        <v>30</v>
      </c>
    </row>
    <row r="27" spans="2:17">
      <c r="B27" s="44">
        <v>23</v>
      </c>
      <c r="C27" s="42" t="s">
        <v>31</v>
      </c>
      <c r="D27" s="66">
        <v>352</v>
      </c>
      <c r="E27" s="66">
        <v>354</v>
      </c>
      <c r="F27" s="66">
        <v>361</v>
      </c>
      <c r="G27" s="66">
        <v>367</v>
      </c>
      <c r="H27" s="66">
        <v>375</v>
      </c>
      <c r="I27" s="66">
        <v>382</v>
      </c>
      <c r="J27" s="29">
        <v>423</v>
      </c>
      <c r="K27" s="66">
        <v>391</v>
      </c>
      <c r="L27" s="66">
        <v>401</v>
      </c>
      <c r="M27" s="66">
        <v>404</v>
      </c>
      <c r="N27" s="135">
        <v>410.15958814599998</v>
      </c>
      <c r="O27" s="136">
        <v>449.38494881000003</v>
      </c>
      <c r="P27" s="136">
        <v>402.60848822600002</v>
      </c>
      <c r="Q27" s="60" t="s">
        <v>31</v>
      </c>
    </row>
    <row r="28" spans="2:17">
      <c r="B28" s="44">
        <v>24</v>
      </c>
      <c r="C28" s="42" t="s">
        <v>32</v>
      </c>
      <c r="D28" s="66">
        <v>343</v>
      </c>
      <c r="E28" s="66">
        <v>311</v>
      </c>
      <c r="F28" s="66">
        <v>356</v>
      </c>
      <c r="G28" s="66">
        <v>357</v>
      </c>
      <c r="H28" s="66">
        <v>375</v>
      </c>
      <c r="I28" s="66">
        <v>401</v>
      </c>
      <c r="J28" s="29">
        <v>412</v>
      </c>
      <c r="K28" s="66">
        <v>418</v>
      </c>
      <c r="L28" s="66">
        <v>437</v>
      </c>
      <c r="M28" s="66">
        <v>455</v>
      </c>
      <c r="N28" s="135">
        <v>452.42106543699998</v>
      </c>
      <c r="O28" s="136">
        <v>492.55549340900001</v>
      </c>
      <c r="P28" s="136">
        <v>482.10129984999998</v>
      </c>
      <c r="Q28" s="60" t="s">
        <v>32</v>
      </c>
    </row>
    <row r="29" spans="2:17">
      <c r="B29" s="44">
        <v>25</v>
      </c>
      <c r="C29" s="42" t="s">
        <v>33</v>
      </c>
      <c r="D29" s="66" t="e">
        <v>#N/A</v>
      </c>
      <c r="E29" s="66" t="e">
        <v>#N/A</v>
      </c>
      <c r="F29" s="66" t="e">
        <v>#N/A</v>
      </c>
      <c r="G29" s="66" t="e">
        <v>#N/A</v>
      </c>
      <c r="H29" s="66" t="e">
        <v>#N/A</v>
      </c>
      <c r="I29" s="66" t="e">
        <v>#N/A</v>
      </c>
      <c r="J29" s="29" t="e">
        <v>#N/A</v>
      </c>
      <c r="K29" s="66" t="e">
        <v>#N/A</v>
      </c>
      <c r="L29" s="66" t="e">
        <v>#N/A</v>
      </c>
      <c r="M29" s="66" t="e">
        <v>#N/A</v>
      </c>
      <c r="N29" s="135" t="e">
        <v>#N/A</v>
      </c>
      <c r="O29" s="136" t="e">
        <v>#N/A</v>
      </c>
      <c r="P29" s="136" t="e">
        <v>#N/A</v>
      </c>
      <c r="Q29" s="60" t="s">
        <v>53</v>
      </c>
    </row>
    <row r="30" spans="2:17">
      <c r="B30" s="44">
        <v>26</v>
      </c>
      <c r="C30" s="42" t="s">
        <v>34</v>
      </c>
      <c r="D30" s="66">
        <v>305</v>
      </c>
      <c r="E30" s="66">
        <v>305</v>
      </c>
      <c r="F30" s="66">
        <v>309</v>
      </c>
      <c r="G30" s="66">
        <v>311</v>
      </c>
      <c r="H30" s="66">
        <v>313</v>
      </c>
      <c r="I30" s="66">
        <v>319</v>
      </c>
      <c r="J30" s="29">
        <v>323</v>
      </c>
      <c r="K30" s="29">
        <v>323</v>
      </c>
      <c r="L30" s="66">
        <v>328</v>
      </c>
      <c r="M30" s="66">
        <v>328</v>
      </c>
      <c r="N30" s="135">
        <v>329.8881452</v>
      </c>
      <c r="O30" s="135">
        <v>334.27877809300003</v>
      </c>
      <c r="P30" s="135">
        <v>324.58419023300002</v>
      </c>
      <c r="Q30" s="60" t="s">
        <v>34</v>
      </c>
    </row>
    <row r="31" spans="2:17">
      <c r="B31" s="44">
        <v>27</v>
      </c>
      <c r="C31" s="42" t="s">
        <v>35</v>
      </c>
      <c r="D31" s="66" t="e">
        <v>#N/A</v>
      </c>
      <c r="E31" s="66" t="e">
        <v>#N/A</v>
      </c>
      <c r="F31" s="66" t="e">
        <v>#N/A</v>
      </c>
      <c r="G31" s="66" t="e">
        <v>#N/A</v>
      </c>
      <c r="H31" s="66" t="e">
        <v>#N/A</v>
      </c>
      <c r="I31" s="66" t="e">
        <v>#N/A</v>
      </c>
      <c r="J31" s="29" t="e">
        <v>#N/A</v>
      </c>
      <c r="K31" s="29" t="e">
        <v>#N/A</v>
      </c>
      <c r="L31" s="66" t="e">
        <v>#N/A</v>
      </c>
      <c r="M31" s="66" t="e">
        <v>#N/A</v>
      </c>
      <c r="N31" s="135" t="e">
        <v>#N/A</v>
      </c>
      <c r="O31" s="135" t="e">
        <v>#N/A</v>
      </c>
      <c r="P31" s="135" t="e">
        <v>#N/A</v>
      </c>
      <c r="Q31" s="60" t="s">
        <v>54</v>
      </c>
    </row>
    <row r="32" spans="2:17">
      <c r="B32" s="44">
        <v>28</v>
      </c>
      <c r="C32" s="42" t="s">
        <v>36</v>
      </c>
      <c r="D32" s="66">
        <v>749</v>
      </c>
      <c r="E32" s="66">
        <v>754</v>
      </c>
      <c r="F32" s="66">
        <v>757</v>
      </c>
      <c r="G32" s="66">
        <v>761</v>
      </c>
      <c r="H32" s="66">
        <v>770</v>
      </c>
      <c r="I32" s="66">
        <v>776</v>
      </c>
      <c r="J32" s="29">
        <v>791</v>
      </c>
      <c r="K32" s="29">
        <v>786</v>
      </c>
      <c r="L32" s="66">
        <v>792</v>
      </c>
      <c r="M32" s="66">
        <v>799</v>
      </c>
      <c r="N32" s="135">
        <v>801.40288906900003</v>
      </c>
      <c r="O32" s="135">
        <v>824.80422361499996</v>
      </c>
      <c r="P32" s="135">
        <v>836.55044289299997</v>
      </c>
      <c r="Q32" s="60" t="s">
        <v>55</v>
      </c>
    </row>
    <row r="33" spans="2:17">
      <c r="B33" s="44">
        <v>29</v>
      </c>
      <c r="C33" s="42" t="s">
        <v>37</v>
      </c>
      <c r="D33" s="66">
        <v>31</v>
      </c>
      <c r="E33" s="66">
        <v>35</v>
      </c>
      <c r="F33" s="66">
        <v>35</v>
      </c>
      <c r="G33" s="66">
        <v>35</v>
      </c>
      <c r="H33" s="66">
        <v>35</v>
      </c>
      <c r="I33" s="66">
        <v>35</v>
      </c>
      <c r="J33" s="29">
        <v>38</v>
      </c>
      <c r="K33" s="29">
        <v>38</v>
      </c>
      <c r="L33" s="66">
        <v>38</v>
      </c>
      <c r="M33" s="66">
        <v>38</v>
      </c>
      <c r="N33" s="135">
        <v>38.527526999999999</v>
      </c>
      <c r="O33" s="135">
        <v>41.038580523999997</v>
      </c>
      <c r="P33" s="135">
        <v>39.426537252000003</v>
      </c>
      <c r="Q33" s="60" t="s">
        <v>56</v>
      </c>
    </row>
    <row r="34" spans="2:17">
      <c r="B34" s="44">
        <v>30</v>
      </c>
      <c r="C34" s="42" t="s">
        <v>38</v>
      </c>
      <c r="D34" s="66">
        <v>105</v>
      </c>
      <c r="E34" s="66">
        <v>116</v>
      </c>
      <c r="F34" s="66">
        <v>117</v>
      </c>
      <c r="G34" s="66">
        <v>118</v>
      </c>
      <c r="H34" s="66">
        <v>118</v>
      </c>
      <c r="I34" s="66">
        <v>117</v>
      </c>
      <c r="J34" s="29">
        <v>121</v>
      </c>
      <c r="K34" s="29">
        <v>119</v>
      </c>
      <c r="L34" s="66">
        <v>119</v>
      </c>
      <c r="M34" s="66">
        <v>125</v>
      </c>
      <c r="N34" s="135">
        <v>125.90425511399999</v>
      </c>
      <c r="O34" s="135">
        <v>130.10398724500001</v>
      </c>
      <c r="P34" s="135">
        <v>127.42374984</v>
      </c>
      <c r="Q34" s="60" t="s">
        <v>57</v>
      </c>
    </row>
    <row r="35" spans="2:17">
      <c r="B35" s="44">
        <v>31</v>
      </c>
      <c r="C35" s="42" t="s">
        <v>39</v>
      </c>
      <c r="D35" s="66">
        <v>185</v>
      </c>
      <c r="E35" s="66">
        <v>188</v>
      </c>
      <c r="F35" s="66">
        <v>188</v>
      </c>
      <c r="G35" s="66">
        <v>193</v>
      </c>
      <c r="H35" s="66">
        <v>197</v>
      </c>
      <c r="I35" s="66">
        <v>196</v>
      </c>
      <c r="J35" s="29">
        <v>206</v>
      </c>
      <c r="K35" s="29">
        <v>199</v>
      </c>
      <c r="L35" s="66">
        <v>205</v>
      </c>
      <c r="M35" s="66">
        <v>202</v>
      </c>
      <c r="N35" s="135">
        <v>202.52553422299999</v>
      </c>
      <c r="O35" s="135">
        <v>214.62331570000001</v>
      </c>
      <c r="P35" s="135">
        <v>205.103841123</v>
      </c>
      <c r="Q35" s="60" t="s">
        <v>58</v>
      </c>
    </row>
    <row r="36" spans="2:17">
      <c r="B36" s="44">
        <v>32</v>
      </c>
      <c r="C36" s="42" t="s">
        <v>40</v>
      </c>
      <c r="D36" s="58">
        <v>1168</v>
      </c>
      <c r="E36" s="58">
        <v>1160</v>
      </c>
      <c r="F36" s="58">
        <v>1181</v>
      </c>
      <c r="G36" s="58">
        <v>1198</v>
      </c>
      <c r="H36" s="58">
        <v>1223</v>
      </c>
      <c r="I36" s="58">
        <v>1229</v>
      </c>
      <c r="J36" s="78">
        <v>1286</v>
      </c>
      <c r="K36" s="78">
        <v>1236</v>
      </c>
      <c r="L36" s="58">
        <v>1266</v>
      </c>
      <c r="M36" s="58">
        <v>1274</v>
      </c>
      <c r="N36" s="135">
        <v>1297.5068821550001</v>
      </c>
      <c r="O36" s="135">
        <v>1342.6227305110001</v>
      </c>
      <c r="P36" s="135">
        <v>1267.5121017389999</v>
      </c>
      <c r="Q36" s="60" t="s">
        <v>59</v>
      </c>
    </row>
    <row r="37" spans="2:17">
      <c r="B37" s="44">
        <v>33</v>
      </c>
      <c r="C37" s="42" t="s">
        <v>41</v>
      </c>
      <c r="D37" s="58">
        <v>3522</v>
      </c>
      <c r="E37" s="58">
        <v>3607</v>
      </c>
      <c r="F37" s="58">
        <v>3588</v>
      </c>
      <c r="G37" s="58">
        <v>3609</v>
      </c>
      <c r="H37" s="58">
        <v>3747</v>
      </c>
      <c r="I37" s="58">
        <v>3764</v>
      </c>
      <c r="J37" s="78">
        <v>3867</v>
      </c>
      <c r="K37" s="78">
        <v>3697</v>
      </c>
      <c r="L37" s="58">
        <v>3761</v>
      </c>
      <c r="M37" s="58">
        <v>3778</v>
      </c>
      <c r="N37" s="135">
        <v>3738.0593535550001</v>
      </c>
      <c r="O37" s="135">
        <v>3798.6703007420001</v>
      </c>
      <c r="P37" s="135">
        <v>3697.2695725459998</v>
      </c>
      <c r="Q37" s="60" t="s">
        <v>60</v>
      </c>
    </row>
    <row r="38" spans="2:17" ht="15.75" thickBot="1">
      <c r="B38" s="46">
        <v>34</v>
      </c>
      <c r="C38" s="47" t="s">
        <v>42</v>
      </c>
      <c r="D38" s="67">
        <v>690</v>
      </c>
      <c r="E38" s="67">
        <v>696</v>
      </c>
      <c r="F38" s="67">
        <v>708</v>
      </c>
      <c r="G38" s="67">
        <v>718</v>
      </c>
      <c r="H38" s="67">
        <v>726</v>
      </c>
      <c r="I38" s="67">
        <v>736</v>
      </c>
      <c r="J38" s="48">
        <v>786</v>
      </c>
      <c r="K38" s="48">
        <v>759</v>
      </c>
      <c r="L38" s="67">
        <v>771</v>
      </c>
      <c r="M38" s="67">
        <v>774</v>
      </c>
      <c r="N38" s="137">
        <v>782.93807603400001</v>
      </c>
      <c r="O38" s="137">
        <v>842.94315762400004</v>
      </c>
      <c r="P38" s="137">
        <v>774.38101863199995</v>
      </c>
      <c r="Q38" s="68" t="s">
        <v>61</v>
      </c>
    </row>
    <row r="39" spans="2:17" ht="15.75" thickBot="1">
      <c r="B39" s="162"/>
      <c r="C39" s="163"/>
      <c r="D39" s="163"/>
      <c r="E39" s="163"/>
      <c r="F39" s="163"/>
      <c r="G39" s="163"/>
      <c r="H39" s="163"/>
      <c r="I39" s="163"/>
      <c r="J39" s="163"/>
      <c r="K39" s="163"/>
      <c r="L39" s="163"/>
      <c r="M39" s="163"/>
      <c r="N39" s="163"/>
      <c r="O39" s="163"/>
      <c r="P39" s="163"/>
      <c r="Q39" s="164"/>
    </row>
  </sheetData>
  <mergeCells count="3">
    <mergeCell ref="B2:Q2"/>
    <mergeCell ref="B3:Q3"/>
    <mergeCell ref="B39:Q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Normal="100" workbookViewId="0">
      <selection activeCell="T13" sqref="T13"/>
    </sheetView>
  </sheetViews>
  <sheetFormatPr defaultRowHeight="15"/>
  <cols>
    <col min="1" max="1" width="5" customWidth="1"/>
    <col min="2" max="2" width="2.7109375" bestFit="1" customWidth="1"/>
    <col min="3" max="3" width="18.7109375" bestFit="1" customWidth="1"/>
    <col min="4" max="13" width="5.28515625" bestFit="1" customWidth="1"/>
    <col min="14" max="14" width="5.5703125" bestFit="1" customWidth="1"/>
    <col min="15" max="16" width="5.28515625" bestFit="1" customWidth="1"/>
    <col min="17" max="17" width="15.7109375" bestFit="1" customWidth="1"/>
  </cols>
  <sheetData>
    <row r="1" spans="1:18" ht="15.75" thickBot="1"/>
    <row r="2" spans="1:18" ht="29.25" customHeight="1">
      <c r="B2" s="186" t="s">
        <v>424</v>
      </c>
      <c r="C2" s="176"/>
      <c r="D2" s="176"/>
      <c r="E2" s="176"/>
      <c r="F2" s="176"/>
      <c r="G2" s="176"/>
      <c r="H2" s="176"/>
      <c r="I2" s="176"/>
      <c r="J2" s="176"/>
      <c r="K2" s="176"/>
      <c r="L2" s="176"/>
      <c r="M2" s="176"/>
      <c r="N2" s="176"/>
      <c r="O2" s="176"/>
      <c r="P2" s="176"/>
      <c r="Q2" s="177"/>
    </row>
    <row r="3" spans="1:18" ht="15.75" thickBot="1">
      <c r="A3" s="24"/>
      <c r="B3" s="178" t="s">
        <v>274</v>
      </c>
      <c r="C3" s="179"/>
      <c r="D3" s="179"/>
      <c r="E3" s="179"/>
      <c r="F3" s="179"/>
      <c r="G3" s="179"/>
      <c r="H3" s="179"/>
      <c r="I3" s="179"/>
      <c r="J3" s="179"/>
      <c r="K3" s="179"/>
      <c r="L3" s="179"/>
      <c r="M3" s="179"/>
      <c r="N3" s="179"/>
      <c r="O3" s="179"/>
      <c r="P3" s="179"/>
      <c r="Q3" s="180"/>
    </row>
    <row r="4" spans="1:18">
      <c r="A4" s="24"/>
      <c r="B4" s="187" t="s">
        <v>7</v>
      </c>
      <c r="C4" s="79" t="s">
        <v>285</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69" t="s">
        <v>287</v>
      </c>
    </row>
    <row r="5" spans="1:18" ht="15.75" thickBot="1">
      <c r="A5" s="24"/>
      <c r="B5" s="188"/>
      <c r="C5" s="80" t="s">
        <v>286</v>
      </c>
      <c r="D5" s="185"/>
      <c r="E5" s="185"/>
      <c r="F5" s="185"/>
      <c r="G5" s="185"/>
      <c r="H5" s="185"/>
      <c r="I5" s="185"/>
      <c r="J5" s="185"/>
      <c r="K5" s="185"/>
      <c r="L5" s="185"/>
      <c r="M5" s="185"/>
      <c r="N5" s="185"/>
      <c r="O5" s="185"/>
      <c r="P5" s="185"/>
      <c r="Q5" s="40" t="s">
        <v>288</v>
      </c>
    </row>
    <row r="6" spans="1:18">
      <c r="A6" s="24"/>
      <c r="B6" s="44">
        <v>1</v>
      </c>
      <c r="C6" s="42" t="s">
        <v>62</v>
      </c>
      <c r="D6" s="136">
        <v>34768</v>
      </c>
      <c r="E6" s="136">
        <v>35601</v>
      </c>
      <c r="F6" s="136">
        <v>38700</v>
      </c>
      <c r="G6" s="136">
        <v>41053</v>
      </c>
      <c r="H6" s="136">
        <v>43980</v>
      </c>
      <c r="I6" s="136">
        <v>45273</v>
      </c>
      <c r="J6" s="136">
        <v>47008</v>
      </c>
      <c r="K6" s="136">
        <v>48111</v>
      </c>
      <c r="L6" s="136">
        <v>49414</v>
      </c>
      <c r="M6" s="136">
        <v>51775</v>
      </c>
      <c r="N6" s="136">
        <v>52911.188758739001</v>
      </c>
      <c r="O6" s="136">
        <v>53452.530773177998</v>
      </c>
      <c r="P6" s="136">
        <v>52698.000766252</v>
      </c>
      <c r="Q6" s="60" t="s">
        <v>79</v>
      </c>
      <c r="R6" s="24"/>
    </row>
    <row r="7" spans="1:18">
      <c r="A7" s="24"/>
      <c r="B7" s="44">
        <v>2</v>
      </c>
      <c r="C7" s="42" t="s">
        <v>63</v>
      </c>
      <c r="D7" s="136">
        <v>291</v>
      </c>
      <c r="E7" s="136">
        <v>151</v>
      </c>
      <c r="F7" s="136">
        <v>348</v>
      </c>
      <c r="G7" s="136">
        <v>200</v>
      </c>
      <c r="H7" s="136">
        <v>165</v>
      </c>
      <c r="I7" s="136">
        <v>207</v>
      </c>
      <c r="J7" s="136">
        <v>202</v>
      </c>
      <c r="K7" s="136">
        <v>240</v>
      </c>
      <c r="L7" s="136">
        <v>279</v>
      </c>
      <c r="M7" s="136">
        <v>322</v>
      </c>
      <c r="N7" s="136">
        <v>259.98081550699999</v>
      </c>
      <c r="O7" s="136">
        <v>321.56670434799997</v>
      </c>
      <c r="P7" s="136">
        <v>406.57577943299998</v>
      </c>
      <c r="Q7" s="60" t="s">
        <v>80</v>
      </c>
      <c r="R7" s="24"/>
    </row>
    <row r="8" spans="1:18">
      <c r="A8" s="24"/>
      <c r="B8" s="44">
        <v>3</v>
      </c>
      <c r="C8" s="42" t="s">
        <v>64</v>
      </c>
      <c r="D8" s="136">
        <v>1479</v>
      </c>
      <c r="E8" s="136">
        <v>1554</v>
      </c>
      <c r="F8" s="136">
        <v>2405</v>
      </c>
      <c r="G8" s="136">
        <v>1805</v>
      </c>
      <c r="H8" s="136">
        <v>1748</v>
      </c>
      <c r="I8" s="136">
        <v>1514</v>
      </c>
      <c r="J8" s="136">
        <v>1505</v>
      </c>
      <c r="K8" s="136">
        <v>1249</v>
      </c>
      <c r="L8" s="136">
        <v>1485</v>
      </c>
      <c r="M8" s="136">
        <v>1630</v>
      </c>
      <c r="N8" s="136">
        <v>1445.256585971</v>
      </c>
      <c r="O8" s="136">
        <v>1570.898546549</v>
      </c>
      <c r="P8" s="136">
        <v>1565.4071270969998</v>
      </c>
      <c r="Q8" s="60" t="s">
        <v>81</v>
      </c>
      <c r="R8" s="24"/>
    </row>
    <row r="9" spans="1:18">
      <c r="A9" s="24"/>
      <c r="B9" s="44">
        <v>4</v>
      </c>
      <c r="C9" s="42" t="s">
        <v>65</v>
      </c>
      <c r="D9" s="136">
        <v>56483</v>
      </c>
      <c r="E9" s="136">
        <v>59596</v>
      </c>
      <c r="F9" s="136">
        <v>58893</v>
      </c>
      <c r="G9" s="136">
        <v>58113</v>
      </c>
      <c r="H9" s="136">
        <v>59538</v>
      </c>
      <c r="I9" s="136">
        <v>58182</v>
      </c>
      <c r="J9" s="136">
        <v>56335</v>
      </c>
      <c r="K9" s="136">
        <v>54731</v>
      </c>
      <c r="L9" s="136">
        <v>57170</v>
      </c>
      <c r="M9" s="136">
        <v>56239</v>
      </c>
      <c r="N9" s="136">
        <v>56912.641013549</v>
      </c>
      <c r="O9" s="136">
        <v>55584.914483291999</v>
      </c>
      <c r="P9" s="136">
        <v>55084.629532515995</v>
      </c>
      <c r="Q9" s="60" t="s">
        <v>82</v>
      </c>
      <c r="R9" s="24"/>
    </row>
    <row r="10" spans="1:18">
      <c r="A10" s="24"/>
      <c r="B10" s="44">
        <v>5</v>
      </c>
      <c r="C10" s="42" t="s">
        <v>66</v>
      </c>
      <c r="D10" s="136">
        <v>33</v>
      </c>
      <c r="E10" s="136">
        <v>33</v>
      </c>
      <c r="F10" s="136">
        <v>40</v>
      </c>
      <c r="G10" s="136">
        <v>33</v>
      </c>
      <c r="H10" s="136">
        <v>34</v>
      </c>
      <c r="I10" s="136">
        <v>34</v>
      </c>
      <c r="J10" s="136">
        <v>24</v>
      </c>
      <c r="K10" s="136">
        <v>723</v>
      </c>
      <c r="L10" s="136">
        <v>728</v>
      </c>
      <c r="M10" s="136">
        <v>734</v>
      </c>
      <c r="N10" s="136">
        <v>851.20173859400006</v>
      </c>
      <c r="O10" s="136">
        <v>857.18424430100004</v>
      </c>
      <c r="P10" s="136">
        <v>837.93140564399994</v>
      </c>
      <c r="Q10" s="60" t="s">
        <v>83</v>
      </c>
      <c r="R10" s="24"/>
    </row>
    <row r="11" spans="1:18">
      <c r="A11" s="24"/>
      <c r="B11" s="44">
        <v>6</v>
      </c>
      <c r="C11" s="42" t="s">
        <v>67</v>
      </c>
      <c r="D11" s="136" t="s">
        <v>289</v>
      </c>
      <c r="E11" s="136" t="s">
        <v>289</v>
      </c>
      <c r="F11" s="136" t="s">
        <v>289</v>
      </c>
      <c r="G11" s="136" t="s">
        <v>289</v>
      </c>
      <c r="H11" s="136" t="s">
        <v>289</v>
      </c>
      <c r="I11" s="136" t="s">
        <v>289</v>
      </c>
      <c r="J11" s="136" t="s">
        <v>289</v>
      </c>
      <c r="K11" s="136" t="s">
        <v>289</v>
      </c>
      <c r="L11" s="136" t="s">
        <v>289</v>
      </c>
      <c r="M11" s="136" t="s">
        <v>290</v>
      </c>
      <c r="N11" s="136">
        <v>0</v>
      </c>
      <c r="O11" s="136">
        <v>0</v>
      </c>
      <c r="P11" s="136">
        <v>388.82447500000001</v>
      </c>
      <c r="Q11" s="60" t="s">
        <v>84</v>
      </c>
      <c r="R11" s="24"/>
    </row>
    <row r="12" spans="1:18">
      <c r="A12" s="24"/>
      <c r="B12" s="44">
        <v>7</v>
      </c>
      <c r="C12" s="42" t="s">
        <v>68</v>
      </c>
      <c r="D12" s="136">
        <v>26031</v>
      </c>
      <c r="E12" s="136">
        <v>27171</v>
      </c>
      <c r="F12" s="136">
        <v>27605</v>
      </c>
      <c r="G12" s="136">
        <v>28162</v>
      </c>
      <c r="H12" s="136">
        <v>28433</v>
      </c>
      <c r="I12" s="136">
        <v>28648</v>
      </c>
      <c r="J12" s="136">
        <v>28222</v>
      </c>
      <c r="K12" s="136">
        <v>29176</v>
      </c>
      <c r="L12" s="136">
        <v>30063</v>
      </c>
      <c r="M12" s="136">
        <v>30102</v>
      </c>
      <c r="N12" s="136">
        <v>29983.222252765001</v>
      </c>
      <c r="O12" s="136">
        <v>30286.348758525</v>
      </c>
      <c r="P12" s="136">
        <v>28729.570404657999</v>
      </c>
      <c r="Q12" s="60" t="s">
        <v>85</v>
      </c>
      <c r="R12" s="24"/>
    </row>
    <row r="13" spans="1:18">
      <c r="A13" s="27"/>
      <c r="B13" s="44">
        <v>8</v>
      </c>
      <c r="C13" s="42" t="s">
        <v>69</v>
      </c>
      <c r="D13" s="136">
        <v>42587</v>
      </c>
      <c r="E13" s="136">
        <v>42921</v>
      </c>
      <c r="F13" s="136">
        <v>42914</v>
      </c>
      <c r="G13" s="136">
        <v>44225</v>
      </c>
      <c r="H13" s="136">
        <v>44537</v>
      </c>
      <c r="I13" s="136">
        <v>44658</v>
      </c>
      <c r="J13" s="136">
        <v>44814</v>
      </c>
      <c r="K13" s="136">
        <v>47440</v>
      </c>
      <c r="L13" s="136">
        <v>47700</v>
      </c>
      <c r="M13" s="136">
        <v>47903</v>
      </c>
      <c r="N13" s="136">
        <v>49080.119716091998</v>
      </c>
      <c r="O13" s="136">
        <v>48995.620846083002</v>
      </c>
      <c r="P13" s="136">
        <v>49210.885791481007</v>
      </c>
      <c r="Q13" s="60" t="s">
        <v>86</v>
      </c>
      <c r="R13" s="24"/>
    </row>
    <row r="14" spans="1:18">
      <c r="A14" s="27"/>
      <c r="B14" s="44">
        <v>9</v>
      </c>
      <c r="C14" s="42" t="s">
        <v>70</v>
      </c>
      <c r="D14" s="136">
        <v>1675</v>
      </c>
      <c r="E14" s="136">
        <v>1778</v>
      </c>
      <c r="F14" s="136">
        <v>1809</v>
      </c>
      <c r="G14" s="136">
        <v>1794</v>
      </c>
      <c r="H14" s="136">
        <v>1748</v>
      </c>
      <c r="I14" s="136">
        <v>2199</v>
      </c>
      <c r="J14" s="136">
        <v>2263</v>
      </c>
      <c r="K14" s="136">
        <v>2251</v>
      </c>
      <c r="L14" s="136">
        <v>2523</v>
      </c>
      <c r="M14" s="136">
        <v>2202</v>
      </c>
      <c r="N14" s="136">
        <v>1835.8343870190001</v>
      </c>
      <c r="O14" s="136">
        <v>1810.655557925</v>
      </c>
      <c r="P14" s="136">
        <v>1944.257139113</v>
      </c>
      <c r="Q14" s="60" t="s">
        <v>87</v>
      </c>
      <c r="R14" s="24"/>
    </row>
    <row r="15" spans="1:18">
      <c r="A15" s="24"/>
      <c r="B15" s="44">
        <v>10</v>
      </c>
      <c r="C15" s="42" t="s">
        <v>71</v>
      </c>
      <c r="D15" s="136">
        <v>12646</v>
      </c>
      <c r="E15" s="136">
        <v>13014</v>
      </c>
      <c r="F15" s="136">
        <v>13091</v>
      </c>
      <c r="G15" s="136">
        <v>13349</v>
      </c>
      <c r="H15" s="136">
        <v>13413</v>
      </c>
      <c r="I15" s="136">
        <v>13662</v>
      </c>
      <c r="J15" s="136">
        <v>14039</v>
      </c>
      <c r="K15" s="136">
        <v>14238</v>
      </c>
      <c r="L15" s="136">
        <v>14153</v>
      </c>
      <c r="M15" s="136">
        <v>14036</v>
      </c>
      <c r="N15" s="136">
        <v>13871.240834492999</v>
      </c>
      <c r="O15" s="136">
        <v>13895.434018542001</v>
      </c>
      <c r="P15" s="136">
        <v>13256.445705754</v>
      </c>
      <c r="Q15" s="60" t="s">
        <v>88</v>
      </c>
      <c r="R15" s="24"/>
    </row>
    <row r="16" spans="1:18">
      <c r="A16" s="24"/>
      <c r="B16" s="44">
        <v>11</v>
      </c>
      <c r="C16" s="42" t="s">
        <v>72</v>
      </c>
      <c r="D16" s="136">
        <v>199</v>
      </c>
      <c r="E16" s="136">
        <v>202</v>
      </c>
      <c r="F16" s="136">
        <v>190</v>
      </c>
      <c r="G16" s="136">
        <v>122</v>
      </c>
      <c r="H16" s="136">
        <v>185</v>
      </c>
      <c r="I16" s="136">
        <v>180</v>
      </c>
      <c r="J16" s="136">
        <v>177</v>
      </c>
      <c r="K16" s="136">
        <v>176</v>
      </c>
      <c r="L16" s="136">
        <v>174</v>
      </c>
      <c r="M16" s="136">
        <v>513</v>
      </c>
      <c r="N16" s="136">
        <v>510.60645524</v>
      </c>
      <c r="O16" s="136">
        <v>535.81445383899995</v>
      </c>
      <c r="P16" s="136">
        <v>505.86364055299998</v>
      </c>
      <c r="Q16" s="60" t="s">
        <v>89</v>
      </c>
      <c r="R16" s="24"/>
    </row>
    <row r="17" spans="1:18">
      <c r="A17" s="24"/>
      <c r="B17" s="44">
        <v>12</v>
      </c>
      <c r="C17" s="42" t="s">
        <v>73</v>
      </c>
      <c r="D17" s="136">
        <v>140</v>
      </c>
      <c r="E17" s="136">
        <v>151</v>
      </c>
      <c r="F17" s="136">
        <v>134</v>
      </c>
      <c r="G17" s="136">
        <v>141</v>
      </c>
      <c r="H17" s="136">
        <v>157</v>
      </c>
      <c r="I17" s="136">
        <v>135</v>
      </c>
      <c r="J17" s="136">
        <v>150</v>
      </c>
      <c r="K17" s="136">
        <v>138</v>
      </c>
      <c r="L17" s="136">
        <v>133</v>
      </c>
      <c r="M17" s="136">
        <v>138</v>
      </c>
      <c r="N17" s="136">
        <v>138.38355429000001</v>
      </c>
      <c r="O17" s="136">
        <v>142.55620676500001</v>
      </c>
      <c r="P17" s="136">
        <v>151.06594762500001</v>
      </c>
      <c r="Q17" s="60" t="s">
        <v>90</v>
      </c>
      <c r="R17" s="24"/>
    </row>
    <row r="18" spans="1:18">
      <c r="A18" s="24"/>
      <c r="B18" s="44">
        <v>13</v>
      </c>
      <c r="C18" s="42" t="s">
        <v>74</v>
      </c>
      <c r="D18" s="136" t="s">
        <v>289</v>
      </c>
      <c r="E18" s="136" t="s">
        <v>289</v>
      </c>
      <c r="F18" s="136" t="s">
        <v>289</v>
      </c>
      <c r="G18" s="136" t="s">
        <v>289</v>
      </c>
      <c r="H18" s="136" t="s">
        <v>289</v>
      </c>
      <c r="I18" s="136" t="s">
        <v>289</v>
      </c>
      <c r="J18" s="136" t="s">
        <v>289</v>
      </c>
      <c r="K18" s="136" t="s">
        <v>289</v>
      </c>
      <c r="L18" s="136" t="s">
        <v>289</v>
      </c>
      <c r="M18" s="136" t="s">
        <v>290</v>
      </c>
      <c r="N18" s="136">
        <v>0</v>
      </c>
      <c r="O18" s="136">
        <v>0</v>
      </c>
      <c r="P18" s="136">
        <v>0</v>
      </c>
      <c r="Q18" s="60" t="s">
        <v>91</v>
      </c>
      <c r="R18" s="24"/>
    </row>
    <row r="19" spans="1:18">
      <c r="A19" s="24"/>
      <c r="B19" s="44">
        <v>14</v>
      </c>
      <c r="C19" s="42" t="s">
        <v>75</v>
      </c>
      <c r="D19" s="136">
        <v>6839</v>
      </c>
      <c r="E19" s="136">
        <v>6648</v>
      </c>
      <c r="F19" s="136">
        <v>6691</v>
      </c>
      <c r="G19" s="136">
        <v>6798</v>
      </c>
      <c r="H19" s="136">
        <v>6864</v>
      </c>
      <c r="I19" s="136">
        <v>6983</v>
      </c>
      <c r="J19" s="136">
        <v>7574</v>
      </c>
      <c r="K19" s="136">
        <v>7693</v>
      </c>
      <c r="L19" s="136">
        <v>7701</v>
      </c>
      <c r="M19" s="136">
        <v>7579</v>
      </c>
      <c r="N19" s="136">
        <v>7581.897026443</v>
      </c>
      <c r="O19" s="136">
        <v>7595.5087111619996</v>
      </c>
      <c r="P19" s="136">
        <v>7494.3998496449994</v>
      </c>
      <c r="Q19" s="60" t="s">
        <v>92</v>
      </c>
      <c r="R19" s="24"/>
    </row>
    <row r="20" spans="1:18">
      <c r="A20" s="24"/>
      <c r="B20" s="44">
        <v>15</v>
      </c>
      <c r="C20" s="42" t="s">
        <v>76</v>
      </c>
      <c r="D20" s="136">
        <v>2647</v>
      </c>
      <c r="E20" s="136">
        <v>3335</v>
      </c>
      <c r="F20" s="136">
        <v>3297</v>
      </c>
      <c r="G20" s="136">
        <v>3329</v>
      </c>
      <c r="H20" s="136">
        <v>3398</v>
      </c>
      <c r="I20" s="136">
        <v>3372</v>
      </c>
      <c r="J20" s="136">
        <v>3370</v>
      </c>
      <c r="K20" s="136">
        <v>3368</v>
      </c>
      <c r="L20" s="136">
        <v>3363</v>
      </c>
      <c r="M20" s="136">
        <v>3368</v>
      </c>
      <c r="N20" s="136">
        <v>3349.660019381</v>
      </c>
      <c r="O20" s="136">
        <v>3588.0259061309998</v>
      </c>
      <c r="P20" s="136">
        <v>3713.6489237760002</v>
      </c>
      <c r="Q20" s="60" t="s">
        <v>93</v>
      </c>
      <c r="R20" s="24"/>
    </row>
    <row r="21" spans="1:18">
      <c r="B21" s="44">
        <v>16</v>
      </c>
      <c r="C21" s="42" t="s">
        <v>77</v>
      </c>
      <c r="D21" s="136">
        <v>1538</v>
      </c>
      <c r="E21" s="136">
        <v>1547</v>
      </c>
      <c r="F21" s="136">
        <v>1561</v>
      </c>
      <c r="G21" s="136">
        <v>1602</v>
      </c>
      <c r="H21" s="136">
        <v>1620</v>
      </c>
      <c r="I21" s="136">
        <v>1651</v>
      </c>
      <c r="J21" s="136">
        <v>2057</v>
      </c>
      <c r="K21" s="136">
        <v>2025</v>
      </c>
      <c r="L21" s="136">
        <v>2065</v>
      </c>
      <c r="M21" s="136">
        <v>2108</v>
      </c>
      <c r="N21" s="136">
        <v>2112.9539585989996</v>
      </c>
      <c r="O21" s="136">
        <v>2146.4646853939998</v>
      </c>
      <c r="P21" s="136">
        <v>2153.7933102380002</v>
      </c>
      <c r="Q21" s="60" t="s">
        <v>94</v>
      </c>
      <c r="R21" s="24"/>
    </row>
    <row r="22" spans="1:18">
      <c r="B22" s="44">
        <v>17</v>
      </c>
      <c r="C22" s="42" t="s">
        <v>78</v>
      </c>
      <c r="D22" s="136">
        <v>5245</v>
      </c>
      <c r="E22" s="136">
        <v>5358</v>
      </c>
      <c r="F22" s="136">
        <v>5535</v>
      </c>
      <c r="G22" s="136">
        <v>5661</v>
      </c>
      <c r="H22" s="136">
        <v>5791</v>
      </c>
      <c r="I22" s="136">
        <v>5831</v>
      </c>
      <c r="J22" s="136">
        <v>5833</v>
      </c>
      <c r="K22" s="136">
        <v>5868</v>
      </c>
      <c r="L22" s="136">
        <v>5931</v>
      </c>
      <c r="M22" s="136">
        <v>5958</v>
      </c>
      <c r="N22" s="136">
        <v>5958.4379581069998</v>
      </c>
      <c r="O22" s="136">
        <v>5964.0328375079998</v>
      </c>
      <c r="P22" s="136">
        <v>6091.4577168220003</v>
      </c>
      <c r="Q22" s="60" t="s">
        <v>95</v>
      </c>
      <c r="R22" s="24"/>
    </row>
    <row r="23" spans="1:18" ht="15.75" thickBot="1">
      <c r="B23" s="81"/>
      <c r="C23" s="82" t="s">
        <v>3</v>
      </c>
      <c r="D23" s="138">
        <v>191329</v>
      </c>
      <c r="E23" s="138">
        <v>192600</v>
      </c>
      <c r="F23" s="138">
        <v>199060</v>
      </c>
      <c r="G23" s="138">
        <v>203212</v>
      </c>
      <c r="H23" s="138">
        <v>206388</v>
      </c>
      <c r="I23" s="138">
        <v>211609</v>
      </c>
      <c r="J23" s="138">
        <v>212530</v>
      </c>
      <c r="K23" s="138">
        <v>213572</v>
      </c>
      <c r="L23" s="138">
        <v>217428</v>
      </c>
      <c r="M23" s="138">
        <v>222882</v>
      </c>
      <c r="N23" s="138">
        <v>224609</v>
      </c>
      <c r="O23" s="138">
        <f>SUM(O6:O22)</f>
        <v>226747.55673354201</v>
      </c>
      <c r="P23" s="138">
        <f t="shared" ref="P23" si="0">SUM(P6:P22)</f>
        <v>224232.75751560702</v>
      </c>
      <c r="Q23" s="62" t="s">
        <v>3</v>
      </c>
      <c r="R23" s="24"/>
    </row>
    <row r="24" spans="1:18" ht="15.75" thickBot="1">
      <c r="B24" s="181"/>
      <c r="C24" s="182"/>
      <c r="D24" s="182"/>
      <c r="E24" s="182"/>
      <c r="F24" s="182"/>
      <c r="G24" s="182"/>
      <c r="H24" s="182"/>
      <c r="I24" s="182"/>
      <c r="J24" s="182"/>
      <c r="K24" s="182"/>
      <c r="L24" s="182"/>
      <c r="M24" s="182"/>
      <c r="N24" s="182"/>
      <c r="O24" s="182"/>
      <c r="P24" s="182"/>
      <c r="Q24" s="183"/>
    </row>
    <row r="25" spans="1:18">
      <c r="P25" s="155"/>
    </row>
  </sheetData>
  <mergeCells count="17">
    <mergeCell ref="B2:Q2"/>
    <mergeCell ref="B3:Q3"/>
    <mergeCell ref="B4:B5"/>
    <mergeCell ref="D4:D5"/>
    <mergeCell ref="E4:E5"/>
    <mergeCell ref="F4:F5"/>
    <mergeCell ref="G4:G5"/>
    <mergeCell ref="N4:N5"/>
    <mergeCell ref="B24:Q24"/>
    <mergeCell ref="O4:O5"/>
    <mergeCell ref="P4:P5"/>
    <mergeCell ref="H4:H5"/>
    <mergeCell ref="I4:I5"/>
    <mergeCell ref="J4:J5"/>
    <mergeCell ref="K4:K5"/>
    <mergeCell ref="L4:L5"/>
    <mergeCell ref="M4:M5"/>
  </mergeCells>
  <pageMargins left="0.7" right="0.7" top="0.75" bottom="0.75" header="0.3" footer="0.3"/>
  <ignoredErrors>
    <ignoredError sqref="O23:P2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4"/>
  <sheetViews>
    <sheetView zoomScaleNormal="100" workbookViewId="0">
      <selection activeCell="U15" sqref="U15"/>
    </sheetView>
  </sheetViews>
  <sheetFormatPr defaultRowHeight="15"/>
  <cols>
    <col min="1" max="1" width="6.140625" customWidth="1"/>
    <col min="2" max="2" width="2.7109375" bestFit="1" customWidth="1"/>
    <col min="3" max="3" width="9.5703125" bestFit="1" customWidth="1"/>
    <col min="4" max="16" width="5.28515625" bestFit="1" customWidth="1"/>
    <col min="17" max="17" width="15.7109375" bestFit="1" customWidth="1"/>
  </cols>
  <sheetData>
    <row r="1" spans="2:19" ht="15.75" thickBot="1"/>
    <row r="2" spans="2:19" ht="24.75" customHeight="1">
      <c r="B2" s="165" t="s">
        <v>309</v>
      </c>
      <c r="C2" s="176"/>
      <c r="D2" s="176"/>
      <c r="E2" s="176"/>
      <c r="F2" s="176"/>
      <c r="G2" s="176"/>
      <c r="H2" s="176"/>
      <c r="I2" s="176"/>
      <c r="J2" s="176"/>
      <c r="K2" s="176"/>
      <c r="L2" s="176"/>
      <c r="M2" s="176"/>
      <c r="N2" s="176"/>
      <c r="O2" s="176"/>
      <c r="P2" s="176"/>
      <c r="Q2" s="177"/>
    </row>
    <row r="3" spans="2:19" ht="15.75" thickBot="1">
      <c r="B3" s="178" t="s">
        <v>274</v>
      </c>
      <c r="C3" s="179"/>
      <c r="D3" s="179"/>
      <c r="E3" s="179"/>
      <c r="F3" s="179"/>
      <c r="G3" s="179"/>
      <c r="H3" s="179"/>
      <c r="I3" s="179"/>
      <c r="J3" s="179"/>
      <c r="K3" s="179"/>
      <c r="L3" s="179"/>
      <c r="M3" s="179"/>
      <c r="N3" s="179"/>
      <c r="O3" s="179"/>
      <c r="P3" s="179"/>
      <c r="Q3" s="180"/>
    </row>
    <row r="4" spans="2:19" ht="16.5">
      <c r="B4" s="187" t="s">
        <v>7</v>
      </c>
      <c r="C4" s="79" t="s">
        <v>285</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69" t="s">
        <v>287</v>
      </c>
    </row>
    <row r="5" spans="2:19" ht="15.75" thickBot="1">
      <c r="B5" s="188"/>
      <c r="C5" s="80" t="s">
        <v>286</v>
      </c>
      <c r="D5" s="185"/>
      <c r="E5" s="185"/>
      <c r="F5" s="185"/>
      <c r="G5" s="185"/>
      <c r="H5" s="185"/>
      <c r="I5" s="185"/>
      <c r="J5" s="185"/>
      <c r="K5" s="185"/>
      <c r="L5" s="185"/>
      <c r="M5" s="185"/>
      <c r="N5" s="185"/>
      <c r="O5" s="185"/>
      <c r="P5" s="185"/>
      <c r="Q5" s="40" t="s">
        <v>288</v>
      </c>
    </row>
    <row r="6" spans="2:19">
      <c r="B6" s="44">
        <v>1</v>
      </c>
      <c r="C6" s="42" t="s">
        <v>291</v>
      </c>
      <c r="D6" s="136">
        <v>24456</v>
      </c>
      <c r="E6" s="136">
        <v>25007</v>
      </c>
      <c r="F6" s="136">
        <v>26062</v>
      </c>
      <c r="G6" s="136">
        <v>27718</v>
      </c>
      <c r="H6" s="136">
        <v>29312</v>
      </c>
      <c r="I6" s="136">
        <v>30121</v>
      </c>
      <c r="J6" s="136">
        <v>31670</v>
      </c>
      <c r="K6" s="136">
        <v>32368</v>
      </c>
      <c r="L6" s="136">
        <v>32884</v>
      </c>
      <c r="M6" s="136">
        <v>34597</v>
      </c>
      <c r="N6" s="136">
        <v>35182.348461237001</v>
      </c>
      <c r="O6" s="136">
        <v>35848.010071974</v>
      </c>
      <c r="P6" s="136">
        <v>35244.636361400997</v>
      </c>
      <c r="Q6" s="60" t="s">
        <v>79</v>
      </c>
      <c r="R6" s="24"/>
    </row>
    <row r="7" spans="2:19">
      <c r="B7" s="44">
        <v>2</v>
      </c>
      <c r="C7" s="42" t="s">
        <v>292</v>
      </c>
      <c r="D7" s="136">
        <v>266</v>
      </c>
      <c r="E7" s="136">
        <v>112</v>
      </c>
      <c r="F7" s="136">
        <v>181</v>
      </c>
      <c r="G7" s="136">
        <v>111</v>
      </c>
      <c r="H7" s="136">
        <v>120</v>
      </c>
      <c r="I7" s="136">
        <v>141</v>
      </c>
      <c r="J7" s="136">
        <v>143</v>
      </c>
      <c r="K7" s="136">
        <v>171</v>
      </c>
      <c r="L7" s="136">
        <v>200</v>
      </c>
      <c r="M7" s="136">
        <v>226</v>
      </c>
      <c r="N7" s="136">
        <v>197.70262905000001</v>
      </c>
      <c r="O7" s="136">
        <v>259.61498089299999</v>
      </c>
      <c r="P7" s="136">
        <v>259.99894998799999</v>
      </c>
      <c r="Q7" s="60" t="s">
        <v>80</v>
      </c>
      <c r="R7" s="24"/>
    </row>
    <row r="8" spans="2:19">
      <c r="B8" s="44">
        <v>3</v>
      </c>
      <c r="C8" s="42" t="s">
        <v>293</v>
      </c>
      <c r="D8" s="136">
        <v>1264</v>
      </c>
      <c r="E8" s="136">
        <v>1099</v>
      </c>
      <c r="F8" s="136">
        <v>1784</v>
      </c>
      <c r="G8" s="136">
        <v>1113</v>
      </c>
      <c r="H8" s="136">
        <v>1077</v>
      </c>
      <c r="I8" s="136">
        <v>1028</v>
      </c>
      <c r="J8" s="136">
        <v>1132</v>
      </c>
      <c r="K8" s="136">
        <v>975</v>
      </c>
      <c r="L8" s="136">
        <v>1125</v>
      </c>
      <c r="M8" s="136">
        <v>1407</v>
      </c>
      <c r="N8" s="136">
        <v>1105.026585971</v>
      </c>
      <c r="O8" s="136">
        <v>981.246846549</v>
      </c>
      <c r="P8" s="136">
        <v>953.65712709699994</v>
      </c>
      <c r="Q8" s="60" t="s">
        <v>81</v>
      </c>
      <c r="R8" s="24"/>
      <c r="S8" s="24"/>
    </row>
    <row r="9" spans="2:19">
      <c r="B9" s="44">
        <v>4</v>
      </c>
      <c r="C9" s="42" t="s">
        <v>294</v>
      </c>
      <c r="D9" s="136">
        <v>23914</v>
      </c>
      <c r="E9" s="136">
        <v>25117</v>
      </c>
      <c r="F9" s="136">
        <v>24025</v>
      </c>
      <c r="G9" s="136">
        <v>23864</v>
      </c>
      <c r="H9" s="136">
        <v>23704</v>
      </c>
      <c r="I9" s="136">
        <v>22212</v>
      </c>
      <c r="J9" s="136">
        <v>20850</v>
      </c>
      <c r="K9" s="136">
        <v>19827</v>
      </c>
      <c r="L9" s="136">
        <v>21397</v>
      </c>
      <c r="M9" s="136">
        <v>20541</v>
      </c>
      <c r="N9" s="136">
        <v>20874.603894339001</v>
      </c>
      <c r="O9" s="136">
        <v>19844.941866795001</v>
      </c>
      <c r="P9" s="136">
        <v>18259.066459856</v>
      </c>
      <c r="Q9" s="60" t="s">
        <v>82</v>
      </c>
      <c r="R9" s="24"/>
    </row>
    <row r="10" spans="2:19">
      <c r="B10" s="44">
        <v>5</v>
      </c>
      <c r="C10" s="42" t="s">
        <v>295</v>
      </c>
      <c r="D10" s="136" t="s">
        <v>296</v>
      </c>
      <c r="E10" s="136" t="s">
        <v>296</v>
      </c>
      <c r="F10" s="136" t="s">
        <v>289</v>
      </c>
      <c r="G10" s="136" t="s">
        <v>96</v>
      </c>
      <c r="H10" s="136" t="s">
        <v>96</v>
      </c>
      <c r="I10" s="136" t="s">
        <v>289</v>
      </c>
      <c r="J10" s="136" t="s">
        <v>289</v>
      </c>
      <c r="K10" s="136">
        <v>32</v>
      </c>
      <c r="L10" s="136">
        <v>32</v>
      </c>
      <c r="M10" s="136">
        <v>32</v>
      </c>
      <c r="N10" s="136">
        <v>41.295835263000001</v>
      </c>
      <c r="O10" s="136">
        <v>41.585019523</v>
      </c>
      <c r="P10" s="136">
        <v>41.864875257999998</v>
      </c>
      <c r="Q10" s="60" t="s">
        <v>83</v>
      </c>
      <c r="R10" s="24"/>
    </row>
    <row r="11" spans="2:19">
      <c r="B11" s="44">
        <v>6</v>
      </c>
      <c r="C11" s="42" t="s">
        <v>297</v>
      </c>
      <c r="D11" s="136" t="s">
        <v>296</v>
      </c>
      <c r="E11" s="136" t="s">
        <v>296</v>
      </c>
      <c r="F11" s="136" t="s">
        <v>289</v>
      </c>
      <c r="G11" s="136" t="s">
        <v>96</v>
      </c>
      <c r="H11" s="136" t="s">
        <v>96</v>
      </c>
      <c r="I11" s="136" t="s">
        <v>289</v>
      </c>
      <c r="J11" s="136" t="s">
        <v>289</v>
      </c>
      <c r="K11" s="136" t="s">
        <v>289</v>
      </c>
      <c r="L11" s="136" t="s">
        <v>289</v>
      </c>
      <c r="M11" s="136" t="s">
        <v>289</v>
      </c>
      <c r="N11" s="136">
        <v>0</v>
      </c>
      <c r="O11" s="136">
        <v>0</v>
      </c>
      <c r="P11" s="136">
        <v>388.82447500000001</v>
      </c>
      <c r="Q11" s="60" t="s">
        <v>84</v>
      </c>
      <c r="R11" s="24"/>
    </row>
    <row r="12" spans="2:19">
      <c r="B12" s="44">
        <v>7</v>
      </c>
      <c r="C12" s="42" t="s">
        <v>298</v>
      </c>
      <c r="D12" s="136">
        <v>19853</v>
      </c>
      <c r="E12" s="136">
        <v>20847</v>
      </c>
      <c r="F12" s="136">
        <v>20971</v>
      </c>
      <c r="G12" s="136">
        <v>21266</v>
      </c>
      <c r="H12" s="136">
        <v>21359</v>
      </c>
      <c r="I12" s="136">
        <v>21419</v>
      </c>
      <c r="J12" s="136">
        <v>21220</v>
      </c>
      <c r="K12" s="136">
        <v>21871</v>
      </c>
      <c r="L12" s="136">
        <v>22381</v>
      </c>
      <c r="M12" s="136">
        <v>22105</v>
      </c>
      <c r="N12" s="136">
        <v>21862.137294041</v>
      </c>
      <c r="O12" s="136">
        <v>21737.551630942999</v>
      </c>
      <c r="P12" s="136">
        <v>20715.888754068001</v>
      </c>
      <c r="Q12" s="60" t="s">
        <v>85</v>
      </c>
      <c r="R12" s="24"/>
    </row>
    <row r="13" spans="2:19">
      <c r="B13" s="44">
        <v>8</v>
      </c>
      <c r="C13" s="42" t="s">
        <v>299</v>
      </c>
      <c r="D13" s="136">
        <v>31259</v>
      </c>
      <c r="E13" s="136">
        <v>31400</v>
      </c>
      <c r="F13" s="140" t="s">
        <v>300</v>
      </c>
      <c r="G13" s="136">
        <v>32381</v>
      </c>
      <c r="H13" s="136">
        <v>32618</v>
      </c>
      <c r="I13" s="136">
        <v>32310</v>
      </c>
      <c r="J13" s="136">
        <v>31911</v>
      </c>
      <c r="K13" s="136">
        <v>32889</v>
      </c>
      <c r="L13" s="136">
        <v>33045</v>
      </c>
      <c r="M13" s="136">
        <v>33128</v>
      </c>
      <c r="N13" s="136">
        <v>33799.826487544</v>
      </c>
      <c r="O13" s="136">
        <v>33631.024991473001</v>
      </c>
      <c r="P13" s="136">
        <v>33948.908566131002</v>
      </c>
      <c r="Q13" s="60" t="s">
        <v>86</v>
      </c>
      <c r="R13" s="24"/>
      <c r="S13" s="24"/>
    </row>
    <row r="14" spans="2:19">
      <c r="B14" s="44">
        <v>9</v>
      </c>
      <c r="C14" s="42" t="s">
        <v>87</v>
      </c>
      <c r="D14" s="136">
        <v>901</v>
      </c>
      <c r="E14" s="136">
        <v>931</v>
      </c>
      <c r="F14" s="136">
        <v>888</v>
      </c>
      <c r="G14" s="136">
        <v>962</v>
      </c>
      <c r="H14" s="136">
        <v>961</v>
      </c>
      <c r="I14" s="136">
        <v>1132</v>
      </c>
      <c r="J14" s="136">
        <v>1101</v>
      </c>
      <c r="K14" s="136">
        <v>1080</v>
      </c>
      <c r="L14" s="136">
        <v>1204</v>
      </c>
      <c r="M14" s="136">
        <v>1154</v>
      </c>
      <c r="N14" s="136">
        <v>773.79550273100006</v>
      </c>
      <c r="O14" s="136">
        <v>756.24490619000005</v>
      </c>
      <c r="P14" s="136">
        <v>834.51993251099998</v>
      </c>
      <c r="Q14" s="60" t="s">
        <v>87</v>
      </c>
      <c r="R14" s="24"/>
    </row>
    <row r="15" spans="2:19">
      <c r="B15" s="44">
        <v>10</v>
      </c>
      <c r="C15" s="42" t="s">
        <v>301</v>
      </c>
      <c r="D15" s="136">
        <v>9419</v>
      </c>
      <c r="E15" s="136">
        <v>9846</v>
      </c>
      <c r="F15" s="136">
        <v>9927</v>
      </c>
      <c r="G15" s="136">
        <v>10030</v>
      </c>
      <c r="H15" s="136">
        <v>10077</v>
      </c>
      <c r="I15" s="136">
        <v>10237</v>
      </c>
      <c r="J15" s="136">
        <v>10403</v>
      </c>
      <c r="K15" s="136">
        <v>10448</v>
      </c>
      <c r="L15" s="136">
        <v>10123</v>
      </c>
      <c r="M15" s="136">
        <v>9991</v>
      </c>
      <c r="N15" s="136">
        <v>9937.2859350979998</v>
      </c>
      <c r="O15" s="136">
        <v>9970.7791319780008</v>
      </c>
      <c r="P15" s="136">
        <v>9525.4025986830002</v>
      </c>
      <c r="Q15" s="60" t="s">
        <v>88</v>
      </c>
      <c r="R15" s="24"/>
    </row>
    <row r="16" spans="2:19">
      <c r="B16" s="44">
        <v>11</v>
      </c>
      <c r="C16" s="42" t="s">
        <v>302</v>
      </c>
      <c r="D16" s="136">
        <v>93</v>
      </c>
      <c r="E16" s="136">
        <v>98</v>
      </c>
      <c r="F16" s="136">
        <v>88</v>
      </c>
      <c r="G16" s="136">
        <v>102</v>
      </c>
      <c r="H16" s="136">
        <v>84</v>
      </c>
      <c r="I16" s="136">
        <v>83</v>
      </c>
      <c r="J16" s="136">
        <v>80</v>
      </c>
      <c r="K16" s="136">
        <v>78</v>
      </c>
      <c r="L16" s="136">
        <v>78</v>
      </c>
      <c r="M16" s="136">
        <v>242</v>
      </c>
      <c r="N16" s="136">
        <v>239.77322404099999</v>
      </c>
      <c r="O16" s="136">
        <v>268.403784707</v>
      </c>
      <c r="P16" s="136">
        <v>252.82559981899999</v>
      </c>
      <c r="Q16" s="60" t="s">
        <v>89</v>
      </c>
      <c r="R16" s="24"/>
    </row>
    <row r="17" spans="2:18">
      <c r="B17" s="44">
        <v>12</v>
      </c>
      <c r="C17" s="42" t="s">
        <v>303</v>
      </c>
      <c r="D17" s="136">
        <v>137</v>
      </c>
      <c r="E17" s="136">
        <v>147</v>
      </c>
      <c r="F17" s="136">
        <v>132</v>
      </c>
      <c r="G17" s="136">
        <v>137</v>
      </c>
      <c r="H17" s="136">
        <v>153</v>
      </c>
      <c r="I17" s="136">
        <v>99</v>
      </c>
      <c r="J17" s="136">
        <v>113</v>
      </c>
      <c r="K17" s="136">
        <v>100</v>
      </c>
      <c r="L17" s="136">
        <v>95</v>
      </c>
      <c r="M17" s="136">
        <v>100</v>
      </c>
      <c r="N17" s="136">
        <v>99.856280490000003</v>
      </c>
      <c r="O17" s="136">
        <v>103.888040465</v>
      </c>
      <c r="P17" s="136">
        <v>112.202470625</v>
      </c>
      <c r="Q17" s="60" t="s">
        <v>90</v>
      </c>
      <c r="R17" s="24"/>
    </row>
    <row r="18" spans="2:18">
      <c r="B18" s="44">
        <v>13</v>
      </c>
      <c r="C18" s="42" t="s">
        <v>304</v>
      </c>
      <c r="D18" s="136" t="s">
        <v>296</v>
      </c>
      <c r="E18" s="136" t="s">
        <v>296</v>
      </c>
      <c r="F18" s="136" t="s">
        <v>289</v>
      </c>
      <c r="G18" s="136" t="s">
        <v>96</v>
      </c>
      <c r="H18" s="136" t="s">
        <v>96</v>
      </c>
      <c r="I18" s="136" t="s">
        <v>289</v>
      </c>
      <c r="J18" s="136" t="s">
        <v>289</v>
      </c>
      <c r="K18" s="136" t="s">
        <v>289</v>
      </c>
      <c r="L18" s="136" t="s">
        <v>289</v>
      </c>
      <c r="M18" s="136" t="s">
        <v>289</v>
      </c>
      <c r="N18" s="136">
        <v>0</v>
      </c>
      <c r="O18" s="136">
        <v>0</v>
      </c>
      <c r="P18" s="136">
        <v>0</v>
      </c>
      <c r="Q18" s="60" t="s">
        <v>91</v>
      </c>
      <c r="R18" s="24"/>
    </row>
    <row r="19" spans="2:18">
      <c r="B19" s="44">
        <v>14</v>
      </c>
      <c r="C19" s="42" t="s">
        <v>305</v>
      </c>
      <c r="D19" s="136">
        <v>6021</v>
      </c>
      <c r="E19" s="136">
        <v>5759</v>
      </c>
      <c r="F19" s="136">
        <v>5803</v>
      </c>
      <c r="G19" s="136">
        <v>5868</v>
      </c>
      <c r="H19" s="136">
        <v>5960</v>
      </c>
      <c r="I19" s="136">
        <v>5830</v>
      </c>
      <c r="J19" s="136">
        <v>6413</v>
      </c>
      <c r="K19" s="136">
        <v>6528</v>
      </c>
      <c r="L19" s="136">
        <v>6536</v>
      </c>
      <c r="M19" s="136">
        <v>6414</v>
      </c>
      <c r="N19" s="136">
        <v>6416.2295053950002</v>
      </c>
      <c r="O19" s="136">
        <v>6429.8311901139996</v>
      </c>
      <c r="P19" s="136">
        <v>6328.7723285969996</v>
      </c>
      <c r="Q19" s="60" t="s">
        <v>92</v>
      </c>
      <c r="R19" s="24"/>
    </row>
    <row r="20" spans="2:18">
      <c r="B20" s="44">
        <v>15</v>
      </c>
      <c r="C20" s="42" t="s">
        <v>306</v>
      </c>
      <c r="D20" s="136">
        <v>2597</v>
      </c>
      <c r="E20" s="136">
        <v>3284</v>
      </c>
      <c r="F20" s="136">
        <v>3247</v>
      </c>
      <c r="G20" s="136">
        <v>3279</v>
      </c>
      <c r="H20" s="136">
        <v>3323</v>
      </c>
      <c r="I20" s="136">
        <v>3284</v>
      </c>
      <c r="J20" s="136">
        <v>3281</v>
      </c>
      <c r="K20" s="136">
        <v>3280</v>
      </c>
      <c r="L20" s="136">
        <v>3274</v>
      </c>
      <c r="M20" s="136">
        <v>3274</v>
      </c>
      <c r="N20" s="136">
        <v>3255.406024204</v>
      </c>
      <c r="O20" s="136">
        <v>3493.7719109539998</v>
      </c>
      <c r="P20" s="136">
        <v>3529.2224285990001</v>
      </c>
      <c r="Q20" s="60" t="s">
        <v>93</v>
      </c>
      <c r="R20" s="24"/>
    </row>
    <row r="21" spans="2:18">
      <c r="B21" s="44">
        <v>16</v>
      </c>
      <c r="C21" s="42" t="s">
        <v>307</v>
      </c>
      <c r="D21" s="136">
        <v>1146</v>
      </c>
      <c r="E21" s="136">
        <v>1133</v>
      </c>
      <c r="F21" s="136">
        <v>1143</v>
      </c>
      <c r="G21" s="136">
        <v>1173</v>
      </c>
      <c r="H21" s="136">
        <v>1184</v>
      </c>
      <c r="I21" s="136">
        <v>1079</v>
      </c>
      <c r="J21" s="136">
        <v>1481</v>
      </c>
      <c r="K21" s="136">
        <v>1435</v>
      </c>
      <c r="L21" s="136">
        <v>1440</v>
      </c>
      <c r="M21" s="136">
        <v>1456</v>
      </c>
      <c r="N21" s="136">
        <v>1454.8899935029999</v>
      </c>
      <c r="O21" s="136">
        <v>1443.7784955879999</v>
      </c>
      <c r="P21" s="136">
        <v>1450.1071204320001</v>
      </c>
      <c r="Q21" s="60" t="s">
        <v>94</v>
      </c>
      <c r="R21" s="24"/>
    </row>
    <row r="22" spans="2:18">
      <c r="B22" s="44">
        <v>17</v>
      </c>
      <c r="C22" s="42" t="s">
        <v>308</v>
      </c>
      <c r="D22" s="136">
        <v>5115</v>
      </c>
      <c r="E22" s="136">
        <v>5235</v>
      </c>
      <c r="F22" s="136">
        <v>5411</v>
      </c>
      <c r="G22" s="136">
        <v>5536</v>
      </c>
      <c r="H22" s="136">
        <v>5666</v>
      </c>
      <c r="I22" s="136">
        <v>5702</v>
      </c>
      <c r="J22" s="136">
        <v>5703</v>
      </c>
      <c r="K22" s="136">
        <v>5738</v>
      </c>
      <c r="L22" s="136">
        <v>5799</v>
      </c>
      <c r="M22" s="136">
        <v>5825</v>
      </c>
      <c r="N22" s="136">
        <v>5826.2885625259996</v>
      </c>
      <c r="O22" s="136">
        <v>5800.3694753350001</v>
      </c>
      <c r="P22" s="136">
        <v>5927.4095314570004</v>
      </c>
      <c r="Q22" s="60" t="s">
        <v>95</v>
      </c>
      <c r="R22" s="24"/>
    </row>
    <row r="23" spans="2:18" ht="15.75" thickBot="1">
      <c r="B23" s="81"/>
      <c r="C23" s="82" t="s">
        <v>3</v>
      </c>
      <c r="D23" s="138">
        <v>126119</v>
      </c>
      <c r="E23" s="138">
        <v>126441</v>
      </c>
      <c r="F23" s="138">
        <v>130015</v>
      </c>
      <c r="G23" s="138">
        <v>131195</v>
      </c>
      <c r="H23" s="138">
        <v>133540</v>
      </c>
      <c r="I23" s="138">
        <v>135599</v>
      </c>
      <c r="J23" s="138">
        <v>134677</v>
      </c>
      <c r="K23" s="138">
        <v>135500</v>
      </c>
      <c r="L23" s="138">
        <v>136820</v>
      </c>
      <c r="M23" s="138">
        <v>139614</v>
      </c>
      <c r="N23" s="138">
        <v>140492</v>
      </c>
      <c r="O23" s="138">
        <f>SUM(O6:O22)</f>
        <v>140611.04234348098</v>
      </c>
      <c r="P23" s="138">
        <f t="shared" ref="P23" si="0">SUM(P6:P22)</f>
        <v>137773.30757952199</v>
      </c>
      <c r="Q23" s="62" t="s">
        <v>3</v>
      </c>
    </row>
    <row r="24" spans="2:18" ht="15.75" thickBot="1">
      <c r="B24" s="189"/>
      <c r="C24" s="190"/>
      <c r="D24" s="190"/>
      <c r="E24" s="190"/>
      <c r="F24" s="190"/>
      <c r="G24" s="190"/>
      <c r="H24" s="190"/>
      <c r="I24" s="190"/>
      <c r="J24" s="190"/>
      <c r="K24" s="190"/>
      <c r="L24" s="190"/>
      <c r="M24" s="190"/>
      <c r="N24" s="190"/>
      <c r="O24" s="190"/>
      <c r="P24" s="190"/>
      <c r="Q24" s="191"/>
    </row>
  </sheetData>
  <mergeCells count="17">
    <mergeCell ref="B2:Q2"/>
    <mergeCell ref="B3:Q3"/>
    <mergeCell ref="B4:B5"/>
    <mergeCell ref="D4:D5"/>
    <mergeCell ref="E4:E5"/>
    <mergeCell ref="F4:F5"/>
    <mergeCell ref="G4:G5"/>
    <mergeCell ref="N4:N5"/>
    <mergeCell ref="B24:Q24"/>
    <mergeCell ref="O4:O5"/>
    <mergeCell ref="P4:P5"/>
    <mergeCell ref="H4:H5"/>
    <mergeCell ref="I4:I5"/>
    <mergeCell ref="J4:J5"/>
    <mergeCell ref="K4:K5"/>
    <mergeCell ref="L4:L5"/>
    <mergeCell ref="M4:M5"/>
  </mergeCells>
  <pageMargins left="0.7" right="0.7" top="0.75" bottom="0.75" header="0.3" footer="0.3"/>
  <ignoredErrors>
    <ignoredError sqref="O23:P2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election activeCell="R17" sqref="R17"/>
    </sheetView>
  </sheetViews>
  <sheetFormatPr defaultRowHeight="15"/>
  <cols>
    <col min="1" max="1" width="5.28515625" customWidth="1"/>
    <col min="2" max="2" width="2.7109375" bestFit="1" customWidth="1"/>
    <col min="3" max="3" width="18.140625" bestFit="1" customWidth="1"/>
    <col min="4" max="15" width="5.85546875" bestFit="1" customWidth="1"/>
    <col min="16" max="16" width="4.7109375" bestFit="1" customWidth="1"/>
    <col min="17" max="17" width="15.7109375" bestFit="1" customWidth="1"/>
  </cols>
  <sheetData>
    <row r="1" spans="2:17" ht="15.75" thickBot="1"/>
    <row r="2" spans="2:17" ht="23.25" customHeight="1">
      <c r="B2" s="186" t="s">
        <v>314</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c r="B4" s="187" t="s">
        <v>7</v>
      </c>
      <c r="C4" s="79" t="s">
        <v>285</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69" t="s">
        <v>287</v>
      </c>
    </row>
    <row r="5" spans="2:17" ht="15.75" thickBot="1">
      <c r="B5" s="188"/>
      <c r="C5" s="80" t="s">
        <v>286</v>
      </c>
      <c r="D5" s="185"/>
      <c r="E5" s="185"/>
      <c r="F5" s="185"/>
      <c r="G5" s="185"/>
      <c r="H5" s="185"/>
      <c r="I5" s="185"/>
      <c r="J5" s="185"/>
      <c r="K5" s="185"/>
      <c r="L5" s="185"/>
      <c r="M5" s="185"/>
      <c r="N5" s="185"/>
      <c r="O5" s="185"/>
      <c r="P5" s="185"/>
      <c r="Q5" s="40" t="s">
        <v>288</v>
      </c>
    </row>
    <row r="6" spans="2:17">
      <c r="B6" s="44">
        <v>1</v>
      </c>
      <c r="C6" s="42" t="s">
        <v>291</v>
      </c>
      <c r="D6" s="136">
        <v>1782</v>
      </c>
      <c r="E6" s="136">
        <v>1945</v>
      </c>
      <c r="F6" s="136">
        <v>2675</v>
      </c>
      <c r="G6" s="136">
        <v>3071</v>
      </c>
      <c r="H6" s="136">
        <v>3337</v>
      </c>
      <c r="I6" s="136">
        <v>3613</v>
      </c>
      <c r="J6" s="136">
        <v>3819</v>
      </c>
      <c r="K6" s="136">
        <v>3910</v>
      </c>
      <c r="L6" s="136">
        <v>3894</v>
      </c>
      <c r="M6" s="136">
        <v>4365</v>
      </c>
      <c r="N6" s="136">
        <v>4839.8045706020002</v>
      </c>
      <c r="O6" s="136">
        <v>5019.5021454050002</v>
      </c>
      <c r="P6" s="136">
        <v>5230.7254801959998</v>
      </c>
      <c r="Q6" s="60" t="s">
        <v>79</v>
      </c>
    </row>
    <row r="7" spans="2:17">
      <c r="B7" s="44">
        <v>2</v>
      </c>
      <c r="C7" s="42" t="s">
        <v>292</v>
      </c>
      <c r="D7" s="136">
        <v>24</v>
      </c>
      <c r="E7" s="136">
        <v>39</v>
      </c>
      <c r="F7" s="136">
        <v>167</v>
      </c>
      <c r="G7" s="136">
        <v>89</v>
      </c>
      <c r="H7" s="136">
        <v>45</v>
      </c>
      <c r="I7" s="136">
        <v>66</v>
      </c>
      <c r="J7" s="136">
        <v>59</v>
      </c>
      <c r="K7" s="136">
        <v>68</v>
      </c>
      <c r="L7" s="136">
        <v>79</v>
      </c>
      <c r="M7" s="136">
        <v>97</v>
      </c>
      <c r="N7" s="136">
        <v>62.278186456999997</v>
      </c>
      <c r="O7" s="136">
        <v>61.951723455</v>
      </c>
      <c r="P7" s="136">
        <v>146.57682944499999</v>
      </c>
      <c r="Q7" s="60" t="s">
        <v>80</v>
      </c>
    </row>
    <row r="8" spans="2:17">
      <c r="B8" s="44">
        <v>3</v>
      </c>
      <c r="C8" s="42" t="s">
        <v>293</v>
      </c>
      <c r="D8" s="136">
        <v>140</v>
      </c>
      <c r="E8" s="136">
        <v>177</v>
      </c>
      <c r="F8" s="136">
        <v>321</v>
      </c>
      <c r="G8" s="136">
        <v>468</v>
      </c>
      <c r="H8" s="136">
        <v>334</v>
      </c>
      <c r="I8" s="136">
        <v>425</v>
      </c>
      <c r="J8" s="136">
        <v>209</v>
      </c>
      <c r="K8" s="136">
        <v>172</v>
      </c>
      <c r="L8" s="136">
        <v>323</v>
      </c>
      <c r="M8" s="136">
        <v>196</v>
      </c>
      <c r="N8" s="136">
        <v>152.26499999999999</v>
      </c>
      <c r="O8" s="136">
        <v>137.01499999999999</v>
      </c>
      <c r="P8" s="136">
        <v>131.94999999999999</v>
      </c>
      <c r="Q8" s="60" t="s">
        <v>81</v>
      </c>
    </row>
    <row r="9" spans="2:17">
      <c r="B9" s="44">
        <v>4</v>
      </c>
      <c r="C9" s="42" t="s">
        <v>294</v>
      </c>
      <c r="D9" s="136">
        <v>5972</v>
      </c>
      <c r="E9" s="136">
        <v>6009</v>
      </c>
      <c r="F9" s="136">
        <v>5567</v>
      </c>
      <c r="G9" s="136">
        <v>5021</v>
      </c>
      <c r="H9" s="136">
        <v>5184</v>
      </c>
      <c r="I9" s="136">
        <v>5297</v>
      </c>
      <c r="J9" s="136">
        <v>5026</v>
      </c>
      <c r="K9" s="136">
        <v>4788</v>
      </c>
      <c r="L9" s="136">
        <v>4772</v>
      </c>
      <c r="M9" s="136">
        <v>4614</v>
      </c>
      <c r="N9" s="136">
        <v>3971.6349317479999</v>
      </c>
      <c r="O9" s="136">
        <v>3816.5518286890001</v>
      </c>
      <c r="P9" s="136">
        <v>3635.5877433969999</v>
      </c>
      <c r="Q9" s="60" t="s">
        <v>82</v>
      </c>
    </row>
    <row r="10" spans="2:17">
      <c r="B10" s="44">
        <v>5</v>
      </c>
      <c r="C10" s="42" t="s">
        <v>295</v>
      </c>
      <c r="D10" s="136">
        <v>23</v>
      </c>
      <c r="E10" s="136">
        <v>23</v>
      </c>
      <c r="F10" s="136">
        <v>23</v>
      </c>
      <c r="G10" s="136">
        <v>24</v>
      </c>
      <c r="H10" s="136">
        <v>24</v>
      </c>
      <c r="I10" s="136">
        <v>24</v>
      </c>
      <c r="J10" s="136">
        <v>24</v>
      </c>
      <c r="K10" s="136">
        <v>24</v>
      </c>
      <c r="L10" s="136">
        <v>24</v>
      </c>
      <c r="M10" s="136">
        <v>25</v>
      </c>
      <c r="N10" s="136">
        <v>24.68376722</v>
      </c>
      <c r="O10" s="136">
        <v>24.866003051</v>
      </c>
      <c r="P10" s="136">
        <v>0</v>
      </c>
      <c r="Q10" s="60" t="s">
        <v>83</v>
      </c>
    </row>
    <row r="11" spans="2:17">
      <c r="B11" s="44">
        <v>6</v>
      </c>
      <c r="C11" s="42" t="s">
        <v>297</v>
      </c>
      <c r="D11" s="136" t="s">
        <v>289</v>
      </c>
      <c r="E11" s="136" t="s">
        <v>289</v>
      </c>
      <c r="F11" s="136" t="s">
        <v>289</v>
      </c>
      <c r="G11" s="136" t="s">
        <v>289</v>
      </c>
      <c r="H11" s="136" t="s">
        <v>289</v>
      </c>
      <c r="I11" s="136" t="s">
        <v>289</v>
      </c>
      <c r="J11" s="136" t="s">
        <v>289</v>
      </c>
      <c r="K11" s="136" t="s">
        <v>289</v>
      </c>
      <c r="L11" s="136" t="s">
        <v>289</v>
      </c>
      <c r="M11" s="136" t="s">
        <v>289</v>
      </c>
      <c r="N11" s="136">
        <v>0</v>
      </c>
      <c r="O11" s="136">
        <v>0</v>
      </c>
      <c r="P11" s="136">
        <v>0</v>
      </c>
      <c r="Q11" s="60" t="s">
        <v>84</v>
      </c>
    </row>
    <row r="12" spans="2:17">
      <c r="B12" s="44">
        <v>7</v>
      </c>
      <c r="C12" s="42" t="s">
        <v>298</v>
      </c>
      <c r="D12" s="136">
        <v>4184</v>
      </c>
      <c r="E12" s="136">
        <v>4220</v>
      </c>
      <c r="F12" s="136">
        <v>4390</v>
      </c>
      <c r="G12" s="136">
        <v>4540</v>
      </c>
      <c r="H12" s="136">
        <v>4595</v>
      </c>
      <c r="I12" s="136">
        <v>4733</v>
      </c>
      <c r="J12" s="136">
        <v>4612</v>
      </c>
      <c r="K12" s="136">
        <v>4807</v>
      </c>
      <c r="L12" s="136">
        <v>4966</v>
      </c>
      <c r="M12" s="136">
        <v>5142</v>
      </c>
      <c r="N12" s="136">
        <v>5230.852726096</v>
      </c>
      <c r="O12" s="136">
        <v>5248.1640363070001</v>
      </c>
      <c r="P12" s="136">
        <v>4909.6261556939999</v>
      </c>
      <c r="Q12" s="60" t="s">
        <v>85</v>
      </c>
    </row>
    <row r="13" spans="2:17">
      <c r="B13" s="44">
        <v>8</v>
      </c>
      <c r="C13" s="42" t="s">
        <v>310</v>
      </c>
      <c r="D13" s="136">
        <v>5904</v>
      </c>
      <c r="E13" s="136">
        <v>6018</v>
      </c>
      <c r="F13" s="136">
        <v>5790</v>
      </c>
      <c r="G13" s="136">
        <v>5921</v>
      </c>
      <c r="H13" s="136">
        <v>5965</v>
      </c>
      <c r="I13" s="136">
        <v>6261</v>
      </c>
      <c r="J13" s="136">
        <v>6531</v>
      </c>
      <c r="K13" s="136">
        <v>6882</v>
      </c>
      <c r="L13" s="136">
        <v>6905</v>
      </c>
      <c r="M13" s="136">
        <v>6946</v>
      </c>
      <c r="N13" s="136">
        <v>7260.2547529519998</v>
      </c>
      <c r="O13" s="136">
        <v>7331.5409561670003</v>
      </c>
      <c r="P13" s="136">
        <v>7189.1667029820001</v>
      </c>
      <c r="Q13" s="60" t="s">
        <v>86</v>
      </c>
    </row>
    <row r="14" spans="2:17">
      <c r="B14" s="44">
        <v>9</v>
      </c>
      <c r="C14" s="42" t="s">
        <v>87</v>
      </c>
      <c r="D14" s="136">
        <v>55</v>
      </c>
      <c r="E14" s="136">
        <v>60</v>
      </c>
      <c r="F14" s="136">
        <v>61</v>
      </c>
      <c r="G14" s="136">
        <v>79</v>
      </c>
      <c r="H14" s="136">
        <v>111</v>
      </c>
      <c r="I14" s="136">
        <v>210</v>
      </c>
      <c r="J14" s="136">
        <v>250</v>
      </c>
      <c r="K14" s="136">
        <v>252</v>
      </c>
      <c r="L14" s="136">
        <v>311</v>
      </c>
      <c r="M14" s="136">
        <v>69</v>
      </c>
      <c r="N14" s="136">
        <v>68.388397323999996</v>
      </c>
      <c r="O14" s="136">
        <v>70.346857514999996</v>
      </c>
      <c r="P14" s="136">
        <v>109.161010676</v>
      </c>
      <c r="Q14" s="60" t="s">
        <v>87</v>
      </c>
    </row>
    <row r="15" spans="2:17">
      <c r="B15" s="44">
        <v>10</v>
      </c>
      <c r="C15" s="42" t="s">
        <v>301</v>
      </c>
      <c r="D15" s="136">
        <v>1783</v>
      </c>
      <c r="E15" s="136">
        <v>1712</v>
      </c>
      <c r="F15" s="136">
        <v>1681</v>
      </c>
      <c r="G15" s="136">
        <v>1677</v>
      </c>
      <c r="H15" s="136">
        <v>1725</v>
      </c>
      <c r="I15" s="136">
        <v>1846</v>
      </c>
      <c r="J15" s="136">
        <v>1939</v>
      </c>
      <c r="K15" s="136">
        <v>2033</v>
      </c>
      <c r="L15" s="136">
        <v>2070</v>
      </c>
      <c r="M15" s="136">
        <v>2059</v>
      </c>
      <c r="N15" s="136">
        <v>2082.767706271</v>
      </c>
      <c r="O15" s="136">
        <v>2073.1127818569998</v>
      </c>
      <c r="P15" s="136">
        <v>1941.7025024980001</v>
      </c>
      <c r="Q15" s="60" t="s">
        <v>88</v>
      </c>
    </row>
    <row r="16" spans="2:17">
      <c r="B16" s="44">
        <v>11</v>
      </c>
      <c r="C16" s="42" t="s">
        <v>302</v>
      </c>
      <c r="D16" s="136">
        <v>22</v>
      </c>
      <c r="E16" s="136">
        <v>22</v>
      </c>
      <c r="F16" s="136">
        <v>20</v>
      </c>
      <c r="G16" s="136">
        <v>20</v>
      </c>
      <c r="H16" s="136">
        <v>20</v>
      </c>
      <c r="I16" s="136">
        <v>18</v>
      </c>
      <c r="J16" s="136">
        <v>18</v>
      </c>
      <c r="K16" s="136">
        <v>18</v>
      </c>
      <c r="L16" s="136">
        <v>16</v>
      </c>
      <c r="M16" s="136">
        <v>166</v>
      </c>
      <c r="N16" s="136">
        <v>165.96358665700001</v>
      </c>
      <c r="O16" s="136">
        <v>163.85544536899999</v>
      </c>
      <c r="P16" s="136">
        <v>153.34825258999999</v>
      </c>
      <c r="Q16" s="60" t="s">
        <v>89</v>
      </c>
    </row>
    <row r="17" spans="2:17">
      <c r="B17" s="44">
        <v>12</v>
      </c>
      <c r="C17" s="42" t="s">
        <v>311</v>
      </c>
      <c r="D17" s="136">
        <v>3</v>
      </c>
      <c r="E17" s="136">
        <v>3</v>
      </c>
      <c r="F17" s="136">
        <v>3</v>
      </c>
      <c r="G17" s="136">
        <v>4</v>
      </c>
      <c r="H17" s="136">
        <v>4</v>
      </c>
      <c r="I17" s="136">
        <v>36</v>
      </c>
      <c r="J17" s="136">
        <v>37</v>
      </c>
      <c r="K17" s="136">
        <v>38</v>
      </c>
      <c r="L17" s="136">
        <v>38</v>
      </c>
      <c r="M17" s="136">
        <v>39</v>
      </c>
      <c r="N17" s="136">
        <v>38.527273800000003</v>
      </c>
      <c r="O17" s="136">
        <v>38.668166300000003</v>
      </c>
      <c r="P17" s="136">
        <v>38.863477000000003</v>
      </c>
      <c r="Q17" s="60" t="s">
        <v>90</v>
      </c>
    </row>
    <row r="18" spans="2:17">
      <c r="B18" s="44">
        <v>13</v>
      </c>
      <c r="C18" s="42" t="s">
        <v>312</v>
      </c>
      <c r="D18" s="136" t="s">
        <v>289</v>
      </c>
      <c r="E18" s="136" t="s">
        <v>289</v>
      </c>
      <c r="F18" s="136" t="s">
        <v>289</v>
      </c>
      <c r="G18" s="136" t="s">
        <v>289</v>
      </c>
      <c r="H18" s="136" t="s">
        <v>289</v>
      </c>
      <c r="I18" s="136" t="s">
        <v>289</v>
      </c>
      <c r="J18" s="136" t="s">
        <v>289</v>
      </c>
      <c r="K18" s="136" t="s">
        <v>289</v>
      </c>
      <c r="L18" s="136" t="s">
        <v>289</v>
      </c>
      <c r="M18" s="136" t="s">
        <v>289</v>
      </c>
      <c r="N18" s="136">
        <v>0</v>
      </c>
      <c r="O18" s="136">
        <v>0</v>
      </c>
      <c r="P18" s="136">
        <v>0</v>
      </c>
      <c r="Q18" s="60" t="s">
        <v>91</v>
      </c>
    </row>
    <row r="19" spans="2:17">
      <c r="B19" s="44">
        <v>14</v>
      </c>
      <c r="C19" s="42" t="s">
        <v>305</v>
      </c>
      <c r="D19" s="136">
        <v>817</v>
      </c>
      <c r="E19" s="136">
        <v>889</v>
      </c>
      <c r="F19" s="136">
        <v>888</v>
      </c>
      <c r="G19" s="136">
        <v>930</v>
      </c>
      <c r="H19" s="136">
        <v>904</v>
      </c>
      <c r="I19" s="136">
        <v>1152</v>
      </c>
      <c r="J19" s="136">
        <v>1161</v>
      </c>
      <c r="K19" s="136">
        <v>1165</v>
      </c>
      <c r="L19" s="136">
        <v>1165</v>
      </c>
      <c r="M19" s="136">
        <v>1166</v>
      </c>
      <c r="N19" s="136">
        <v>1165.667521048</v>
      </c>
      <c r="O19" s="136">
        <v>1165.677521048</v>
      </c>
      <c r="P19" s="136">
        <v>1165.6275210480001</v>
      </c>
      <c r="Q19" s="60" t="s">
        <v>92</v>
      </c>
    </row>
    <row r="20" spans="2:17">
      <c r="B20" s="44">
        <v>15</v>
      </c>
      <c r="C20" s="42" t="s">
        <v>306</v>
      </c>
      <c r="D20" s="136">
        <v>50</v>
      </c>
      <c r="E20" s="136">
        <v>50</v>
      </c>
      <c r="F20" s="136">
        <v>50</v>
      </c>
      <c r="G20" s="136">
        <v>50</v>
      </c>
      <c r="H20" s="136">
        <v>75</v>
      </c>
      <c r="I20" s="136">
        <v>89</v>
      </c>
      <c r="J20" s="136">
        <v>89</v>
      </c>
      <c r="K20" s="136">
        <v>89</v>
      </c>
      <c r="L20" s="136">
        <v>89</v>
      </c>
      <c r="M20" s="136">
        <v>94</v>
      </c>
      <c r="N20" s="136">
        <v>94.253995176999993</v>
      </c>
      <c r="O20" s="136">
        <v>94.253995176999993</v>
      </c>
      <c r="P20" s="136">
        <v>184.42649517699999</v>
      </c>
      <c r="Q20" s="60" t="s">
        <v>93</v>
      </c>
    </row>
    <row r="21" spans="2:17">
      <c r="B21" s="44">
        <v>16</v>
      </c>
      <c r="C21" s="42" t="s">
        <v>313</v>
      </c>
      <c r="D21" s="136">
        <v>392</v>
      </c>
      <c r="E21" s="136">
        <v>413</v>
      </c>
      <c r="F21" s="136">
        <v>417</v>
      </c>
      <c r="G21" s="136">
        <v>428</v>
      </c>
      <c r="H21" s="136">
        <v>436</v>
      </c>
      <c r="I21" s="136">
        <v>573</v>
      </c>
      <c r="J21" s="136">
        <v>576</v>
      </c>
      <c r="K21" s="136">
        <v>591</v>
      </c>
      <c r="L21" s="136">
        <v>624</v>
      </c>
      <c r="M21" s="136">
        <v>652</v>
      </c>
      <c r="N21" s="136">
        <v>658.06396509599995</v>
      </c>
      <c r="O21" s="136">
        <v>702.68618980600002</v>
      </c>
      <c r="P21" s="136">
        <v>703.68618980600002</v>
      </c>
      <c r="Q21" s="60" t="s">
        <v>94</v>
      </c>
    </row>
    <row r="22" spans="2:17">
      <c r="B22" s="44">
        <v>17</v>
      </c>
      <c r="C22" s="42" t="s">
        <v>308</v>
      </c>
      <c r="D22" s="136">
        <v>111</v>
      </c>
      <c r="E22" s="136">
        <v>105</v>
      </c>
      <c r="F22" s="136">
        <v>105</v>
      </c>
      <c r="G22" s="136">
        <v>106</v>
      </c>
      <c r="H22" s="136">
        <v>107</v>
      </c>
      <c r="I22" s="136">
        <v>111</v>
      </c>
      <c r="J22" s="136">
        <v>111</v>
      </c>
      <c r="K22" s="136">
        <v>112</v>
      </c>
      <c r="L22" s="136">
        <v>113</v>
      </c>
      <c r="M22" s="136">
        <v>114</v>
      </c>
      <c r="N22" s="136">
        <v>114.034274741</v>
      </c>
      <c r="O22" s="136">
        <v>145.566730291</v>
      </c>
      <c r="P22" s="136">
        <v>145.970042441</v>
      </c>
      <c r="Q22" s="60" t="s">
        <v>95</v>
      </c>
    </row>
    <row r="23" spans="2:17" ht="15.75" thickBot="1">
      <c r="B23" s="81"/>
      <c r="C23" s="82" t="s">
        <v>3</v>
      </c>
      <c r="D23" s="138">
        <v>20405</v>
      </c>
      <c r="E23" s="138">
        <v>21096</v>
      </c>
      <c r="F23" s="138">
        <v>21262</v>
      </c>
      <c r="G23" s="138">
        <v>21685</v>
      </c>
      <c r="H23" s="138">
        <v>22158</v>
      </c>
      <c r="I23" s="138">
        <v>22427</v>
      </c>
      <c r="J23" s="139">
        <v>24453</v>
      </c>
      <c r="K23" s="138">
        <v>24462</v>
      </c>
      <c r="L23" s="138">
        <v>24948</v>
      </c>
      <c r="M23" s="138">
        <v>25390</v>
      </c>
      <c r="N23" s="138">
        <v>25742</v>
      </c>
      <c r="O23" s="138">
        <f>SUM(O6:O22)</f>
        <v>26093.759380437004</v>
      </c>
      <c r="P23" s="138">
        <f t="shared" ref="P23" si="0">SUM(P6:P22)</f>
        <v>25686.418402949999</v>
      </c>
      <c r="Q23" s="62" t="s">
        <v>3</v>
      </c>
    </row>
    <row r="24" spans="2:17" ht="15.75" thickBot="1">
      <c r="B24" s="173"/>
      <c r="C24" s="174"/>
      <c r="D24" s="174"/>
      <c r="E24" s="174"/>
      <c r="F24" s="174"/>
      <c r="G24" s="174"/>
      <c r="H24" s="174"/>
      <c r="I24" s="174"/>
      <c r="J24" s="174"/>
      <c r="K24" s="174"/>
      <c r="L24" s="174"/>
      <c r="M24" s="174"/>
      <c r="N24" s="174"/>
      <c r="O24" s="174"/>
      <c r="P24" s="174"/>
      <c r="Q24" s="175"/>
    </row>
  </sheetData>
  <mergeCells count="17">
    <mergeCell ref="B2:Q2"/>
    <mergeCell ref="B3:Q3"/>
    <mergeCell ref="B4:B5"/>
    <mergeCell ref="D4:D5"/>
    <mergeCell ref="E4:E5"/>
    <mergeCell ref="F4:F5"/>
    <mergeCell ref="G4:G5"/>
    <mergeCell ref="N4:N5"/>
    <mergeCell ref="B24:Q24"/>
    <mergeCell ref="O4:O5"/>
    <mergeCell ref="P4:P5"/>
    <mergeCell ref="H4:H5"/>
    <mergeCell ref="I4:I5"/>
    <mergeCell ref="J4:J5"/>
    <mergeCell ref="K4:K5"/>
    <mergeCell ref="L4:L5"/>
    <mergeCell ref="M4:M5"/>
  </mergeCells>
  <pageMargins left="0.7" right="0.7" top="0.75" bottom="0.75" header="0.3" footer="0.3"/>
  <ignoredErrors>
    <ignoredError sqref="O23:P23"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election activeCell="U15" sqref="U15"/>
    </sheetView>
  </sheetViews>
  <sheetFormatPr defaultRowHeight="15"/>
  <cols>
    <col min="1" max="1" width="5.42578125" customWidth="1"/>
    <col min="2" max="2" width="2.7109375" bestFit="1" customWidth="1"/>
    <col min="3" max="3" width="10" bestFit="1" customWidth="1"/>
    <col min="4" max="12" width="4.7109375" bestFit="1" customWidth="1"/>
    <col min="13" max="13" width="5.140625" bestFit="1" customWidth="1"/>
    <col min="14" max="14" width="5.28515625" bestFit="1" customWidth="1"/>
    <col min="15" max="16" width="4.7109375" bestFit="1" customWidth="1"/>
    <col min="17" max="17" width="15.7109375" bestFit="1" customWidth="1"/>
  </cols>
  <sheetData>
    <row r="1" spans="2:17" ht="15.75" thickBot="1"/>
    <row r="2" spans="2:17" ht="27" customHeight="1">
      <c r="B2" s="165" t="s">
        <v>319</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6.5">
      <c r="B4" s="187" t="s">
        <v>7</v>
      </c>
      <c r="C4" s="79" t="s">
        <v>285</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69" t="s">
        <v>287</v>
      </c>
    </row>
    <row r="5" spans="2:17" ht="15.75" thickBot="1">
      <c r="B5" s="188"/>
      <c r="C5" s="80" t="s">
        <v>286</v>
      </c>
      <c r="D5" s="185"/>
      <c r="E5" s="185"/>
      <c r="F5" s="185"/>
      <c r="G5" s="185"/>
      <c r="H5" s="185"/>
      <c r="I5" s="185"/>
      <c r="J5" s="185"/>
      <c r="K5" s="185"/>
      <c r="L5" s="185"/>
      <c r="M5" s="185"/>
      <c r="N5" s="185"/>
      <c r="O5" s="185"/>
      <c r="P5" s="185"/>
      <c r="Q5" s="40" t="s">
        <v>288</v>
      </c>
    </row>
    <row r="6" spans="2:17">
      <c r="B6" s="44">
        <v>1</v>
      </c>
      <c r="C6" s="42" t="s">
        <v>291</v>
      </c>
      <c r="D6" s="136">
        <v>8530</v>
      </c>
      <c r="E6" s="136">
        <v>8649</v>
      </c>
      <c r="F6" s="136">
        <v>9963</v>
      </c>
      <c r="G6" s="136">
        <v>10264</v>
      </c>
      <c r="H6" s="136">
        <v>11331</v>
      </c>
      <c r="I6" s="136">
        <v>11539</v>
      </c>
      <c r="J6" s="136">
        <v>11519</v>
      </c>
      <c r="K6" s="136">
        <v>11832</v>
      </c>
      <c r="L6" s="136">
        <v>12637</v>
      </c>
      <c r="M6" s="136">
        <v>12813</v>
      </c>
      <c r="N6" s="136">
        <v>12889.0357269</v>
      </c>
      <c r="O6" s="136">
        <v>12585.018555799001</v>
      </c>
      <c r="P6" s="136">
        <v>12222.638924655001</v>
      </c>
      <c r="Q6" s="60" t="s">
        <v>79</v>
      </c>
    </row>
    <row r="7" spans="2:17">
      <c r="B7" s="44">
        <v>2</v>
      </c>
      <c r="C7" s="42" t="s">
        <v>292</v>
      </c>
      <c r="D7" s="136" t="s">
        <v>296</v>
      </c>
      <c r="E7" s="136" t="s">
        <v>296</v>
      </c>
      <c r="F7" s="136" t="s">
        <v>96</v>
      </c>
      <c r="G7" s="136" t="s">
        <v>289</v>
      </c>
      <c r="H7" s="136" t="s">
        <v>96</v>
      </c>
      <c r="I7" s="136" t="s">
        <v>289</v>
      </c>
      <c r="J7" s="136" t="s">
        <v>289</v>
      </c>
      <c r="K7" s="136" t="s">
        <v>289</v>
      </c>
      <c r="L7" s="136" t="s">
        <v>289</v>
      </c>
      <c r="M7" s="136" t="s">
        <v>289</v>
      </c>
      <c r="N7" s="136">
        <v>0</v>
      </c>
      <c r="O7" s="136">
        <v>0</v>
      </c>
      <c r="P7" s="136">
        <v>0</v>
      </c>
      <c r="Q7" s="60" t="s">
        <v>80</v>
      </c>
    </row>
    <row r="8" spans="2:17">
      <c r="B8" s="44">
        <v>3</v>
      </c>
      <c r="C8" s="42" t="s">
        <v>293</v>
      </c>
      <c r="D8" s="136">
        <v>76</v>
      </c>
      <c r="E8" s="136">
        <v>278</v>
      </c>
      <c r="F8" s="136">
        <v>300</v>
      </c>
      <c r="G8" s="136">
        <v>224</v>
      </c>
      <c r="H8" s="136">
        <v>336</v>
      </c>
      <c r="I8" s="136">
        <v>62</v>
      </c>
      <c r="J8" s="136">
        <v>164</v>
      </c>
      <c r="K8" s="136">
        <v>102</v>
      </c>
      <c r="L8" s="136">
        <v>37</v>
      </c>
      <c r="M8" s="136">
        <v>28</v>
      </c>
      <c r="N8" s="136">
        <v>187.965</v>
      </c>
      <c r="O8" s="136">
        <v>452.63670000000002</v>
      </c>
      <c r="P8" s="136">
        <v>479.8</v>
      </c>
      <c r="Q8" s="60" t="s">
        <v>81</v>
      </c>
    </row>
    <row r="9" spans="2:17">
      <c r="B9" s="44">
        <v>4</v>
      </c>
      <c r="C9" s="42" t="s">
        <v>315</v>
      </c>
      <c r="D9" s="136">
        <v>26597</v>
      </c>
      <c r="E9" s="136">
        <v>28470</v>
      </c>
      <c r="F9" s="136">
        <v>29301</v>
      </c>
      <c r="G9" s="136">
        <v>29228</v>
      </c>
      <c r="H9" s="136">
        <v>30651</v>
      </c>
      <c r="I9" s="136">
        <v>30672</v>
      </c>
      <c r="J9" s="136">
        <v>30459</v>
      </c>
      <c r="K9" s="136">
        <v>30116</v>
      </c>
      <c r="L9" s="136">
        <v>31000</v>
      </c>
      <c r="M9" s="136">
        <v>31084</v>
      </c>
      <c r="N9" s="136">
        <v>32066.402187462001</v>
      </c>
      <c r="O9" s="136">
        <v>31923.420787808001</v>
      </c>
      <c r="P9" s="136">
        <v>33189.975329262998</v>
      </c>
      <c r="Q9" s="60" t="s">
        <v>82</v>
      </c>
    </row>
    <row r="10" spans="2:17">
      <c r="B10" s="44">
        <v>5</v>
      </c>
      <c r="C10" s="42" t="s">
        <v>295</v>
      </c>
      <c r="D10" s="136">
        <v>10</v>
      </c>
      <c r="E10" s="136">
        <v>10</v>
      </c>
      <c r="F10" s="136">
        <v>10</v>
      </c>
      <c r="G10" s="136">
        <v>10</v>
      </c>
      <c r="H10" s="136">
        <v>10</v>
      </c>
      <c r="I10" s="136">
        <v>10</v>
      </c>
      <c r="J10" s="136" t="s">
        <v>289</v>
      </c>
      <c r="K10" s="136">
        <v>667</v>
      </c>
      <c r="L10" s="136">
        <v>672</v>
      </c>
      <c r="M10" s="136">
        <v>677</v>
      </c>
      <c r="N10" s="136">
        <v>785.22213611100005</v>
      </c>
      <c r="O10" s="136">
        <v>790.733221727</v>
      </c>
      <c r="P10" s="136">
        <v>796.06653038599995</v>
      </c>
      <c r="Q10" s="60" t="s">
        <v>83</v>
      </c>
    </row>
    <row r="11" spans="2:17">
      <c r="B11" s="44">
        <v>6</v>
      </c>
      <c r="C11" s="42" t="s">
        <v>297</v>
      </c>
      <c r="D11" s="136" t="s">
        <v>296</v>
      </c>
      <c r="E11" s="136" t="s">
        <v>296</v>
      </c>
      <c r="F11" s="136" t="s">
        <v>96</v>
      </c>
      <c r="G11" s="136" t="s">
        <v>289</v>
      </c>
      <c r="H11" s="136" t="s">
        <v>96</v>
      </c>
      <c r="I11" s="136" t="s">
        <v>289</v>
      </c>
      <c r="J11" s="136" t="s">
        <v>289</v>
      </c>
      <c r="K11" s="136" t="s">
        <v>289</v>
      </c>
      <c r="L11" s="136" t="s">
        <v>289</v>
      </c>
      <c r="M11" s="136" t="s">
        <v>289</v>
      </c>
      <c r="N11" s="136">
        <v>0</v>
      </c>
      <c r="O11" s="136">
        <v>0</v>
      </c>
      <c r="P11" s="136">
        <v>0</v>
      </c>
      <c r="Q11" s="60" t="s">
        <v>84</v>
      </c>
    </row>
    <row r="12" spans="2:17">
      <c r="B12" s="44">
        <v>7</v>
      </c>
      <c r="C12" s="42" t="s">
        <v>298</v>
      </c>
      <c r="D12" s="136">
        <v>1995</v>
      </c>
      <c r="E12" s="136">
        <v>2103</v>
      </c>
      <c r="F12" s="136">
        <v>2243</v>
      </c>
      <c r="G12" s="136">
        <v>2356</v>
      </c>
      <c r="H12" s="136">
        <v>2479</v>
      </c>
      <c r="I12" s="136">
        <v>2497</v>
      </c>
      <c r="J12" s="136">
        <v>2390</v>
      </c>
      <c r="K12" s="136">
        <v>2498</v>
      </c>
      <c r="L12" s="136">
        <v>2716</v>
      </c>
      <c r="M12" s="136">
        <v>2855</v>
      </c>
      <c r="N12" s="136">
        <v>2890.232232628</v>
      </c>
      <c r="O12" s="136">
        <v>3300.633091275</v>
      </c>
      <c r="P12" s="136">
        <v>3104.0554948959998</v>
      </c>
      <c r="Q12" s="60" t="s">
        <v>85</v>
      </c>
    </row>
    <row r="13" spans="2:17">
      <c r="B13" s="44">
        <v>8</v>
      </c>
      <c r="C13" s="42" t="s">
        <v>310</v>
      </c>
      <c r="D13" s="136">
        <v>5424</v>
      </c>
      <c r="E13" s="136">
        <v>5503</v>
      </c>
      <c r="F13" s="136">
        <v>5598</v>
      </c>
      <c r="G13" s="136">
        <v>5924</v>
      </c>
      <c r="H13" s="136">
        <v>5953</v>
      </c>
      <c r="I13" s="136">
        <v>6087</v>
      </c>
      <c r="J13" s="136">
        <v>6372</v>
      </c>
      <c r="K13" s="136">
        <v>7669</v>
      </c>
      <c r="L13" s="136">
        <v>7750</v>
      </c>
      <c r="M13" s="136">
        <v>7830</v>
      </c>
      <c r="N13" s="136">
        <v>8020.0384755960004</v>
      </c>
      <c r="O13" s="136">
        <v>8033.0548984429997</v>
      </c>
      <c r="P13" s="136">
        <v>8072.8105223680004</v>
      </c>
      <c r="Q13" s="60" t="s">
        <v>86</v>
      </c>
    </row>
    <row r="14" spans="2:17">
      <c r="B14" s="44">
        <v>9</v>
      </c>
      <c r="C14" s="42" t="s">
        <v>87</v>
      </c>
      <c r="D14" s="136">
        <v>719</v>
      </c>
      <c r="E14" s="136">
        <v>787</v>
      </c>
      <c r="F14" s="136">
        <v>860</v>
      </c>
      <c r="G14" s="136">
        <v>754</v>
      </c>
      <c r="H14" s="136">
        <v>676</v>
      </c>
      <c r="I14" s="136">
        <v>857</v>
      </c>
      <c r="J14" s="136">
        <v>913</v>
      </c>
      <c r="K14" s="136">
        <v>919</v>
      </c>
      <c r="L14" s="136">
        <v>1009</v>
      </c>
      <c r="M14" s="136">
        <v>979</v>
      </c>
      <c r="N14" s="136">
        <v>993.65048696400004</v>
      </c>
      <c r="O14" s="136">
        <v>984.06379421999998</v>
      </c>
      <c r="P14" s="136">
        <v>1000.576195926</v>
      </c>
      <c r="Q14" s="60" t="s">
        <v>87</v>
      </c>
    </row>
    <row r="15" spans="2:17">
      <c r="B15" s="44">
        <v>10</v>
      </c>
      <c r="C15" s="42" t="s">
        <v>269</v>
      </c>
      <c r="D15" s="136">
        <v>1445</v>
      </c>
      <c r="E15" s="136">
        <v>1457</v>
      </c>
      <c r="F15" s="136">
        <v>1484</v>
      </c>
      <c r="G15" s="140" t="s">
        <v>316</v>
      </c>
      <c r="H15" s="136">
        <v>1611</v>
      </c>
      <c r="I15" s="136">
        <v>1580</v>
      </c>
      <c r="J15" s="136">
        <v>1697</v>
      </c>
      <c r="K15" s="136">
        <v>1757</v>
      </c>
      <c r="L15" s="136">
        <v>1960</v>
      </c>
      <c r="M15" s="136">
        <v>1986</v>
      </c>
      <c r="N15" s="136">
        <v>1851.187193124</v>
      </c>
      <c r="O15" s="136">
        <v>1851.5421047069999</v>
      </c>
      <c r="P15" s="136">
        <v>1789.3406045730001</v>
      </c>
      <c r="Q15" s="60" t="s">
        <v>88</v>
      </c>
    </row>
    <row r="16" spans="2:17">
      <c r="B16" s="44">
        <v>11</v>
      </c>
      <c r="C16" s="42" t="s">
        <v>268</v>
      </c>
      <c r="D16" s="136">
        <v>84</v>
      </c>
      <c r="E16" s="136">
        <v>83</v>
      </c>
      <c r="F16" s="136">
        <v>81</v>
      </c>
      <c r="G16" s="140" t="s">
        <v>317</v>
      </c>
      <c r="H16" s="136">
        <v>81</v>
      </c>
      <c r="I16" s="136">
        <v>79</v>
      </c>
      <c r="J16" s="136">
        <v>79</v>
      </c>
      <c r="K16" s="136">
        <v>80</v>
      </c>
      <c r="L16" s="136">
        <v>80</v>
      </c>
      <c r="M16" s="136">
        <v>106</v>
      </c>
      <c r="N16" s="136">
        <v>104.869644542</v>
      </c>
      <c r="O16" s="136">
        <v>103.555223763</v>
      </c>
      <c r="P16" s="136">
        <v>99.689788144000005</v>
      </c>
      <c r="Q16" s="60" t="s">
        <v>89</v>
      </c>
    </row>
    <row r="17" spans="2:17">
      <c r="B17" s="44">
        <v>12</v>
      </c>
      <c r="C17" s="42" t="s">
        <v>311</v>
      </c>
      <c r="D17" s="136" t="s">
        <v>296</v>
      </c>
      <c r="E17" s="136" t="s">
        <v>296</v>
      </c>
      <c r="F17" s="136" t="s">
        <v>96</v>
      </c>
      <c r="G17" s="136" t="s">
        <v>289</v>
      </c>
      <c r="H17" s="136" t="s">
        <v>96</v>
      </c>
      <c r="I17" s="136" t="s">
        <v>289</v>
      </c>
      <c r="J17" s="136" t="s">
        <v>289</v>
      </c>
      <c r="K17" s="136" t="s">
        <v>289</v>
      </c>
      <c r="L17" s="136" t="s">
        <v>289</v>
      </c>
      <c r="M17" s="136" t="s">
        <v>289</v>
      </c>
      <c r="N17" s="136">
        <v>0</v>
      </c>
      <c r="O17" s="136">
        <v>0</v>
      </c>
      <c r="P17" s="136">
        <v>0</v>
      </c>
      <c r="Q17" s="60" t="s">
        <v>90</v>
      </c>
    </row>
    <row r="18" spans="2:17">
      <c r="B18" s="44">
        <v>13</v>
      </c>
      <c r="C18" s="42" t="s">
        <v>312</v>
      </c>
      <c r="D18" s="136" t="s">
        <v>296</v>
      </c>
      <c r="E18" s="136" t="s">
        <v>296</v>
      </c>
      <c r="F18" s="136" t="s">
        <v>96</v>
      </c>
      <c r="G18" s="136" t="s">
        <v>289</v>
      </c>
      <c r="H18" s="136" t="s">
        <v>96</v>
      </c>
      <c r="I18" s="136" t="s">
        <v>289</v>
      </c>
      <c r="J18" s="136" t="s">
        <v>289</v>
      </c>
      <c r="K18" s="136" t="s">
        <v>289</v>
      </c>
      <c r="L18" s="136" t="s">
        <v>289</v>
      </c>
      <c r="M18" s="136" t="s">
        <v>289</v>
      </c>
      <c r="N18" s="136">
        <v>0</v>
      </c>
      <c r="O18" s="136">
        <v>0</v>
      </c>
      <c r="P18" s="136">
        <v>0</v>
      </c>
      <c r="Q18" s="60" t="s">
        <v>91</v>
      </c>
    </row>
    <row r="19" spans="2:17">
      <c r="B19" s="44">
        <v>14</v>
      </c>
      <c r="C19" s="42" t="s">
        <v>305</v>
      </c>
      <c r="D19" s="136" t="s">
        <v>296</v>
      </c>
      <c r="E19" s="136" t="s">
        <v>296</v>
      </c>
      <c r="F19" s="136" t="s">
        <v>96</v>
      </c>
      <c r="G19" s="136" t="s">
        <v>289</v>
      </c>
      <c r="H19" s="136" t="s">
        <v>96</v>
      </c>
      <c r="I19" s="136" t="s">
        <v>289</v>
      </c>
      <c r="J19" s="136" t="s">
        <v>289</v>
      </c>
      <c r="K19" s="136" t="s">
        <v>289</v>
      </c>
      <c r="L19" s="136" t="s">
        <v>289</v>
      </c>
      <c r="M19" s="136" t="s">
        <v>289</v>
      </c>
      <c r="N19" s="136">
        <v>0</v>
      </c>
      <c r="O19" s="136">
        <v>0</v>
      </c>
      <c r="P19" s="136">
        <v>0</v>
      </c>
      <c r="Q19" s="60" t="s">
        <v>92</v>
      </c>
    </row>
    <row r="20" spans="2:17">
      <c r="B20" s="44">
        <v>15</v>
      </c>
      <c r="C20" s="42" t="s">
        <v>306</v>
      </c>
      <c r="D20" s="136" t="s">
        <v>296</v>
      </c>
      <c r="E20" s="136" t="s">
        <v>296</v>
      </c>
      <c r="F20" s="136" t="s">
        <v>96</v>
      </c>
      <c r="G20" s="136" t="s">
        <v>289</v>
      </c>
      <c r="H20" s="136" t="s">
        <v>96</v>
      </c>
      <c r="I20" s="136" t="s">
        <v>289</v>
      </c>
      <c r="J20" s="136" t="s">
        <v>289</v>
      </c>
      <c r="K20" s="136" t="s">
        <v>289</v>
      </c>
      <c r="L20" s="136" t="s">
        <v>289</v>
      </c>
      <c r="M20" s="136" t="s">
        <v>289</v>
      </c>
      <c r="N20" s="136">
        <v>0</v>
      </c>
      <c r="O20" s="136">
        <v>0</v>
      </c>
      <c r="P20" s="136">
        <v>0</v>
      </c>
      <c r="Q20" s="60" t="s">
        <v>93</v>
      </c>
    </row>
    <row r="21" spans="2:17">
      <c r="B21" s="44">
        <v>16</v>
      </c>
      <c r="C21" s="42" t="s">
        <v>313</v>
      </c>
      <c r="D21" s="136" t="s">
        <v>296</v>
      </c>
      <c r="E21" s="136" t="s">
        <v>296</v>
      </c>
      <c r="F21" s="136" t="s">
        <v>96</v>
      </c>
      <c r="G21" s="136" t="s">
        <v>289</v>
      </c>
      <c r="H21" s="136" t="s">
        <v>96</v>
      </c>
      <c r="I21" s="136" t="s">
        <v>289</v>
      </c>
      <c r="J21" s="136" t="s">
        <v>289</v>
      </c>
      <c r="K21" s="136" t="s">
        <v>289</v>
      </c>
      <c r="L21" s="136" t="s">
        <v>289</v>
      </c>
      <c r="M21" s="136" t="s">
        <v>289</v>
      </c>
      <c r="N21" s="136">
        <v>0</v>
      </c>
      <c r="O21" s="136">
        <v>0</v>
      </c>
      <c r="P21" s="136">
        <v>0</v>
      </c>
      <c r="Q21" s="60" t="s">
        <v>94</v>
      </c>
    </row>
    <row r="22" spans="2:17">
      <c r="B22" s="44">
        <v>17</v>
      </c>
      <c r="C22" s="42" t="s">
        <v>318</v>
      </c>
      <c r="D22" s="136">
        <v>18</v>
      </c>
      <c r="E22" s="136">
        <v>18</v>
      </c>
      <c r="F22" s="136">
        <v>18</v>
      </c>
      <c r="G22" s="136">
        <v>18</v>
      </c>
      <c r="H22" s="136">
        <v>18</v>
      </c>
      <c r="I22" s="136">
        <v>18</v>
      </c>
      <c r="J22" s="136">
        <v>18</v>
      </c>
      <c r="K22" s="136">
        <v>18</v>
      </c>
      <c r="L22" s="136">
        <v>18</v>
      </c>
      <c r="M22" s="136">
        <v>18</v>
      </c>
      <c r="N22" s="136">
        <v>18.115120839999999</v>
      </c>
      <c r="O22" s="136">
        <v>18.096631882000001</v>
      </c>
      <c r="P22" s="136">
        <v>18.078142924000002</v>
      </c>
      <c r="Q22" s="60" t="s">
        <v>95</v>
      </c>
    </row>
    <row r="23" spans="2:17" ht="15.75" thickBot="1">
      <c r="B23" s="81"/>
      <c r="C23" s="82" t="s">
        <v>3</v>
      </c>
      <c r="D23" s="138">
        <v>44113</v>
      </c>
      <c r="E23" s="138">
        <v>44898</v>
      </c>
      <c r="F23" s="138">
        <v>47358</v>
      </c>
      <c r="G23" s="138">
        <v>49859</v>
      </c>
      <c r="H23" s="138">
        <v>50420</v>
      </c>
      <c r="I23" s="138">
        <v>53145</v>
      </c>
      <c r="J23" s="143">
        <v>53401</v>
      </c>
      <c r="K23" s="138">
        <v>53611</v>
      </c>
      <c r="L23" s="138">
        <v>55659</v>
      </c>
      <c r="M23" s="138">
        <v>57878</v>
      </c>
      <c r="N23" s="138">
        <v>58375</v>
      </c>
      <c r="O23" s="138">
        <f>SUM(O6:O22)</f>
        <v>60042.755009623994</v>
      </c>
      <c r="P23" s="138">
        <f t="shared" ref="P23" si="0">SUM(P6:P22)</f>
        <v>60773.031533134999</v>
      </c>
      <c r="Q23" s="62" t="s">
        <v>3</v>
      </c>
    </row>
    <row r="24" spans="2:17" ht="15.75" thickBot="1">
      <c r="B24" s="189"/>
      <c r="C24" s="190"/>
      <c r="D24" s="190"/>
      <c r="E24" s="190"/>
      <c r="F24" s="190"/>
      <c r="G24" s="190"/>
      <c r="H24" s="190"/>
      <c r="I24" s="190"/>
      <c r="J24" s="190"/>
      <c r="K24" s="190"/>
      <c r="L24" s="190"/>
      <c r="M24" s="190"/>
      <c r="N24" s="190"/>
      <c r="O24" s="190"/>
      <c r="P24" s="190"/>
      <c r="Q24" s="191"/>
    </row>
  </sheetData>
  <mergeCells count="17">
    <mergeCell ref="B2:Q2"/>
    <mergeCell ref="B3:Q3"/>
    <mergeCell ref="B4:B5"/>
    <mergeCell ref="D4:D5"/>
    <mergeCell ref="E4:E5"/>
    <mergeCell ref="F4:F5"/>
    <mergeCell ref="G4:G5"/>
    <mergeCell ref="N4:N5"/>
    <mergeCell ref="B24:Q24"/>
    <mergeCell ref="O4:O5"/>
    <mergeCell ref="P4:P5"/>
    <mergeCell ref="H4:H5"/>
    <mergeCell ref="I4:I5"/>
    <mergeCell ref="J4:J5"/>
    <mergeCell ref="K4:K5"/>
    <mergeCell ref="L4:L5"/>
    <mergeCell ref="M4:M5"/>
  </mergeCells>
  <pageMargins left="0.7" right="0.7" top="0.75" bottom="0.75" header="0.3" footer="0.3"/>
  <pageSetup paperSize="9" orientation="portrait" r:id="rId1"/>
  <ignoredErrors>
    <ignoredError sqref="O23:P23"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zoomScaleNormal="100" workbookViewId="0">
      <selection activeCell="R5" sqref="R5"/>
    </sheetView>
  </sheetViews>
  <sheetFormatPr defaultRowHeight="15"/>
  <cols>
    <col min="1" max="1" width="5.28515625" customWidth="1"/>
    <col min="2" max="2" width="2.5703125" bestFit="1" customWidth="1"/>
    <col min="3" max="3" width="10"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3" width="4.140625" bestFit="1" customWidth="1"/>
    <col min="14" max="14" width="5.28515625" bestFit="1" customWidth="1"/>
    <col min="15" max="15" width="4.28515625" bestFit="1" customWidth="1"/>
    <col min="16" max="16" width="4.140625" bestFit="1" customWidth="1"/>
    <col min="17" max="17" width="20.140625" bestFit="1" customWidth="1"/>
  </cols>
  <sheetData>
    <row r="1" spans="2:17" ht="15.75" thickBot="1"/>
    <row r="2" spans="2:17" ht="28.5" customHeight="1">
      <c r="B2" s="165" t="s">
        <v>337</v>
      </c>
      <c r="C2" s="176"/>
      <c r="D2" s="176"/>
      <c r="E2" s="176"/>
      <c r="F2" s="176"/>
      <c r="G2" s="176"/>
      <c r="H2" s="176"/>
      <c r="I2" s="176"/>
      <c r="J2" s="176"/>
      <c r="K2" s="176"/>
      <c r="L2" s="176"/>
      <c r="M2" s="176"/>
      <c r="N2" s="176"/>
      <c r="O2" s="176"/>
      <c r="P2" s="176"/>
      <c r="Q2" s="177"/>
    </row>
    <row r="3" spans="2:17" ht="15.75" thickBot="1">
      <c r="B3" s="178" t="s">
        <v>320</v>
      </c>
      <c r="C3" s="179"/>
      <c r="D3" s="179"/>
      <c r="E3" s="179"/>
      <c r="F3" s="179"/>
      <c r="G3" s="179"/>
      <c r="H3" s="179"/>
      <c r="I3" s="179"/>
      <c r="J3" s="179"/>
      <c r="K3" s="179"/>
      <c r="L3" s="179"/>
      <c r="M3" s="179"/>
      <c r="N3" s="179"/>
      <c r="O3" s="179"/>
      <c r="P3" s="179"/>
      <c r="Q3" s="180"/>
    </row>
    <row r="4" spans="2:17" ht="17.25" thickBot="1">
      <c r="B4" s="63" t="s">
        <v>7</v>
      </c>
      <c r="C4" s="80" t="s">
        <v>321</v>
      </c>
      <c r="D4" s="39">
        <v>42309</v>
      </c>
      <c r="E4" s="39">
        <v>42339</v>
      </c>
      <c r="F4" s="39">
        <v>42370</v>
      </c>
      <c r="G4" s="39">
        <v>42401</v>
      </c>
      <c r="H4" s="39">
        <v>42430</v>
      </c>
      <c r="I4" s="39">
        <v>42461</v>
      </c>
      <c r="J4" s="39">
        <v>42491</v>
      </c>
      <c r="K4" s="39">
        <v>42522</v>
      </c>
      <c r="L4" s="39">
        <v>42552</v>
      </c>
      <c r="M4" s="39">
        <v>42583</v>
      </c>
      <c r="N4" s="39">
        <v>42614</v>
      </c>
      <c r="O4" s="39">
        <v>42644</v>
      </c>
      <c r="P4" s="39">
        <v>42675</v>
      </c>
      <c r="Q4" s="40" t="s">
        <v>322</v>
      </c>
    </row>
    <row r="5" spans="2:17">
      <c r="B5" s="44">
        <v>1</v>
      </c>
      <c r="C5" s="42" t="s">
        <v>323</v>
      </c>
      <c r="D5" s="136">
        <v>1117</v>
      </c>
      <c r="E5" s="136">
        <v>929</v>
      </c>
      <c r="F5" s="136">
        <v>1020</v>
      </c>
      <c r="G5" s="136">
        <v>1154</v>
      </c>
      <c r="H5" s="136">
        <v>1257</v>
      </c>
      <c r="I5" s="136">
        <v>1046</v>
      </c>
      <c r="J5" s="136">
        <v>1153</v>
      </c>
      <c r="K5" s="136">
        <v>1358</v>
      </c>
      <c r="L5" s="136">
        <v>1198</v>
      </c>
      <c r="M5" s="136">
        <v>1310</v>
      </c>
      <c r="N5" s="136">
        <v>1045.3824663410001</v>
      </c>
      <c r="O5" s="136">
        <v>1109.935982387</v>
      </c>
      <c r="P5" s="136">
        <v>1098.4747842300001</v>
      </c>
      <c r="Q5" s="60" t="s">
        <v>97</v>
      </c>
    </row>
    <row r="6" spans="2:17">
      <c r="B6" s="44">
        <v>2</v>
      </c>
      <c r="C6" s="42" t="s">
        <v>324</v>
      </c>
      <c r="D6" s="136">
        <v>369</v>
      </c>
      <c r="E6" s="136">
        <v>280</v>
      </c>
      <c r="F6" s="136">
        <v>344</v>
      </c>
      <c r="G6" s="136">
        <v>360</v>
      </c>
      <c r="H6" s="136">
        <v>364</v>
      </c>
      <c r="I6" s="136">
        <v>376</v>
      </c>
      <c r="J6" s="136">
        <v>346</v>
      </c>
      <c r="K6" s="136">
        <v>342</v>
      </c>
      <c r="L6" s="136">
        <v>358</v>
      </c>
      <c r="M6" s="136">
        <v>357</v>
      </c>
      <c r="N6" s="136">
        <v>361.80405976200001</v>
      </c>
      <c r="O6" s="136">
        <f>O7+O8</f>
        <v>361.49710993499997</v>
      </c>
      <c r="P6" s="136">
        <v>385.19612906899999</v>
      </c>
      <c r="Q6" s="60" t="s">
        <v>106</v>
      </c>
    </row>
    <row r="7" spans="2:17">
      <c r="B7" s="44" t="s">
        <v>325</v>
      </c>
      <c r="C7" s="42" t="s">
        <v>326</v>
      </c>
      <c r="D7" s="136">
        <v>292</v>
      </c>
      <c r="E7" s="136">
        <v>227</v>
      </c>
      <c r="F7" s="136">
        <v>278</v>
      </c>
      <c r="G7" s="136">
        <v>295</v>
      </c>
      <c r="H7" s="136">
        <v>302</v>
      </c>
      <c r="I7" s="136">
        <v>312</v>
      </c>
      <c r="J7" s="136">
        <v>284</v>
      </c>
      <c r="K7" s="136">
        <v>291</v>
      </c>
      <c r="L7" s="136">
        <v>297</v>
      </c>
      <c r="M7" s="136">
        <v>299</v>
      </c>
      <c r="N7" s="136">
        <v>304.04956202300002</v>
      </c>
      <c r="O7" s="136">
        <v>306.48911252599999</v>
      </c>
      <c r="P7" s="136">
        <v>324.995494205</v>
      </c>
      <c r="Q7" s="60" t="s">
        <v>327</v>
      </c>
    </row>
    <row r="8" spans="2:17">
      <c r="B8" s="44" t="s">
        <v>328</v>
      </c>
      <c r="C8" s="42" t="s">
        <v>329</v>
      </c>
      <c r="D8" s="136">
        <v>77</v>
      </c>
      <c r="E8" s="136">
        <v>53</v>
      </c>
      <c r="F8" s="136">
        <v>67</v>
      </c>
      <c r="G8" s="136">
        <v>65</v>
      </c>
      <c r="H8" s="136">
        <v>62</v>
      </c>
      <c r="I8" s="136">
        <v>65</v>
      </c>
      <c r="J8" s="136">
        <v>61</v>
      </c>
      <c r="K8" s="136">
        <v>51</v>
      </c>
      <c r="L8" s="136">
        <v>61</v>
      </c>
      <c r="M8" s="136">
        <v>59</v>
      </c>
      <c r="N8" s="136">
        <v>57.754497739000001</v>
      </c>
      <c r="O8" s="136">
        <v>55.007997408999998</v>
      </c>
      <c r="P8" s="136">
        <v>60.200634863999994</v>
      </c>
      <c r="Q8" s="60" t="s">
        <v>330</v>
      </c>
    </row>
    <row r="9" spans="2:17">
      <c r="B9" s="44">
        <v>3</v>
      </c>
      <c r="C9" s="42" t="s">
        <v>331</v>
      </c>
      <c r="D9" s="136">
        <v>2952</v>
      </c>
      <c r="E9" s="136">
        <v>3093</v>
      </c>
      <c r="F9" s="136">
        <v>2948</v>
      </c>
      <c r="G9" s="136">
        <v>2972</v>
      </c>
      <c r="H9" s="136">
        <v>3105</v>
      </c>
      <c r="I9" s="136">
        <v>3176</v>
      </c>
      <c r="J9" s="136">
        <v>3333</v>
      </c>
      <c r="K9" s="136">
        <v>3355</v>
      </c>
      <c r="L9" s="136">
        <v>3429</v>
      </c>
      <c r="M9" s="136">
        <v>3419</v>
      </c>
      <c r="N9" s="136">
        <v>3453.022422176</v>
      </c>
      <c r="O9" s="136">
        <v>3560.0904204140002</v>
      </c>
      <c r="P9" s="136">
        <v>3557.5978362990004</v>
      </c>
      <c r="Q9" s="60" t="s">
        <v>100</v>
      </c>
    </row>
    <row r="10" spans="2:17">
      <c r="B10" s="44">
        <v>4</v>
      </c>
      <c r="C10" s="42" t="s">
        <v>332</v>
      </c>
      <c r="D10" s="136">
        <v>90</v>
      </c>
      <c r="E10" s="136">
        <v>90</v>
      </c>
      <c r="F10" s="136">
        <v>92</v>
      </c>
      <c r="G10" s="136">
        <v>95</v>
      </c>
      <c r="H10" s="136">
        <v>96</v>
      </c>
      <c r="I10" s="136">
        <v>97</v>
      </c>
      <c r="J10" s="136">
        <v>97</v>
      </c>
      <c r="K10" s="136">
        <v>97</v>
      </c>
      <c r="L10" s="136">
        <v>98</v>
      </c>
      <c r="M10" s="136">
        <v>99</v>
      </c>
      <c r="N10" s="136">
        <v>99.974389095999996</v>
      </c>
      <c r="O10" s="136">
        <v>101.47684256300001</v>
      </c>
      <c r="P10" s="136">
        <v>105.063374748</v>
      </c>
      <c r="Q10" s="60" t="s">
        <v>101</v>
      </c>
    </row>
    <row r="11" spans="2:17">
      <c r="B11" s="44">
        <v>5</v>
      </c>
      <c r="C11" s="42" t="s">
        <v>333</v>
      </c>
      <c r="D11" s="136">
        <v>357</v>
      </c>
      <c r="E11" s="136">
        <v>334</v>
      </c>
      <c r="F11" s="136">
        <v>328</v>
      </c>
      <c r="G11" s="136">
        <v>328</v>
      </c>
      <c r="H11" s="136">
        <v>343</v>
      </c>
      <c r="I11" s="136">
        <v>354</v>
      </c>
      <c r="J11" s="136">
        <v>359</v>
      </c>
      <c r="K11" s="136">
        <v>388</v>
      </c>
      <c r="L11" s="136">
        <v>391</v>
      </c>
      <c r="M11" s="136">
        <v>417</v>
      </c>
      <c r="N11" s="136">
        <v>401.20321108200005</v>
      </c>
      <c r="O11" s="136">
        <v>413.26142787800001</v>
      </c>
      <c r="P11" s="136">
        <v>460.29373267900002</v>
      </c>
      <c r="Q11" s="60" t="s">
        <v>102</v>
      </c>
    </row>
    <row r="12" spans="2:17">
      <c r="B12" s="44">
        <v>6</v>
      </c>
      <c r="C12" s="42" t="s">
        <v>334</v>
      </c>
      <c r="D12" s="136">
        <v>395</v>
      </c>
      <c r="E12" s="136">
        <v>395</v>
      </c>
      <c r="F12" s="136">
        <v>1275</v>
      </c>
      <c r="G12" s="136">
        <v>358</v>
      </c>
      <c r="H12" s="136">
        <v>685</v>
      </c>
      <c r="I12" s="136">
        <v>408</v>
      </c>
      <c r="J12" s="136">
        <v>429</v>
      </c>
      <c r="K12" s="136">
        <v>1033</v>
      </c>
      <c r="L12" s="136">
        <v>987</v>
      </c>
      <c r="M12" s="136">
        <v>323</v>
      </c>
      <c r="N12" s="136">
        <v>430.25259599999998</v>
      </c>
      <c r="O12" s="136">
        <v>467.69322808599998</v>
      </c>
      <c r="P12" s="136">
        <v>777.0851663389999</v>
      </c>
      <c r="Q12" s="60" t="s">
        <v>103</v>
      </c>
    </row>
    <row r="13" spans="2:17">
      <c r="B13" s="44">
        <v>7</v>
      </c>
      <c r="C13" s="42" t="s">
        <v>335</v>
      </c>
      <c r="D13" s="136">
        <v>1985</v>
      </c>
      <c r="E13" s="136">
        <v>1702</v>
      </c>
      <c r="F13" s="136">
        <v>1974</v>
      </c>
      <c r="G13" s="136">
        <v>2244</v>
      </c>
      <c r="H13" s="136">
        <v>1903</v>
      </c>
      <c r="I13" s="136">
        <v>2189</v>
      </c>
      <c r="J13" s="136">
        <v>2159</v>
      </c>
      <c r="K13" s="136">
        <v>2069</v>
      </c>
      <c r="L13" s="136">
        <v>2270</v>
      </c>
      <c r="M13" s="136">
        <v>2408</v>
      </c>
      <c r="N13" s="136">
        <v>1938.4875559070001</v>
      </c>
      <c r="O13" s="136">
        <v>2243.8142257170002</v>
      </c>
      <c r="P13" s="136">
        <v>2052.5250000750002</v>
      </c>
      <c r="Q13" s="60" t="s">
        <v>104</v>
      </c>
    </row>
    <row r="14" spans="2:17">
      <c r="B14" s="44">
        <v>8</v>
      </c>
      <c r="C14" s="42" t="s">
        <v>336</v>
      </c>
      <c r="D14" s="136">
        <v>83</v>
      </c>
      <c r="E14" s="136">
        <v>66</v>
      </c>
      <c r="F14" s="136">
        <v>70</v>
      </c>
      <c r="G14" s="136">
        <v>74</v>
      </c>
      <c r="H14" s="136">
        <v>95</v>
      </c>
      <c r="I14" s="136">
        <v>76</v>
      </c>
      <c r="J14" s="136">
        <v>96</v>
      </c>
      <c r="K14" s="136">
        <v>149</v>
      </c>
      <c r="L14" s="136">
        <v>173</v>
      </c>
      <c r="M14" s="136">
        <v>152</v>
      </c>
      <c r="N14" s="136">
        <v>182.49491352300001</v>
      </c>
      <c r="O14" s="136">
        <v>183.964696893</v>
      </c>
      <c r="P14" s="136">
        <v>175.755529102</v>
      </c>
      <c r="Q14" s="60" t="s">
        <v>105</v>
      </c>
    </row>
    <row r="15" spans="2:17" ht="15.75" thickBot="1">
      <c r="B15" s="81"/>
      <c r="C15" s="82" t="s">
        <v>3</v>
      </c>
      <c r="D15" s="138">
        <v>6846</v>
      </c>
      <c r="E15" s="138">
        <v>7349</v>
      </c>
      <c r="F15" s="138">
        <v>6888</v>
      </c>
      <c r="G15" s="138">
        <v>8052</v>
      </c>
      <c r="H15" s="138">
        <v>7585</v>
      </c>
      <c r="I15" s="138">
        <v>7848</v>
      </c>
      <c r="J15" s="138">
        <v>7722</v>
      </c>
      <c r="K15" s="138">
        <v>7973</v>
      </c>
      <c r="L15" s="138">
        <v>8792</v>
      </c>
      <c r="M15" s="138">
        <v>8904</v>
      </c>
      <c r="N15" s="138">
        <v>8486</v>
      </c>
      <c r="O15" s="138">
        <f>SUM(O5,O7:O14)</f>
        <v>8441.7339338729998</v>
      </c>
      <c r="P15" s="138">
        <f>SUM(P5,P7:P14)</f>
        <v>8611.9915525409997</v>
      </c>
      <c r="Q15" s="62" t="s">
        <v>3</v>
      </c>
    </row>
    <row r="16" spans="2:17" ht="15.75" thickBot="1">
      <c r="B16" s="181"/>
      <c r="C16" s="182"/>
      <c r="D16" s="182"/>
      <c r="E16" s="182"/>
      <c r="F16" s="182"/>
      <c r="G16" s="182"/>
      <c r="H16" s="182"/>
      <c r="I16" s="182"/>
      <c r="J16" s="182"/>
      <c r="K16" s="182"/>
      <c r="L16" s="182"/>
      <c r="M16" s="182"/>
      <c r="N16" s="182"/>
      <c r="O16" s="182"/>
      <c r="P16" s="182"/>
      <c r="Q16" s="183"/>
    </row>
    <row r="17" spans="16:16">
      <c r="P17" s="155"/>
    </row>
  </sheetData>
  <mergeCells count="3">
    <mergeCell ref="B2:Q2"/>
    <mergeCell ref="B3:Q3"/>
    <mergeCell ref="B16:Q1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U12" sqref="U12"/>
    </sheetView>
  </sheetViews>
  <sheetFormatPr defaultRowHeight="15"/>
  <cols>
    <col min="1" max="1" width="5.85546875" customWidth="1"/>
    <col min="2" max="2" width="2.7109375" bestFit="1" customWidth="1"/>
    <col min="3" max="3" width="10"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5.140625" bestFit="1" customWidth="1"/>
    <col min="14" max="14" width="5.28515625" bestFit="1" customWidth="1"/>
    <col min="15" max="15" width="4.28515625" bestFit="1" customWidth="1"/>
    <col min="16" max="16" width="4.140625" bestFit="1" customWidth="1"/>
    <col min="17" max="17" width="20.140625" bestFit="1" customWidth="1"/>
  </cols>
  <sheetData>
    <row r="1" spans="2:20" ht="15.75" thickBot="1"/>
    <row r="2" spans="2:20" ht="24" customHeight="1">
      <c r="B2" s="165" t="s">
        <v>338</v>
      </c>
      <c r="C2" s="176"/>
      <c r="D2" s="176"/>
      <c r="E2" s="176"/>
      <c r="F2" s="176"/>
      <c r="G2" s="176"/>
      <c r="H2" s="176"/>
      <c r="I2" s="176"/>
      <c r="J2" s="176"/>
      <c r="K2" s="176"/>
      <c r="L2" s="176"/>
      <c r="M2" s="176"/>
      <c r="N2" s="176"/>
      <c r="O2" s="176"/>
      <c r="P2" s="176"/>
      <c r="Q2" s="177"/>
    </row>
    <row r="3" spans="2:20" ht="15.75" thickBot="1">
      <c r="B3" s="178" t="s">
        <v>274</v>
      </c>
      <c r="C3" s="179"/>
      <c r="D3" s="179"/>
      <c r="E3" s="179"/>
      <c r="F3" s="179"/>
      <c r="G3" s="179"/>
      <c r="H3" s="179"/>
      <c r="I3" s="179"/>
      <c r="J3" s="179"/>
      <c r="K3" s="179"/>
      <c r="L3" s="179"/>
      <c r="M3" s="179"/>
      <c r="N3" s="179"/>
      <c r="O3" s="179"/>
      <c r="P3" s="179"/>
      <c r="Q3" s="180"/>
    </row>
    <row r="4" spans="2:20" ht="17.25" thickBot="1">
      <c r="B4" s="63" t="s">
        <v>7</v>
      </c>
      <c r="C4" s="80" t="s">
        <v>321</v>
      </c>
      <c r="D4" s="39">
        <v>42309</v>
      </c>
      <c r="E4" s="39">
        <v>42339</v>
      </c>
      <c r="F4" s="39">
        <v>42370</v>
      </c>
      <c r="G4" s="39">
        <v>42401</v>
      </c>
      <c r="H4" s="39">
        <v>42430</v>
      </c>
      <c r="I4" s="39">
        <v>42461</v>
      </c>
      <c r="J4" s="39">
        <v>42491</v>
      </c>
      <c r="K4" s="39">
        <v>42522</v>
      </c>
      <c r="L4" s="39">
        <v>42552</v>
      </c>
      <c r="M4" s="39">
        <v>42583</v>
      </c>
      <c r="N4" s="39">
        <v>42614</v>
      </c>
      <c r="O4" s="39">
        <v>42644</v>
      </c>
      <c r="P4" s="39">
        <v>42675</v>
      </c>
      <c r="Q4" s="40" t="s">
        <v>322</v>
      </c>
    </row>
    <row r="5" spans="2:20">
      <c r="B5" s="44">
        <v>1</v>
      </c>
      <c r="C5" s="42" t="s">
        <v>323</v>
      </c>
      <c r="D5" s="136">
        <v>644</v>
      </c>
      <c r="E5" s="136">
        <v>607</v>
      </c>
      <c r="F5" s="136">
        <v>620</v>
      </c>
      <c r="G5" s="136">
        <v>699</v>
      </c>
      <c r="H5" s="136">
        <v>598</v>
      </c>
      <c r="I5" s="136">
        <v>627</v>
      </c>
      <c r="J5" s="136">
        <v>668</v>
      </c>
      <c r="K5" s="136">
        <v>635</v>
      </c>
      <c r="L5" s="136">
        <v>690</v>
      </c>
      <c r="M5" s="136">
        <v>829</v>
      </c>
      <c r="N5" s="136">
        <v>599.42430100599995</v>
      </c>
      <c r="O5" s="136">
        <v>681.41088121600001</v>
      </c>
      <c r="P5" s="136">
        <v>656.18554430200004</v>
      </c>
      <c r="Q5" s="60" t="s">
        <v>97</v>
      </c>
    </row>
    <row r="6" spans="2:20">
      <c r="B6" s="44">
        <v>2</v>
      </c>
      <c r="C6" s="42" t="s">
        <v>324</v>
      </c>
      <c r="D6" s="136">
        <v>279</v>
      </c>
      <c r="E6" s="136">
        <v>236</v>
      </c>
      <c r="F6" s="136">
        <v>294</v>
      </c>
      <c r="G6" s="136">
        <v>298</v>
      </c>
      <c r="H6" s="136">
        <v>319</v>
      </c>
      <c r="I6" s="136">
        <v>316</v>
      </c>
      <c r="J6" s="136">
        <v>291</v>
      </c>
      <c r="K6" s="136">
        <v>301</v>
      </c>
      <c r="L6" s="144">
        <v>307</v>
      </c>
      <c r="M6" s="136">
        <v>300</v>
      </c>
      <c r="N6" s="136">
        <v>305.81229672199999</v>
      </c>
      <c r="O6" s="136">
        <f>O7+O8</f>
        <v>306.42276991699998</v>
      </c>
      <c r="P6" s="136">
        <v>320.09589860599999</v>
      </c>
      <c r="Q6" s="60" t="s">
        <v>106</v>
      </c>
    </row>
    <row r="7" spans="2:20">
      <c r="B7" s="44" t="s">
        <v>325</v>
      </c>
      <c r="C7" s="42" t="s">
        <v>326</v>
      </c>
      <c r="D7" s="136">
        <v>230</v>
      </c>
      <c r="E7" s="136">
        <v>198</v>
      </c>
      <c r="F7" s="136">
        <v>243</v>
      </c>
      <c r="G7" s="136">
        <v>250</v>
      </c>
      <c r="H7" s="136">
        <v>268</v>
      </c>
      <c r="I7" s="136">
        <v>267</v>
      </c>
      <c r="J7" s="136">
        <v>244</v>
      </c>
      <c r="K7" s="136">
        <v>260</v>
      </c>
      <c r="L7" s="136">
        <v>259</v>
      </c>
      <c r="M7" s="136">
        <v>256</v>
      </c>
      <c r="N7" s="136">
        <v>262.050839349</v>
      </c>
      <c r="O7" s="136">
        <v>263.84016649500001</v>
      </c>
      <c r="P7" s="136">
        <v>275.07244570900002</v>
      </c>
      <c r="Q7" s="60" t="s">
        <v>98</v>
      </c>
    </row>
    <row r="8" spans="2:20">
      <c r="B8" s="44" t="s">
        <v>328</v>
      </c>
      <c r="C8" s="42" t="s">
        <v>329</v>
      </c>
      <c r="D8" s="136">
        <v>49</v>
      </c>
      <c r="E8" s="136">
        <v>38</v>
      </c>
      <c r="F8" s="136">
        <v>51</v>
      </c>
      <c r="G8" s="136">
        <v>49</v>
      </c>
      <c r="H8" s="136">
        <v>50</v>
      </c>
      <c r="I8" s="136">
        <v>49</v>
      </c>
      <c r="J8" s="136">
        <v>47</v>
      </c>
      <c r="K8" s="136">
        <v>41</v>
      </c>
      <c r="L8" s="136">
        <v>49</v>
      </c>
      <c r="M8" s="136">
        <v>44</v>
      </c>
      <c r="N8" s="136">
        <v>43.761457372999999</v>
      </c>
      <c r="O8" s="136">
        <v>42.582603421999998</v>
      </c>
      <c r="P8" s="136">
        <v>45.023452896999999</v>
      </c>
      <c r="Q8" s="60" t="s">
        <v>99</v>
      </c>
    </row>
    <row r="9" spans="2:20">
      <c r="B9" s="44">
        <v>3</v>
      </c>
      <c r="C9" s="42" t="s">
        <v>331</v>
      </c>
      <c r="D9" s="136">
        <v>2952</v>
      </c>
      <c r="E9" s="136">
        <v>3093</v>
      </c>
      <c r="F9" s="136">
        <v>2948</v>
      </c>
      <c r="G9" s="136">
        <v>2972</v>
      </c>
      <c r="H9" s="136">
        <v>3105</v>
      </c>
      <c r="I9" s="136">
        <v>3176</v>
      </c>
      <c r="J9" s="136">
        <v>3333</v>
      </c>
      <c r="K9" s="136">
        <v>3355</v>
      </c>
      <c r="L9" s="136">
        <v>3429</v>
      </c>
      <c r="M9" s="136">
        <v>3419</v>
      </c>
      <c r="N9" s="136">
        <v>3453.022422176</v>
      </c>
      <c r="O9" s="136">
        <v>3560.01501203</v>
      </c>
      <c r="P9" s="136">
        <v>3557.5224279150002</v>
      </c>
      <c r="Q9" s="60" t="s">
        <v>100</v>
      </c>
    </row>
    <row r="10" spans="2:20">
      <c r="B10" s="44">
        <v>4</v>
      </c>
      <c r="C10" s="42" t="s">
        <v>332</v>
      </c>
      <c r="D10" s="136">
        <v>90</v>
      </c>
      <c r="E10" s="136">
        <v>90</v>
      </c>
      <c r="F10" s="136">
        <v>92</v>
      </c>
      <c r="G10" s="136">
        <v>95</v>
      </c>
      <c r="H10" s="136">
        <v>96</v>
      </c>
      <c r="I10" s="136">
        <v>97</v>
      </c>
      <c r="J10" s="136">
        <v>97</v>
      </c>
      <c r="K10" s="136">
        <v>97</v>
      </c>
      <c r="L10" s="136">
        <v>98</v>
      </c>
      <c r="M10" s="136">
        <v>99</v>
      </c>
      <c r="N10" s="136">
        <v>99.703698872999993</v>
      </c>
      <c r="O10" s="136">
        <v>101.20399088400001</v>
      </c>
      <c r="P10" s="136">
        <v>104.790523069</v>
      </c>
      <c r="Q10" s="60" t="s">
        <v>101</v>
      </c>
      <c r="T10" t="s">
        <v>107</v>
      </c>
    </row>
    <row r="11" spans="2:20">
      <c r="B11" s="44">
        <v>5</v>
      </c>
      <c r="C11" s="42" t="s">
        <v>333</v>
      </c>
      <c r="D11" s="136">
        <v>313</v>
      </c>
      <c r="E11" s="136">
        <v>292</v>
      </c>
      <c r="F11" s="136">
        <v>286</v>
      </c>
      <c r="G11" s="136">
        <v>285</v>
      </c>
      <c r="H11" s="136">
        <v>299</v>
      </c>
      <c r="I11" s="136">
        <v>305</v>
      </c>
      <c r="J11" s="136">
        <v>307</v>
      </c>
      <c r="K11" s="136">
        <v>329</v>
      </c>
      <c r="L11" s="136">
        <v>326</v>
      </c>
      <c r="M11" s="136">
        <v>344</v>
      </c>
      <c r="N11" s="136">
        <v>329.97979678600001</v>
      </c>
      <c r="O11" s="136">
        <v>339.87819581500003</v>
      </c>
      <c r="P11" s="136">
        <v>391.42919932400002</v>
      </c>
      <c r="Q11" s="60" t="s">
        <v>102</v>
      </c>
    </row>
    <row r="12" spans="2:20">
      <c r="B12" s="44">
        <v>6</v>
      </c>
      <c r="C12" s="42" t="s">
        <v>334</v>
      </c>
      <c r="D12" s="136">
        <v>293</v>
      </c>
      <c r="E12" s="136">
        <v>331</v>
      </c>
      <c r="F12" s="136">
        <v>1020</v>
      </c>
      <c r="G12" s="136">
        <v>230</v>
      </c>
      <c r="H12" s="136">
        <v>587</v>
      </c>
      <c r="I12" s="136">
        <v>292</v>
      </c>
      <c r="J12" s="136">
        <v>317</v>
      </c>
      <c r="K12" s="136">
        <v>908</v>
      </c>
      <c r="L12" s="136">
        <v>778</v>
      </c>
      <c r="M12" s="136">
        <v>260</v>
      </c>
      <c r="N12" s="136">
        <v>357.23616901999998</v>
      </c>
      <c r="O12" s="136">
        <v>345.08317860300002</v>
      </c>
      <c r="P12" s="136">
        <v>635.66882286199996</v>
      </c>
      <c r="Q12" s="60" t="s">
        <v>103</v>
      </c>
    </row>
    <row r="13" spans="2:20">
      <c r="B13" s="44">
        <v>7</v>
      </c>
      <c r="C13" s="42" t="s">
        <v>335</v>
      </c>
      <c r="D13" s="136">
        <v>1447</v>
      </c>
      <c r="E13" s="136">
        <v>1186</v>
      </c>
      <c r="F13" s="136">
        <v>1328</v>
      </c>
      <c r="G13" s="136">
        <v>1516</v>
      </c>
      <c r="H13" s="136">
        <v>1294</v>
      </c>
      <c r="I13" s="136">
        <v>1485</v>
      </c>
      <c r="J13" s="136">
        <v>1517</v>
      </c>
      <c r="K13" s="136">
        <v>1442</v>
      </c>
      <c r="L13" s="136">
        <v>1540</v>
      </c>
      <c r="M13" s="136">
        <v>1629</v>
      </c>
      <c r="N13" s="136">
        <v>1308.5843981549999</v>
      </c>
      <c r="O13" s="136">
        <v>1493.813233267</v>
      </c>
      <c r="P13" s="136">
        <v>1357.458601216</v>
      </c>
      <c r="Q13" s="60" t="s">
        <v>104</v>
      </c>
    </row>
    <row r="14" spans="2:20">
      <c r="B14" s="44">
        <v>8</v>
      </c>
      <c r="C14" s="42" t="s">
        <v>336</v>
      </c>
      <c r="D14" s="136">
        <v>39</v>
      </c>
      <c r="E14" s="136">
        <v>29</v>
      </c>
      <c r="F14" s="136">
        <v>39</v>
      </c>
      <c r="G14" s="136">
        <v>43</v>
      </c>
      <c r="H14" s="136">
        <v>45</v>
      </c>
      <c r="I14" s="136">
        <v>47</v>
      </c>
      <c r="J14" s="136">
        <v>39</v>
      </c>
      <c r="K14" s="136">
        <v>116</v>
      </c>
      <c r="L14" s="136">
        <v>93</v>
      </c>
      <c r="M14" s="136">
        <v>48</v>
      </c>
      <c r="N14" s="136">
        <v>72.135355833999995</v>
      </c>
      <c r="O14" s="136">
        <v>73.675954817000004</v>
      </c>
      <c r="P14" s="136">
        <v>52.361235364000002</v>
      </c>
      <c r="Q14" s="60" t="s">
        <v>105</v>
      </c>
    </row>
    <row r="15" spans="2:20" ht="15.75" thickBot="1">
      <c r="B15" s="81"/>
      <c r="C15" s="82" t="s">
        <v>3</v>
      </c>
      <c r="D15" s="138">
        <v>5652</v>
      </c>
      <c r="E15" s="138">
        <v>6057</v>
      </c>
      <c r="F15" s="138">
        <v>5864</v>
      </c>
      <c r="G15" s="138">
        <v>6627</v>
      </c>
      <c r="H15" s="138">
        <v>6139</v>
      </c>
      <c r="I15" s="138">
        <v>6344</v>
      </c>
      <c r="J15" s="138">
        <v>6345</v>
      </c>
      <c r="K15" s="138">
        <v>6568</v>
      </c>
      <c r="L15" s="138">
        <v>7182</v>
      </c>
      <c r="M15" s="138">
        <v>7260</v>
      </c>
      <c r="N15" s="138">
        <v>6928</v>
      </c>
      <c r="O15" s="138">
        <f>SUM(O5,O7:O14)</f>
        <v>6901.5032165490011</v>
      </c>
      <c r="P15" s="138">
        <f t="shared" ref="P15" si="0">SUM(P5,P7:P14)</f>
        <v>7075.5122526580008</v>
      </c>
      <c r="Q15" s="62" t="s">
        <v>3</v>
      </c>
    </row>
    <row r="16" spans="2:20" ht="15.75" thickBot="1">
      <c r="B16" s="181"/>
      <c r="C16" s="182"/>
      <c r="D16" s="182"/>
      <c r="E16" s="182"/>
      <c r="F16" s="182"/>
      <c r="G16" s="182"/>
      <c r="H16" s="182"/>
      <c r="I16" s="182"/>
      <c r="J16" s="182"/>
      <c r="K16" s="182"/>
      <c r="L16" s="182"/>
      <c r="M16" s="182"/>
      <c r="N16" s="182"/>
      <c r="O16" s="182"/>
      <c r="P16" s="182"/>
      <c r="Q16" s="183"/>
    </row>
  </sheetData>
  <mergeCells count="3">
    <mergeCell ref="B2:Q2"/>
    <mergeCell ref="B3:Q3"/>
    <mergeCell ref="B16:Q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V11" sqref="V11"/>
    </sheetView>
  </sheetViews>
  <sheetFormatPr defaultRowHeight="15"/>
  <cols>
    <col min="2" max="2" width="2.7109375" bestFit="1" customWidth="1"/>
    <col min="3" max="3" width="18" bestFit="1" customWidth="1"/>
    <col min="4"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4" width="5.140625" bestFit="1" customWidth="1"/>
    <col min="15" max="15" width="4.140625" bestFit="1" customWidth="1"/>
    <col min="16" max="16" width="4.28515625" bestFit="1" customWidth="1"/>
    <col min="17" max="17" width="20.140625" bestFit="1" customWidth="1"/>
  </cols>
  <sheetData>
    <row r="1" spans="2:17" ht="15.75" thickBot="1"/>
    <row r="2" spans="2:17" ht="25.5" customHeight="1">
      <c r="B2" s="165" t="s">
        <v>344</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5.75" thickBot="1">
      <c r="B4" s="63" t="s">
        <v>7</v>
      </c>
      <c r="C4" s="80" t="s">
        <v>321</v>
      </c>
      <c r="D4" s="39">
        <v>42309</v>
      </c>
      <c r="E4" s="39">
        <v>42339</v>
      </c>
      <c r="F4" s="39">
        <v>42370</v>
      </c>
      <c r="G4" s="39">
        <v>42401</v>
      </c>
      <c r="H4" s="39">
        <v>42430</v>
      </c>
      <c r="I4" s="39">
        <v>42461</v>
      </c>
      <c r="J4" s="39">
        <v>42491</v>
      </c>
      <c r="K4" s="39">
        <v>42522</v>
      </c>
      <c r="L4" s="39">
        <v>42552</v>
      </c>
      <c r="M4" s="39">
        <v>42583</v>
      </c>
      <c r="N4" s="39">
        <v>42614</v>
      </c>
      <c r="O4" s="39">
        <v>42644</v>
      </c>
      <c r="P4" s="39">
        <v>42675</v>
      </c>
      <c r="Q4" s="40" t="s">
        <v>322</v>
      </c>
    </row>
    <row r="5" spans="2:17">
      <c r="B5" s="44">
        <v>1</v>
      </c>
      <c r="C5" s="42" t="s">
        <v>323</v>
      </c>
      <c r="D5" s="136">
        <v>109</v>
      </c>
      <c r="E5" s="136">
        <v>69</v>
      </c>
      <c r="F5" s="136">
        <v>87</v>
      </c>
      <c r="G5" s="136">
        <v>81</v>
      </c>
      <c r="H5" s="136">
        <v>82</v>
      </c>
      <c r="I5" s="136">
        <v>87</v>
      </c>
      <c r="J5" s="136">
        <v>108</v>
      </c>
      <c r="K5" s="136">
        <v>96</v>
      </c>
      <c r="L5" s="136">
        <v>99</v>
      </c>
      <c r="M5" s="136">
        <v>92</v>
      </c>
      <c r="N5" s="136">
        <v>82.355207616000001</v>
      </c>
      <c r="O5" s="136">
        <v>93.210153439999999</v>
      </c>
      <c r="P5" s="136">
        <v>81.933200983000006</v>
      </c>
      <c r="Q5" s="60" t="s">
        <v>97</v>
      </c>
    </row>
    <row r="6" spans="2:17">
      <c r="B6" s="44">
        <v>2</v>
      </c>
      <c r="C6" s="42" t="s">
        <v>339</v>
      </c>
      <c r="D6" s="136">
        <v>90</v>
      </c>
      <c r="E6" s="136">
        <v>44</v>
      </c>
      <c r="F6" s="136">
        <v>50</v>
      </c>
      <c r="G6" s="136">
        <v>62</v>
      </c>
      <c r="H6" s="136">
        <v>45</v>
      </c>
      <c r="I6" s="136">
        <v>60</v>
      </c>
      <c r="J6" s="136">
        <v>55</v>
      </c>
      <c r="K6" s="136">
        <v>41</v>
      </c>
      <c r="L6" s="144">
        <v>51</v>
      </c>
      <c r="M6" s="136">
        <v>57</v>
      </c>
      <c r="N6" s="136">
        <v>55.991763040000002</v>
      </c>
      <c r="O6" s="136">
        <f>O7+O8</f>
        <v>55.074340018000001</v>
      </c>
      <c r="P6" s="136">
        <v>65.100230463000003</v>
      </c>
      <c r="Q6" s="60" t="s">
        <v>106</v>
      </c>
    </row>
    <row r="7" spans="2:17">
      <c r="B7" s="44" t="s">
        <v>325</v>
      </c>
      <c r="C7" s="42" t="s">
        <v>326</v>
      </c>
      <c r="D7" s="136">
        <v>62</v>
      </c>
      <c r="E7" s="136">
        <v>29</v>
      </c>
      <c r="F7" s="136">
        <v>35</v>
      </c>
      <c r="G7" s="136">
        <v>45</v>
      </c>
      <c r="H7" s="136">
        <v>34</v>
      </c>
      <c r="I7" s="136">
        <v>45</v>
      </c>
      <c r="J7" s="136">
        <v>41</v>
      </c>
      <c r="K7" s="136">
        <v>31</v>
      </c>
      <c r="L7" s="136">
        <v>39</v>
      </c>
      <c r="M7" s="136">
        <v>42</v>
      </c>
      <c r="N7" s="136">
        <v>41.998722674</v>
      </c>
      <c r="O7" s="136">
        <v>42.648946031000001</v>
      </c>
      <c r="P7" s="136">
        <v>49.923048496</v>
      </c>
      <c r="Q7" s="60" t="s">
        <v>98</v>
      </c>
    </row>
    <row r="8" spans="2:17">
      <c r="B8" s="44" t="s">
        <v>328</v>
      </c>
      <c r="C8" s="42" t="s">
        <v>340</v>
      </c>
      <c r="D8" s="136">
        <v>28</v>
      </c>
      <c r="E8" s="136">
        <v>15</v>
      </c>
      <c r="F8" s="136">
        <v>15</v>
      </c>
      <c r="G8" s="136">
        <v>17</v>
      </c>
      <c r="H8" s="136">
        <v>11</v>
      </c>
      <c r="I8" s="136">
        <v>15</v>
      </c>
      <c r="J8" s="136">
        <v>14</v>
      </c>
      <c r="K8" s="136">
        <v>10</v>
      </c>
      <c r="L8" s="136">
        <v>12</v>
      </c>
      <c r="M8" s="136">
        <v>15</v>
      </c>
      <c r="N8" s="136">
        <v>13.993040366000001</v>
      </c>
      <c r="O8" s="136">
        <v>12.425393987</v>
      </c>
      <c r="P8" s="136">
        <v>15.177181966999999</v>
      </c>
      <c r="Q8" s="60" t="s">
        <v>99</v>
      </c>
    </row>
    <row r="9" spans="2:17">
      <c r="B9" s="44">
        <v>3</v>
      </c>
      <c r="C9" s="42" t="s">
        <v>331</v>
      </c>
      <c r="D9" s="136" t="s">
        <v>289</v>
      </c>
      <c r="E9" s="136" t="s">
        <v>289</v>
      </c>
      <c r="F9" s="136" t="s">
        <v>289</v>
      </c>
      <c r="G9" s="136" t="s">
        <v>289</v>
      </c>
      <c r="H9" s="136" t="s">
        <v>289</v>
      </c>
      <c r="I9" s="136" t="s">
        <v>289</v>
      </c>
      <c r="J9" s="136" t="s">
        <v>289</v>
      </c>
      <c r="K9" s="136" t="s">
        <v>289</v>
      </c>
      <c r="L9" s="136" t="s">
        <v>289</v>
      </c>
      <c r="M9" s="136" t="s">
        <v>289</v>
      </c>
      <c r="N9" s="136">
        <v>0</v>
      </c>
      <c r="O9" s="136">
        <v>7.5408383999999995E-2</v>
      </c>
      <c r="P9" s="136">
        <v>7.5408383999999995E-2</v>
      </c>
      <c r="Q9" s="60" t="s">
        <v>100</v>
      </c>
    </row>
    <row r="10" spans="2:17">
      <c r="B10" s="44">
        <v>4</v>
      </c>
      <c r="C10" s="42" t="s">
        <v>341</v>
      </c>
      <c r="D10" s="136">
        <v>3.0000000000000001E-3</v>
      </c>
      <c r="E10" s="136">
        <v>3.0000000000000001E-3</v>
      </c>
      <c r="F10" s="136">
        <v>4.0000000000000001E-3</v>
      </c>
      <c r="G10" s="136">
        <v>4.0000000000000001E-3</v>
      </c>
      <c r="H10" s="136">
        <v>4.0000000000000001E-3</v>
      </c>
      <c r="I10" s="136">
        <v>3.0000000000000001E-3</v>
      </c>
      <c r="J10" s="136">
        <v>4.0000000000000001E-3</v>
      </c>
      <c r="K10" s="136">
        <v>0.14499999999999999</v>
      </c>
      <c r="L10" s="136">
        <v>0.20699999999999999</v>
      </c>
      <c r="M10" s="136">
        <v>0.23100000000000001</v>
      </c>
      <c r="N10" s="136">
        <v>0.27069022300000001</v>
      </c>
      <c r="O10" s="136">
        <v>0.27285167900000001</v>
      </c>
      <c r="P10" s="136">
        <v>0.27285167900000001</v>
      </c>
      <c r="Q10" s="60" t="s">
        <v>101</v>
      </c>
    </row>
    <row r="11" spans="2:17">
      <c r="B11" s="44">
        <v>5</v>
      </c>
      <c r="C11" s="42" t="s">
        <v>342</v>
      </c>
      <c r="D11" s="136">
        <v>44</v>
      </c>
      <c r="E11" s="136">
        <v>42</v>
      </c>
      <c r="F11" s="136">
        <v>43</v>
      </c>
      <c r="G11" s="136">
        <v>43</v>
      </c>
      <c r="H11" s="136">
        <v>44</v>
      </c>
      <c r="I11" s="136">
        <v>49</v>
      </c>
      <c r="J11" s="136">
        <v>52</v>
      </c>
      <c r="K11" s="136">
        <v>59</v>
      </c>
      <c r="L11" s="136">
        <v>65</v>
      </c>
      <c r="M11" s="136">
        <v>73</v>
      </c>
      <c r="N11" s="136">
        <v>71.060436491000004</v>
      </c>
      <c r="O11" s="136">
        <v>73.208722698000003</v>
      </c>
      <c r="P11" s="136">
        <v>68.675581793000006</v>
      </c>
      <c r="Q11" s="60" t="s">
        <v>102</v>
      </c>
    </row>
    <row r="12" spans="2:17">
      <c r="B12" s="44">
        <v>6</v>
      </c>
      <c r="C12" s="42" t="s">
        <v>334</v>
      </c>
      <c r="D12" s="136">
        <v>41</v>
      </c>
      <c r="E12" s="136">
        <v>44</v>
      </c>
      <c r="F12" s="136">
        <v>194</v>
      </c>
      <c r="G12" s="136">
        <v>30</v>
      </c>
      <c r="H12" s="136">
        <v>57</v>
      </c>
      <c r="I12" s="136">
        <v>48</v>
      </c>
      <c r="J12" s="136">
        <v>61</v>
      </c>
      <c r="K12" s="136">
        <v>85</v>
      </c>
      <c r="L12" s="136">
        <v>112</v>
      </c>
      <c r="M12" s="136">
        <v>61</v>
      </c>
      <c r="N12" s="136">
        <v>37.558019467999998</v>
      </c>
      <c r="O12" s="136">
        <v>108.093451524</v>
      </c>
      <c r="P12" s="136">
        <v>62.625347458999997</v>
      </c>
      <c r="Q12" s="60" t="s">
        <v>103</v>
      </c>
    </row>
    <row r="13" spans="2:17">
      <c r="B13" s="44">
        <v>7</v>
      </c>
      <c r="C13" s="42" t="s">
        <v>343</v>
      </c>
      <c r="D13" s="136">
        <v>159</v>
      </c>
      <c r="E13" s="136">
        <v>138</v>
      </c>
      <c r="F13" s="136">
        <v>161</v>
      </c>
      <c r="G13" s="136">
        <v>192</v>
      </c>
      <c r="H13" s="136">
        <v>164</v>
      </c>
      <c r="I13" s="136">
        <v>222</v>
      </c>
      <c r="J13" s="136">
        <v>219</v>
      </c>
      <c r="K13" s="136">
        <v>218</v>
      </c>
      <c r="L13" s="136">
        <v>237</v>
      </c>
      <c r="M13" s="136">
        <v>252</v>
      </c>
      <c r="N13" s="136">
        <v>208.65468187299999</v>
      </c>
      <c r="O13" s="136">
        <v>260.16239561100002</v>
      </c>
      <c r="P13" s="136">
        <v>226.31230590000001</v>
      </c>
      <c r="Q13" s="60" t="s">
        <v>104</v>
      </c>
    </row>
    <row r="14" spans="2:17">
      <c r="B14" s="44">
        <v>8</v>
      </c>
      <c r="C14" s="42" t="s">
        <v>336</v>
      </c>
      <c r="D14" s="136">
        <v>17</v>
      </c>
      <c r="E14" s="136">
        <v>18</v>
      </c>
      <c r="F14" s="136">
        <v>18</v>
      </c>
      <c r="G14" s="136">
        <v>19</v>
      </c>
      <c r="H14" s="136">
        <v>26</v>
      </c>
      <c r="I14" s="136">
        <v>22</v>
      </c>
      <c r="J14" s="136">
        <v>46</v>
      </c>
      <c r="K14" s="136">
        <v>27</v>
      </c>
      <c r="L14" s="136">
        <v>55</v>
      </c>
      <c r="M14" s="136">
        <v>97</v>
      </c>
      <c r="N14" s="136">
        <v>98.169909555000004</v>
      </c>
      <c r="O14" s="136">
        <v>101.186407547</v>
      </c>
      <c r="P14" s="136">
        <v>25.922452917000001</v>
      </c>
      <c r="Q14" s="60" t="s">
        <v>105</v>
      </c>
    </row>
    <row r="15" spans="2:17" ht="15.75" thickBot="1">
      <c r="B15" s="81"/>
      <c r="C15" s="82" t="s">
        <v>3</v>
      </c>
      <c r="D15" s="138">
        <v>399</v>
      </c>
      <c r="E15" s="138">
        <v>460</v>
      </c>
      <c r="F15" s="138">
        <v>355</v>
      </c>
      <c r="G15" s="138">
        <v>553</v>
      </c>
      <c r="H15" s="138">
        <v>426</v>
      </c>
      <c r="I15" s="138">
        <v>418</v>
      </c>
      <c r="J15" s="138">
        <v>487</v>
      </c>
      <c r="K15" s="138">
        <v>541</v>
      </c>
      <c r="L15" s="138">
        <v>526</v>
      </c>
      <c r="M15" s="138">
        <v>619</v>
      </c>
      <c r="N15" s="138">
        <v>633</v>
      </c>
      <c r="O15" s="138">
        <f>SUM(O5,O7:O14)</f>
        <v>691.28373090100013</v>
      </c>
      <c r="P15" s="138">
        <f t="shared" ref="P15" si="0">SUM(P5,P7:P14)</f>
        <v>530.91737957800012</v>
      </c>
      <c r="Q15" s="62" t="s">
        <v>3</v>
      </c>
    </row>
    <row r="16" spans="2:17" ht="15.75" thickBot="1">
      <c r="B16" s="181"/>
      <c r="C16" s="182"/>
      <c r="D16" s="182"/>
      <c r="E16" s="182"/>
      <c r="F16" s="182"/>
      <c r="G16" s="182"/>
      <c r="H16" s="182"/>
      <c r="I16" s="182"/>
      <c r="J16" s="182"/>
      <c r="K16" s="182"/>
      <c r="L16" s="182"/>
      <c r="M16" s="182"/>
      <c r="N16" s="182"/>
      <c r="O16" s="182"/>
      <c r="P16" s="182"/>
      <c r="Q16" s="183"/>
    </row>
  </sheetData>
  <mergeCells count="3">
    <mergeCell ref="B2:Q2"/>
    <mergeCell ref="B3:Q3"/>
    <mergeCell ref="B16:Q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R9" sqref="R9"/>
    </sheetView>
  </sheetViews>
  <sheetFormatPr defaultRowHeight="15"/>
  <cols>
    <col min="1" max="1" width="6.140625" customWidth="1"/>
    <col min="2" max="2" width="2.7109375" bestFit="1" customWidth="1"/>
    <col min="3" max="3" width="10" bestFit="1" customWidth="1"/>
    <col min="4"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3" width="4.140625" bestFit="1" customWidth="1"/>
    <col min="14" max="14" width="5.28515625" bestFit="1" customWidth="1"/>
    <col min="15" max="15" width="4.28515625" bestFit="1" customWidth="1"/>
    <col min="16" max="16" width="4.140625" bestFit="1" customWidth="1"/>
    <col min="17" max="17" width="15.42578125" bestFit="1" customWidth="1"/>
  </cols>
  <sheetData>
    <row r="1" spans="2:17" ht="15.75" thickBot="1"/>
    <row r="2" spans="2:17" ht="21.75" customHeight="1">
      <c r="B2" s="165" t="s">
        <v>345</v>
      </c>
      <c r="C2" s="176"/>
      <c r="D2" s="176"/>
      <c r="E2" s="176"/>
      <c r="F2" s="176"/>
      <c r="G2" s="176"/>
      <c r="H2" s="176"/>
      <c r="I2" s="176"/>
      <c r="J2" s="176"/>
      <c r="K2" s="176"/>
      <c r="L2" s="176"/>
      <c r="M2" s="176"/>
      <c r="N2" s="176"/>
      <c r="O2" s="176"/>
      <c r="P2" s="176"/>
      <c r="Q2" s="177"/>
    </row>
    <row r="3" spans="2:17" ht="15.75" thickBot="1">
      <c r="B3" s="192" t="s">
        <v>274</v>
      </c>
      <c r="C3" s="179"/>
      <c r="D3" s="179"/>
      <c r="E3" s="179"/>
      <c r="F3" s="179"/>
      <c r="G3" s="179"/>
      <c r="H3" s="179"/>
      <c r="I3" s="179"/>
      <c r="J3" s="179"/>
      <c r="K3" s="179"/>
      <c r="L3" s="179"/>
      <c r="M3" s="179"/>
      <c r="N3" s="179"/>
      <c r="O3" s="179"/>
      <c r="P3" s="179"/>
      <c r="Q3" s="180"/>
    </row>
    <row r="4" spans="2:17" ht="17.25" thickBot="1">
      <c r="B4" s="63" t="s">
        <v>7</v>
      </c>
      <c r="C4" s="80" t="s">
        <v>321</v>
      </c>
      <c r="D4" s="39">
        <v>42309</v>
      </c>
      <c r="E4" s="39">
        <v>42339</v>
      </c>
      <c r="F4" s="39">
        <v>42370</v>
      </c>
      <c r="G4" s="39">
        <v>42401</v>
      </c>
      <c r="H4" s="39">
        <v>42430</v>
      </c>
      <c r="I4" s="39">
        <v>42461</v>
      </c>
      <c r="J4" s="39">
        <v>42491</v>
      </c>
      <c r="K4" s="39">
        <v>42522</v>
      </c>
      <c r="L4" s="39">
        <v>42552</v>
      </c>
      <c r="M4" s="39">
        <v>42583</v>
      </c>
      <c r="N4" s="39">
        <v>42614</v>
      </c>
      <c r="O4" s="39">
        <v>42644</v>
      </c>
      <c r="P4" s="39">
        <v>42644</v>
      </c>
      <c r="Q4" s="40" t="s">
        <v>322</v>
      </c>
    </row>
    <row r="5" spans="2:17">
      <c r="B5" s="44">
        <v>1</v>
      </c>
      <c r="C5" s="42" t="s">
        <v>323</v>
      </c>
      <c r="D5" s="136">
        <v>364</v>
      </c>
      <c r="E5" s="136">
        <v>252</v>
      </c>
      <c r="F5" s="136">
        <v>314</v>
      </c>
      <c r="G5" s="136">
        <v>374</v>
      </c>
      <c r="H5" s="136">
        <v>577</v>
      </c>
      <c r="I5" s="136">
        <v>332</v>
      </c>
      <c r="J5" s="136">
        <v>378</v>
      </c>
      <c r="K5" s="136">
        <v>627</v>
      </c>
      <c r="L5" s="136">
        <v>409</v>
      </c>
      <c r="M5" s="136">
        <v>389</v>
      </c>
      <c r="N5" s="136">
        <v>363.60295771900002</v>
      </c>
      <c r="O5" s="136">
        <v>335.31494773100002</v>
      </c>
      <c r="P5" s="136">
        <v>360.35603894500002</v>
      </c>
      <c r="Q5" s="60" t="s">
        <v>97</v>
      </c>
    </row>
    <row r="6" spans="2:17">
      <c r="B6" s="44">
        <v>2</v>
      </c>
      <c r="C6" s="42" t="s">
        <v>342</v>
      </c>
      <c r="D6" s="136">
        <v>0.1</v>
      </c>
      <c r="E6" s="136">
        <v>0.1</v>
      </c>
      <c r="F6" s="136">
        <v>0.1</v>
      </c>
      <c r="G6" s="136">
        <v>0.1</v>
      </c>
      <c r="H6" s="136">
        <v>0.1</v>
      </c>
      <c r="I6" s="136">
        <v>0.1</v>
      </c>
      <c r="J6" s="136">
        <v>0.1</v>
      </c>
      <c r="K6" s="136">
        <v>0.1</v>
      </c>
      <c r="L6" s="136">
        <v>0.1</v>
      </c>
      <c r="M6" s="136">
        <v>0.2</v>
      </c>
      <c r="N6" s="136">
        <v>0.162977805</v>
      </c>
      <c r="O6" s="136">
        <v>0.174509365</v>
      </c>
      <c r="P6" s="136">
        <v>0.18895156199999999</v>
      </c>
      <c r="Q6" s="60" t="s">
        <v>102</v>
      </c>
    </row>
    <row r="7" spans="2:17">
      <c r="B7" s="44">
        <v>3</v>
      </c>
      <c r="C7" s="42" t="s">
        <v>334</v>
      </c>
      <c r="D7" s="136">
        <v>61</v>
      </c>
      <c r="E7" s="136">
        <v>19</v>
      </c>
      <c r="F7" s="136">
        <v>61</v>
      </c>
      <c r="G7" s="136">
        <v>98</v>
      </c>
      <c r="H7" s="136">
        <v>41</v>
      </c>
      <c r="I7" s="136">
        <v>69</v>
      </c>
      <c r="J7" s="136">
        <v>51</v>
      </c>
      <c r="K7" s="136">
        <v>40</v>
      </c>
      <c r="L7" s="136">
        <v>97</v>
      </c>
      <c r="M7" s="136">
        <v>2</v>
      </c>
      <c r="N7" s="136">
        <v>35.458407512000001</v>
      </c>
      <c r="O7" s="136">
        <v>14.516597959</v>
      </c>
      <c r="P7" s="136">
        <v>78.790996018000001</v>
      </c>
      <c r="Q7" s="60" t="s">
        <v>103</v>
      </c>
    </row>
    <row r="8" spans="2:17">
      <c r="B8" s="44">
        <v>4</v>
      </c>
      <c r="C8" s="42" t="s">
        <v>343</v>
      </c>
      <c r="D8" s="136">
        <v>379</v>
      </c>
      <c r="E8" s="136">
        <v>377</v>
      </c>
      <c r="F8" s="136">
        <v>485</v>
      </c>
      <c r="G8" s="136">
        <v>535</v>
      </c>
      <c r="H8" s="136">
        <v>444</v>
      </c>
      <c r="I8" s="136">
        <v>482</v>
      </c>
      <c r="J8" s="136">
        <v>424</v>
      </c>
      <c r="K8" s="136">
        <v>410</v>
      </c>
      <c r="L8" s="136">
        <v>494</v>
      </c>
      <c r="M8" s="136">
        <v>527</v>
      </c>
      <c r="N8" s="136">
        <v>421.24847587900001</v>
      </c>
      <c r="O8" s="136">
        <v>489.83859683899999</v>
      </c>
      <c r="P8" s="136">
        <v>468.75409295899999</v>
      </c>
      <c r="Q8" s="60" t="s">
        <v>104</v>
      </c>
    </row>
    <row r="9" spans="2:17">
      <c r="B9" s="44">
        <v>5</v>
      </c>
      <c r="C9" s="42" t="s">
        <v>336</v>
      </c>
      <c r="D9" s="136">
        <v>27</v>
      </c>
      <c r="E9" s="136">
        <v>19</v>
      </c>
      <c r="F9" s="136">
        <v>13</v>
      </c>
      <c r="G9" s="136">
        <v>12</v>
      </c>
      <c r="H9" s="136">
        <v>24</v>
      </c>
      <c r="I9" s="136">
        <v>7</v>
      </c>
      <c r="J9" s="136">
        <v>11</v>
      </c>
      <c r="K9" s="136">
        <v>6</v>
      </c>
      <c r="L9" s="136">
        <v>25</v>
      </c>
      <c r="M9" s="136">
        <v>6</v>
      </c>
      <c r="N9" s="136">
        <v>12.189648134</v>
      </c>
      <c r="O9" s="136">
        <v>9.1023345290000002</v>
      </c>
      <c r="P9" s="136">
        <v>97.471840821000001</v>
      </c>
      <c r="Q9" s="60" t="s">
        <v>105</v>
      </c>
    </row>
    <row r="10" spans="2:17" ht="15.75" thickBot="1">
      <c r="B10" s="81"/>
      <c r="C10" s="82" t="s">
        <v>3</v>
      </c>
      <c r="D10" s="138">
        <v>796</v>
      </c>
      <c r="E10" s="138">
        <v>831</v>
      </c>
      <c r="F10" s="138">
        <v>667</v>
      </c>
      <c r="G10" s="138">
        <v>872</v>
      </c>
      <c r="H10" s="138">
        <v>1020</v>
      </c>
      <c r="I10" s="138">
        <v>1087</v>
      </c>
      <c r="J10" s="138">
        <v>890</v>
      </c>
      <c r="K10" s="138">
        <v>864</v>
      </c>
      <c r="L10" s="138">
        <v>1083</v>
      </c>
      <c r="M10" s="138">
        <v>1025</v>
      </c>
      <c r="N10" s="138">
        <v>924</v>
      </c>
      <c r="O10" s="138">
        <f>SUM(O5:O9)</f>
        <v>848.946986423</v>
      </c>
      <c r="P10" s="138">
        <f t="shared" ref="P10" si="0">SUM(P5:P9)</f>
        <v>1005.5619203049999</v>
      </c>
      <c r="Q10" s="62" t="s">
        <v>3</v>
      </c>
    </row>
    <row r="11" spans="2:17" ht="15.75" thickBot="1">
      <c r="B11" s="173"/>
      <c r="C11" s="174"/>
      <c r="D11" s="174"/>
      <c r="E11" s="174"/>
      <c r="F11" s="174"/>
      <c r="G11" s="174"/>
      <c r="H11" s="174"/>
      <c r="I11" s="174"/>
      <c r="J11" s="174"/>
      <c r="K11" s="174"/>
      <c r="L11" s="174"/>
      <c r="M11" s="174"/>
      <c r="N11" s="174"/>
      <c r="O11" s="174"/>
      <c r="P11" s="174"/>
      <c r="Q11" s="175"/>
    </row>
  </sheetData>
  <mergeCells count="3">
    <mergeCell ref="B2:Q2"/>
    <mergeCell ref="B3:Q3"/>
    <mergeCell ref="B11:Q11"/>
  </mergeCells>
  <pageMargins left="0.7" right="0.7" top="0.75" bottom="0.75" header="0.3" footer="0.3"/>
  <ignoredErrors>
    <ignoredError sqref="O10:P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C22" sqref="C22"/>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187</v>
      </c>
      <c r="D8" s="12" t="s">
        <v>188</v>
      </c>
    </row>
    <row r="9" spans="2:5">
      <c r="B9" s="8"/>
      <c r="C9" s="13" t="s">
        <v>189</v>
      </c>
      <c r="D9" s="14" t="s">
        <v>190</v>
      </c>
      <c r="E9" s="9"/>
    </row>
    <row r="10" spans="2:5">
      <c r="B10" s="8"/>
      <c r="C10" s="13"/>
      <c r="D10" s="13"/>
    </row>
    <row r="11" spans="2:5">
      <c r="B11" s="8"/>
      <c r="C11" s="13" t="s">
        <v>191</v>
      </c>
      <c r="D11" s="13" t="s">
        <v>192</v>
      </c>
    </row>
    <row r="12" spans="2:5">
      <c r="B12" s="8"/>
      <c r="C12" s="13" t="s">
        <v>193</v>
      </c>
      <c r="D12" s="13" t="s">
        <v>193</v>
      </c>
    </row>
    <row r="13" spans="2:5">
      <c r="B13" s="8"/>
      <c r="C13" s="13" t="s">
        <v>194</v>
      </c>
      <c r="D13" s="13" t="s">
        <v>194</v>
      </c>
    </row>
    <row r="14" spans="2:5">
      <c r="B14" s="8"/>
      <c r="C14" s="13" t="s">
        <v>195</v>
      </c>
      <c r="D14" s="13" t="s">
        <v>195</v>
      </c>
    </row>
    <row r="15" spans="2:5">
      <c r="B15" s="8"/>
      <c r="C15" s="13"/>
      <c r="D15" s="13"/>
    </row>
    <row r="16" spans="2:5">
      <c r="B16" s="8"/>
      <c r="C16" s="13" t="s">
        <v>196</v>
      </c>
      <c r="D16" s="13" t="s">
        <v>196</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
  <sheetViews>
    <sheetView zoomScaleNormal="100" workbookViewId="0">
      <selection activeCell="S13" sqref="S13"/>
    </sheetView>
  </sheetViews>
  <sheetFormatPr defaultRowHeight="15"/>
  <cols>
    <col min="1" max="1" width="5.42578125" customWidth="1"/>
    <col min="2" max="2" width="2.5703125" bestFit="1" customWidth="1"/>
    <col min="3" max="3" width="19.140625" bestFit="1" customWidth="1"/>
    <col min="4" max="5" width="4.28515625" bestFit="1" customWidth="1"/>
    <col min="6" max="6" width="4" bestFit="1" customWidth="1"/>
    <col min="7" max="7" width="4.140625" bestFit="1" customWidth="1"/>
    <col min="8" max="8" width="4.28515625" bestFit="1" customWidth="1"/>
    <col min="9" max="9" width="4" bestFit="1" customWidth="1"/>
    <col min="10" max="10" width="4.140625" bestFit="1" customWidth="1"/>
    <col min="11" max="11" width="4" bestFit="1" customWidth="1"/>
    <col min="12" max="12" width="3.7109375" bestFit="1" customWidth="1"/>
    <col min="13" max="13" width="5.140625" bestFit="1" customWidth="1"/>
    <col min="14" max="14" width="4.140625" bestFit="1" customWidth="1"/>
    <col min="15" max="15" width="3.85546875" bestFit="1" customWidth="1"/>
    <col min="16" max="16" width="4.28515625" bestFit="1" customWidth="1"/>
    <col min="17" max="17" width="20" bestFit="1" customWidth="1"/>
  </cols>
  <sheetData>
    <row r="1" spans="2:17" ht="15.75" thickBot="1"/>
    <row r="2" spans="2:17" ht="32.25" customHeight="1">
      <c r="B2" s="165" t="s">
        <v>360</v>
      </c>
      <c r="C2" s="176"/>
      <c r="D2" s="176"/>
      <c r="E2" s="176"/>
      <c r="F2" s="176"/>
      <c r="G2" s="176"/>
      <c r="H2" s="176"/>
      <c r="I2" s="176"/>
      <c r="J2" s="176"/>
      <c r="K2" s="176"/>
      <c r="L2" s="176"/>
      <c r="M2" s="176"/>
      <c r="N2" s="176"/>
      <c r="O2" s="176"/>
      <c r="P2" s="176"/>
      <c r="Q2" s="177"/>
    </row>
    <row r="3" spans="2:17" s="83" customFormat="1" ht="15.75" thickBot="1">
      <c r="B3" s="178" t="s">
        <v>274</v>
      </c>
      <c r="C3" s="179"/>
      <c r="D3" s="179"/>
      <c r="E3" s="179"/>
      <c r="F3" s="179"/>
      <c r="G3" s="179"/>
      <c r="H3" s="179"/>
      <c r="I3" s="179"/>
      <c r="J3" s="179"/>
      <c r="K3" s="179"/>
      <c r="L3" s="179"/>
      <c r="M3" s="179"/>
      <c r="N3" s="179"/>
      <c r="O3" s="179"/>
      <c r="P3" s="179"/>
      <c r="Q3" s="180"/>
    </row>
    <row r="4" spans="2:17">
      <c r="B4" s="187" t="s">
        <v>7</v>
      </c>
      <c r="C4" s="79" t="s">
        <v>346</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69" t="s">
        <v>348</v>
      </c>
    </row>
    <row r="5" spans="2:17" ht="15.75" thickBot="1">
      <c r="B5" s="188"/>
      <c r="C5" s="80" t="s">
        <v>347</v>
      </c>
      <c r="D5" s="185"/>
      <c r="E5" s="185"/>
      <c r="F5" s="185"/>
      <c r="G5" s="185"/>
      <c r="H5" s="185"/>
      <c r="I5" s="185"/>
      <c r="J5" s="185"/>
      <c r="K5" s="185"/>
      <c r="L5" s="185"/>
      <c r="M5" s="185"/>
      <c r="N5" s="185"/>
      <c r="O5" s="185"/>
      <c r="P5" s="185"/>
      <c r="Q5" s="40" t="s">
        <v>349</v>
      </c>
    </row>
    <row r="6" spans="2:17">
      <c r="B6" s="44">
        <v>1</v>
      </c>
      <c r="C6" s="42" t="s">
        <v>350</v>
      </c>
      <c r="D6" s="136">
        <v>137</v>
      </c>
      <c r="E6" s="136">
        <v>154</v>
      </c>
      <c r="F6" s="136">
        <v>158</v>
      </c>
      <c r="G6" s="136">
        <v>156</v>
      </c>
      <c r="H6" s="136">
        <v>157</v>
      </c>
      <c r="I6" s="136">
        <v>213</v>
      </c>
      <c r="J6" s="136">
        <v>214</v>
      </c>
      <c r="K6" s="136">
        <v>212</v>
      </c>
      <c r="L6" s="136">
        <v>210</v>
      </c>
      <c r="M6" s="136">
        <v>211</v>
      </c>
      <c r="N6" s="136">
        <v>210.18965512700001</v>
      </c>
      <c r="O6" s="136">
        <v>209.83063972400001</v>
      </c>
      <c r="P6" s="136">
        <v>209.195566278</v>
      </c>
      <c r="Q6" s="60" t="s">
        <v>108</v>
      </c>
    </row>
    <row r="7" spans="2:17">
      <c r="B7" s="44">
        <v>2</v>
      </c>
      <c r="C7" s="42" t="s">
        <v>351</v>
      </c>
      <c r="D7" s="136">
        <v>18</v>
      </c>
      <c r="E7" s="136">
        <v>18</v>
      </c>
      <c r="F7" s="136">
        <v>17</v>
      </c>
      <c r="G7" s="136">
        <v>17</v>
      </c>
      <c r="H7" s="136">
        <v>17</v>
      </c>
      <c r="I7" s="136">
        <v>19</v>
      </c>
      <c r="J7" s="136">
        <v>20</v>
      </c>
      <c r="K7" s="136">
        <v>20</v>
      </c>
      <c r="L7" s="136">
        <v>20</v>
      </c>
      <c r="M7" s="136">
        <v>20</v>
      </c>
      <c r="N7" s="136">
        <v>19.826272685000003</v>
      </c>
      <c r="O7" s="136">
        <v>19.629073727000002</v>
      </c>
      <c r="P7" s="136">
        <v>19.867043305999999</v>
      </c>
      <c r="Q7" s="60" t="s">
        <v>109</v>
      </c>
    </row>
    <row r="8" spans="2:17">
      <c r="B8" s="44">
        <v>3</v>
      </c>
      <c r="C8" s="42" t="s">
        <v>352</v>
      </c>
      <c r="D8" s="136">
        <v>19</v>
      </c>
      <c r="E8" s="136">
        <v>20</v>
      </c>
      <c r="F8" s="136">
        <v>20</v>
      </c>
      <c r="G8" s="136">
        <v>20</v>
      </c>
      <c r="H8" s="136">
        <v>20</v>
      </c>
      <c r="I8" s="136">
        <v>20</v>
      </c>
      <c r="J8" s="136">
        <v>20</v>
      </c>
      <c r="K8" s="136">
        <v>18</v>
      </c>
      <c r="L8" s="136">
        <v>19</v>
      </c>
      <c r="M8" s="136">
        <v>19</v>
      </c>
      <c r="N8" s="136">
        <v>18.442469571</v>
      </c>
      <c r="O8" s="136">
        <v>18.266747297999999</v>
      </c>
      <c r="P8" s="136">
        <v>18.238766394999999</v>
      </c>
      <c r="Q8" s="60" t="s">
        <v>110</v>
      </c>
    </row>
    <row r="9" spans="2:17">
      <c r="B9" s="44">
        <v>4</v>
      </c>
      <c r="C9" s="42" t="s">
        <v>353</v>
      </c>
      <c r="D9" s="136">
        <v>8</v>
      </c>
      <c r="E9" s="136">
        <v>9</v>
      </c>
      <c r="F9" s="136">
        <v>8</v>
      </c>
      <c r="G9" s="136">
        <v>8</v>
      </c>
      <c r="H9" s="136">
        <v>8</v>
      </c>
      <c r="I9" s="136">
        <v>8</v>
      </c>
      <c r="J9" s="136">
        <v>8</v>
      </c>
      <c r="K9" s="136">
        <v>10</v>
      </c>
      <c r="L9" s="136">
        <v>8</v>
      </c>
      <c r="M9" s="136">
        <v>8</v>
      </c>
      <c r="N9" s="136">
        <v>8.1155780809999989</v>
      </c>
      <c r="O9" s="136">
        <v>8.3201564819999998</v>
      </c>
      <c r="P9" s="136">
        <v>8.3007464750000004</v>
      </c>
      <c r="Q9" s="60" t="s">
        <v>111</v>
      </c>
    </row>
    <row r="10" spans="2:17">
      <c r="B10" s="44">
        <v>5</v>
      </c>
      <c r="C10" s="42" t="s">
        <v>354</v>
      </c>
      <c r="D10" s="136">
        <v>14</v>
      </c>
      <c r="E10" s="136">
        <v>15</v>
      </c>
      <c r="F10" s="136">
        <v>15</v>
      </c>
      <c r="G10" s="136">
        <v>15</v>
      </c>
      <c r="H10" s="136">
        <v>15</v>
      </c>
      <c r="I10" s="136">
        <v>14</v>
      </c>
      <c r="J10" s="136">
        <v>14</v>
      </c>
      <c r="K10" s="136">
        <v>14</v>
      </c>
      <c r="L10" s="136">
        <v>14</v>
      </c>
      <c r="M10" s="136">
        <v>14</v>
      </c>
      <c r="N10" s="136">
        <v>14.562170180999999</v>
      </c>
      <c r="O10" s="136">
        <v>14.674215794</v>
      </c>
      <c r="P10" s="136">
        <v>14.613109693</v>
      </c>
      <c r="Q10" s="60" t="s">
        <v>112</v>
      </c>
    </row>
    <row r="11" spans="2:17">
      <c r="B11" s="44">
        <v>6</v>
      </c>
      <c r="C11" s="42" t="s">
        <v>113</v>
      </c>
      <c r="D11" s="136">
        <v>557</v>
      </c>
      <c r="E11" s="136">
        <v>429</v>
      </c>
      <c r="F11" s="136">
        <v>465</v>
      </c>
      <c r="G11" s="136">
        <v>450</v>
      </c>
      <c r="H11" s="136">
        <v>452</v>
      </c>
      <c r="I11" s="136">
        <v>496</v>
      </c>
      <c r="J11" s="136">
        <v>506</v>
      </c>
      <c r="K11" s="136">
        <v>516</v>
      </c>
      <c r="L11" s="136">
        <v>521</v>
      </c>
      <c r="M11" s="136">
        <v>520</v>
      </c>
      <c r="N11" s="136">
        <v>538.80921150100005</v>
      </c>
      <c r="O11" s="136">
        <v>550.30411670700005</v>
      </c>
      <c r="P11" s="136">
        <v>573.84406469199996</v>
      </c>
      <c r="Q11" s="60" t="s">
        <v>114</v>
      </c>
    </row>
    <row r="12" spans="2:17" ht="15.75" thickBot="1">
      <c r="B12" s="81"/>
      <c r="C12" s="82" t="s">
        <v>3</v>
      </c>
      <c r="D12" s="138">
        <v>599</v>
      </c>
      <c r="E12" s="138">
        <v>754</v>
      </c>
      <c r="F12" s="138">
        <v>645</v>
      </c>
      <c r="G12" s="138">
        <v>682</v>
      </c>
      <c r="H12" s="138">
        <v>665</v>
      </c>
      <c r="I12" s="138">
        <v>669</v>
      </c>
      <c r="J12" s="138">
        <v>771</v>
      </c>
      <c r="K12" s="138">
        <v>783</v>
      </c>
      <c r="L12" s="138">
        <v>790</v>
      </c>
      <c r="M12" s="138">
        <v>792</v>
      </c>
      <c r="N12" s="138">
        <v>792</v>
      </c>
      <c r="O12" s="138">
        <f>SUM(O6:O11)</f>
        <v>821.0249497320001</v>
      </c>
      <c r="P12" s="138">
        <f t="shared" ref="P12" si="0">SUM(P6:P11)</f>
        <v>844.0592968389999</v>
      </c>
      <c r="Q12" s="62" t="s">
        <v>3</v>
      </c>
    </row>
    <row r="13" spans="2:17" ht="15.75" thickBot="1">
      <c r="B13" s="173"/>
      <c r="C13" s="174"/>
      <c r="D13" s="174"/>
      <c r="E13" s="174"/>
      <c r="F13" s="174"/>
      <c r="G13" s="174"/>
      <c r="H13" s="174"/>
      <c r="I13" s="174"/>
      <c r="J13" s="174"/>
      <c r="K13" s="174"/>
      <c r="L13" s="174"/>
      <c r="M13" s="174"/>
      <c r="N13" s="174"/>
      <c r="O13" s="174"/>
      <c r="P13" s="174"/>
      <c r="Q13" s="175"/>
    </row>
  </sheetData>
  <mergeCells count="17">
    <mergeCell ref="B2:Q2"/>
    <mergeCell ref="B3:Q3"/>
    <mergeCell ref="B4:B5"/>
    <mergeCell ref="D4:D5"/>
    <mergeCell ref="E4:E5"/>
    <mergeCell ref="F4:F5"/>
    <mergeCell ref="G4:G5"/>
    <mergeCell ref="N4:N5"/>
    <mergeCell ref="B13:Q13"/>
    <mergeCell ref="O4:O5"/>
    <mergeCell ref="P4:P5"/>
    <mergeCell ref="H4:H5"/>
    <mergeCell ref="I4:I5"/>
    <mergeCell ref="J4:J5"/>
    <mergeCell ref="K4:K5"/>
    <mergeCell ref="L4:L5"/>
    <mergeCell ref="M4:M5"/>
  </mergeCells>
  <pageMargins left="0.7" right="0.7" top="0.75" bottom="0.75" header="0.3" footer="0.3"/>
  <ignoredErrors>
    <ignoredError sqref="O12:P12"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
  <sheetViews>
    <sheetView zoomScaleNormal="100" workbookViewId="0">
      <selection activeCell="T10" sqref="T10"/>
    </sheetView>
  </sheetViews>
  <sheetFormatPr defaultRowHeight="15"/>
  <cols>
    <col min="1" max="1" width="6" customWidth="1"/>
    <col min="2" max="2" width="2.7109375" bestFit="1" customWidth="1"/>
    <col min="3" max="3" width="13.5703125" customWidth="1"/>
    <col min="4"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4" width="5.140625" bestFit="1" customWidth="1"/>
    <col min="15" max="15" width="4.140625" bestFit="1" customWidth="1"/>
    <col min="16" max="16" width="4" bestFit="1" customWidth="1"/>
    <col min="17" max="17" width="20" bestFit="1" customWidth="1"/>
  </cols>
  <sheetData>
    <row r="1" spans="2:17" ht="15.75" thickBot="1"/>
    <row r="2" spans="2:17" ht="24" customHeight="1">
      <c r="B2" s="165" t="s">
        <v>359</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c r="B4" s="187" t="s">
        <v>7</v>
      </c>
      <c r="C4" s="79" t="s">
        <v>355</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69" t="s">
        <v>357</v>
      </c>
    </row>
    <row r="5" spans="2:17" ht="15.75" thickBot="1">
      <c r="B5" s="188"/>
      <c r="C5" s="80" t="s">
        <v>356</v>
      </c>
      <c r="D5" s="185"/>
      <c r="E5" s="185"/>
      <c r="F5" s="185"/>
      <c r="G5" s="185"/>
      <c r="H5" s="185"/>
      <c r="I5" s="185"/>
      <c r="J5" s="185"/>
      <c r="K5" s="185"/>
      <c r="L5" s="185"/>
      <c r="M5" s="185"/>
      <c r="N5" s="185"/>
      <c r="O5" s="185"/>
      <c r="P5" s="185"/>
      <c r="Q5" s="40" t="s">
        <v>114</v>
      </c>
    </row>
    <row r="6" spans="2:17">
      <c r="B6" s="44">
        <v>1</v>
      </c>
      <c r="C6" s="42" t="s">
        <v>350</v>
      </c>
      <c r="D6" s="135">
        <v>130</v>
      </c>
      <c r="E6" s="135">
        <v>146</v>
      </c>
      <c r="F6" s="135">
        <v>150</v>
      </c>
      <c r="G6" s="135">
        <v>148</v>
      </c>
      <c r="H6" s="135">
        <v>150</v>
      </c>
      <c r="I6" s="135">
        <v>204</v>
      </c>
      <c r="J6" s="135">
        <v>205</v>
      </c>
      <c r="K6" s="135">
        <v>203</v>
      </c>
      <c r="L6" s="136">
        <v>201</v>
      </c>
      <c r="M6" s="136">
        <v>202</v>
      </c>
      <c r="N6" s="135">
        <v>201.05752769200001</v>
      </c>
      <c r="O6" s="135">
        <v>200.253822343</v>
      </c>
      <c r="P6" s="135">
        <v>199.66367452200001</v>
      </c>
      <c r="Q6" s="60" t="s">
        <v>108</v>
      </c>
    </row>
    <row r="7" spans="2:17">
      <c r="B7" s="44">
        <v>2</v>
      </c>
      <c r="C7" s="42" t="s">
        <v>358</v>
      </c>
      <c r="D7" s="135">
        <v>15</v>
      </c>
      <c r="E7" s="135">
        <v>15</v>
      </c>
      <c r="F7" s="135">
        <v>15</v>
      </c>
      <c r="G7" s="135">
        <v>15</v>
      </c>
      <c r="H7" s="135">
        <v>15</v>
      </c>
      <c r="I7" s="135">
        <v>16</v>
      </c>
      <c r="J7" s="135">
        <v>18</v>
      </c>
      <c r="K7" s="135">
        <v>17</v>
      </c>
      <c r="L7" s="136">
        <v>17</v>
      </c>
      <c r="M7" s="136">
        <v>16</v>
      </c>
      <c r="N7" s="135">
        <v>16.437458710000001</v>
      </c>
      <c r="O7" s="135">
        <v>16.134160518000002</v>
      </c>
      <c r="P7" s="135">
        <v>16.454150585000001</v>
      </c>
      <c r="Q7" s="60" t="s">
        <v>109</v>
      </c>
    </row>
    <row r="8" spans="2:17">
      <c r="B8" s="44">
        <v>3</v>
      </c>
      <c r="C8" s="42" t="s">
        <v>352</v>
      </c>
      <c r="D8" s="135">
        <v>16</v>
      </c>
      <c r="E8" s="135">
        <v>17</v>
      </c>
      <c r="F8" s="135">
        <v>17</v>
      </c>
      <c r="G8" s="135">
        <v>17</v>
      </c>
      <c r="H8" s="135">
        <v>17</v>
      </c>
      <c r="I8" s="135">
        <v>17</v>
      </c>
      <c r="J8" s="135">
        <v>16</v>
      </c>
      <c r="K8" s="135">
        <v>16</v>
      </c>
      <c r="L8" s="136">
        <v>16</v>
      </c>
      <c r="M8" s="136">
        <v>16</v>
      </c>
      <c r="N8" s="135">
        <v>15.679351541999999</v>
      </c>
      <c r="O8" s="135">
        <v>15.554557419</v>
      </c>
      <c r="P8" s="135">
        <v>15.517950546</v>
      </c>
      <c r="Q8" s="60" t="s">
        <v>110</v>
      </c>
    </row>
    <row r="9" spans="2:17">
      <c r="B9" s="44">
        <v>4</v>
      </c>
      <c r="C9" s="42" t="s">
        <v>353</v>
      </c>
      <c r="D9" s="135">
        <v>8</v>
      </c>
      <c r="E9" s="135">
        <v>8</v>
      </c>
      <c r="F9" s="135">
        <v>8</v>
      </c>
      <c r="G9" s="135">
        <v>8</v>
      </c>
      <c r="H9" s="135">
        <v>8</v>
      </c>
      <c r="I9" s="135">
        <v>8</v>
      </c>
      <c r="J9" s="135">
        <v>8</v>
      </c>
      <c r="K9" s="135">
        <v>8</v>
      </c>
      <c r="L9" s="136">
        <v>8</v>
      </c>
      <c r="M9" s="136">
        <v>8</v>
      </c>
      <c r="N9" s="135">
        <v>7.5918279789999996</v>
      </c>
      <c r="O9" s="135">
        <v>7.6714440899999996</v>
      </c>
      <c r="P9" s="135">
        <v>7.590652027</v>
      </c>
      <c r="Q9" s="60" t="s">
        <v>111</v>
      </c>
    </row>
    <row r="10" spans="2:17">
      <c r="B10" s="44">
        <v>5</v>
      </c>
      <c r="C10" s="42" t="s">
        <v>354</v>
      </c>
      <c r="D10" s="135">
        <v>14</v>
      </c>
      <c r="E10" s="135">
        <v>15</v>
      </c>
      <c r="F10" s="135">
        <v>15</v>
      </c>
      <c r="G10" s="135">
        <v>15</v>
      </c>
      <c r="H10" s="135">
        <v>15</v>
      </c>
      <c r="I10" s="135">
        <v>14</v>
      </c>
      <c r="J10" s="135">
        <v>14</v>
      </c>
      <c r="K10" s="135">
        <v>14</v>
      </c>
      <c r="L10" s="136">
        <v>14</v>
      </c>
      <c r="M10" s="136">
        <v>14</v>
      </c>
      <c r="N10" s="135">
        <v>14.503790119</v>
      </c>
      <c r="O10" s="135">
        <v>14.617868772</v>
      </c>
      <c r="P10" s="135">
        <v>14.559381432</v>
      </c>
      <c r="Q10" s="60" t="s">
        <v>112</v>
      </c>
    </row>
    <row r="11" spans="2:17">
      <c r="B11" s="44">
        <v>6</v>
      </c>
      <c r="C11" s="42" t="s">
        <v>113</v>
      </c>
      <c r="D11" s="135">
        <v>497</v>
      </c>
      <c r="E11" s="135">
        <v>368</v>
      </c>
      <c r="F11" s="135">
        <v>403</v>
      </c>
      <c r="G11" s="135">
        <v>388</v>
      </c>
      <c r="H11" s="135">
        <v>391</v>
      </c>
      <c r="I11" s="135">
        <v>433</v>
      </c>
      <c r="J11" s="135">
        <v>446</v>
      </c>
      <c r="K11" s="135">
        <v>455</v>
      </c>
      <c r="L11" s="136">
        <v>461</v>
      </c>
      <c r="M11" s="136">
        <v>461</v>
      </c>
      <c r="N11" s="135">
        <v>476.442276886</v>
      </c>
      <c r="O11" s="135">
        <v>487.61011978200003</v>
      </c>
      <c r="P11" s="135">
        <v>511.18359541699999</v>
      </c>
      <c r="Q11" s="60" t="s">
        <v>114</v>
      </c>
    </row>
    <row r="12" spans="2:17" ht="15.75" thickBot="1">
      <c r="B12" s="81"/>
      <c r="C12" s="82" t="s">
        <v>3</v>
      </c>
      <c r="D12" s="139">
        <v>525</v>
      </c>
      <c r="E12" s="139">
        <v>680</v>
      </c>
      <c r="F12" s="139">
        <v>569</v>
      </c>
      <c r="G12" s="139">
        <v>608</v>
      </c>
      <c r="H12" s="139">
        <v>591</v>
      </c>
      <c r="I12" s="139">
        <v>595</v>
      </c>
      <c r="J12" s="139">
        <v>693</v>
      </c>
      <c r="K12" s="139">
        <v>707</v>
      </c>
      <c r="L12" s="139">
        <v>714</v>
      </c>
      <c r="M12" s="138">
        <v>717</v>
      </c>
      <c r="N12" s="138">
        <v>716</v>
      </c>
      <c r="O12" s="139">
        <f>SUM(O6:O11)</f>
        <v>741.84197292400006</v>
      </c>
      <c r="P12" s="139">
        <f t="shared" ref="P12" si="0">SUM(P6:P11)</f>
        <v>764.96940452900003</v>
      </c>
      <c r="Q12" s="62" t="s">
        <v>3</v>
      </c>
    </row>
    <row r="13" spans="2:17" ht="15.75" thickBot="1">
      <c r="B13" s="173"/>
      <c r="C13" s="174"/>
      <c r="D13" s="174"/>
      <c r="E13" s="174"/>
      <c r="F13" s="174"/>
      <c r="G13" s="174"/>
      <c r="H13" s="174"/>
      <c r="I13" s="174"/>
      <c r="J13" s="174"/>
      <c r="K13" s="174"/>
      <c r="L13" s="174"/>
      <c r="M13" s="174"/>
      <c r="N13" s="174"/>
      <c r="O13" s="174"/>
      <c r="P13" s="174"/>
      <c r="Q13" s="175"/>
    </row>
    <row r="19" spans="11:17">
      <c r="N19" s="23"/>
    </row>
    <row r="20" spans="11:17">
      <c r="N20" s="23"/>
    </row>
    <row r="21" spans="11:17">
      <c r="N21" s="23"/>
    </row>
    <row r="22" spans="11:17">
      <c r="K22" s="88"/>
      <c r="N22" s="23"/>
    </row>
    <row r="23" spans="11:17">
      <c r="K23" s="88"/>
      <c r="N23" s="23"/>
    </row>
    <row r="24" spans="11:17">
      <c r="K24" s="88"/>
      <c r="N24" s="23"/>
    </row>
    <row r="25" spans="11:17">
      <c r="K25" s="88"/>
      <c r="N25" s="85"/>
    </row>
    <row r="26" spans="11:17">
      <c r="K26" s="88"/>
    </row>
    <row r="27" spans="11:17">
      <c r="K27" s="88"/>
      <c r="L27" s="84"/>
    </row>
    <row r="28" spans="11:17">
      <c r="K28" s="88"/>
    </row>
    <row r="29" spans="11:17">
      <c r="K29" s="88"/>
      <c r="L29" s="85"/>
      <c r="N29" s="89"/>
    </row>
    <row r="30" spans="11:17">
      <c r="K30" s="88"/>
      <c r="L30" s="84"/>
      <c r="N30" s="89"/>
    </row>
    <row r="31" spans="11:17">
      <c r="K31" s="88"/>
      <c r="L31" s="85"/>
      <c r="N31" s="89"/>
      <c r="Q31" s="91"/>
    </row>
    <row r="32" spans="11:17">
      <c r="K32" s="88"/>
      <c r="L32" s="86"/>
      <c r="N32" s="89"/>
      <c r="Q32" s="92"/>
    </row>
    <row r="33" spans="11:14">
      <c r="K33" s="88"/>
      <c r="N33" s="89"/>
    </row>
    <row r="34" spans="11:14">
      <c r="K34" s="88"/>
      <c r="L34" s="87"/>
      <c r="N34" s="89"/>
    </row>
    <row r="35" spans="11:14">
      <c r="K35" s="88"/>
      <c r="L35" s="88"/>
      <c r="N35" s="89"/>
    </row>
    <row r="36" spans="11:14">
      <c r="K36" s="88"/>
      <c r="N36" s="90"/>
    </row>
    <row r="37" spans="11:14">
      <c r="K37" s="88"/>
      <c r="L37" s="23"/>
    </row>
    <row r="38" spans="11:14">
      <c r="K38" s="88"/>
      <c r="L38" s="84"/>
    </row>
    <row r="39" spans="11:14">
      <c r="K39" s="88"/>
    </row>
    <row r="40" spans="11:14">
      <c r="K40" s="88"/>
    </row>
    <row r="41" spans="11:14">
      <c r="K41" s="88"/>
    </row>
    <row r="42" spans="11:14">
      <c r="K42" s="88"/>
    </row>
    <row r="43" spans="11:14">
      <c r="K43" s="88"/>
    </row>
    <row r="44" spans="11:14">
      <c r="K44" s="88"/>
    </row>
    <row r="45" spans="11:14">
      <c r="K45" s="88"/>
    </row>
    <row r="46" spans="11:14">
      <c r="K46" s="88"/>
    </row>
    <row r="47" spans="11:14">
      <c r="K47" s="88"/>
    </row>
    <row r="48" spans="11:14">
      <c r="K48" s="88"/>
    </row>
    <row r="49" spans="11:11">
      <c r="K49" s="88"/>
    </row>
    <row r="50" spans="11:11">
      <c r="K50" s="88"/>
    </row>
  </sheetData>
  <mergeCells count="17">
    <mergeCell ref="B2:Q2"/>
    <mergeCell ref="B3:Q3"/>
    <mergeCell ref="B4:B5"/>
    <mergeCell ref="D4:D5"/>
    <mergeCell ref="E4:E5"/>
    <mergeCell ref="F4:F5"/>
    <mergeCell ref="G4:G5"/>
    <mergeCell ref="N4:N5"/>
    <mergeCell ref="B13:Q13"/>
    <mergeCell ref="O4:O5"/>
    <mergeCell ref="P4:P5"/>
    <mergeCell ref="H4:H5"/>
    <mergeCell ref="I4:I5"/>
    <mergeCell ref="J4:J5"/>
    <mergeCell ref="K4:K5"/>
    <mergeCell ref="L4:L5"/>
    <mergeCell ref="M4:M5"/>
  </mergeCells>
  <pageMargins left="0.7" right="0.7" top="0.75" bottom="0.75" header="0.3" footer="0.3"/>
  <ignoredErrors>
    <ignoredError sqref="O12:P12"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
  <sheetViews>
    <sheetView zoomScaleNormal="100" workbookViewId="0">
      <selection activeCell="S16" sqref="S16"/>
    </sheetView>
  </sheetViews>
  <sheetFormatPr defaultRowHeight="15"/>
  <cols>
    <col min="1" max="1" width="6.28515625" customWidth="1"/>
    <col min="2" max="2" width="2.5703125" bestFit="1" customWidth="1"/>
    <col min="3" max="3" width="19.140625" bestFit="1" customWidth="1"/>
    <col min="4" max="5" width="4.28515625" bestFit="1" customWidth="1"/>
    <col min="6" max="6" width="4" bestFit="1" customWidth="1"/>
    <col min="7" max="7" width="4.140625" bestFit="1" customWidth="1"/>
    <col min="8" max="8" width="4.28515625" bestFit="1" customWidth="1"/>
    <col min="9" max="9" width="4" bestFit="1" customWidth="1"/>
    <col min="10" max="10" width="4.140625" bestFit="1" customWidth="1"/>
    <col min="11" max="11" width="4" bestFit="1" customWidth="1"/>
    <col min="12" max="12" width="3.7109375" bestFit="1" customWidth="1"/>
    <col min="13" max="13" width="5.140625" bestFit="1" customWidth="1"/>
    <col min="14" max="14" width="4.140625" bestFit="1" customWidth="1"/>
    <col min="15" max="15" width="3.85546875" bestFit="1" customWidth="1"/>
    <col min="16" max="16" width="4.28515625" bestFit="1" customWidth="1"/>
    <col min="17" max="17" width="20" bestFit="1" customWidth="1"/>
  </cols>
  <sheetData>
    <row r="1" spans="2:17" ht="15.75" thickBot="1"/>
    <row r="2" spans="2:17" ht="27" customHeight="1">
      <c r="B2" s="165" t="s">
        <v>363</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c r="B4" s="187" t="s">
        <v>7</v>
      </c>
      <c r="C4" s="79" t="s">
        <v>361</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69" t="s">
        <v>357</v>
      </c>
    </row>
    <row r="5" spans="2:17" ht="15.75" thickBot="1">
      <c r="B5" s="188"/>
      <c r="C5" s="80" t="s">
        <v>362</v>
      </c>
      <c r="D5" s="185"/>
      <c r="E5" s="185"/>
      <c r="F5" s="185"/>
      <c r="G5" s="185"/>
      <c r="H5" s="185"/>
      <c r="I5" s="185"/>
      <c r="J5" s="185"/>
      <c r="K5" s="185"/>
      <c r="L5" s="185"/>
      <c r="M5" s="185"/>
      <c r="N5" s="185"/>
      <c r="O5" s="185"/>
      <c r="P5" s="185"/>
      <c r="Q5" s="40" t="s">
        <v>114</v>
      </c>
    </row>
    <row r="6" spans="2:17">
      <c r="B6" s="44">
        <v>1</v>
      </c>
      <c r="C6" s="42" t="s">
        <v>350</v>
      </c>
      <c r="D6" s="136">
        <v>7</v>
      </c>
      <c r="E6" s="136">
        <v>7</v>
      </c>
      <c r="F6" s="136">
        <v>7</v>
      </c>
      <c r="G6" s="136">
        <v>7</v>
      </c>
      <c r="H6" s="136">
        <v>7</v>
      </c>
      <c r="I6" s="136">
        <v>9</v>
      </c>
      <c r="J6" s="136">
        <v>9</v>
      </c>
      <c r="K6" s="136">
        <v>9</v>
      </c>
      <c r="L6" s="136">
        <v>9</v>
      </c>
      <c r="M6" s="136">
        <v>9</v>
      </c>
      <c r="N6" s="136">
        <v>9.1321274349999992</v>
      </c>
      <c r="O6" s="136">
        <v>9.5768173809999997</v>
      </c>
      <c r="P6" s="136">
        <v>9.5318917560000003</v>
      </c>
      <c r="Q6" s="60" t="s">
        <v>108</v>
      </c>
    </row>
    <row r="7" spans="2:17">
      <c r="B7" s="44">
        <v>2</v>
      </c>
      <c r="C7" s="42" t="s">
        <v>351</v>
      </c>
      <c r="D7" s="136">
        <v>2</v>
      </c>
      <c r="E7" s="136">
        <v>2</v>
      </c>
      <c r="F7" s="136">
        <v>2</v>
      </c>
      <c r="G7" s="136">
        <v>2</v>
      </c>
      <c r="H7" s="136">
        <v>2</v>
      </c>
      <c r="I7" s="136">
        <v>2</v>
      </c>
      <c r="J7" s="136">
        <v>3</v>
      </c>
      <c r="K7" s="136">
        <v>2</v>
      </c>
      <c r="L7" s="136">
        <v>3</v>
      </c>
      <c r="M7" s="136">
        <v>3</v>
      </c>
      <c r="N7" s="136">
        <v>3.3888139750000001</v>
      </c>
      <c r="O7" s="136">
        <v>3.4949132089999999</v>
      </c>
      <c r="P7" s="136">
        <v>3.412892721</v>
      </c>
      <c r="Q7" s="60" t="s">
        <v>109</v>
      </c>
    </row>
    <row r="8" spans="2:17">
      <c r="B8" s="44">
        <v>3</v>
      </c>
      <c r="C8" s="42" t="s">
        <v>352</v>
      </c>
      <c r="D8" s="136">
        <v>3</v>
      </c>
      <c r="E8" s="136">
        <v>3</v>
      </c>
      <c r="F8" s="136">
        <v>3</v>
      </c>
      <c r="G8" s="136">
        <v>3</v>
      </c>
      <c r="H8" s="136">
        <v>3</v>
      </c>
      <c r="I8" s="136">
        <v>3</v>
      </c>
      <c r="J8" s="136">
        <v>3</v>
      </c>
      <c r="K8" s="136">
        <v>1</v>
      </c>
      <c r="L8" s="136">
        <v>3</v>
      </c>
      <c r="M8" s="136">
        <v>3</v>
      </c>
      <c r="N8" s="136">
        <v>2.7631180290000001</v>
      </c>
      <c r="O8" s="136">
        <v>2.7121898789999999</v>
      </c>
      <c r="P8" s="136">
        <v>2.7208158490000001</v>
      </c>
      <c r="Q8" s="60" t="s">
        <v>110</v>
      </c>
    </row>
    <row r="9" spans="2:17">
      <c r="B9" s="44">
        <v>4</v>
      </c>
      <c r="C9" s="42" t="s">
        <v>353</v>
      </c>
      <c r="D9" s="136">
        <v>1</v>
      </c>
      <c r="E9" s="136">
        <v>1</v>
      </c>
      <c r="F9" s="136">
        <v>0.5</v>
      </c>
      <c r="G9" s="136">
        <v>0.5</v>
      </c>
      <c r="H9" s="136">
        <v>0.5</v>
      </c>
      <c r="I9" s="136">
        <v>0.5</v>
      </c>
      <c r="J9" s="136">
        <v>0.6</v>
      </c>
      <c r="K9" s="136">
        <v>2.2999999999999998</v>
      </c>
      <c r="L9" s="136">
        <v>1</v>
      </c>
      <c r="M9" s="136">
        <v>0.5</v>
      </c>
      <c r="N9" s="136">
        <v>0.52375010200000005</v>
      </c>
      <c r="O9" s="136">
        <v>0.64871239199999997</v>
      </c>
      <c r="P9" s="136">
        <v>0.71009444799999999</v>
      </c>
      <c r="Q9" s="60" t="s">
        <v>111</v>
      </c>
    </row>
    <row r="10" spans="2:17">
      <c r="B10" s="44">
        <v>5</v>
      </c>
      <c r="C10" s="42" t="s">
        <v>354</v>
      </c>
      <c r="D10" s="136">
        <v>0.1</v>
      </c>
      <c r="E10" s="136">
        <v>0.1</v>
      </c>
      <c r="F10" s="136">
        <v>0.1</v>
      </c>
      <c r="G10" s="136">
        <v>0.1</v>
      </c>
      <c r="H10" s="136">
        <v>0.1</v>
      </c>
      <c r="I10" s="136">
        <v>0.1</v>
      </c>
      <c r="J10" s="136">
        <v>0.1</v>
      </c>
      <c r="K10" s="136">
        <v>0.1</v>
      </c>
      <c r="L10" s="136">
        <v>0.1</v>
      </c>
      <c r="M10" s="136">
        <v>0.1</v>
      </c>
      <c r="N10" s="136">
        <v>5.8380062000000003E-2</v>
      </c>
      <c r="O10" s="136">
        <v>5.6347021999999997E-2</v>
      </c>
      <c r="P10" s="136">
        <v>5.3728260999999999E-2</v>
      </c>
      <c r="Q10" s="60" t="s">
        <v>112</v>
      </c>
    </row>
    <row r="11" spans="2:17">
      <c r="B11" s="44">
        <v>6</v>
      </c>
      <c r="C11" s="42" t="s">
        <v>113</v>
      </c>
      <c r="D11" s="136">
        <v>60</v>
      </c>
      <c r="E11" s="136">
        <v>61</v>
      </c>
      <c r="F11" s="136">
        <v>61</v>
      </c>
      <c r="G11" s="136">
        <v>61</v>
      </c>
      <c r="H11" s="136">
        <v>61</v>
      </c>
      <c r="I11" s="136">
        <v>63</v>
      </c>
      <c r="J11" s="136">
        <v>61</v>
      </c>
      <c r="K11" s="136">
        <v>61</v>
      </c>
      <c r="L11" s="136">
        <v>60</v>
      </c>
      <c r="M11" s="136">
        <v>59</v>
      </c>
      <c r="N11" s="136">
        <v>62.366934614999998</v>
      </c>
      <c r="O11" s="136">
        <v>62.693996925</v>
      </c>
      <c r="P11" s="136">
        <v>62.660469274999997</v>
      </c>
      <c r="Q11" s="60" t="s">
        <v>114</v>
      </c>
    </row>
    <row r="12" spans="2:17" ht="15.75" thickBot="1">
      <c r="B12" s="81"/>
      <c r="C12" s="82" t="s">
        <v>3</v>
      </c>
      <c r="D12" s="138">
        <v>73</v>
      </c>
      <c r="E12" s="138">
        <v>73</v>
      </c>
      <c r="F12" s="138">
        <v>74</v>
      </c>
      <c r="G12" s="138">
        <v>75</v>
      </c>
      <c r="H12" s="138">
        <v>74</v>
      </c>
      <c r="I12" s="138">
        <v>74</v>
      </c>
      <c r="J12" s="138">
        <v>78</v>
      </c>
      <c r="K12" s="138">
        <v>77</v>
      </c>
      <c r="L12" s="138">
        <v>76</v>
      </c>
      <c r="M12" s="138">
        <v>75</v>
      </c>
      <c r="N12" s="138">
        <v>76</v>
      </c>
      <c r="O12" s="138">
        <f>SUM(O6:O11)</f>
        <v>79.182976808000006</v>
      </c>
      <c r="P12" s="138">
        <f t="shared" ref="P12" si="0">SUM(P6:P11)</f>
        <v>79.089892309999996</v>
      </c>
      <c r="Q12" s="62" t="s">
        <v>3</v>
      </c>
    </row>
    <row r="13" spans="2:17" ht="15.75" thickBot="1">
      <c r="B13" s="173"/>
      <c r="C13" s="174"/>
      <c r="D13" s="174"/>
      <c r="E13" s="174"/>
      <c r="F13" s="174"/>
      <c r="G13" s="174"/>
      <c r="H13" s="174"/>
      <c r="I13" s="174"/>
      <c r="J13" s="174"/>
      <c r="K13" s="174"/>
      <c r="L13" s="174"/>
      <c r="M13" s="174"/>
      <c r="N13" s="174"/>
      <c r="O13" s="174"/>
      <c r="P13" s="174"/>
      <c r="Q13" s="175"/>
    </row>
  </sheetData>
  <mergeCells count="17">
    <mergeCell ref="B2:Q2"/>
    <mergeCell ref="B3:Q3"/>
    <mergeCell ref="B4:B5"/>
    <mergeCell ref="D4:D5"/>
    <mergeCell ref="E4:E5"/>
    <mergeCell ref="F4:F5"/>
    <mergeCell ref="G4:G5"/>
    <mergeCell ref="N4:N5"/>
    <mergeCell ref="B13:Q13"/>
    <mergeCell ref="O4:O5"/>
    <mergeCell ref="P4:P5"/>
    <mergeCell ref="H4:H5"/>
    <mergeCell ref="I4:I5"/>
    <mergeCell ref="J4:J5"/>
    <mergeCell ref="K4:K5"/>
    <mergeCell ref="L4:L5"/>
    <mergeCell ref="M4:M5"/>
  </mergeCells>
  <pageMargins left="0.7" right="0.7" top="0.75" bottom="0.75" header="0.3" footer="0.3"/>
  <ignoredErrors>
    <ignoredError sqref="O12:P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P5" sqref="P5:P9"/>
    </sheetView>
  </sheetViews>
  <sheetFormatPr defaultRowHeight="15"/>
  <cols>
    <col min="2" max="2" width="2.7109375" bestFit="1" customWidth="1"/>
    <col min="3" max="3" width="23.85546875" customWidth="1"/>
    <col min="4" max="4" width="4.140625" bestFit="1" customWidth="1"/>
    <col min="5" max="5" width="4.5703125" bestFit="1" customWidth="1"/>
    <col min="6" max="6" width="4.7109375" bestFit="1" customWidth="1"/>
    <col min="7" max="8" width="4.5703125" bestFit="1" customWidth="1"/>
    <col min="9" max="11" width="4.28515625" bestFit="1" customWidth="1"/>
    <col min="12" max="12" width="4.5703125" bestFit="1" customWidth="1"/>
    <col min="13" max="13" width="4.140625" bestFit="1" customWidth="1"/>
    <col min="14" max="14" width="5.7109375" bestFit="1" customWidth="1"/>
    <col min="15" max="15" width="4.28515625" bestFit="1" customWidth="1"/>
    <col min="16" max="16" width="4.5703125" bestFit="1" customWidth="1"/>
    <col min="17" max="17" width="24.140625" bestFit="1" customWidth="1"/>
  </cols>
  <sheetData>
    <row r="1" spans="2:17" ht="15.75" thickBot="1"/>
    <row r="2" spans="2:17" ht="24.75" customHeight="1">
      <c r="B2" s="165" t="s">
        <v>370</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5.75" thickBot="1">
      <c r="B4" s="63" t="s">
        <v>7</v>
      </c>
      <c r="C4" s="80" t="s">
        <v>364</v>
      </c>
      <c r="D4" s="39">
        <v>42309</v>
      </c>
      <c r="E4" s="39">
        <v>42339</v>
      </c>
      <c r="F4" s="39">
        <v>42370</v>
      </c>
      <c r="G4" s="39">
        <v>42401</v>
      </c>
      <c r="H4" s="39">
        <v>42430</v>
      </c>
      <c r="I4" s="39">
        <v>42461</v>
      </c>
      <c r="J4" s="39">
        <v>42491</v>
      </c>
      <c r="K4" s="39">
        <v>42522</v>
      </c>
      <c r="L4" s="39">
        <v>42552</v>
      </c>
      <c r="M4" s="39">
        <v>42583</v>
      </c>
      <c r="N4" s="39">
        <v>42614</v>
      </c>
      <c r="O4" s="39">
        <v>42644</v>
      </c>
      <c r="P4" s="39">
        <v>42675</v>
      </c>
      <c r="Q4" s="40" t="s">
        <v>119</v>
      </c>
    </row>
    <row r="5" spans="2:17">
      <c r="B5" s="44">
        <v>1</v>
      </c>
      <c r="C5" s="42" t="s">
        <v>365</v>
      </c>
      <c r="D5" s="136">
        <v>146</v>
      </c>
      <c r="E5" s="136">
        <v>112</v>
      </c>
      <c r="F5" s="136">
        <v>114</v>
      </c>
      <c r="G5" s="136">
        <v>113</v>
      </c>
      <c r="H5" s="136">
        <v>112</v>
      </c>
      <c r="I5" s="136">
        <v>121</v>
      </c>
      <c r="J5" s="136">
        <v>126</v>
      </c>
      <c r="K5" s="136">
        <v>118</v>
      </c>
      <c r="L5" s="136">
        <v>138</v>
      </c>
      <c r="M5" s="136">
        <v>123</v>
      </c>
      <c r="N5" s="136">
        <v>128.091982809</v>
      </c>
      <c r="O5" s="136">
        <v>125.086750889</v>
      </c>
      <c r="P5" s="136">
        <v>119.000433284</v>
      </c>
      <c r="Q5" s="60" t="s">
        <v>115</v>
      </c>
    </row>
    <row r="6" spans="2:17">
      <c r="B6" s="44">
        <v>2</v>
      </c>
      <c r="C6" s="42" t="s">
        <v>366</v>
      </c>
      <c r="D6" s="136">
        <v>288</v>
      </c>
      <c r="E6" s="136">
        <v>137</v>
      </c>
      <c r="F6" s="136">
        <v>168</v>
      </c>
      <c r="G6" s="136">
        <v>281</v>
      </c>
      <c r="H6" s="136">
        <v>249</v>
      </c>
      <c r="I6" s="136">
        <v>194</v>
      </c>
      <c r="J6" s="136">
        <v>176</v>
      </c>
      <c r="K6" s="136">
        <v>263</v>
      </c>
      <c r="L6" s="136">
        <v>359</v>
      </c>
      <c r="M6" s="136">
        <v>280</v>
      </c>
      <c r="N6" s="136">
        <v>228.326684355</v>
      </c>
      <c r="O6" s="136">
        <v>272.175415058</v>
      </c>
      <c r="P6" s="136">
        <v>275.27909785999998</v>
      </c>
      <c r="Q6" s="60" t="s">
        <v>116</v>
      </c>
    </row>
    <row r="7" spans="2:17">
      <c r="B7" s="44">
        <v>3</v>
      </c>
      <c r="C7" s="42" t="s">
        <v>367</v>
      </c>
      <c r="D7" s="136">
        <v>176</v>
      </c>
      <c r="E7" s="136">
        <v>165</v>
      </c>
      <c r="F7" s="136">
        <v>206</v>
      </c>
      <c r="G7" s="136">
        <v>262</v>
      </c>
      <c r="H7" s="136">
        <v>218</v>
      </c>
      <c r="I7" s="136">
        <v>231</v>
      </c>
      <c r="J7" s="136">
        <v>222</v>
      </c>
      <c r="K7" s="136">
        <v>173</v>
      </c>
      <c r="L7" s="136">
        <v>203</v>
      </c>
      <c r="M7" s="136">
        <v>211</v>
      </c>
      <c r="N7" s="136">
        <v>229.73806916999999</v>
      </c>
      <c r="O7" s="136">
        <v>228.328650087</v>
      </c>
      <c r="P7" s="136">
        <v>220.60970961500001</v>
      </c>
      <c r="Q7" s="60" t="s">
        <v>117</v>
      </c>
    </row>
    <row r="8" spans="2:17">
      <c r="B8" s="44">
        <v>4</v>
      </c>
      <c r="C8" s="42" t="s">
        <v>368</v>
      </c>
      <c r="D8" s="136">
        <v>132</v>
      </c>
      <c r="E8" s="136">
        <v>537</v>
      </c>
      <c r="F8" s="136">
        <v>541</v>
      </c>
      <c r="G8" s="136">
        <v>505</v>
      </c>
      <c r="H8" s="136">
        <v>500</v>
      </c>
      <c r="I8" s="136">
        <v>130</v>
      </c>
      <c r="J8" s="136">
        <v>93</v>
      </c>
      <c r="K8" s="136">
        <v>89</v>
      </c>
      <c r="L8" s="136">
        <v>87</v>
      </c>
      <c r="M8" s="136">
        <v>78</v>
      </c>
      <c r="N8" s="136">
        <v>82.294949982999995</v>
      </c>
      <c r="O8" s="136">
        <v>77.088002036999995</v>
      </c>
      <c r="P8" s="136">
        <v>84.947567883999994</v>
      </c>
      <c r="Q8" s="60" t="s">
        <v>118</v>
      </c>
    </row>
    <row r="9" spans="2:17">
      <c r="B9" s="44">
        <v>5</v>
      </c>
      <c r="C9" s="42" t="s">
        <v>369</v>
      </c>
      <c r="D9" s="136">
        <v>362</v>
      </c>
      <c r="E9" s="136">
        <v>180</v>
      </c>
      <c r="F9" s="136">
        <v>210.2</v>
      </c>
      <c r="G9" s="136">
        <v>232</v>
      </c>
      <c r="H9" s="136">
        <v>231</v>
      </c>
      <c r="I9" s="136">
        <v>249</v>
      </c>
      <c r="J9" s="136">
        <v>252</v>
      </c>
      <c r="K9" s="136">
        <v>255</v>
      </c>
      <c r="L9" s="136">
        <v>257</v>
      </c>
      <c r="M9" s="136">
        <v>252</v>
      </c>
      <c r="N9" s="136">
        <v>253.27303930400001</v>
      </c>
      <c r="O9" s="136">
        <v>249.73259707400001</v>
      </c>
      <c r="P9" s="136">
        <v>263.90526552199998</v>
      </c>
      <c r="Q9" s="60" t="s">
        <v>119</v>
      </c>
    </row>
    <row r="10" spans="2:17" ht="15.75" thickBot="1">
      <c r="B10" s="193" t="s">
        <v>3</v>
      </c>
      <c r="C10" s="194"/>
      <c r="D10" s="138">
        <v>942</v>
      </c>
      <c r="E10" s="138">
        <v>1104</v>
      </c>
      <c r="F10" s="138">
        <v>1131</v>
      </c>
      <c r="G10" s="138">
        <v>1240</v>
      </c>
      <c r="H10" s="138">
        <v>1394</v>
      </c>
      <c r="I10" s="138">
        <v>1310</v>
      </c>
      <c r="J10" s="138">
        <v>925</v>
      </c>
      <c r="K10" s="138">
        <v>870</v>
      </c>
      <c r="L10" s="138">
        <v>899</v>
      </c>
      <c r="M10" s="138">
        <v>1043</v>
      </c>
      <c r="N10" s="138">
        <v>944</v>
      </c>
      <c r="O10" s="138">
        <f>SUM(O5:O9)</f>
        <v>952.41141514500009</v>
      </c>
      <c r="P10" s="138">
        <f t="shared" ref="P10" si="0">SUM(P5:P9)</f>
        <v>963.74207416500008</v>
      </c>
      <c r="Q10" s="62" t="s">
        <v>3</v>
      </c>
    </row>
    <row r="11" spans="2:17" ht="15.75" thickBot="1">
      <c r="B11" s="173"/>
      <c r="C11" s="174"/>
      <c r="D11" s="174"/>
      <c r="E11" s="174"/>
      <c r="F11" s="174"/>
      <c r="G11" s="174"/>
      <c r="H11" s="174"/>
      <c r="I11" s="174"/>
      <c r="J11" s="174"/>
      <c r="K11" s="174"/>
      <c r="L11" s="174"/>
      <c r="M11" s="174"/>
      <c r="N11" s="174"/>
      <c r="O11" s="174"/>
      <c r="P11" s="174"/>
      <c r="Q11" s="175"/>
    </row>
  </sheetData>
  <mergeCells count="4">
    <mergeCell ref="B2:Q2"/>
    <mergeCell ref="B3:Q3"/>
    <mergeCell ref="B10:C10"/>
    <mergeCell ref="B11:Q11"/>
  </mergeCells>
  <pageMargins left="0.7" right="0.7" top="0.75" bottom="0.75" header="0.3" footer="0.3"/>
  <ignoredErrors>
    <ignoredError sqref="O10:P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T13" sqref="T13"/>
    </sheetView>
  </sheetViews>
  <sheetFormatPr defaultRowHeight="15"/>
  <cols>
    <col min="1" max="1" width="5.28515625" customWidth="1"/>
    <col min="2" max="2" width="2.5703125" bestFit="1" customWidth="1"/>
    <col min="3" max="3" width="23.85546875" bestFit="1" customWidth="1"/>
    <col min="4" max="4" width="4.2851562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4" width="5.140625" bestFit="1" customWidth="1"/>
    <col min="15" max="15" width="4.140625" bestFit="1" customWidth="1"/>
    <col min="16" max="16" width="4" bestFit="1" customWidth="1"/>
    <col min="17" max="17" width="21" bestFit="1" customWidth="1"/>
  </cols>
  <sheetData>
    <row r="1" spans="2:17" ht="15.75" thickBot="1"/>
    <row r="2" spans="2:17" ht="24" customHeight="1">
      <c r="B2" s="165" t="s">
        <v>374</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7.25" thickBot="1">
      <c r="B4" s="63" t="s">
        <v>7</v>
      </c>
      <c r="C4" s="80" t="s">
        <v>371</v>
      </c>
      <c r="D4" s="39">
        <v>42309</v>
      </c>
      <c r="E4" s="39">
        <v>42339</v>
      </c>
      <c r="F4" s="39">
        <v>42370</v>
      </c>
      <c r="G4" s="39">
        <v>42401</v>
      </c>
      <c r="H4" s="39">
        <v>42430</v>
      </c>
      <c r="I4" s="39">
        <v>42461</v>
      </c>
      <c r="J4" s="39">
        <v>42491</v>
      </c>
      <c r="K4" s="39">
        <v>42522</v>
      </c>
      <c r="L4" s="39">
        <v>42552</v>
      </c>
      <c r="M4" s="39">
        <v>42583</v>
      </c>
      <c r="N4" s="39">
        <v>42614</v>
      </c>
      <c r="O4" s="39">
        <v>42644</v>
      </c>
      <c r="P4" s="39">
        <v>42675</v>
      </c>
      <c r="Q4" s="40" t="s">
        <v>372</v>
      </c>
    </row>
    <row r="5" spans="2:17">
      <c r="B5" s="44">
        <v>1</v>
      </c>
      <c r="C5" s="42" t="s">
        <v>365</v>
      </c>
      <c r="D5" s="136">
        <v>36</v>
      </c>
      <c r="E5" s="136">
        <v>35</v>
      </c>
      <c r="F5" s="136">
        <v>36</v>
      </c>
      <c r="G5" s="136">
        <v>41</v>
      </c>
      <c r="H5" s="136">
        <v>31</v>
      </c>
      <c r="I5" s="136">
        <v>37</v>
      </c>
      <c r="J5" s="136">
        <v>31</v>
      </c>
      <c r="K5" s="136">
        <v>30</v>
      </c>
      <c r="L5" s="136">
        <v>36</v>
      </c>
      <c r="M5" s="136">
        <v>49</v>
      </c>
      <c r="N5" s="136">
        <v>53.695909151000002</v>
      </c>
      <c r="O5" s="136">
        <v>38.089685617000001</v>
      </c>
      <c r="P5" s="136">
        <v>41.238689665999999</v>
      </c>
      <c r="Q5" s="60" t="s">
        <v>115</v>
      </c>
    </row>
    <row r="6" spans="2:17">
      <c r="B6" s="44">
        <v>2</v>
      </c>
      <c r="C6" s="42" t="s">
        <v>373</v>
      </c>
      <c r="D6" s="136">
        <v>41</v>
      </c>
      <c r="E6" s="136">
        <v>129</v>
      </c>
      <c r="F6" s="136">
        <v>332</v>
      </c>
      <c r="G6" s="136">
        <v>66</v>
      </c>
      <c r="H6" s="136">
        <v>7</v>
      </c>
      <c r="I6" s="136">
        <v>68</v>
      </c>
      <c r="J6" s="136">
        <v>49</v>
      </c>
      <c r="K6" s="136">
        <v>58</v>
      </c>
      <c r="L6" s="136">
        <v>78</v>
      </c>
      <c r="M6" s="136">
        <v>67</v>
      </c>
      <c r="N6" s="136">
        <v>49.034447065000002</v>
      </c>
      <c r="O6" s="136">
        <v>31.006649414999998</v>
      </c>
      <c r="P6" s="136">
        <v>186.84786873300001</v>
      </c>
      <c r="Q6" s="60" t="s">
        <v>116</v>
      </c>
    </row>
    <row r="7" spans="2:17">
      <c r="B7" s="44">
        <v>3</v>
      </c>
      <c r="C7" s="42" t="s">
        <v>367</v>
      </c>
      <c r="D7" s="136">
        <v>37</v>
      </c>
      <c r="E7" s="136">
        <v>32</v>
      </c>
      <c r="F7" s="136">
        <v>32</v>
      </c>
      <c r="G7" s="136">
        <v>32</v>
      </c>
      <c r="H7" s="136">
        <v>31</v>
      </c>
      <c r="I7" s="136">
        <v>27</v>
      </c>
      <c r="J7" s="136">
        <v>25</v>
      </c>
      <c r="K7" s="136">
        <v>23</v>
      </c>
      <c r="L7" s="136">
        <v>19</v>
      </c>
      <c r="M7" s="136">
        <v>19</v>
      </c>
      <c r="N7" s="136">
        <v>14.804891439</v>
      </c>
      <c r="O7" s="136">
        <v>15.381201304999999</v>
      </c>
      <c r="P7" s="136">
        <v>23.080009323999999</v>
      </c>
      <c r="Q7" s="60" t="s">
        <v>117</v>
      </c>
    </row>
    <row r="8" spans="2:17">
      <c r="B8" s="44">
        <v>4</v>
      </c>
      <c r="C8" s="42" t="s">
        <v>368</v>
      </c>
      <c r="D8" s="136">
        <v>34</v>
      </c>
      <c r="E8" s="136">
        <v>25</v>
      </c>
      <c r="F8" s="136">
        <v>23</v>
      </c>
      <c r="G8" s="136">
        <v>32</v>
      </c>
      <c r="H8" s="136">
        <v>20</v>
      </c>
      <c r="I8" s="136">
        <v>49</v>
      </c>
      <c r="J8" s="136">
        <v>45</v>
      </c>
      <c r="K8" s="136">
        <v>46</v>
      </c>
      <c r="L8" s="136">
        <v>50</v>
      </c>
      <c r="M8" s="136">
        <v>72</v>
      </c>
      <c r="N8" s="136">
        <v>68.775496462999996</v>
      </c>
      <c r="O8" s="136">
        <v>88.332868356999995</v>
      </c>
      <c r="P8" s="136">
        <v>97.263771215000006</v>
      </c>
      <c r="Q8" s="60" t="s">
        <v>118</v>
      </c>
    </row>
    <row r="9" spans="2:17">
      <c r="B9" s="44">
        <v>5</v>
      </c>
      <c r="C9" s="42" t="s">
        <v>369</v>
      </c>
      <c r="D9" s="136">
        <v>32</v>
      </c>
      <c r="E9" s="136">
        <v>31</v>
      </c>
      <c r="F9" s="136">
        <v>31.6</v>
      </c>
      <c r="G9" s="136">
        <v>33</v>
      </c>
      <c r="H9" s="136">
        <v>33</v>
      </c>
      <c r="I9" s="136">
        <v>449</v>
      </c>
      <c r="J9" s="136">
        <v>452</v>
      </c>
      <c r="K9" s="136">
        <v>452</v>
      </c>
      <c r="L9" s="136">
        <v>454</v>
      </c>
      <c r="M9" s="136">
        <v>459</v>
      </c>
      <c r="N9" s="136">
        <v>459.23215514399999</v>
      </c>
      <c r="O9" s="136">
        <v>457.40647354200001</v>
      </c>
      <c r="P9" s="136">
        <v>158.60822166599999</v>
      </c>
      <c r="Q9" s="60" t="s">
        <v>119</v>
      </c>
    </row>
    <row r="10" spans="2:17" ht="15.75" thickBot="1">
      <c r="B10" s="193" t="s">
        <v>3</v>
      </c>
      <c r="C10" s="194"/>
      <c r="D10" s="138">
        <v>182</v>
      </c>
      <c r="E10" s="138">
        <v>180</v>
      </c>
      <c r="F10" s="138">
        <v>252</v>
      </c>
      <c r="G10" s="138">
        <v>455</v>
      </c>
      <c r="H10" s="138">
        <v>203</v>
      </c>
      <c r="I10" s="138">
        <v>123</v>
      </c>
      <c r="J10" s="138">
        <v>630</v>
      </c>
      <c r="K10" s="138">
        <v>602</v>
      </c>
      <c r="L10" s="138">
        <v>608</v>
      </c>
      <c r="M10" s="138">
        <v>637</v>
      </c>
      <c r="N10" s="138">
        <v>666</v>
      </c>
      <c r="O10" s="138">
        <f>SUM(O5:O9)</f>
        <v>630.21687823599996</v>
      </c>
      <c r="P10" s="138">
        <f t="shared" ref="P10" si="0">SUM(P5:P9)</f>
        <v>507.03856060400005</v>
      </c>
      <c r="Q10" s="62" t="s">
        <v>3</v>
      </c>
    </row>
    <row r="11" spans="2:17" ht="15.75" thickBot="1">
      <c r="B11" s="173"/>
      <c r="C11" s="174"/>
      <c r="D11" s="174"/>
      <c r="E11" s="174"/>
      <c r="F11" s="174"/>
      <c r="G11" s="174"/>
      <c r="H11" s="174"/>
      <c r="I11" s="174"/>
      <c r="J11" s="174"/>
      <c r="K11" s="174"/>
      <c r="L11" s="174"/>
      <c r="M11" s="174"/>
      <c r="N11" s="174"/>
      <c r="O11" s="174"/>
      <c r="P11" s="174"/>
      <c r="Q11" s="175"/>
    </row>
  </sheetData>
  <mergeCells count="4">
    <mergeCell ref="B2:Q2"/>
    <mergeCell ref="B3:Q3"/>
    <mergeCell ref="B10:C10"/>
    <mergeCell ref="B11:Q11"/>
  </mergeCells>
  <pageMargins left="0.7" right="0.7" top="0.75" bottom="0.75" header="0.3" footer="0.3"/>
  <ignoredErrors>
    <ignoredError sqref="O10: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Q16" sqref="Q16"/>
    </sheetView>
  </sheetViews>
  <sheetFormatPr defaultRowHeight="15"/>
  <cols>
    <col min="1" max="1" width="5.140625" customWidth="1"/>
    <col min="2" max="2" width="2.7109375" bestFit="1" customWidth="1"/>
    <col min="3" max="3" width="24.42578125" bestFit="1" customWidth="1"/>
    <col min="4" max="4" width="3.8554687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4" width="5.140625" bestFit="1" customWidth="1"/>
    <col min="15" max="15" width="4.140625" bestFit="1" customWidth="1"/>
    <col min="16" max="16" width="4" bestFit="1" customWidth="1"/>
    <col min="17" max="17" width="21" bestFit="1" customWidth="1"/>
  </cols>
  <sheetData>
    <row r="1" spans="2:17" ht="15.75" thickBot="1"/>
    <row r="2" spans="2:17" ht="27" customHeight="1">
      <c r="B2" s="165" t="s">
        <v>375</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7.25" thickBot="1">
      <c r="B4" s="63" t="s">
        <v>7</v>
      </c>
      <c r="C4" s="80" t="s">
        <v>371</v>
      </c>
      <c r="D4" s="39">
        <v>42309</v>
      </c>
      <c r="E4" s="39">
        <v>42339</v>
      </c>
      <c r="F4" s="39">
        <v>42370</v>
      </c>
      <c r="G4" s="39">
        <v>42401</v>
      </c>
      <c r="H4" s="39">
        <v>42430</v>
      </c>
      <c r="I4" s="39">
        <v>42461</v>
      </c>
      <c r="J4" s="39">
        <v>42491</v>
      </c>
      <c r="K4" s="39">
        <v>42522</v>
      </c>
      <c r="L4" s="39">
        <v>42552</v>
      </c>
      <c r="M4" s="39">
        <v>42583</v>
      </c>
      <c r="N4" s="39">
        <v>42614</v>
      </c>
      <c r="O4" s="39">
        <v>42644</v>
      </c>
      <c r="P4" s="39">
        <v>42675</v>
      </c>
      <c r="Q4" s="40" t="s">
        <v>372</v>
      </c>
    </row>
    <row r="5" spans="2:17">
      <c r="B5" s="44">
        <v>1</v>
      </c>
      <c r="C5" s="42" t="s">
        <v>120</v>
      </c>
      <c r="D5" s="136">
        <v>23</v>
      </c>
      <c r="E5" s="136">
        <v>18</v>
      </c>
      <c r="F5" s="136">
        <v>17</v>
      </c>
      <c r="G5" s="136">
        <v>20</v>
      </c>
      <c r="H5" s="136">
        <v>17</v>
      </c>
      <c r="I5" s="136">
        <v>20</v>
      </c>
      <c r="J5" s="136">
        <v>24</v>
      </c>
      <c r="K5" s="136">
        <v>27</v>
      </c>
      <c r="L5" s="136">
        <v>19</v>
      </c>
      <c r="M5" s="136">
        <v>20</v>
      </c>
      <c r="N5" s="136">
        <v>16.766437581999998</v>
      </c>
      <c r="O5" s="136">
        <v>23.985870829</v>
      </c>
      <c r="P5" s="136">
        <v>30.703390329000001</v>
      </c>
      <c r="Q5" s="60" t="s">
        <v>115</v>
      </c>
    </row>
    <row r="6" spans="2:17">
      <c r="B6" s="44">
        <v>2</v>
      </c>
      <c r="C6" s="42" t="s">
        <v>121</v>
      </c>
      <c r="D6" s="136">
        <v>88</v>
      </c>
      <c r="E6" s="136">
        <v>22</v>
      </c>
      <c r="F6" s="136">
        <v>67</v>
      </c>
      <c r="G6" s="136">
        <v>121</v>
      </c>
      <c r="H6" s="136">
        <v>264</v>
      </c>
      <c r="I6" s="136">
        <v>85</v>
      </c>
      <c r="J6" s="136">
        <v>91</v>
      </c>
      <c r="K6" s="136">
        <v>50</v>
      </c>
      <c r="L6" s="136">
        <v>117</v>
      </c>
      <c r="M6" s="136">
        <v>43</v>
      </c>
      <c r="N6" s="136">
        <v>25.761017620000001</v>
      </c>
      <c r="O6" s="136">
        <v>23.358159917999998</v>
      </c>
      <c r="P6" s="136">
        <v>56.275968982999999</v>
      </c>
      <c r="Q6" s="60" t="s">
        <v>116</v>
      </c>
    </row>
    <row r="7" spans="2:17">
      <c r="B7" s="44">
        <v>3</v>
      </c>
      <c r="C7" s="42" t="s">
        <v>122</v>
      </c>
      <c r="D7" s="136">
        <v>1</v>
      </c>
      <c r="E7" s="136">
        <v>1</v>
      </c>
      <c r="F7" s="136">
        <v>1</v>
      </c>
      <c r="G7" s="136">
        <v>1</v>
      </c>
      <c r="H7" s="136">
        <v>1</v>
      </c>
      <c r="I7" s="136">
        <v>1</v>
      </c>
      <c r="J7" s="136">
        <v>0</v>
      </c>
      <c r="K7" s="136">
        <v>0</v>
      </c>
      <c r="L7" s="136">
        <v>0</v>
      </c>
      <c r="M7" s="136">
        <v>0</v>
      </c>
      <c r="N7" s="136">
        <v>0.28556062100000001</v>
      </c>
      <c r="O7" s="136">
        <v>0.28556062100000001</v>
      </c>
      <c r="P7" s="136">
        <v>0.28556062100000001</v>
      </c>
      <c r="Q7" s="60" t="s">
        <v>117</v>
      </c>
    </row>
    <row r="8" spans="2:17">
      <c r="B8" s="44">
        <v>4</v>
      </c>
      <c r="C8" s="42" t="s">
        <v>123</v>
      </c>
      <c r="D8" s="136">
        <v>56</v>
      </c>
      <c r="E8" s="136">
        <v>49</v>
      </c>
      <c r="F8" s="136">
        <v>54</v>
      </c>
      <c r="G8" s="136">
        <v>60</v>
      </c>
      <c r="H8" s="136">
        <v>59</v>
      </c>
      <c r="I8" s="136">
        <v>61</v>
      </c>
      <c r="J8" s="136">
        <v>61</v>
      </c>
      <c r="K8" s="136">
        <v>59</v>
      </c>
      <c r="L8" s="136">
        <v>53</v>
      </c>
      <c r="M8" s="136">
        <v>67</v>
      </c>
      <c r="N8" s="136">
        <v>66.115112120999996</v>
      </c>
      <c r="O8" s="136">
        <v>63.526404032999999</v>
      </c>
      <c r="P8" s="136">
        <v>65.605600236000001</v>
      </c>
      <c r="Q8" s="60" t="s">
        <v>118</v>
      </c>
    </row>
    <row r="9" spans="2:17">
      <c r="B9" s="44">
        <v>5</v>
      </c>
      <c r="C9" s="42" t="s">
        <v>124</v>
      </c>
      <c r="D9" s="136">
        <v>110</v>
      </c>
      <c r="E9" s="136">
        <v>68</v>
      </c>
      <c r="F9" s="136">
        <v>46.7</v>
      </c>
      <c r="G9" s="136">
        <v>57</v>
      </c>
      <c r="H9" s="136">
        <v>91</v>
      </c>
      <c r="I9" s="136">
        <v>64</v>
      </c>
      <c r="J9" s="136">
        <v>77</v>
      </c>
      <c r="K9" s="136">
        <v>62</v>
      </c>
      <c r="L9" s="136">
        <v>63</v>
      </c>
      <c r="M9" s="136">
        <v>91</v>
      </c>
      <c r="N9" s="136">
        <v>121.52088799800001</v>
      </c>
      <c r="O9" s="136">
        <v>96.482672897</v>
      </c>
      <c r="P9" s="136">
        <v>99.262327599000002</v>
      </c>
      <c r="Q9" s="60" t="s">
        <v>119</v>
      </c>
    </row>
    <row r="10" spans="2:17" ht="15.75" thickBot="1">
      <c r="B10" s="195" t="s">
        <v>3</v>
      </c>
      <c r="C10" s="196"/>
      <c r="D10" s="138">
        <v>154</v>
      </c>
      <c r="E10" s="138">
        <v>278</v>
      </c>
      <c r="F10" s="138">
        <v>158</v>
      </c>
      <c r="G10" s="138">
        <v>185</v>
      </c>
      <c r="H10" s="138">
        <v>258</v>
      </c>
      <c r="I10" s="138">
        <v>432</v>
      </c>
      <c r="J10" s="138">
        <v>232</v>
      </c>
      <c r="K10" s="138">
        <v>254</v>
      </c>
      <c r="L10" s="138">
        <v>197</v>
      </c>
      <c r="M10" s="138">
        <v>252</v>
      </c>
      <c r="N10" s="138">
        <v>221</v>
      </c>
      <c r="O10" s="138">
        <f>SUM(O5:O9)</f>
        <v>207.638668298</v>
      </c>
      <c r="P10" s="138">
        <f t="shared" ref="P10" si="0">SUM(P5:P9)</f>
        <v>252.132847768</v>
      </c>
      <c r="Q10" s="62" t="s">
        <v>3</v>
      </c>
    </row>
    <row r="11" spans="2:17" ht="15.75" thickBot="1">
      <c r="B11" s="173"/>
      <c r="C11" s="174"/>
      <c r="D11" s="174"/>
      <c r="E11" s="174"/>
      <c r="F11" s="174"/>
      <c r="G11" s="174"/>
      <c r="H11" s="174"/>
      <c r="I11" s="174"/>
      <c r="J11" s="174"/>
      <c r="K11" s="174"/>
      <c r="L11" s="174"/>
      <c r="M11" s="174"/>
      <c r="N11" s="174"/>
      <c r="O11" s="174"/>
      <c r="P11" s="174"/>
      <c r="Q11" s="175"/>
    </row>
  </sheetData>
  <mergeCells count="4">
    <mergeCell ref="B2:Q2"/>
    <mergeCell ref="B3:Q3"/>
    <mergeCell ref="B10:C10"/>
    <mergeCell ref="B11:Q11"/>
  </mergeCells>
  <pageMargins left="0.7" right="0.7" top="0.75" bottom="0.75" header="0.3" footer="0.3"/>
  <ignoredErrors>
    <ignoredError sqref="O10: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D19" sqref="D19:O19"/>
    </sheetView>
  </sheetViews>
  <sheetFormatPr defaultRowHeight="15"/>
  <cols>
    <col min="1" max="1" width="3.85546875" customWidth="1"/>
    <col min="2" max="2" width="2.5703125" bestFit="1" customWidth="1"/>
    <col min="3" max="3" width="23" bestFit="1" customWidth="1"/>
    <col min="4" max="6" width="4.710937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5.140625" bestFit="1" customWidth="1"/>
    <col min="14" max="14" width="5.28515625" bestFit="1" customWidth="1"/>
    <col min="15" max="15" width="4.85546875" bestFit="1" customWidth="1"/>
    <col min="16" max="16" width="4.7109375" bestFit="1" customWidth="1"/>
    <col min="17" max="17" width="19.5703125" bestFit="1" customWidth="1"/>
  </cols>
  <sheetData>
    <row r="1" spans="1:17" ht="15.75" thickBot="1"/>
    <row r="2" spans="1:17" ht="30.75" customHeight="1">
      <c r="B2" s="165" t="s">
        <v>392</v>
      </c>
      <c r="C2" s="176"/>
      <c r="D2" s="176"/>
      <c r="E2" s="176"/>
      <c r="F2" s="176"/>
      <c r="G2" s="176"/>
      <c r="H2" s="176"/>
      <c r="I2" s="176"/>
      <c r="J2" s="176"/>
      <c r="K2" s="176"/>
      <c r="L2" s="176"/>
      <c r="M2" s="176"/>
      <c r="N2" s="176"/>
      <c r="O2" s="176"/>
      <c r="P2" s="176"/>
      <c r="Q2" s="177"/>
    </row>
    <row r="3" spans="1:17" ht="15.75" thickBot="1">
      <c r="B3" s="178" t="s">
        <v>274</v>
      </c>
      <c r="C3" s="179"/>
      <c r="D3" s="179"/>
      <c r="E3" s="179"/>
      <c r="F3" s="179"/>
      <c r="G3" s="179"/>
      <c r="H3" s="179"/>
      <c r="I3" s="179"/>
      <c r="J3" s="179"/>
      <c r="K3" s="179"/>
      <c r="L3" s="179"/>
      <c r="M3" s="179"/>
      <c r="N3" s="179"/>
      <c r="O3" s="179"/>
      <c r="P3" s="179"/>
      <c r="Q3" s="180"/>
    </row>
    <row r="4" spans="1:17" ht="15.75" thickBot="1">
      <c r="A4" s="24"/>
      <c r="B4" s="63" t="s">
        <v>7</v>
      </c>
      <c r="C4" s="80" t="s">
        <v>376</v>
      </c>
      <c r="D4" s="39">
        <v>42309</v>
      </c>
      <c r="E4" s="39">
        <v>42339</v>
      </c>
      <c r="F4" s="39">
        <v>42370</v>
      </c>
      <c r="G4" s="39">
        <v>42401</v>
      </c>
      <c r="H4" s="39">
        <v>42430</v>
      </c>
      <c r="I4" s="39">
        <v>42461</v>
      </c>
      <c r="J4" s="39">
        <v>42491</v>
      </c>
      <c r="K4" s="39">
        <v>42522</v>
      </c>
      <c r="L4" s="39">
        <v>42552</v>
      </c>
      <c r="M4" s="39">
        <v>42583</v>
      </c>
      <c r="N4" s="39">
        <v>42614</v>
      </c>
      <c r="O4" s="39">
        <v>42644</v>
      </c>
      <c r="P4" s="39">
        <v>42675</v>
      </c>
      <c r="Q4" s="40" t="s">
        <v>377</v>
      </c>
    </row>
    <row r="5" spans="1:17">
      <c r="A5" s="24"/>
      <c r="B5" s="98"/>
      <c r="C5" s="99" t="s">
        <v>378</v>
      </c>
      <c r="D5" s="66"/>
      <c r="E5" s="66"/>
      <c r="F5" s="66"/>
      <c r="G5" s="66"/>
      <c r="H5" s="66"/>
      <c r="I5" s="66"/>
      <c r="J5" s="66"/>
      <c r="K5" s="66"/>
      <c r="L5" s="66"/>
      <c r="M5" s="66"/>
      <c r="N5" s="66"/>
      <c r="O5" s="66"/>
      <c r="P5" s="66"/>
      <c r="Q5" s="42"/>
    </row>
    <row r="6" spans="1:17">
      <c r="A6" s="24"/>
      <c r="B6" s="44">
        <v>1</v>
      </c>
      <c r="C6" s="42" t="s">
        <v>379</v>
      </c>
      <c r="D6" s="136">
        <v>9528</v>
      </c>
      <c r="E6" s="136">
        <v>10364</v>
      </c>
      <c r="F6" s="136">
        <v>1202</v>
      </c>
      <c r="G6" s="136">
        <v>1984</v>
      </c>
      <c r="H6" s="136">
        <v>3016</v>
      </c>
      <c r="I6" s="136">
        <v>3791</v>
      </c>
      <c r="J6" s="136">
        <v>4702</v>
      </c>
      <c r="K6" s="136">
        <v>5490</v>
      </c>
      <c r="L6" s="136">
        <v>6425</v>
      </c>
      <c r="M6" s="136">
        <v>7351</v>
      </c>
      <c r="N6" s="136">
        <v>8318.9619180820009</v>
      </c>
      <c r="O6" s="136">
        <v>9142.8122387059993</v>
      </c>
      <c r="P6" s="136">
        <v>10115.768201768</v>
      </c>
      <c r="Q6" s="60" t="s">
        <v>127</v>
      </c>
    </row>
    <row r="7" spans="1:17">
      <c r="A7" s="24"/>
      <c r="B7" s="44">
        <v>2</v>
      </c>
      <c r="C7" s="42" t="s">
        <v>380</v>
      </c>
      <c r="D7" s="136">
        <v>1046</v>
      </c>
      <c r="E7" s="136">
        <v>1079</v>
      </c>
      <c r="F7" s="136">
        <v>17</v>
      </c>
      <c r="G7" s="136">
        <v>30</v>
      </c>
      <c r="H7" s="136">
        <v>154</v>
      </c>
      <c r="I7" s="136">
        <v>370</v>
      </c>
      <c r="J7" s="136">
        <v>568</v>
      </c>
      <c r="K7" s="136">
        <v>708</v>
      </c>
      <c r="L7" s="136">
        <v>751</v>
      </c>
      <c r="M7" s="136">
        <v>767</v>
      </c>
      <c r="N7" s="136">
        <v>802.57070022800008</v>
      </c>
      <c r="O7" s="136">
        <v>820.481984227</v>
      </c>
      <c r="P7" s="136">
        <v>855.20888194400004</v>
      </c>
      <c r="Q7" s="60" t="s">
        <v>128</v>
      </c>
    </row>
    <row r="8" spans="1:17">
      <c r="A8" s="24"/>
      <c r="B8" s="44">
        <v>3</v>
      </c>
      <c r="C8" s="42" t="s">
        <v>381</v>
      </c>
      <c r="D8" s="136">
        <v>437</v>
      </c>
      <c r="E8" s="136">
        <v>469</v>
      </c>
      <c r="F8" s="136">
        <v>40</v>
      </c>
      <c r="G8" s="136">
        <v>72</v>
      </c>
      <c r="H8" s="136">
        <v>107</v>
      </c>
      <c r="I8" s="136">
        <v>139</v>
      </c>
      <c r="J8" s="136">
        <v>174</v>
      </c>
      <c r="K8" s="136">
        <v>205</v>
      </c>
      <c r="L8" s="136">
        <v>231</v>
      </c>
      <c r="M8" s="136">
        <v>268</v>
      </c>
      <c r="N8" s="136">
        <v>301.70596708099998</v>
      </c>
      <c r="O8" s="136">
        <v>344.49510788100002</v>
      </c>
      <c r="P8" s="136">
        <v>392.180506025</v>
      </c>
      <c r="Q8" s="60" t="s">
        <v>129</v>
      </c>
    </row>
    <row r="9" spans="1:17">
      <c r="A9" s="24"/>
      <c r="B9" s="44">
        <v>4</v>
      </c>
      <c r="C9" s="42" t="s">
        <v>382</v>
      </c>
      <c r="D9" s="136">
        <v>3068</v>
      </c>
      <c r="E9" s="136">
        <v>4647</v>
      </c>
      <c r="F9" s="136">
        <v>78</v>
      </c>
      <c r="G9" s="136">
        <v>146</v>
      </c>
      <c r="H9" s="136">
        <v>383</v>
      </c>
      <c r="I9" s="136">
        <v>574</v>
      </c>
      <c r="J9" s="136">
        <v>661</v>
      </c>
      <c r="K9" s="136">
        <v>911</v>
      </c>
      <c r="L9" s="136">
        <v>1202</v>
      </c>
      <c r="M9" s="136">
        <v>1617</v>
      </c>
      <c r="N9" s="136">
        <v>2028.3586300540001</v>
      </c>
      <c r="O9" s="136">
        <v>2145.4732614640002</v>
      </c>
      <c r="P9" s="136">
        <v>2830.7219619279999</v>
      </c>
      <c r="Q9" s="60" t="s">
        <v>130</v>
      </c>
    </row>
    <row r="10" spans="1:17">
      <c r="B10" s="44">
        <v>5</v>
      </c>
      <c r="C10" s="42" t="s">
        <v>383</v>
      </c>
      <c r="D10" s="136">
        <v>110</v>
      </c>
      <c r="E10" s="136">
        <v>120</v>
      </c>
      <c r="F10" s="136">
        <v>1</v>
      </c>
      <c r="G10" s="136">
        <v>2</v>
      </c>
      <c r="H10" s="136">
        <v>0.4</v>
      </c>
      <c r="I10" s="136">
        <v>0.4</v>
      </c>
      <c r="J10" s="136">
        <v>390.7</v>
      </c>
      <c r="K10" s="136">
        <v>363.2</v>
      </c>
      <c r="L10" s="136">
        <v>343</v>
      </c>
      <c r="M10" s="136">
        <v>347</v>
      </c>
      <c r="N10" s="136">
        <v>346.97031975900001</v>
      </c>
      <c r="O10" s="136">
        <v>388.35258825599999</v>
      </c>
      <c r="P10" s="136">
        <v>347.22095362300001</v>
      </c>
      <c r="Q10" s="60" t="s">
        <v>131</v>
      </c>
    </row>
    <row r="11" spans="1:17">
      <c r="B11" s="94"/>
      <c r="C11" s="97" t="s">
        <v>384</v>
      </c>
      <c r="D11" s="140">
        <v>12026</v>
      </c>
      <c r="E11" s="140">
        <v>14190</v>
      </c>
      <c r="F11" s="140">
        <v>16679</v>
      </c>
      <c r="G11" s="140">
        <v>1339</v>
      </c>
      <c r="H11" s="140">
        <v>2233</v>
      </c>
      <c r="I11" s="140">
        <v>3660</v>
      </c>
      <c r="J11" s="140">
        <v>4875</v>
      </c>
      <c r="K11" s="140">
        <v>6496</v>
      </c>
      <c r="L11" s="140">
        <v>7678</v>
      </c>
      <c r="M11" s="140">
        <v>8952</v>
      </c>
      <c r="N11" s="140">
        <v>10350</v>
      </c>
      <c r="O11" s="140">
        <f>SUM(O6:O10)</f>
        <v>12841.615180534001</v>
      </c>
      <c r="P11" s="140">
        <f t="shared" ref="P11" si="0">SUM(P6:P10)</f>
        <v>14541.100505288001</v>
      </c>
      <c r="Q11" s="95" t="s">
        <v>132</v>
      </c>
    </row>
    <row r="12" spans="1:17">
      <c r="B12" s="93"/>
      <c r="C12" s="42" t="s">
        <v>385</v>
      </c>
      <c r="D12" s="130"/>
      <c r="E12" s="130"/>
      <c r="F12" s="130"/>
      <c r="G12" s="130"/>
      <c r="H12" s="130"/>
      <c r="I12" s="130"/>
      <c r="J12" s="130"/>
      <c r="K12" s="130"/>
      <c r="L12" s="130"/>
      <c r="M12" s="130"/>
      <c r="N12" s="130"/>
      <c r="O12" s="130"/>
      <c r="P12" s="130"/>
      <c r="Q12" s="60" t="s">
        <v>133</v>
      </c>
    </row>
    <row r="13" spans="1:17">
      <c r="B13" s="44">
        <v>1</v>
      </c>
      <c r="C13" s="57" t="s">
        <v>386</v>
      </c>
      <c r="D13" s="133">
        <v>78</v>
      </c>
      <c r="E13" s="133">
        <v>88</v>
      </c>
      <c r="F13" s="133">
        <v>9</v>
      </c>
      <c r="G13" s="133">
        <v>13</v>
      </c>
      <c r="H13" s="133">
        <v>17</v>
      </c>
      <c r="I13" s="133">
        <v>22</v>
      </c>
      <c r="J13" s="133">
        <v>27</v>
      </c>
      <c r="K13" s="133">
        <v>34</v>
      </c>
      <c r="L13" s="133">
        <v>39</v>
      </c>
      <c r="M13" s="133">
        <v>47</v>
      </c>
      <c r="N13" s="133">
        <v>53.329045788999998</v>
      </c>
      <c r="O13" s="133">
        <v>59.875984133999999</v>
      </c>
      <c r="P13" s="133">
        <v>66.026182081000002</v>
      </c>
      <c r="Q13" s="72" t="s">
        <v>134</v>
      </c>
    </row>
    <row r="14" spans="1:17">
      <c r="B14" s="44">
        <v>2</v>
      </c>
      <c r="C14" s="42" t="s">
        <v>387</v>
      </c>
      <c r="D14" s="136">
        <v>107</v>
      </c>
      <c r="E14" s="136">
        <v>122</v>
      </c>
      <c r="F14" s="136">
        <v>5</v>
      </c>
      <c r="G14" s="136">
        <v>5</v>
      </c>
      <c r="H14" s="136">
        <v>10</v>
      </c>
      <c r="I14" s="136">
        <v>13</v>
      </c>
      <c r="J14" s="136">
        <v>22</v>
      </c>
      <c r="K14" s="136">
        <v>33</v>
      </c>
      <c r="L14" s="136">
        <v>38</v>
      </c>
      <c r="M14" s="136">
        <v>44</v>
      </c>
      <c r="N14" s="136">
        <v>45.540173922000001</v>
      </c>
      <c r="O14" s="136">
        <v>55.317417673000001</v>
      </c>
      <c r="P14" s="136">
        <v>59.332365187000001</v>
      </c>
      <c r="Q14" s="60" t="s">
        <v>135</v>
      </c>
    </row>
    <row r="15" spans="1:17">
      <c r="B15" s="44">
        <v>3</v>
      </c>
      <c r="C15" s="42" t="s">
        <v>388</v>
      </c>
      <c r="D15" s="136">
        <v>65</v>
      </c>
      <c r="E15" s="136">
        <v>117</v>
      </c>
      <c r="F15" s="136">
        <v>11</v>
      </c>
      <c r="G15" s="136">
        <v>16</v>
      </c>
      <c r="H15" s="136">
        <v>25</v>
      </c>
      <c r="I15" s="136">
        <v>21</v>
      </c>
      <c r="J15" s="136">
        <v>32</v>
      </c>
      <c r="K15" s="136">
        <v>42</v>
      </c>
      <c r="L15" s="136">
        <v>52</v>
      </c>
      <c r="M15" s="136">
        <v>68</v>
      </c>
      <c r="N15" s="136">
        <v>79.498734033999995</v>
      </c>
      <c r="O15" s="136">
        <v>92.221942605999999</v>
      </c>
      <c r="P15" s="136">
        <v>105.79378103099999</v>
      </c>
      <c r="Q15" s="60" t="s">
        <v>136</v>
      </c>
    </row>
    <row r="16" spans="1:17">
      <c r="B16" s="44">
        <v>4</v>
      </c>
      <c r="C16" s="42" t="s">
        <v>389</v>
      </c>
      <c r="D16" s="136">
        <v>105</v>
      </c>
      <c r="E16" s="136">
        <v>70</v>
      </c>
      <c r="F16" s="136">
        <v>6</v>
      </c>
      <c r="G16" s="136">
        <v>11</v>
      </c>
      <c r="H16" s="136">
        <v>16</v>
      </c>
      <c r="I16" s="136">
        <v>38</v>
      </c>
      <c r="J16" s="136">
        <v>48</v>
      </c>
      <c r="K16" s="136">
        <v>57</v>
      </c>
      <c r="L16" s="136">
        <v>70</v>
      </c>
      <c r="M16" s="136">
        <v>80</v>
      </c>
      <c r="N16" s="136">
        <v>91.337133234999996</v>
      </c>
      <c r="O16" s="136">
        <v>106.75209100399999</v>
      </c>
      <c r="P16" s="136">
        <v>117.37328866200001</v>
      </c>
      <c r="Q16" s="60" t="s">
        <v>137</v>
      </c>
    </row>
    <row r="17" spans="2:17">
      <c r="B17" s="44">
        <v>5</v>
      </c>
      <c r="C17" s="42" t="s">
        <v>390</v>
      </c>
      <c r="D17" s="136">
        <v>79</v>
      </c>
      <c r="E17" s="136">
        <v>124</v>
      </c>
      <c r="F17" s="136">
        <v>9</v>
      </c>
      <c r="G17" s="136">
        <v>12</v>
      </c>
      <c r="H17" s="136">
        <v>16</v>
      </c>
      <c r="I17" s="136">
        <v>28</v>
      </c>
      <c r="J17" s="136">
        <v>33</v>
      </c>
      <c r="K17" s="136">
        <v>40</v>
      </c>
      <c r="L17" s="136">
        <v>60</v>
      </c>
      <c r="M17" s="136">
        <v>68</v>
      </c>
      <c r="N17" s="136">
        <v>75.631780614999997</v>
      </c>
      <c r="O17" s="136">
        <v>83.746539737000006</v>
      </c>
      <c r="P17" s="136">
        <v>89.783617820999993</v>
      </c>
      <c r="Q17" s="60" t="s">
        <v>138</v>
      </c>
    </row>
    <row r="18" spans="2:17">
      <c r="B18" s="94"/>
      <c r="C18" s="97" t="s">
        <v>391</v>
      </c>
      <c r="D18" s="140">
        <v>397</v>
      </c>
      <c r="E18" s="140">
        <v>434</v>
      </c>
      <c r="F18" s="140">
        <v>521</v>
      </c>
      <c r="G18" s="140">
        <v>40</v>
      </c>
      <c r="H18" s="140">
        <v>58</v>
      </c>
      <c r="I18" s="140">
        <v>84</v>
      </c>
      <c r="J18" s="140">
        <v>122</v>
      </c>
      <c r="K18" s="140">
        <v>162</v>
      </c>
      <c r="L18" s="140">
        <v>205</v>
      </c>
      <c r="M18" s="140">
        <v>259</v>
      </c>
      <c r="N18" s="140">
        <v>308</v>
      </c>
      <c r="O18" s="140">
        <f>SUM(O13:O17)</f>
        <v>397.91397515400001</v>
      </c>
      <c r="P18" s="140">
        <f t="shared" ref="P18" si="1">SUM(P13:P17)</f>
        <v>438.30923478199998</v>
      </c>
      <c r="Q18" s="95" t="s">
        <v>139</v>
      </c>
    </row>
    <row r="19" spans="2:17" ht="15.75" thickBot="1">
      <c r="B19" s="81"/>
      <c r="C19" s="82" t="s">
        <v>126</v>
      </c>
      <c r="D19" s="138">
        <v>13756</v>
      </c>
      <c r="E19" s="138">
        <v>16157</v>
      </c>
      <c r="F19" s="138">
        <v>1299</v>
      </c>
      <c r="G19" s="138">
        <v>2175</v>
      </c>
      <c r="H19" s="138">
        <v>3576</v>
      </c>
      <c r="I19" s="138">
        <v>4753</v>
      </c>
      <c r="J19" s="138">
        <v>6334</v>
      </c>
      <c r="K19" s="138">
        <v>7473</v>
      </c>
      <c r="L19" s="138">
        <v>8693</v>
      </c>
      <c r="M19" s="138">
        <v>10043</v>
      </c>
      <c r="N19" s="138">
        <f>N11-N18</f>
        <v>10042</v>
      </c>
      <c r="O19" s="138">
        <f>O11-O18</f>
        <v>12443.701205380001</v>
      </c>
      <c r="P19" s="138">
        <f t="shared" ref="P19" si="2">P11-P18</f>
        <v>14102.791270506001</v>
      </c>
      <c r="Q19" s="96" t="s">
        <v>125</v>
      </c>
    </row>
    <row r="20" spans="2:17" ht="15.75" thickBot="1">
      <c r="B20" s="173"/>
      <c r="C20" s="174"/>
      <c r="D20" s="174"/>
      <c r="E20" s="174"/>
      <c r="F20" s="174"/>
      <c r="G20" s="174"/>
      <c r="H20" s="174"/>
      <c r="I20" s="174"/>
      <c r="J20" s="174"/>
      <c r="K20" s="174"/>
      <c r="L20" s="174"/>
      <c r="M20" s="174"/>
      <c r="N20" s="174"/>
      <c r="O20" s="174"/>
      <c r="P20" s="174"/>
      <c r="Q20" s="175"/>
    </row>
  </sheetData>
  <mergeCells count="3">
    <mergeCell ref="B20:Q20"/>
    <mergeCell ref="B2:Q2"/>
    <mergeCell ref="B3:Q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T15" sqref="T15"/>
    </sheetView>
  </sheetViews>
  <sheetFormatPr defaultRowHeight="15"/>
  <cols>
    <col min="1" max="1" width="3.7109375" customWidth="1"/>
    <col min="2" max="2" width="2.7109375" bestFit="1" customWidth="1"/>
    <col min="3" max="3" width="21.5703125" bestFit="1" customWidth="1"/>
    <col min="4" max="6" width="4.710937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5" bestFit="1" customWidth="1"/>
    <col min="14" max="14" width="5.28515625" bestFit="1" customWidth="1"/>
    <col min="15" max="15" width="4.28515625" bestFit="1" customWidth="1"/>
    <col min="16" max="16" width="4.7109375" bestFit="1" customWidth="1"/>
    <col min="17" max="17" width="19.5703125" bestFit="1" customWidth="1"/>
  </cols>
  <sheetData>
    <row r="1" spans="2:17" ht="15.75" thickBot="1"/>
    <row r="2" spans="2:17" ht="24.75" customHeight="1">
      <c r="B2" s="165" t="s">
        <v>394</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5.75" thickBot="1">
      <c r="B4" s="63" t="s">
        <v>7</v>
      </c>
      <c r="C4" s="80" t="s">
        <v>376</v>
      </c>
      <c r="D4" s="39">
        <v>42309</v>
      </c>
      <c r="E4" s="39">
        <v>42339</v>
      </c>
      <c r="F4" s="39">
        <v>42370</v>
      </c>
      <c r="G4" s="39">
        <v>42401</v>
      </c>
      <c r="H4" s="39">
        <v>42430</v>
      </c>
      <c r="I4" s="39">
        <v>42461</v>
      </c>
      <c r="J4" s="39">
        <v>42491</v>
      </c>
      <c r="K4" s="39">
        <v>42522</v>
      </c>
      <c r="L4" s="39">
        <v>42552</v>
      </c>
      <c r="M4" s="39">
        <v>42583</v>
      </c>
      <c r="N4" s="39">
        <v>42614</v>
      </c>
      <c r="O4" s="39">
        <v>42644</v>
      </c>
      <c r="P4" s="39">
        <v>42675</v>
      </c>
      <c r="Q4" s="40" t="s">
        <v>377</v>
      </c>
    </row>
    <row r="5" spans="2:17">
      <c r="B5" s="98"/>
      <c r="C5" s="99" t="s">
        <v>378</v>
      </c>
      <c r="D5" s="29"/>
      <c r="E5" s="29"/>
      <c r="F5" s="29"/>
      <c r="G5" s="29"/>
      <c r="H5" s="29"/>
      <c r="I5" s="29"/>
      <c r="J5" s="29"/>
      <c r="K5" s="29"/>
      <c r="L5" s="29"/>
      <c r="M5" s="29"/>
      <c r="N5" s="29"/>
      <c r="O5" s="29"/>
      <c r="P5" s="29"/>
      <c r="Q5" s="42"/>
    </row>
    <row r="6" spans="2:17">
      <c r="B6" s="44">
        <v>1</v>
      </c>
      <c r="C6" s="42" t="s">
        <v>379</v>
      </c>
      <c r="D6" s="136">
        <v>6225</v>
      </c>
      <c r="E6" s="136">
        <v>6709</v>
      </c>
      <c r="F6" s="136">
        <v>700.82660853899995</v>
      </c>
      <c r="G6" s="136">
        <v>1231.8534953620001</v>
      </c>
      <c r="H6" s="136">
        <v>1816.6286419830001</v>
      </c>
      <c r="I6" s="136">
        <v>2377.7830906009999</v>
      </c>
      <c r="J6" s="136">
        <v>2931.6174154579999</v>
      </c>
      <c r="K6" s="136">
        <v>3436.9577741369999</v>
      </c>
      <c r="L6" s="136">
        <v>4037.856986022</v>
      </c>
      <c r="M6" s="136">
        <v>4629.3965544490002</v>
      </c>
      <c r="N6" s="136">
        <v>5221.5883443390003</v>
      </c>
      <c r="O6" s="136">
        <v>5775.337477733</v>
      </c>
      <c r="P6" s="136">
        <v>6369.5995896280001</v>
      </c>
      <c r="Q6" s="60" t="s">
        <v>127</v>
      </c>
    </row>
    <row r="7" spans="2:17">
      <c r="B7" s="44">
        <v>2</v>
      </c>
      <c r="C7" s="42" t="s">
        <v>380</v>
      </c>
      <c r="D7" s="136">
        <v>871</v>
      </c>
      <c r="E7" s="136">
        <v>896</v>
      </c>
      <c r="F7" s="136">
        <v>9.8934554370000001</v>
      </c>
      <c r="G7" s="136">
        <v>24.429795023</v>
      </c>
      <c r="H7" s="136">
        <v>128.117764072</v>
      </c>
      <c r="I7" s="136">
        <v>311.13128514200002</v>
      </c>
      <c r="J7" s="136">
        <v>451.626201186</v>
      </c>
      <c r="K7" s="136">
        <v>571.82221029899995</v>
      </c>
      <c r="L7" s="136">
        <v>603.75199358600003</v>
      </c>
      <c r="M7" s="136">
        <v>613.70108780999999</v>
      </c>
      <c r="N7" s="136">
        <v>637.86462740900004</v>
      </c>
      <c r="O7" s="136">
        <v>640.94359323100002</v>
      </c>
      <c r="P7" s="136">
        <v>659.28086870100003</v>
      </c>
      <c r="Q7" s="60" t="s">
        <v>128</v>
      </c>
    </row>
    <row r="8" spans="2:17">
      <c r="B8" s="44">
        <v>3</v>
      </c>
      <c r="C8" s="42" t="s">
        <v>381</v>
      </c>
      <c r="D8" s="136">
        <v>434</v>
      </c>
      <c r="E8" s="136">
        <v>465</v>
      </c>
      <c r="F8" s="136">
        <v>39.959857573000001</v>
      </c>
      <c r="G8" s="136">
        <v>71.167936656999998</v>
      </c>
      <c r="H8" s="136">
        <v>105.950087057</v>
      </c>
      <c r="I8" s="136">
        <v>133.24642347400001</v>
      </c>
      <c r="J8" s="136">
        <v>166.36215073400001</v>
      </c>
      <c r="K8" s="136">
        <v>195.36032599500001</v>
      </c>
      <c r="L8" s="136">
        <v>218.69679283400001</v>
      </c>
      <c r="M8" s="136">
        <v>255.97776347800001</v>
      </c>
      <c r="N8" s="136">
        <v>284.96630812799998</v>
      </c>
      <c r="O8" s="136">
        <v>323.225199379</v>
      </c>
      <c r="P8" s="136">
        <v>366.36851772699998</v>
      </c>
      <c r="Q8" s="60" t="s">
        <v>129</v>
      </c>
    </row>
    <row r="9" spans="2:17">
      <c r="B9" s="44">
        <v>4</v>
      </c>
      <c r="C9" s="42" t="s">
        <v>382</v>
      </c>
      <c r="D9" s="136">
        <v>2883</v>
      </c>
      <c r="E9" s="136">
        <v>4423</v>
      </c>
      <c r="F9" s="136">
        <v>64.426767260999995</v>
      </c>
      <c r="G9" s="136">
        <v>71.505119617999995</v>
      </c>
      <c r="H9" s="136">
        <v>292.825453358</v>
      </c>
      <c r="I9" s="136">
        <v>462.68257959699997</v>
      </c>
      <c r="J9" s="136">
        <v>526.88596092900002</v>
      </c>
      <c r="K9" s="136">
        <v>721.96577319999994</v>
      </c>
      <c r="L9" s="136">
        <v>967.77554434599995</v>
      </c>
      <c r="M9" s="136">
        <v>1302.297877645</v>
      </c>
      <c r="N9" s="136">
        <v>1523.0538941320001</v>
      </c>
      <c r="O9" s="136">
        <v>1778.3989156309999</v>
      </c>
      <c r="P9" s="136">
        <v>2430.1625870859998</v>
      </c>
      <c r="Q9" s="60" t="s">
        <v>130</v>
      </c>
    </row>
    <row r="10" spans="2:17">
      <c r="B10" s="44">
        <v>5</v>
      </c>
      <c r="C10" s="42" t="s">
        <v>393</v>
      </c>
      <c r="D10" s="136">
        <v>102</v>
      </c>
      <c r="E10" s="136">
        <v>112</v>
      </c>
      <c r="F10" s="136">
        <v>1.1498723689999999</v>
      </c>
      <c r="G10" s="136">
        <v>2.8370343149999999</v>
      </c>
      <c r="H10" s="136">
        <v>2.0323527640000001</v>
      </c>
      <c r="I10" s="136">
        <v>0.50936369400000003</v>
      </c>
      <c r="J10" s="136">
        <v>390.86986450900002</v>
      </c>
      <c r="K10" s="136">
        <v>364.94516382199998</v>
      </c>
      <c r="L10" s="136">
        <v>345.61093835299999</v>
      </c>
      <c r="M10" s="136">
        <v>347.25439568299998</v>
      </c>
      <c r="N10" s="136">
        <v>347.60194046700002</v>
      </c>
      <c r="O10" s="136">
        <v>390.41461673399999</v>
      </c>
      <c r="P10" s="136">
        <v>343.60094295800002</v>
      </c>
      <c r="Q10" s="60" t="s">
        <v>131</v>
      </c>
    </row>
    <row r="11" spans="2:17">
      <c r="B11" s="94"/>
      <c r="C11" s="97" t="s">
        <v>384</v>
      </c>
      <c r="D11" s="140">
        <v>10515</v>
      </c>
      <c r="E11" s="140">
        <v>12605</v>
      </c>
      <c r="F11" s="140">
        <v>816</v>
      </c>
      <c r="G11" s="140">
        <v>1402</v>
      </c>
      <c r="H11" s="140">
        <v>2346</v>
      </c>
      <c r="I11" s="140">
        <v>3285</v>
      </c>
      <c r="J11" s="140">
        <v>4467</v>
      </c>
      <c r="K11" s="140">
        <v>5291</v>
      </c>
      <c r="L11" s="140">
        <v>6174</v>
      </c>
      <c r="M11" s="140">
        <v>7149</v>
      </c>
      <c r="N11" s="140">
        <f>SUM(N6:N10)</f>
        <v>8015.0751144749993</v>
      </c>
      <c r="O11" s="140">
        <f t="shared" ref="O11:P11" si="0">SUM(O6:O10)</f>
        <v>8908.3198027079998</v>
      </c>
      <c r="P11" s="140">
        <f t="shared" si="0"/>
        <v>10169.0125061</v>
      </c>
      <c r="Q11" s="95" t="s">
        <v>132</v>
      </c>
    </row>
    <row r="12" spans="2:17">
      <c r="B12" s="93"/>
      <c r="C12" s="42" t="s">
        <v>385</v>
      </c>
      <c r="D12" s="136"/>
      <c r="E12" s="136"/>
      <c r="F12" s="136"/>
      <c r="G12" s="136"/>
      <c r="H12" s="136"/>
      <c r="I12" s="136"/>
      <c r="J12" s="136"/>
      <c r="K12" s="136"/>
      <c r="L12" s="136"/>
      <c r="M12" s="136"/>
      <c r="N12" s="136"/>
      <c r="O12" s="136"/>
      <c r="P12" s="136"/>
      <c r="Q12" s="60" t="s">
        <v>133</v>
      </c>
    </row>
    <row r="13" spans="2:17">
      <c r="B13" s="44">
        <v>1</v>
      </c>
      <c r="C13" s="42" t="s">
        <v>386</v>
      </c>
      <c r="D13" s="136">
        <v>63</v>
      </c>
      <c r="E13" s="136">
        <v>72</v>
      </c>
      <c r="F13" s="136">
        <v>6</v>
      </c>
      <c r="G13" s="136">
        <v>10</v>
      </c>
      <c r="H13" s="136">
        <v>13</v>
      </c>
      <c r="I13" s="136">
        <v>16</v>
      </c>
      <c r="J13" s="136">
        <v>21</v>
      </c>
      <c r="K13" s="136">
        <v>25</v>
      </c>
      <c r="L13" s="136">
        <v>30</v>
      </c>
      <c r="M13" s="136">
        <v>37</v>
      </c>
      <c r="N13" s="136">
        <v>41.485945043999997</v>
      </c>
      <c r="O13" s="136">
        <v>45.216201779999999</v>
      </c>
      <c r="P13" s="136">
        <v>49.770752309999999</v>
      </c>
      <c r="Q13" s="60" t="s">
        <v>134</v>
      </c>
    </row>
    <row r="14" spans="2:17">
      <c r="B14" s="44">
        <v>2</v>
      </c>
      <c r="C14" s="42" t="s">
        <v>387</v>
      </c>
      <c r="D14" s="136">
        <v>107</v>
      </c>
      <c r="E14" s="136">
        <v>122</v>
      </c>
      <c r="F14" s="136">
        <v>5</v>
      </c>
      <c r="G14" s="136">
        <v>5</v>
      </c>
      <c r="H14" s="136">
        <v>10</v>
      </c>
      <c r="I14" s="136">
        <v>13</v>
      </c>
      <c r="J14" s="136">
        <v>22</v>
      </c>
      <c r="K14" s="136">
        <v>33</v>
      </c>
      <c r="L14" s="136">
        <v>37</v>
      </c>
      <c r="M14" s="136">
        <v>44</v>
      </c>
      <c r="N14" s="136">
        <v>45.461987227000002</v>
      </c>
      <c r="O14" s="136">
        <v>55.289259405999999</v>
      </c>
      <c r="P14" s="136">
        <v>59.302706919999999</v>
      </c>
      <c r="Q14" s="60" t="s">
        <v>135</v>
      </c>
    </row>
    <row r="15" spans="2:17">
      <c r="B15" s="44">
        <v>3</v>
      </c>
      <c r="C15" s="42" t="s">
        <v>388</v>
      </c>
      <c r="D15" s="136">
        <v>62</v>
      </c>
      <c r="E15" s="136">
        <v>80</v>
      </c>
      <c r="F15" s="136">
        <v>7</v>
      </c>
      <c r="G15" s="136">
        <v>9</v>
      </c>
      <c r="H15" s="136">
        <v>15</v>
      </c>
      <c r="I15" s="136">
        <v>21</v>
      </c>
      <c r="J15" s="136">
        <v>31</v>
      </c>
      <c r="K15" s="136">
        <v>41</v>
      </c>
      <c r="L15" s="136">
        <v>51</v>
      </c>
      <c r="M15" s="136">
        <v>61</v>
      </c>
      <c r="N15" s="136">
        <v>71.778941415999995</v>
      </c>
      <c r="O15" s="136">
        <v>81.946528477000001</v>
      </c>
      <c r="P15" s="136">
        <v>92.992094094999999</v>
      </c>
      <c r="Q15" s="60" t="s">
        <v>136</v>
      </c>
    </row>
    <row r="16" spans="2:17">
      <c r="B16" s="44">
        <v>4</v>
      </c>
      <c r="C16" s="42" t="s">
        <v>389</v>
      </c>
      <c r="D16" s="136">
        <v>70</v>
      </c>
      <c r="E16" s="136">
        <v>68</v>
      </c>
      <c r="F16" s="136">
        <v>6</v>
      </c>
      <c r="G16" s="136">
        <v>11</v>
      </c>
      <c r="H16" s="136">
        <v>16</v>
      </c>
      <c r="I16" s="136">
        <v>24</v>
      </c>
      <c r="J16" s="136">
        <v>31</v>
      </c>
      <c r="K16" s="136">
        <v>36</v>
      </c>
      <c r="L16" s="136">
        <v>45</v>
      </c>
      <c r="M16" s="136">
        <v>51</v>
      </c>
      <c r="N16" s="136">
        <v>58.858861159</v>
      </c>
      <c r="O16" s="136">
        <v>70.268326403000003</v>
      </c>
      <c r="P16" s="136">
        <v>77.190198694000003</v>
      </c>
      <c r="Q16" s="60" t="s">
        <v>137</v>
      </c>
    </row>
    <row r="17" spans="2:17">
      <c r="B17" s="44">
        <v>5</v>
      </c>
      <c r="C17" s="42" t="s">
        <v>390</v>
      </c>
      <c r="D17" s="136">
        <v>57</v>
      </c>
      <c r="E17" s="136">
        <v>101</v>
      </c>
      <c r="F17" s="136">
        <v>7</v>
      </c>
      <c r="G17" s="136">
        <v>8</v>
      </c>
      <c r="H17" s="136">
        <v>11</v>
      </c>
      <c r="I17" s="136">
        <v>18</v>
      </c>
      <c r="J17" s="136">
        <v>22</v>
      </c>
      <c r="K17" s="136">
        <v>27</v>
      </c>
      <c r="L17" s="136">
        <v>49</v>
      </c>
      <c r="M17" s="136">
        <v>55</v>
      </c>
      <c r="N17" s="136">
        <v>60.848133503</v>
      </c>
      <c r="O17" s="136">
        <v>67.232156490999998</v>
      </c>
      <c r="P17" s="136">
        <v>71.633762414000003</v>
      </c>
      <c r="Q17" s="60" t="s">
        <v>138</v>
      </c>
    </row>
    <row r="18" spans="2:17">
      <c r="B18" s="94"/>
      <c r="C18" s="97" t="s">
        <v>391</v>
      </c>
      <c r="D18" s="140">
        <v>359</v>
      </c>
      <c r="E18" s="140">
        <v>443</v>
      </c>
      <c r="F18" s="140">
        <v>31</v>
      </c>
      <c r="G18" s="140">
        <v>43</v>
      </c>
      <c r="H18" s="140">
        <v>65</v>
      </c>
      <c r="I18" s="140">
        <v>92</v>
      </c>
      <c r="J18" s="136">
        <v>126</v>
      </c>
      <c r="K18" s="140">
        <v>162</v>
      </c>
      <c r="L18" s="140">
        <v>212</v>
      </c>
      <c r="M18" s="145">
        <v>248</v>
      </c>
      <c r="N18" s="140">
        <f>SUM(N13:N17)</f>
        <v>278.43386834899997</v>
      </c>
      <c r="O18" s="140">
        <f t="shared" ref="O18:P18" si="1">SUM(O13:O17)</f>
        <v>319.95247255700002</v>
      </c>
      <c r="P18" s="140">
        <f t="shared" si="1"/>
        <v>350.88951443299999</v>
      </c>
      <c r="Q18" s="95" t="s">
        <v>139</v>
      </c>
    </row>
    <row r="19" spans="2:17" ht="15.75" thickBot="1">
      <c r="B19" s="81"/>
      <c r="C19" s="82" t="s">
        <v>126</v>
      </c>
      <c r="D19" s="138">
        <v>10156</v>
      </c>
      <c r="E19" s="138">
        <v>12162</v>
      </c>
      <c r="F19" s="138">
        <v>785</v>
      </c>
      <c r="G19" s="138">
        <v>1359</v>
      </c>
      <c r="H19" s="138">
        <v>2281</v>
      </c>
      <c r="I19" s="138">
        <v>3194</v>
      </c>
      <c r="J19" s="138">
        <v>4341</v>
      </c>
      <c r="K19" s="138">
        <v>5129</v>
      </c>
      <c r="L19" s="138">
        <v>5961</v>
      </c>
      <c r="M19" s="146">
        <v>6900</v>
      </c>
      <c r="N19" s="138">
        <f>N11-N18</f>
        <v>7736.6412461259997</v>
      </c>
      <c r="O19" s="138">
        <f>O11-O18</f>
        <v>8588.3673301509989</v>
      </c>
      <c r="P19" s="138">
        <f>P11-P18</f>
        <v>9818.122991667</v>
      </c>
      <c r="Q19" s="96" t="s">
        <v>125</v>
      </c>
    </row>
    <row r="20" spans="2:17" ht="15.75" thickBot="1">
      <c r="B20" s="162"/>
      <c r="C20" s="163"/>
      <c r="D20" s="163"/>
      <c r="E20" s="163"/>
      <c r="F20" s="163"/>
      <c r="G20" s="163"/>
      <c r="H20" s="163"/>
      <c r="I20" s="163"/>
      <c r="J20" s="163"/>
      <c r="K20" s="163"/>
      <c r="L20" s="163"/>
      <c r="M20" s="163"/>
      <c r="N20" s="163"/>
      <c r="O20" s="163"/>
      <c r="P20" s="163"/>
      <c r="Q20" s="164"/>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P4" sqref="P4"/>
    </sheetView>
  </sheetViews>
  <sheetFormatPr defaultRowHeight="15"/>
  <cols>
    <col min="1" max="1" width="3.7109375" customWidth="1"/>
    <col min="2" max="2" width="2.5703125" bestFit="1" customWidth="1"/>
    <col min="3" max="3" width="21.5703125"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5.140625" bestFit="1" customWidth="1"/>
    <col min="14" max="14" width="5.28515625" bestFit="1" customWidth="1"/>
    <col min="15" max="15" width="4.28515625" bestFit="1" customWidth="1"/>
    <col min="16" max="16" width="4.140625" bestFit="1" customWidth="1"/>
    <col min="17" max="17" width="19.5703125" bestFit="1" customWidth="1"/>
  </cols>
  <sheetData>
    <row r="1" spans="2:17" ht="15.75" thickBot="1"/>
    <row r="2" spans="2:17" ht="26.25" customHeight="1">
      <c r="B2" s="165" t="s">
        <v>395</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5.75" thickBot="1">
      <c r="B4" s="63" t="s">
        <v>7</v>
      </c>
      <c r="C4" s="80" t="s">
        <v>376</v>
      </c>
      <c r="D4" s="39">
        <v>42309</v>
      </c>
      <c r="E4" s="39">
        <v>42339</v>
      </c>
      <c r="F4" s="39">
        <v>42370</v>
      </c>
      <c r="G4" s="39">
        <v>42401</v>
      </c>
      <c r="H4" s="39">
        <v>42430</v>
      </c>
      <c r="I4" s="39">
        <v>42461</v>
      </c>
      <c r="J4" s="39">
        <v>42491</v>
      </c>
      <c r="K4" s="39">
        <v>42522</v>
      </c>
      <c r="L4" s="39">
        <v>42552</v>
      </c>
      <c r="M4" s="39">
        <v>42583</v>
      </c>
      <c r="N4" s="39">
        <v>42614</v>
      </c>
      <c r="O4" s="39">
        <v>42644</v>
      </c>
      <c r="P4" s="39">
        <v>42675</v>
      </c>
      <c r="Q4" s="40" t="s">
        <v>377</v>
      </c>
    </row>
    <row r="5" spans="2:17">
      <c r="B5" s="98"/>
      <c r="C5" s="99" t="s">
        <v>378</v>
      </c>
      <c r="D5" s="29"/>
      <c r="E5" s="29"/>
      <c r="F5" s="29"/>
      <c r="G5" s="29"/>
      <c r="H5" s="29"/>
      <c r="I5" s="29"/>
      <c r="J5" s="29"/>
      <c r="K5" s="29"/>
      <c r="L5" s="29"/>
      <c r="M5" s="29"/>
      <c r="N5" s="29"/>
      <c r="O5" s="29"/>
      <c r="P5" s="29"/>
      <c r="Q5" s="42"/>
    </row>
    <row r="6" spans="2:17">
      <c r="B6" s="44">
        <v>1</v>
      </c>
      <c r="C6" s="42" t="s">
        <v>379</v>
      </c>
      <c r="D6" s="136">
        <v>928</v>
      </c>
      <c r="E6" s="136">
        <v>1052</v>
      </c>
      <c r="F6" s="136">
        <v>173</v>
      </c>
      <c r="G6" s="136">
        <v>195</v>
      </c>
      <c r="H6" s="136">
        <v>285</v>
      </c>
      <c r="I6" s="136">
        <v>379</v>
      </c>
      <c r="J6" s="136">
        <v>459</v>
      </c>
      <c r="K6" s="136">
        <v>550</v>
      </c>
      <c r="L6" s="136">
        <v>637</v>
      </c>
      <c r="M6" s="136">
        <v>727</v>
      </c>
      <c r="N6" s="136">
        <v>817.52035653799999</v>
      </c>
      <c r="O6" s="136">
        <v>911.80949047900003</v>
      </c>
      <c r="P6" s="136">
        <v>1002.941950879</v>
      </c>
      <c r="Q6" s="60" t="s">
        <v>127</v>
      </c>
    </row>
    <row r="7" spans="2:17">
      <c r="B7" s="44">
        <v>2</v>
      </c>
      <c r="C7" s="42" t="s">
        <v>380</v>
      </c>
      <c r="D7" s="136">
        <v>145</v>
      </c>
      <c r="E7" s="136">
        <v>151</v>
      </c>
      <c r="F7" s="136">
        <v>7</v>
      </c>
      <c r="G7" s="136">
        <v>6</v>
      </c>
      <c r="H7" s="136">
        <v>22</v>
      </c>
      <c r="I7" s="136">
        <v>48</v>
      </c>
      <c r="J7" s="136">
        <v>90</v>
      </c>
      <c r="K7" s="136">
        <v>104</v>
      </c>
      <c r="L7" s="136">
        <v>114</v>
      </c>
      <c r="M7" s="136">
        <v>120</v>
      </c>
      <c r="N7" s="136">
        <v>130.565987474</v>
      </c>
      <c r="O7" s="136">
        <v>144.15132401400001</v>
      </c>
      <c r="P7" s="136">
        <v>155.668377827</v>
      </c>
      <c r="Q7" s="60" t="s">
        <v>128</v>
      </c>
    </row>
    <row r="8" spans="2:17">
      <c r="B8" s="44">
        <v>3</v>
      </c>
      <c r="C8" s="42" t="s">
        <v>381</v>
      </c>
      <c r="D8" s="136">
        <v>3</v>
      </c>
      <c r="E8" s="136">
        <v>3</v>
      </c>
      <c r="F8" s="136">
        <v>0.2</v>
      </c>
      <c r="G8" s="136">
        <v>0</v>
      </c>
      <c r="H8" s="136">
        <v>1</v>
      </c>
      <c r="I8" s="136">
        <v>5</v>
      </c>
      <c r="J8" s="136">
        <v>7</v>
      </c>
      <c r="K8" s="136">
        <v>9</v>
      </c>
      <c r="L8" s="136">
        <v>12</v>
      </c>
      <c r="M8" s="136">
        <v>12</v>
      </c>
      <c r="N8" s="136">
        <v>16.269250829000001</v>
      </c>
      <c r="O8" s="136">
        <v>20.763136742</v>
      </c>
      <c r="P8" s="136">
        <v>25.268852901999999</v>
      </c>
      <c r="Q8" s="60" t="s">
        <v>129</v>
      </c>
    </row>
    <row r="9" spans="2:17">
      <c r="B9" s="44">
        <v>4</v>
      </c>
      <c r="C9" s="42" t="s">
        <v>382</v>
      </c>
      <c r="D9" s="136">
        <v>133</v>
      </c>
      <c r="E9" s="136">
        <v>150</v>
      </c>
      <c r="F9" s="136">
        <v>9</v>
      </c>
      <c r="G9" s="136">
        <v>18</v>
      </c>
      <c r="H9" s="136">
        <v>26</v>
      </c>
      <c r="I9" s="136">
        <v>23</v>
      </c>
      <c r="J9" s="136">
        <v>35</v>
      </c>
      <c r="K9" s="136">
        <v>64</v>
      </c>
      <c r="L9" s="136">
        <v>97</v>
      </c>
      <c r="M9" s="136">
        <v>152</v>
      </c>
      <c r="N9" s="136">
        <v>160.090575449</v>
      </c>
      <c r="O9" s="136">
        <v>178.67373699300001</v>
      </c>
      <c r="P9" s="136">
        <v>199.526859734</v>
      </c>
      <c r="Q9" s="60" t="s">
        <v>130</v>
      </c>
    </row>
    <row r="10" spans="2:17">
      <c r="B10" s="44">
        <v>5</v>
      </c>
      <c r="C10" s="42" t="s">
        <v>393</v>
      </c>
      <c r="D10" s="136">
        <v>1</v>
      </c>
      <c r="E10" s="136">
        <v>2</v>
      </c>
      <c r="F10" s="136">
        <v>0.1</v>
      </c>
      <c r="G10" s="136">
        <v>-0.04</v>
      </c>
      <c r="H10" s="136">
        <v>-0.05</v>
      </c>
      <c r="I10" s="136">
        <v>1.68</v>
      </c>
      <c r="J10" s="136">
        <v>0.13</v>
      </c>
      <c r="K10" s="136">
        <v>0.06</v>
      </c>
      <c r="L10" s="136">
        <v>-0.03</v>
      </c>
      <c r="M10" s="136">
        <v>1.1399999999999999</v>
      </c>
      <c r="N10" s="136">
        <v>1.774518279</v>
      </c>
      <c r="O10" s="136">
        <v>0.14111848599999999</v>
      </c>
      <c r="P10" s="136">
        <v>3.9539727349999998</v>
      </c>
      <c r="Q10" s="60" t="s">
        <v>131</v>
      </c>
    </row>
    <row r="11" spans="2:17">
      <c r="B11" s="94"/>
      <c r="C11" s="97" t="s">
        <v>384</v>
      </c>
      <c r="D11" s="140">
        <v>1210</v>
      </c>
      <c r="E11" s="140">
        <v>1358</v>
      </c>
      <c r="F11" s="140">
        <v>190</v>
      </c>
      <c r="G11" s="140">
        <v>219</v>
      </c>
      <c r="H11" s="140">
        <v>334</v>
      </c>
      <c r="I11" s="140">
        <v>458</v>
      </c>
      <c r="J11" s="140">
        <v>591</v>
      </c>
      <c r="K11" s="140">
        <v>728</v>
      </c>
      <c r="L11" s="140">
        <v>860</v>
      </c>
      <c r="M11" s="140">
        <v>1012</v>
      </c>
      <c r="N11" s="140">
        <f>SUM(N6:N10)</f>
        <v>1126.220688569</v>
      </c>
      <c r="O11" s="140">
        <f t="shared" ref="O11:P11" si="0">SUM(O6:O10)</f>
        <v>1255.538806714</v>
      </c>
      <c r="P11" s="140">
        <f t="shared" si="0"/>
        <v>1387.360014077</v>
      </c>
      <c r="Q11" s="95" t="s">
        <v>132</v>
      </c>
    </row>
    <row r="12" spans="2:17">
      <c r="B12" s="93"/>
      <c r="C12" s="100" t="s">
        <v>385</v>
      </c>
      <c r="D12" s="136"/>
      <c r="E12" s="136"/>
      <c r="F12" s="136"/>
      <c r="G12" s="136"/>
      <c r="H12" s="136"/>
      <c r="I12" s="136"/>
      <c r="J12" s="136"/>
      <c r="K12" s="136"/>
      <c r="L12" s="136"/>
      <c r="M12" s="136"/>
      <c r="N12" s="136"/>
      <c r="O12" s="136"/>
      <c r="P12" s="136"/>
      <c r="Q12" s="60" t="s">
        <v>133</v>
      </c>
    </row>
    <row r="13" spans="2:17">
      <c r="B13" s="44">
        <v>1</v>
      </c>
      <c r="C13" s="42" t="s">
        <v>386</v>
      </c>
      <c r="D13" s="136">
        <v>13</v>
      </c>
      <c r="E13" s="136">
        <v>14</v>
      </c>
      <c r="F13" s="136">
        <v>2</v>
      </c>
      <c r="G13" s="136">
        <v>2</v>
      </c>
      <c r="H13" s="136">
        <v>3</v>
      </c>
      <c r="I13" s="136">
        <v>5</v>
      </c>
      <c r="J13" s="136">
        <v>6</v>
      </c>
      <c r="K13" s="136">
        <v>7</v>
      </c>
      <c r="L13" s="136">
        <v>8</v>
      </c>
      <c r="M13" s="136">
        <v>9</v>
      </c>
      <c r="N13" s="136">
        <v>10.238357146</v>
      </c>
      <c r="O13" s="136">
        <v>12.147468263</v>
      </c>
      <c r="P13" s="136">
        <v>14.105096441000001</v>
      </c>
      <c r="Q13" s="60" t="s">
        <v>134</v>
      </c>
    </row>
    <row r="14" spans="2:17">
      <c r="B14" s="44">
        <v>2</v>
      </c>
      <c r="C14" s="42" t="s">
        <v>387</v>
      </c>
      <c r="D14" s="136">
        <v>0.1</v>
      </c>
      <c r="E14" s="136">
        <v>0.1</v>
      </c>
      <c r="F14" s="136">
        <v>0</v>
      </c>
      <c r="G14" s="136">
        <v>0</v>
      </c>
      <c r="H14" s="136">
        <v>0</v>
      </c>
      <c r="I14" s="136">
        <v>0</v>
      </c>
      <c r="J14" s="136">
        <v>0</v>
      </c>
      <c r="K14" s="136">
        <v>0</v>
      </c>
      <c r="L14" s="136">
        <v>0.03</v>
      </c>
      <c r="M14" s="136">
        <v>0</v>
      </c>
      <c r="N14" s="136">
        <v>7.8186695E-2</v>
      </c>
      <c r="O14" s="136">
        <v>2.8158267000000001E-2</v>
      </c>
      <c r="P14" s="136">
        <v>2.9658266999999999E-2</v>
      </c>
      <c r="Q14" s="60" t="s">
        <v>135</v>
      </c>
    </row>
    <row r="15" spans="2:17">
      <c r="B15" s="44">
        <v>3</v>
      </c>
      <c r="C15" s="42" t="s">
        <v>388</v>
      </c>
      <c r="D15" s="136">
        <v>2</v>
      </c>
      <c r="E15" s="136">
        <v>21</v>
      </c>
      <c r="F15" s="136">
        <v>1.73</v>
      </c>
      <c r="G15" s="136">
        <v>3.5</v>
      </c>
      <c r="H15" s="136">
        <v>5.5</v>
      </c>
      <c r="I15" s="136">
        <v>0.6</v>
      </c>
      <c r="J15" s="136">
        <v>0.8</v>
      </c>
      <c r="K15" s="136">
        <v>1</v>
      </c>
      <c r="L15" s="136">
        <v>1</v>
      </c>
      <c r="M15" s="136">
        <v>6.5</v>
      </c>
      <c r="N15" s="136">
        <v>7.5533919960000002</v>
      </c>
      <c r="O15" s="136">
        <v>10.090524549</v>
      </c>
      <c r="P15" s="136">
        <v>12.598308398</v>
      </c>
      <c r="Q15" s="60" t="s">
        <v>136</v>
      </c>
    </row>
    <row r="16" spans="2:17">
      <c r="B16" s="44">
        <v>4</v>
      </c>
      <c r="C16" s="42" t="s">
        <v>389</v>
      </c>
      <c r="D16" s="136">
        <v>20</v>
      </c>
      <c r="E16" s="136">
        <v>2</v>
      </c>
      <c r="F16" s="136">
        <v>0.2</v>
      </c>
      <c r="G16" s="136">
        <v>0.3</v>
      </c>
      <c r="H16" s="136">
        <v>0.5</v>
      </c>
      <c r="I16" s="136">
        <v>7.7</v>
      </c>
      <c r="J16" s="136">
        <v>9.6</v>
      </c>
      <c r="K16" s="136">
        <v>11.6</v>
      </c>
      <c r="L16" s="136">
        <v>14</v>
      </c>
      <c r="M16" s="136">
        <v>16.3</v>
      </c>
      <c r="N16" s="136">
        <v>18.428665746</v>
      </c>
      <c r="O16" s="136">
        <v>20.890974269000001</v>
      </c>
      <c r="P16" s="136">
        <v>22.906397964</v>
      </c>
      <c r="Q16" s="60" t="s">
        <v>137</v>
      </c>
    </row>
    <row r="17" spans="2:17">
      <c r="B17" s="44">
        <v>5</v>
      </c>
      <c r="C17" s="42" t="s">
        <v>390</v>
      </c>
      <c r="D17" s="136">
        <v>1</v>
      </c>
      <c r="E17" s="136">
        <v>1</v>
      </c>
      <c r="F17" s="136">
        <v>0.2</v>
      </c>
      <c r="G17" s="136">
        <v>0.2</v>
      </c>
      <c r="H17" s="136">
        <v>0.2</v>
      </c>
      <c r="I17" s="136">
        <v>3.2</v>
      </c>
      <c r="J17" s="136">
        <v>3.3</v>
      </c>
      <c r="K17" s="136">
        <v>3.2</v>
      </c>
      <c r="L17" s="136">
        <v>0.4</v>
      </c>
      <c r="M17" s="136">
        <v>0.5</v>
      </c>
      <c r="N17" s="136">
        <v>0.61594970800000004</v>
      </c>
      <c r="O17" s="136">
        <v>0.69118375099999996</v>
      </c>
      <c r="P17" s="136">
        <v>0.77512850799999999</v>
      </c>
      <c r="Q17" s="60" t="s">
        <v>138</v>
      </c>
    </row>
    <row r="18" spans="2:17">
      <c r="B18" s="94"/>
      <c r="C18" s="97" t="s">
        <v>391</v>
      </c>
      <c r="D18" s="140">
        <v>36</v>
      </c>
      <c r="E18" s="140">
        <v>38</v>
      </c>
      <c r="F18" s="140">
        <v>4</v>
      </c>
      <c r="G18" s="140">
        <v>6</v>
      </c>
      <c r="H18" s="140">
        <v>9</v>
      </c>
      <c r="I18" s="140">
        <v>16</v>
      </c>
      <c r="J18" s="140">
        <v>19</v>
      </c>
      <c r="K18" s="140">
        <v>23</v>
      </c>
      <c r="L18" s="140">
        <v>24</v>
      </c>
      <c r="M18" s="140">
        <v>32</v>
      </c>
      <c r="N18" s="140">
        <f>SUM(N13:N17)</f>
        <v>36.914551291000002</v>
      </c>
      <c r="O18" s="140">
        <f t="shared" ref="O18:P18" si="1">SUM(O13:O17)</f>
        <v>43.848309098999998</v>
      </c>
      <c r="P18" s="140">
        <f t="shared" si="1"/>
        <v>50.414589578000005</v>
      </c>
      <c r="Q18" s="95" t="s">
        <v>139</v>
      </c>
    </row>
    <row r="19" spans="2:17" ht="15.75" thickBot="1">
      <c r="B19" s="81"/>
      <c r="C19" s="82" t="s">
        <v>126</v>
      </c>
      <c r="D19" s="138">
        <v>1174</v>
      </c>
      <c r="E19" s="138">
        <v>1320</v>
      </c>
      <c r="F19" s="138">
        <v>187</v>
      </c>
      <c r="G19" s="138">
        <v>212</v>
      </c>
      <c r="H19" s="138">
        <v>325</v>
      </c>
      <c r="I19" s="138">
        <v>441</v>
      </c>
      <c r="J19" s="138">
        <v>572</v>
      </c>
      <c r="K19" s="138">
        <v>705</v>
      </c>
      <c r="L19" s="138">
        <v>837</v>
      </c>
      <c r="M19" s="138">
        <v>980</v>
      </c>
      <c r="N19" s="138">
        <f>N11-N18</f>
        <v>1089.3061372780001</v>
      </c>
      <c r="O19" s="138">
        <f t="shared" ref="O19:P19" si="2">O11-O18</f>
        <v>1211.6904976149999</v>
      </c>
      <c r="P19" s="138">
        <f t="shared" si="2"/>
        <v>1336.945424499</v>
      </c>
      <c r="Q19" s="96" t="s">
        <v>125</v>
      </c>
    </row>
    <row r="20" spans="2:17" ht="15.75" thickBot="1">
      <c r="B20" s="162"/>
      <c r="C20" s="163"/>
      <c r="D20" s="163"/>
      <c r="E20" s="163"/>
      <c r="F20" s="163"/>
      <c r="G20" s="163"/>
      <c r="H20" s="163"/>
      <c r="I20" s="163"/>
      <c r="J20" s="163"/>
      <c r="K20" s="163"/>
      <c r="L20" s="163"/>
      <c r="M20" s="163"/>
      <c r="N20" s="163"/>
      <c r="O20" s="163"/>
      <c r="P20" s="163"/>
      <c r="Q20" s="164"/>
    </row>
  </sheetData>
  <mergeCells count="3">
    <mergeCell ref="B20:Q20"/>
    <mergeCell ref="B2:Q2"/>
    <mergeCell ref="B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U16" sqref="U16"/>
    </sheetView>
  </sheetViews>
  <sheetFormatPr defaultRowHeight="15"/>
  <cols>
    <col min="1" max="1" width="8.28515625" customWidth="1"/>
    <col min="2" max="2" width="2.5703125" bestFit="1" customWidth="1"/>
    <col min="3" max="3" width="21.42578125"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1" width="4.28515625" bestFit="1" customWidth="1"/>
    <col min="12" max="12" width="4.85546875" bestFit="1" customWidth="1"/>
    <col min="13" max="13" width="5.140625" bestFit="1" customWidth="1"/>
    <col min="14" max="14" width="5.28515625" bestFit="1" customWidth="1"/>
    <col min="15" max="15" width="4.28515625" bestFit="1" customWidth="1"/>
    <col min="16" max="16" width="4.85546875" bestFit="1" customWidth="1"/>
    <col min="17" max="17" width="19.5703125" bestFit="1" customWidth="1"/>
  </cols>
  <sheetData>
    <row r="1" spans="2:17" ht="15.75" thickBot="1"/>
    <row r="2" spans="2:17" ht="29.25" customHeight="1">
      <c r="B2" s="165" t="s">
        <v>396</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5.75" thickBot="1">
      <c r="B4" s="63" t="s">
        <v>7</v>
      </c>
      <c r="C4" s="80" t="s">
        <v>376</v>
      </c>
      <c r="D4" s="39">
        <v>42309</v>
      </c>
      <c r="E4" s="39">
        <v>42339</v>
      </c>
      <c r="F4" s="39">
        <v>42370</v>
      </c>
      <c r="G4" s="39">
        <v>42401</v>
      </c>
      <c r="H4" s="39">
        <v>42430</v>
      </c>
      <c r="I4" s="39">
        <v>42461</v>
      </c>
      <c r="J4" s="39">
        <v>42491</v>
      </c>
      <c r="K4" s="39">
        <v>42522</v>
      </c>
      <c r="L4" s="39">
        <v>42552</v>
      </c>
      <c r="M4" s="39">
        <v>42583</v>
      </c>
      <c r="N4" s="39">
        <v>42614</v>
      </c>
      <c r="O4" s="39">
        <v>42644</v>
      </c>
      <c r="P4" s="39">
        <v>42675</v>
      </c>
      <c r="Q4" s="40" t="s">
        <v>377</v>
      </c>
    </row>
    <row r="5" spans="2:17">
      <c r="B5" s="98"/>
      <c r="C5" s="99" t="s">
        <v>378</v>
      </c>
      <c r="D5" s="29"/>
      <c r="E5" s="29"/>
      <c r="F5" s="29"/>
      <c r="G5" s="29"/>
      <c r="H5" s="29"/>
      <c r="I5" s="29"/>
      <c r="J5" s="29"/>
      <c r="K5" s="29"/>
      <c r="L5" s="29"/>
      <c r="M5" s="29"/>
      <c r="N5" s="29"/>
      <c r="O5" s="29"/>
      <c r="P5" s="29"/>
      <c r="Q5" s="42"/>
    </row>
    <row r="6" spans="2:17">
      <c r="B6" s="44">
        <v>1</v>
      </c>
      <c r="C6" s="42" t="s">
        <v>379</v>
      </c>
      <c r="D6" s="136">
        <v>2375</v>
      </c>
      <c r="E6" s="136">
        <v>2604</v>
      </c>
      <c r="F6" s="136">
        <v>328</v>
      </c>
      <c r="G6" s="136">
        <v>557</v>
      </c>
      <c r="H6" s="136">
        <v>914</v>
      </c>
      <c r="I6" s="136">
        <v>1034</v>
      </c>
      <c r="J6" s="136">
        <v>1312</v>
      </c>
      <c r="K6" s="136">
        <v>1503.2</v>
      </c>
      <c r="L6" s="136">
        <v>1751</v>
      </c>
      <c r="M6" s="136">
        <v>1994</v>
      </c>
      <c r="N6" s="136">
        <v>2279.853217205</v>
      </c>
      <c r="O6" s="136">
        <v>2455.6652704940002</v>
      </c>
      <c r="P6" s="136">
        <v>2743.2266612610001</v>
      </c>
      <c r="Q6" s="60" t="s">
        <v>127</v>
      </c>
    </row>
    <row r="7" spans="2:17">
      <c r="B7" s="44">
        <v>2</v>
      </c>
      <c r="C7" s="42" t="s">
        <v>380</v>
      </c>
      <c r="D7" s="136">
        <v>31</v>
      </c>
      <c r="E7" s="136">
        <v>32</v>
      </c>
      <c r="F7" s="136">
        <v>5.0000000000000001E-3</v>
      </c>
      <c r="G7" s="136">
        <v>5.0000000000000001E-3</v>
      </c>
      <c r="H7" s="136">
        <v>4.0430000000000001</v>
      </c>
      <c r="I7" s="136">
        <v>10.888</v>
      </c>
      <c r="J7" s="136">
        <v>26.193999999999999</v>
      </c>
      <c r="K7" s="136">
        <v>32.5</v>
      </c>
      <c r="L7" s="136">
        <v>33</v>
      </c>
      <c r="M7" s="136">
        <v>33</v>
      </c>
      <c r="N7" s="136">
        <v>34.140085345000003</v>
      </c>
      <c r="O7" s="136">
        <v>35.387066982</v>
      </c>
      <c r="P7" s="136">
        <v>40.259635416000002</v>
      </c>
      <c r="Q7" s="60" t="s">
        <v>128</v>
      </c>
    </row>
    <row r="8" spans="2:17">
      <c r="B8" s="44">
        <v>3</v>
      </c>
      <c r="C8" s="42" t="s">
        <v>381</v>
      </c>
      <c r="D8" s="136">
        <v>1</v>
      </c>
      <c r="E8" s="136">
        <v>1</v>
      </c>
      <c r="F8" s="136">
        <v>0.1</v>
      </c>
      <c r="G8" s="136">
        <v>0.11</v>
      </c>
      <c r="H8" s="136">
        <v>0.16</v>
      </c>
      <c r="I8" s="136">
        <v>0.22</v>
      </c>
      <c r="J8" s="136">
        <v>0.27</v>
      </c>
      <c r="K8" s="136">
        <v>0.3</v>
      </c>
      <c r="L8" s="136">
        <v>0.4</v>
      </c>
      <c r="M8" s="136">
        <v>0</v>
      </c>
      <c r="N8" s="136">
        <v>0.47040812399999998</v>
      </c>
      <c r="O8" s="136">
        <v>0.50677176000000002</v>
      </c>
      <c r="P8" s="136">
        <v>0.54313539600000005</v>
      </c>
      <c r="Q8" s="60" t="s">
        <v>129</v>
      </c>
    </row>
    <row r="9" spans="2:17">
      <c r="B9" s="44">
        <v>4</v>
      </c>
      <c r="C9" s="42" t="s">
        <v>382</v>
      </c>
      <c r="D9" s="136">
        <v>52</v>
      </c>
      <c r="E9" s="136">
        <v>74</v>
      </c>
      <c r="F9" s="136">
        <v>4</v>
      </c>
      <c r="G9" s="136">
        <v>56</v>
      </c>
      <c r="H9" s="136">
        <v>64</v>
      </c>
      <c r="I9" s="136">
        <v>88</v>
      </c>
      <c r="J9" s="136">
        <v>99</v>
      </c>
      <c r="K9" s="136">
        <v>125.4</v>
      </c>
      <c r="L9" s="136">
        <v>136</v>
      </c>
      <c r="M9" s="136">
        <v>163</v>
      </c>
      <c r="N9" s="136">
        <v>345.21416047299999</v>
      </c>
      <c r="O9" s="136">
        <v>188.40060883999999</v>
      </c>
      <c r="P9" s="136">
        <v>201.03251510800001</v>
      </c>
      <c r="Q9" s="60" t="s">
        <v>130</v>
      </c>
    </row>
    <row r="10" spans="2:17">
      <c r="B10" s="44">
        <v>5</v>
      </c>
      <c r="C10" s="42" t="s">
        <v>383</v>
      </c>
      <c r="D10" s="136">
        <v>6</v>
      </c>
      <c r="E10" s="136">
        <v>7</v>
      </c>
      <c r="F10" s="136">
        <v>0.2</v>
      </c>
      <c r="G10" s="136">
        <v>-1.25</v>
      </c>
      <c r="H10" s="136">
        <v>-1.62</v>
      </c>
      <c r="I10" s="136">
        <v>-1.78</v>
      </c>
      <c r="J10" s="136">
        <v>-0.28000000000000003</v>
      </c>
      <c r="K10" s="136">
        <v>-1.8</v>
      </c>
      <c r="L10" s="136">
        <v>-2</v>
      </c>
      <c r="M10" s="136">
        <v>-1</v>
      </c>
      <c r="N10" s="136">
        <v>-2.4061389869999998</v>
      </c>
      <c r="O10" s="136">
        <v>-2.2031469640000001</v>
      </c>
      <c r="P10" s="136">
        <v>-0.33396207</v>
      </c>
      <c r="Q10" s="60" t="s">
        <v>131</v>
      </c>
    </row>
    <row r="11" spans="2:17">
      <c r="B11" s="94"/>
      <c r="C11" s="97" t="s">
        <v>384</v>
      </c>
      <c r="D11" s="140">
        <v>2465</v>
      </c>
      <c r="E11" s="140">
        <v>2718</v>
      </c>
      <c r="F11" s="140">
        <v>332</v>
      </c>
      <c r="G11" s="140">
        <v>613</v>
      </c>
      <c r="H11" s="140">
        <v>981</v>
      </c>
      <c r="I11" s="140">
        <v>1131</v>
      </c>
      <c r="J11" s="140">
        <v>1438</v>
      </c>
      <c r="K11" s="140">
        <v>1660</v>
      </c>
      <c r="L11" s="140">
        <v>1918</v>
      </c>
      <c r="M11" s="140">
        <v>2190</v>
      </c>
      <c r="N11" s="140">
        <f>SUM(N6:N10)</f>
        <v>2657.2717321600003</v>
      </c>
      <c r="O11" s="140">
        <f t="shared" ref="O11:P11" si="0">SUM(O6:O10)</f>
        <v>2677.7565711120001</v>
      </c>
      <c r="P11" s="140">
        <f t="shared" si="0"/>
        <v>2984.7279851110002</v>
      </c>
      <c r="Q11" s="95" t="s">
        <v>132</v>
      </c>
    </row>
    <row r="12" spans="2:17">
      <c r="B12" s="93"/>
      <c r="C12" s="42" t="s">
        <v>385</v>
      </c>
      <c r="D12" s="136"/>
      <c r="E12" s="136"/>
      <c r="F12" s="136"/>
      <c r="G12" s="136"/>
      <c r="H12" s="136"/>
      <c r="I12" s="136"/>
      <c r="J12" s="136"/>
      <c r="K12" s="136"/>
      <c r="L12" s="136"/>
      <c r="M12" s="136"/>
      <c r="N12" s="136"/>
      <c r="O12" s="136"/>
      <c r="P12" s="136"/>
      <c r="Q12" s="60" t="s">
        <v>133</v>
      </c>
    </row>
    <row r="13" spans="2:17">
      <c r="B13" s="44">
        <v>1</v>
      </c>
      <c r="C13" s="42" t="s">
        <v>386</v>
      </c>
      <c r="D13" s="136">
        <v>2</v>
      </c>
      <c r="E13" s="136">
        <v>2</v>
      </c>
      <c r="F13" s="136">
        <v>1.1499999999999999</v>
      </c>
      <c r="G13" s="136">
        <v>0.99</v>
      </c>
      <c r="H13" s="136">
        <v>1.1200000000000001</v>
      </c>
      <c r="I13" s="136">
        <v>1.2</v>
      </c>
      <c r="J13" s="136">
        <v>1.3</v>
      </c>
      <c r="K13" s="136">
        <v>1.35</v>
      </c>
      <c r="L13" s="136">
        <v>1</v>
      </c>
      <c r="M13" s="136">
        <v>1.71</v>
      </c>
      <c r="N13" s="136">
        <v>1.6047435990000001</v>
      </c>
      <c r="O13" s="136">
        <v>2.5123140909999999</v>
      </c>
      <c r="P13" s="136">
        <v>2.15033333</v>
      </c>
      <c r="Q13" s="60" t="s">
        <v>134</v>
      </c>
    </row>
    <row r="14" spans="2:17">
      <c r="B14" s="44">
        <v>2</v>
      </c>
      <c r="C14" s="42" t="s">
        <v>387</v>
      </c>
      <c r="D14" s="136">
        <v>0.05</v>
      </c>
      <c r="E14" s="136">
        <v>0.05</v>
      </c>
      <c r="F14" s="136" t="s">
        <v>289</v>
      </c>
      <c r="G14" s="136" t="s">
        <v>289</v>
      </c>
      <c r="H14" s="136" t="s">
        <v>289</v>
      </c>
      <c r="I14" s="136" t="s">
        <v>289</v>
      </c>
      <c r="J14" s="136" t="s">
        <v>289</v>
      </c>
      <c r="K14" s="136" t="s">
        <v>289</v>
      </c>
      <c r="L14" s="136" t="s">
        <v>289</v>
      </c>
      <c r="M14" s="136" t="s">
        <v>289</v>
      </c>
      <c r="N14" s="136">
        <v>0</v>
      </c>
      <c r="O14" s="136">
        <v>0</v>
      </c>
      <c r="P14" s="136">
        <v>0</v>
      </c>
      <c r="Q14" s="60" t="s">
        <v>135</v>
      </c>
    </row>
    <row r="15" spans="2:17">
      <c r="B15" s="44">
        <v>3</v>
      </c>
      <c r="C15" s="42" t="s">
        <v>388</v>
      </c>
      <c r="D15" s="136">
        <v>0.18</v>
      </c>
      <c r="E15" s="136">
        <v>16</v>
      </c>
      <c r="F15" s="136">
        <v>2.1</v>
      </c>
      <c r="G15" s="136">
        <v>3.94</v>
      </c>
      <c r="H15" s="136">
        <v>4.88</v>
      </c>
      <c r="I15" s="136">
        <v>7.0000000000000007E-2</v>
      </c>
      <c r="J15" s="136">
        <v>0.09</v>
      </c>
      <c r="K15" s="136">
        <v>0.11</v>
      </c>
      <c r="L15" s="136">
        <v>0.13</v>
      </c>
      <c r="M15" s="136">
        <v>0.15</v>
      </c>
      <c r="N15" s="136">
        <v>0.166400622</v>
      </c>
      <c r="O15" s="136">
        <v>0.18488958</v>
      </c>
      <c r="P15" s="136">
        <v>0.203378538</v>
      </c>
      <c r="Q15" s="60" t="s">
        <v>136</v>
      </c>
    </row>
    <row r="16" spans="2:17">
      <c r="B16" s="44">
        <v>4</v>
      </c>
      <c r="C16" s="42" t="s">
        <v>389</v>
      </c>
      <c r="D16" s="136">
        <v>15</v>
      </c>
      <c r="E16" s="136">
        <v>0.18</v>
      </c>
      <c r="F16" s="136">
        <v>0.02</v>
      </c>
      <c r="G16" s="136">
        <v>0.04</v>
      </c>
      <c r="H16" s="136">
        <v>0.06</v>
      </c>
      <c r="I16" s="136">
        <v>6.37</v>
      </c>
      <c r="J16" s="136">
        <v>7.83</v>
      </c>
      <c r="K16" s="136">
        <v>9.19</v>
      </c>
      <c r="L16" s="136">
        <v>11</v>
      </c>
      <c r="M16" s="136">
        <v>12.59</v>
      </c>
      <c r="N16" s="136">
        <v>14.04960633</v>
      </c>
      <c r="O16" s="136">
        <v>15.592790332</v>
      </c>
      <c r="P16" s="136">
        <v>17.276692004000001</v>
      </c>
      <c r="Q16" s="60" t="s">
        <v>137</v>
      </c>
    </row>
    <row r="17" spans="2:17">
      <c r="B17" s="44">
        <v>5</v>
      </c>
      <c r="C17" s="42" t="s">
        <v>390</v>
      </c>
      <c r="D17" s="136">
        <v>21</v>
      </c>
      <c r="E17" s="136">
        <v>23</v>
      </c>
      <c r="F17" s="136">
        <v>2</v>
      </c>
      <c r="G17" s="136">
        <v>4</v>
      </c>
      <c r="H17" s="136">
        <v>4</v>
      </c>
      <c r="I17" s="136">
        <v>6</v>
      </c>
      <c r="J17" s="136">
        <v>8</v>
      </c>
      <c r="K17" s="136">
        <v>9</v>
      </c>
      <c r="L17" s="136">
        <v>11</v>
      </c>
      <c r="M17" s="136">
        <v>13</v>
      </c>
      <c r="N17" s="136">
        <v>14.167697404</v>
      </c>
      <c r="O17" s="136">
        <v>15.823199495000001</v>
      </c>
      <c r="P17" s="136">
        <v>17.374726898999999</v>
      </c>
      <c r="Q17" s="60" t="s">
        <v>138</v>
      </c>
    </row>
    <row r="18" spans="2:17">
      <c r="B18" s="94"/>
      <c r="C18" s="97" t="s">
        <v>391</v>
      </c>
      <c r="D18" s="140">
        <v>38</v>
      </c>
      <c r="E18" s="140">
        <v>41</v>
      </c>
      <c r="F18" s="140">
        <v>5</v>
      </c>
      <c r="G18" s="140">
        <v>9</v>
      </c>
      <c r="H18" s="140">
        <v>10</v>
      </c>
      <c r="I18" s="140">
        <v>14</v>
      </c>
      <c r="J18" s="140">
        <v>17</v>
      </c>
      <c r="K18" s="140">
        <v>20</v>
      </c>
      <c r="L18" s="140">
        <v>23</v>
      </c>
      <c r="M18" s="140">
        <v>27</v>
      </c>
      <c r="N18" s="140">
        <v>29.988447954999998</v>
      </c>
      <c r="O18" s="140">
        <f t="shared" ref="O18:P18" si="1">SUM(O13:O17)</f>
        <v>34.113193498000001</v>
      </c>
      <c r="P18" s="140">
        <f t="shared" si="1"/>
        <v>37.005130770999997</v>
      </c>
      <c r="Q18" s="95" t="s">
        <v>139</v>
      </c>
    </row>
    <row r="19" spans="2:17" ht="15.75" thickBot="1">
      <c r="B19" s="81"/>
      <c r="C19" s="82" t="s">
        <v>126</v>
      </c>
      <c r="D19" s="138">
        <v>2427</v>
      </c>
      <c r="E19" s="138">
        <v>2677</v>
      </c>
      <c r="F19" s="138">
        <v>327</v>
      </c>
      <c r="G19" s="138">
        <v>604</v>
      </c>
      <c r="H19" s="138">
        <v>970</v>
      </c>
      <c r="I19" s="138">
        <v>1118</v>
      </c>
      <c r="J19" s="138">
        <v>1421</v>
      </c>
      <c r="K19" s="138">
        <v>1640</v>
      </c>
      <c r="L19" s="138">
        <v>1895</v>
      </c>
      <c r="M19" s="138">
        <v>2163</v>
      </c>
      <c r="N19" s="138">
        <f>N11-N18</f>
        <v>2627.2832842050002</v>
      </c>
      <c r="O19" s="138">
        <f t="shared" ref="O19:P19" si="2">O11-O18</f>
        <v>2643.6433776140002</v>
      </c>
      <c r="P19" s="138">
        <f t="shared" si="2"/>
        <v>2947.7228543400001</v>
      </c>
      <c r="Q19" s="96" t="s">
        <v>125</v>
      </c>
    </row>
    <row r="20" spans="2:17" ht="15.75" thickBot="1">
      <c r="B20" s="162"/>
      <c r="C20" s="163"/>
      <c r="D20" s="163"/>
      <c r="E20" s="163"/>
      <c r="F20" s="163"/>
      <c r="G20" s="163"/>
      <c r="H20" s="163"/>
      <c r="I20" s="163"/>
      <c r="J20" s="163"/>
      <c r="K20" s="163"/>
      <c r="L20" s="163"/>
      <c r="M20" s="163"/>
      <c r="N20" s="163"/>
      <c r="O20" s="163"/>
      <c r="P20" s="163"/>
      <c r="Q20" s="164"/>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7"/>
  <sheetViews>
    <sheetView showGridLines="0" workbookViewId="0">
      <selection activeCell="C51" sqref="C51"/>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197</v>
      </c>
      <c r="D9" s="16"/>
      <c r="E9" s="16"/>
    </row>
    <row r="10" spans="1:5" s="13" customFormat="1" ht="15.75">
      <c r="A10" s="17"/>
      <c r="C10" s="15"/>
      <c r="D10" s="16"/>
      <c r="E10" s="16"/>
    </row>
    <row r="11" spans="1:5" s="13" customFormat="1" ht="15.75">
      <c r="A11" s="17"/>
      <c r="C11" s="15" t="s">
        <v>202</v>
      </c>
      <c r="D11" s="22" t="s">
        <v>198</v>
      </c>
      <c r="E11" s="16"/>
    </row>
    <row r="12" spans="1:5" s="13" customFormat="1" ht="15.75">
      <c r="A12" s="17"/>
      <c r="C12" s="15" t="s">
        <v>266</v>
      </c>
      <c r="D12" s="22" t="s">
        <v>199</v>
      </c>
      <c r="E12" s="16"/>
    </row>
    <row r="13" spans="1:5" s="13" customFormat="1" ht="15.75">
      <c r="A13" s="17"/>
      <c r="C13" s="15" t="s">
        <v>203</v>
      </c>
      <c r="D13" s="22" t="s">
        <v>200</v>
      </c>
      <c r="E13" s="18"/>
    </row>
    <row r="14" spans="1:5" s="13" customFormat="1" ht="15.75">
      <c r="A14" s="17"/>
      <c r="C14" s="15" t="s">
        <v>204</v>
      </c>
      <c r="D14" s="6">
        <v>1</v>
      </c>
      <c r="E14" s="18"/>
    </row>
    <row r="15" spans="1:5" s="13" customFormat="1" ht="15.75">
      <c r="A15" s="17"/>
      <c r="C15" s="15" t="s">
        <v>205</v>
      </c>
      <c r="D15" s="6">
        <v>1</v>
      </c>
      <c r="E15" s="16"/>
    </row>
    <row r="16" spans="1:5" s="13" customFormat="1" ht="15.75">
      <c r="A16" s="17"/>
      <c r="C16" s="15" t="s">
        <v>206</v>
      </c>
      <c r="D16" s="6">
        <v>3</v>
      </c>
      <c r="E16" s="18"/>
    </row>
    <row r="17" spans="1:5" s="13" customFormat="1" ht="15.75">
      <c r="A17" s="17"/>
      <c r="C17" s="15" t="s">
        <v>207</v>
      </c>
      <c r="D17" s="6">
        <v>3</v>
      </c>
      <c r="E17" s="16"/>
    </row>
    <row r="18" spans="1:5" s="13" customFormat="1" ht="15.75">
      <c r="A18" s="17"/>
      <c r="C18" s="15" t="s">
        <v>208</v>
      </c>
      <c r="D18" s="6">
        <v>5</v>
      </c>
      <c r="E18" s="18"/>
    </row>
    <row r="19" spans="1:5" s="13" customFormat="1">
      <c r="A19" s="17"/>
      <c r="C19" s="13" t="s">
        <v>209</v>
      </c>
      <c r="D19" s="6">
        <v>5</v>
      </c>
    </row>
    <row r="20" spans="1:5" s="13" customFormat="1">
      <c r="A20" s="17"/>
      <c r="C20" s="13" t="s">
        <v>210</v>
      </c>
      <c r="D20" s="6">
        <v>7</v>
      </c>
    </row>
    <row r="21" spans="1:5" s="13" customFormat="1" ht="15.75">
      <c r="A21" s="17"/>
      <c r="C21" s="15" t="s">
        <v>211</v>
      </c>
      <c r="D21" s="6">
        <v>7</v>
      </c>
    </row>
    <row r="22" spans="1:5" s="13" customFormat="1">
      <c r="A22" s="17"/>
      <c r="C22" s="13" t="s">
        <v>212</v>
      </c>
      <c r="D22" s="6">
        <v>9</v>
      </c>
    </row>
    <row r="23" spans="1:5" s="13" customFormat="1" ht="15.75">
      <c r="A23" s="17"/>
      <c r="C23" s="15" t="s">
        <v>213</v>
      </c>
      <c r="D23" s="6">
        <v>10</v>
      </c>
      <c r="E23" s="18"/>
    </row>
    <row r="24" spans="1:5" s="13" customFormat="1">
      <c r="A24" s="17"/>
      <c r="C24" s="13" t="s">
        <v>214</v>
      </c>
      <c r="D24" s="6">
        <v>11</v>
      </c>
    </row>
    <row r="25" spans="1:5" s="13" customFormat="1" ht="15.75">
      <c r="A25" s="17"/>
      <c r="C25" s="15" t="s">
        <v>215</v>
      </c>
      <c r="D25" s="6">
        <v>12</v>
      </c>
      <c r="E25" s="18"/>
    </row>
    <row r="26" spans="1:5" s="13" customFormat="1">
      <c r="A26" s="17"/>
      <c r="C26" s="13" t="s">
        <v>216</v>
      </c>
      <c r="D26" s="6">
        <v>13</v>
      </c>
    </row>
    <row r="27" spans="1:5" s="13" customFormat="1" ht="15.75">
      <c r="A27" s="17"/>
      <c r="C27" s="15" t="s">
        <v>217</v>
      </c>
      <c r="D27" s="6">
        <v>14</v>
      </c>
      <c r="E27" s="18"/>
    </row>
    <row r="28" spans="1:5" s="13" customFormat="1">
      <c r="A28" s="17"/>
      <c r="C28" s="13" t="s">
        <v>218</v>
      </c>
      <c r="D28" s="6">
        <v>15</v>
      </c>
    </row>
    <row r="29" spans="1:5" s="13" customFormat="1" ht="15.75">
      <c r="A29" s="17"/>
      <c r="C29" s="15" t="s">
        <v>219</v>
      </c>
      <c r="D29" s="6">
        <v>15</v>
      </c>
      <c r="E29" s="18"/>
    </row>
    <row r="30" spans="1:5" s="13" customFormat="1">
      <c r="A30" s="17"/>
      <c r="C30" s="13" t="s">
        <v>220</v>
      </c>
      <c r="D30" s="6">
        <v>16</v>
      </c>
    </row>
    <row r="31" spans="1:5" s="13" customFormat="1" ht="15.75">
      <c r="A31" s="17"/>
      <c r="C31" s="15" t="s">
        <v>267</v>
      </c>
      <c r="D31" s="6">
        <v>16</v>
      </c>
      <c r="E31" s="18"/>
    </row>
    <row r="32" spans="1:5" s="13" customFormat="1">
      <c r="A32" s="17"/>
      <c r="C32" s="13" t="s">
        <v>221</v>
      </c>
      <c r="D32" s="6">
        <v>17</v>
      </c>
    </row>
    <row r="33" spans="1:4" s="13" customFormat="1">
      <c r="A33" s="17"/>
      <c r="C33" s="13" t="s">
        <v>222</v>
      </c>
      <c r="D33" s="6">
        <v>18</v>
      </c>
    </row>
    <row r="34" spans="1:4" s="13" customFormat="1">
      <c r="A34" s="17"/>
      <c r="C34" s="13" t="s">
        <v>223</v>
      </c>
      <c r="D34" s="6">
        <v>18</v>
      </c>
    </row>
    <row r="35" spans="1:4" s="13" customFormat="1">
      <c r="A35" s="17"/>
      <c r="C35" s="13" t="s">
        <v>224</v>
      </c>
      <c r="D35" s="6">
        <v>19</v>
      </c>
    </row>
    <row r="36" spans="1:4" s="13" customFormat="1">
      <c r="A36" s="17"/>
      <c r="C36" s="13" t="s">
        <v>225</v>
      </c>
      <c r="D36" s="6">
        <v>20</v>
      </c>
    </row>
    <row r="37" spans="1:4" s="13" customFormat="1">
      <c r="A37" s="17"/>
      <c r="C37" s="13" t="s">
        <v>226</v>
      </c>
      <c r="D37" s="6">
        <v>21</v>
      </c>
    </row>
    <row r="38" spans="1:4" s="13" customFormat="1">
      <c r="A38" s="17"/>
      <c r="C38" s="13" t="s">
        <v>227</v>
      </c>
      <c r="D38" s="6">
        <v>22</v>
      </c>
    </row>
    <row r="39" spans="1:4" s="13" customFormat="1">
      <c r="A39" s="17"/>
      <c r="C39" s="13" t="s">
        <v>228</v>
      </c>
      <c r="D39" s="6">
        <v>23</v>
      </c>
    </row>
    <row r="40" spans="1:4" s="13" customFormat="1">
      <c r="A40" s="17"/>
      <c r="C40" s="13" t="s">
        <v>229</v>
      </c>
      <c r="D40" s="6">
        <v>24</v>
      </c>
    </row>
    <row r="41" spans="1:4" s="13" customFormat="1">
      <c r="A41" s="17"/>
      <c r="C41" s="13" t="s">
        <v>230</v>
      </c>
      <c r="D41" s="6">
        <v>25</v>
      </c>
    </row>
    <row r="42" spans="1:4" s="13" customFormat="1">
      <c r="A42" s="17"/>
      <c r="C42" s="13" t="s">
        <v>231</v>
      </c>
      <c r="D42" s="6">
        <v>26</v>
      </c>
    </row>
    <row r="43" spans="1:4" s="13" customFormat="1">
      <c r="A43" s="17"/>
      <c r="C43" s="13" t="s">
        <v>232</v>
      </c>
      <c r="D43" s="6">
        <v>27</v>
      </c>
    </row>
    <row r="44" spans="1:4" s="13" customFormat="1">
      <c r="A44" s="17"/>
      <c r="C44" s="13" t="s">
        <v>233</v>
      </c>
      <c r="D44" s="6">
        <v>28</v>
      </c>
    </row>
    <row r="45" spans="1:4" s="13" customFormat="1">
      <c r="A45" s="17"/>
      <c r="C45" s="13" t="s">
        <v>234</v>
      </c>
      <c r="D45" s="6">
        <v>28</v>
      </c>
    </row>
    <row r="46" spans="1:4" s="13" customFormat="1">
      <c r="A46" s="17"/>
      <c r="C46" s="13" t="s">
        <v>235</v>
      </c>
      <c r="D46" s="6">
        <v>28</v>
      </c>
    </row>
    <row r="47" spans="1:4" s="13" customFormat="1">
      <c r="A47" s="17"/>
      <c r="C47" s="13" t="s">
        <v>236</v>
      </c>
      <c r="D47" s="6">
        <v>29</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A1" display="'T27'!A1"/>
    <hyperlink ref="D41" location="'T28'!A1" display="'T28'!A1"/>
    <hyperlink ref="D42" location="'T29'!A1" display="'T29'!A1"/>
    <hyperlink ref="D43" location="'T30'!A1" display="'T30'!A1"/>
    <hyperlink ref="D44" location="'T31'!A1" display="'T31'!A1"/>
    <hyperlink ref="D45" location="'T32'!A1" display="'T32'!A1"/>
    <hyperlink ref="D46" location="'T33'!A1" display="'T33'!A1"/>
    <hyperlink ref="D47" location="'T34'!A1" display="'T34'!A1"/>
    <hyperlink ref="D11" location="Cover!A1" display="i"/>
    <hyperlink ref="D12" location="Notes!A1" display="ii"/>
    <hyperlink ref="D13" location="Glosary!A1" display="iii"/>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zoomScaleNormal="100" workbookViewId="0">
      <selection activeCell="D4" sqref="D4:P5"/>
    </sheetView>
  </sheetViews>
  <sheetFormatPr defaultRowHeight="15"/>
  <cols>
    <col min="1" max="1" width="4.7109375" customWidth="1"/>
    <col min="2" max="2" width="2.7109375" bestFit="1" customWidth="1"/>
    <col min="3" max="3" width="25.7109375" bestFit="1" customWidth="1"/>
    <col min="4" max="5" width="4.5703125" bestFit="1" customWidth="1"/>
    <col min="6" max="6" width="4.7109375" bestFit="1" customWidth="1"/>
    <col min="7" max="8" width="4.5703125" bestFit="1" customWidth="1"/>
    <col min="9" max="11" width="4.28515625" bestFit="1" customWidth="1"/>
    <col min="12" max="12" width="4.5703125" bestFit="1" customWidth="1"/>
    <col min="13" max="13" width="5.140625" bestFit="1" customWidth="1"/>
    <col min="14" max="14" width="5.7109375" bestFit="1" customWidth="1"/>
    <col min="15" max="16" width="4.7109375" bestFit="1" customWidth="1"/>
    <col min="17" max="17" width="28.140625" bestFit="1" customWidth="1"/>
  </cols>
  <sheetData>
    <row r="1" spans="2:17" ht="15.75" thickBot="1"/>
    <row r="2" spans="2:17" ht="29.25" customHeight="1">
      <c r="B2" s="165" t="s">
        <v>414</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c r="B4" s="187" t="s">
        <v>7</v>
      </c>
      <c r="C4" s="79" t="s">
        <v>397</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197" t="s">
        <v>399</v>
      </c>
    </row>
    <row r="5" spans="2:17" ht="15.75" thickBot="1">
      <c r="B5" s="188"/>
      <c r="C5" s="80" t="s">
        <v>398</v>
      </c>
      <c r="D5" s="185"/>
      <c r="E5" s="185"/>
      <c r="F5" s="185"/>
      <c r="G5" s="185"/>
      <c r="H5" s="185"/>
      <c r="I5" s="185"/>
      <c r="J5" s="185"/>
      <c r="K5" s="185"/>
      <c r="L5" s="185"/>
      <c r="M5" s="185"/>
      <c r="N5" s="185"/>
      <c r="O5" s="185"/>
      <c r="P5" s="185"/>
      <c r="Q5" s="198"/>
    </row>
    <row r="6" spans="2:17">
      <c r="B6" s="98"/>
      <c r="C6" s="99" t="s">
        <v>126</v>
      </c>
      <c r="D6" s="140">
        <f>'T23'!D19</f>
        <v>13756</v>
      </c>
      <c r="E6" s="140">
        <f>'T23'!E19</f>
        <v>16157</v>
      </c>
      <c r="F6" s="140">
        <f>'T23'!F19</f>
        <v>1299</v>
      </c>
      <c r="G6" s="140">
        <f>'T23'!G19</f>
        <v>2175</v>
      </c>
      <c r="H6" s="140">
        <f>'T23'!H19</f>
        <v>3576</v>
      </c>
      <c r="I6" s="140">
        <f>'T23'!I19</f>
        <v>4753</v>
      </c>
      <c r="J6" s="140">
        <f>'T23'!J19</f>
        <v>6334</v>
      </c>
      <c r="K6" s="140">
        <f>'T23'!K19</f>
        <v>7473</v>
      </c>
      <c r="L6" s="140">
        <f>'T23'!L19</f>
        <v>8693</v>
      </c>
      <c r="M6" s="140">
        <f>'T23'!M19</f>
        <v>10043</v>
      </c>
      <c r="N6" s="140">
        <f>'T23'!N19</f>
        <v>10042</v>
      </c>
      <c r="O6" s="140">
        <f>'T23'!O19</f>
        <v>12443.701205380001</v>
      </c>
      <c r="P6" s="140">
        <f>'T23'!P19</f>
        <v>14102.791270506001</v>
      </c>
      <c r="Q6" s="60" t="s">
        <v>125</v>
      </c>
    </row>
    <row r="7" spans="2:17">
      <c r="B7" s="93"/>
      <c r="C7" s="42" t="s">
        <v>140</v>
      </c>
      <c r="D7" s="136"/>
      <c r="E7" s="136"/>
      <c r="F7" s="136"/>
      <c r="G7" s="136"/>
      <c r="H7" s="136"/>
      <c r="I7" s="136"/>
      <c r="J7" s="136"/>
      <c r="K7" s="136"/>
      <c r="L7" s="136"/>
      <c r="M7" s="136"/>
      <c r="N7" s="140"/>
      <c r="O7" s="136"/>
      <c r="P7" s="136"/>
      <c r="Q7" s="60" t="s">
        <v>144</v>
      </c>
    </row>
    <row r="8" spans="2:17">
      <c r="B8" s="44">
        <v>1</v>
      </c>
      <c r="C8" s="42" t="s">
        <v>400</v>
      </c>
      <c r="D8" s="136">
        <v>617</v>
      </c>
      <c r="E8" s="136">
        <v>744</v>
      </c>
      <c r="F8" s="136">
        <v>73</v>
      </c>
      <c r="G8" s="136">
        <v>121</v>
      </c>
      <c r="H8" s="136">
        <v>178</v>
      </c>
      <c r="I8" s="136">
        <v>240</v>
      </c>
      <c r="J8" s="136">
        <v>294</v>
      </c>
      <c r="K8" s="136">
        <v>386</v>
      </c>
      <c r="L8" s="136">
        <v>447</v>
      </c>
      <c r="M8" s="136">
        <v>496</v>
      </c>
      <c r="N8" s="136">
        <v>552.97426950700003</v>
      </c>
      <c r="O8" s="136">
        <v>608.52660608799999</v>
      </c>
      <c r="P8" s="136">
        <v>672.64541403199996</v>
      </c>
      <c r="Q8" s="60" t="s">
        <v>145</v>
      </c>
    </row>
    <row r="9" spans="2:17">
      <c r="B9" s="44">
        <v>2</v>
      </c>
      <c r="C9" s="42" t="s">
        <v>401</v>
      </c>
      <c r="D9" s="136">
        <v>165</v>
      </c>
      <c r="E9" s="136">
        <v>183</v>
      </c>
      <c r="F9" s="136">
        <v>18</v>
      </c>
      <c r="G9" s="136">
        <v>27.94</v>
      </c>
      <c r="H9" s="136">
        <v>38.61</v>
      </c>
      <c r="I9" s="136">
        <v>54.55</v>
      </c>
      <c r="J9" s="136">
        <v>61.25</v>
      </c>
      <c r="K9" s="136">
        <v>72.489999999999995</v>
      </c>
      <c r="L9" s="136">
        <v>89</v>
      </c>
      <c r="M9" s="136">
        <v>101.77</v>
      </c>
      <c r="N9" s="136">
        <v>112.91555384599999</v>
      </c>
      <c r="O9" s="136">
        <v>124.295088083</v>
      </c>
      <c r="P9" s="136">
        <v>139.731387928</v>
      </c>
      <c r="Q9" s="60" t="s">
        <v>146</v>
      </c>
    </row>
    <row r="10" spans="2:17">
      <c r="B10" s="44">
        <v>3</v>
      </c>
      <c r="C10" s="42" t="s">
        <v>402</v>
      </c>
      <c r="D10" s="136">
        <v>14</v>
      </c>
      <c r="E10" s="136">
        <v>16</v>
      </c>
      <c r="F10" s="136">
        <v>1</v>
      </c>
      <c r="G10" s="136">
        <v>2.83</v>
      </c>
      <c r="H10" s="136">
        <v>4.05</v>
      </c>
      <c r="I10" s="136">
        <v>5.46</v>
      </c>
      <c r="J10" s="136">
        <v>6.66</v>
      </c>
      <c r="K10" s="136">
        <v>7.82</v>
      </c>
      <c r="L10" s="136">
        <v>9</v>
      </c>
      <c r="M10" s="136">
        <v>10.6</v>
      </c>
      <c r="N10" s="136">
        <v>11.108504157</v>
      </c>
      <c r="O10" s="136">
        <v>12.222515088</v>
      </c>
      <c r="P10" s="136">
        <v>13.285523688</v>
      </c>
      <c r="Q10" s="60" t="s">
        <v>147</v>
      </c>
    </row>
    <row r="11" spans="2:17">
      <c r="B11" s="44">
        <v>4</v>
      </c>
      <c r="C11" s="42" t="s">
        <v>403</v>
      </c>
      <c r="D11" s="136">
        <v>19</v>
      </c>
      <c r="E11" s="136">
        <v>21</v>
      </c>
      <c r="F11" s="136">
        <v>2</v>
      </c>
      <c r="G11" s="136">
        <v>4</v>
      </c>
      <c r="H11" s="136">
        <v>5</v>
      </c>
      <c r="I11" s="136">
        <v>7</v>
      </c>
      <c r="J11" s="136">
        <v>9</v>
      </c>
      <c r="K11" s="136">
        <v>10</v>
      </c>
      <c r="L11" s="136">
        <v>12</v>
      </c>
      <c r="M11" s="136">
        <v>14</v>
      </c>
      <c r="N11" s="136">
        <v>15.928131227</v>
      </c>
      <c r="O11" s="136">
        <v>17.627390698999999</v>
      </c>
      <c r="P11" s="136">
        <v>19.614769815000002</v>
      </c>
      <c r="Q11" s="60" t="s">
        <v>148</v>
      </c>
    </row>
    <row r="12" spans="2:17" ht="15" customHeight="1">
      <c r="B12" s="44">
        <v>5</v>
      </c>
      <c r="C12" s="42" t="s">
        <v>404</v>
      </c>
      <c r="D12" s="136">
        <v>66</v>
      </c>
      <c r="E12" s="136">
        <v>82</v>
      </c>
      <c r="F12" s="136">
        <v>4</v>
      </c>
      <c r="G12" s="136">
        <v>6.25</v>
      </c>
      <c r="H12" s="136">
        <v>9.3699999999999992</v>
      </c>
      <c r="I12" s="136">
        <v>13.44</v>
      </c>
      <c r="J12" s="136">
        <v>17.54</v>
      </c>
      <c r="K12" s="136">
        <v>24.41</v>
      </c>
      <c r="L12" s="136">
        <v>27</v>
      </c>
      <c r="M12" s="136">
        <v>31.07</v>
      </c>
      <c r="N12" s="136">
        <v>34.651445815999999</v>
      </c>
      <c r="O12" s="136">
        <v>39.216860154999999</v>
      </c>
      <c r="P12" s="136">
        <v>42.815501368</v>
      </c>
      <c r="Q12" s="60" t="s">
        <v>149</v>
      </c>
    </row>
    <row r="13" spans="2:17">
      <c r="B13" s="44">
        <v>6</v>
      </c>
      <c r="C13" s="42" t="s">
        <v>405</v>
      </c>
      <c r="D13" s="136">
        <v>69</v>
      </c>
      <c r="E13" s="136">
        <v>86</v>
      </c>
      <c r="F13" s="136">
        <v>4</v>
      </c>
      <c r="G13" s="136">
        <v>9.08</v>
      </c>
      <c r="H13" s="136">
        <v>12.96</v>
      </c>
      <c r="I13" s="136">
        <v>20.9</v>
      </c>
      <c r="J13" s="136">
        <v>26.08</v>
      </c>
      <c r="K13" s="136">
        <v>32.04</v>
      </c>
      <c r="L13" s="136">
        <v>46</v>
      </c>
      <c r="M13" s="136">
        <v>49.84</v>
      </c>
      <c r="N13" s="136">
        <v>53.131204386999997</v>
      </c>
      <c r="O13" s="136">
        <v>59.931449968000003</v>
      </c>
      <c r="P13" s="136">
        <v>64.424911874999992</v>
      </c>
      <c r="Q13" s="60" t="s">
        <v>150</v>
      </c>
    </row>
    <row r="14" spans="2:17">
      <c r="B14" s="94"/>
      <c r="C14" s="97" t="s">
        <v>406</v>
      </c>
      <c r="D14" s="140">
        <v>887</v>
      </c>
      <c r="E14" s="140">
        <v>950</v>
      </c>
      <c r="F14" s="140">
        <v>1131</v>
      </c>
      <c r="G14" s="140">
        <v>103</v>
      </c>
      <c r="H14" s="140">
        <v>170</v>
      </c>
      <c r="I14" s="140">
        <v>248</v>
      </c>
      <c r="J14" s="140">
        <v>341</v>
      </c>
      <c r="K14" s="140">
        <v>414</v>
      </c>
      <c r="L14" s="140">
        <v>533</v>
      </c>
      <c r="M14" s="140">
        <v>629</v>
      </c>
      <c r="N14" s="140">
        <v>703</v>
      </c>
      <c r="O14" s="140">
        <f>SUM(O8:O13)</f>
        <v>861.81991008099999</v>
      </c>
      <c r="P14" s="140">
        <f t="shared" ref="P14" si="0">SUM(P8:P13)</f>
        <v>952.51750870600006</v>
      </c>
      <c r="Q14" s="95" t="s">
        <v>151</v>
      </c>
    </row>
    <row r="15" spans="2:17">
      <c r="B15" s="93"/>
      <c r="C15" s="42" t="s">
        <v>407</v>
      </c>
      <c r="D15" s="147"/>
      <c r="E15" s="147"/>
      <c r="F15" s="147"/>
      <c r="G15" s="147"/>
      <c r="H15" s="147"/>
      <c r="I15" s="147"/>
      <c r="J15" s="147"/>
      <c r="K15" s="147"/>
      <c r="L15" s="147"/>
      <c r="M15" s="147"/>
      <c r="N15" s="147"/>
      <c r="O15" s="147"/>
      <c r="P15" s="147"/>
      <c r="Q15" s="60" t="s">
        <v>152</v>
      </c>
    </row>
    <row r="16" spans="2:17">
      <c r="B16" s="44">
        <v>1</v>
      </c>
      <c r="C16" s="42" t="s">
        <v>408</v>
      </c>
      <c r="D16" s="136">
        <v>11.52</v>
      </c>
      <c r="E16" s="136">
        <v>12.1</v>
      </c>
      <c r="F16" s="136">
        <v>1.2</v>
      </c>
      <c r="G16" s="136">
        <v>1.62</v>
      </c>
      <c r="H16" s="136">
        <v>1.88</v>
      </c>
      <c r="I16" s="136">
        <v>3.21</v>
      </c>
      <c r="J16" s="136">
        <v>3.33</v>
      </c>
      <c r="K16" s="136">
        <v>2.8</v>
      </c>
      <c r="L16" s="136">
        <v>3</v>
      </c>
      <c r="M16" s="136">
        <v>3</v>
      </c>
      <c r="N16" s="136">
        <v>3.3049888779999996</v>
      </c>
      <c r="O16" s="136">
        <v>3.5005194999999998</v>
      </c>
      <c r="P16" s="136">
        <v>6.4192622039999998</v>
      </c>
      <c r="Q16" s="60" t="s">
        <v>153</v>
      </c>
    </row>
    <row r="17" spans="2:17">
      <c r="B17" s="44">
        <v>2</v>
      </c>
      <c r="C17" s="42" t="s">
        <v>409</v>
      </c>
      <c r="D17" s="136">
        <v>1</v>
      </c>
      <c r="E17" s="136">
        <v>1</v>
      </c>
      <c r="F17" s="136">
        <v>0</v>
      </c>
      <c r="G17" s="136">
        <v>0.3</v>
      </c>
      <c r="H17" s="136">
        <v>0.4</v>
      </c>
      <c r="I17" s="136">
        <v>0.7</v>
      </c>
      <c r="J17" s="136">
        <v>0.7</v>
      </c>
      <c r="K17" s="136">
        <v>0.7</v>
      </c>
      <c r="L17" s="136">
        <v>1</v>
      </c>
      <c r="M17" s="136">
        <v>1</v>
      </c>
      <c r="N17" s="136">
        <v>0.73340086199999999</v>
      </c>
      <c r="O17" s="136">
        <v>0.77580234100000001</v>
      </c>
      <c r="P17" s="136">
        <v>0.77580234100000001</v>
      </c>
      <c r="Q17" s="60" t="s">
        <v>154</v>
      </c>
    </row>
    <row r="18" spans="2:17">
      <c r="B18" s="44">
        <v>3</v>
      </c>
      <c r="C18" s="42" t="s">
        <v>410</v>
      </c>
      <c r="D18" s="136">
        <v>-9</v>
      </c>
      <c r="E18" s="136">
        <v>-11</v>
      </c>
      <c r="F18" s="136" t="s">
        <v>289</v>
      </c>
      <c r="G18" s="136" t="s">
        <v>289</v>
      </c>
      <c r="H18" s="136">
        <v>0</v>
      </c>
      <c r="I18" s="136">
        <v>0</v>
      </c>
      <c r="J18" s="136" t="s">
        <v>289</v>
      </c>
      <c r="K18" s="136">
        <v>0.1</v>
      </c>
      <c r="L18" s="136">
        <v>0.1</v>
      </c>
      <c r="M18" s="136">
        <v>1</v>
      </c>
      <c r="N18" s="136">
        <v>2.0083904389999998</v>
      </c>
      <c r="O18" s="136">
        <v>2.6035964620000001</v>
      </c>
      <c r="P18" s="136">
        <v>3.3113491640000001</v>
      </c>
      <c r="Q18" s="60" t="s">
        <v>155</v>
      </c>
    </row>
    <row r="19" spans="2:17">
      <c r="B19" s="44">
        <v>4</v>
      </c>
      <c r="C19" s="42" t="s">
        <v>411</v>
      </c>
      <c r="D19" s="136">
        <v>87</v>
      </c>
      <c r="E19" s="136">
        <v>117</v>
      </c>
      <c r="F19" s="136">
        <v>9</v>
      </c>
      <c r="G19" s="136">
        <v>27</v>
      </c>
      <c r="H19" s="136">
        <v>31</v>
      </c>
      <c r="I19" s="136">
        <v>36</v>
      </c>
      <c r="J19" s="136">
        <v>40</v>
      </c>
      <c r="K19" s="136">
        <v>44</v>
      </c>
      <c r="L19" s="136">
        <v>52</v>
      </c>
      <c r="M19" s="136">
        <v>69</v>
      </c>
      <c r="N19" s="136">
        <v>74.430613191999996</v>
      </c>
      <c r="O19" s="136">
        <v>77.157170934000007</v>
      </c>
      <c r="P19" s="136">
        <v>87.985346104000001</v>
      </c>
      <c r="Q19" s="60" t="s">
        <v>156</v>
      </c>
    </row>
    <row r="20" spans="2:17">
      <c r="B20" s="44">
        <v>5</v>
      </c>
      <c r="C20" s="42" t="s">
        <v>412</v>
      </c>
      <c r="D20" s="136">
        <v>-21</v>
      </c>
      <c r="E20" s="136">
        <v>-31</v>
      </c>
      <c r="F20" s="136">
        <v>-3</v>
      </c>
      <c r="G20" s="136">
        <v>-3</v>
      </c>
      <c r="H20" s="136">
        <v>-5</v>
      </c>
      <c r="I20" s="136">
        <v>-19</v>
      </c>
      <c r="J20" s="136">
        <v>-23</v>
      </c>
      <c r="K20" s="136">
        <v>-28</v>
      </c>
      <c r="L20" s="136">
        <v>-42</v>
      </c>
      <c r="M20" s="136">
        <v>-50</v>
      </c>
      <c r="N20" s="136">
        <v>-51.937699952999999</v>
      </c>
      <c r="O20" s="136">
        <v>-63.434637459000001</v>
      </c>
      <c r="P20" s="136">
        <v>-65.343967700999997</v>
      </c>
      <c r="Q20" s="60" t="s">
        <v>157</v>
      </c>
    </row>
    <row r="21" spans="2:17">
      <c r="B21" s="94"/>
      <c r="C21" s="97" t="s">
        <v>413</v>
      </c>
      <c r="D21" s="140">
        <v>58</v>
      </c>
      <c r="E21" s="140">
        <v>69</v>
      </c>
      <c r="F21" s="140">
        <v>88</v>
      </c>
      <c r="G21" s="140">
        <v>7</v>
      </c>
      <c r="H21" s="140">
        <v>26</v>
      </c>
      <c r="I21" s="140">
        <v>28</v>
      </c>
      <c r="J21" s="140">
        <v>20</v>
      </c>
      <c r="K21" s="140">
        <v>21</v>
      </c>
      <c r="L21" s="140">
        <v>19</v>
      </c>
      <c r="M21" s="140">
        <v>14</v>
      </c>
      <c r="N21" s="140">
        <v>24</v>
      </c>
      <c r="O21" s="140">
        <f>SUM(O16:O20)</f>
        <v>20.602451778000002</v>
      </c>
      <c r="P21" s="140">
        <f t="shared" ref="P21" si="1">SUM(P16:P20)</f>
        <v>33.147792112000005</v>
      </c>
      <c r="Q21" s="95" t="s">
        <v>158</v>
      </c>
    </row>
    <row r="22" spans="2:17">
      <c r="B22" s="94"/>
      <c r="C22" s="97" t="s">
        <v>141</v>
      </c>
      <c r="D22" s="140">
        <v>10800</v>
      </c>
      <c r="E22" s="140">
        <v>12876</v>
      </c>
      <c r="F22" s="140">
        <v>15115</v>
      </c>
      <c r="G22" s="140">
        <v>1203</v>
      </c>
      <c r="H22" s="140">
        <v>2030</v>
      </c>
      <c r="I22" s="140">
        <v>3356</v>
      </c>
      <c r="J22" s="140">
        <v>4432</v>
      </c>
      <c r="K22" s="140">
        <v>5940</v>
      </c>
      <c r="L22" s="140">
        <v>6960</v>
      </c>
      <c r="M22" s="140">
        <v>8078</v>
      </c>
      <c r="N22" s="140">
        <v>9363</v>
      </c>
      <c r="O22" s="140">
        <f>O6-O14+O21</f>
        <v>11602.483747077002</v>
      </c>
      <c r="P22" s="140">
        <f>P6-P14+P21</f>
        <v>13183.421553912001</v>
      </c>
      <c r="Q22" s="95" t="s">
        <v>159</v>
      </c>
    </row>
    <row r="23" spans="2:17">
      <c r="B23" s="94"/>
      <c r="C23" s="97" t="s">
        <v>142</v>
      </c>
      <c r="D23" s="140">
        <v>25</v>
      </c>
      <c r="E23" s="140">
        <v>78</v>
      </c>
      <c r="F23" s="140">
        <v>79</v>
      </c>
      <c r="G23" s="140">
        <v>465</v>
      </c>
      <c r="H23" s="140">
        <v>10</v>
      </c>
      <c r="I23" s="140">
        <v>6</v>
      </c>
      <c r="J23" s="140">
        <v>11</v>
      </c>
      <c r="K23" s="140">
        <v>15</v>
      </c>
      <c r="L23" s="148">
        <v>17</v>
      </c>
      <c r="M23" s="140">
        <v>19</v>
      </c>
      <c r="N23" s="140">
        <v>20</v>
      </c>
      <c r="O23" s="140">
        <v>21.861419154</v>
      </c>
      <c r="P23" s="148">
        <v>31.520779373</v>
      </c>
      <c r="Q23" s="95" t="s">
        <v>160</v>
      </c>
    </row>
    <row r="24" spans="2:17" ht="15.75" thickBot="1">
      <c r="B24" s="81"/>
      <c r="C24" s="82" t="s">
        <v>143</v>
      </c>
      <c r="D24" s="138">
        <v>10775</v>
      </c>
      <c r="E24" s="138">
        <v>12797</v>
      </c>
      <c r="F24" s="138">
        <v>15035</v>
      </c>
      <c r="G24" s="138">
        <v>737</v>
      </c>
      <c r="H24" s="138">
        <v>2020</v>
      </c>
      <c r="I24" s="138">
        <v>3350</v>
      </c>
      <c r="J24" s="138">
        <v>4420</v>
      </c>
      <c r="K24" s="138">
        <v>5925</v>
      </c>
      <c r="L24" s="138">
        <v>6943</v>
      </c>
      <c r="M24" s="138">
        <v>8059</v>
      </c>
      <c r="N24" s="138">
        <v>9343</v>
      </c>
      <c r="O24" s="138">
        <f>O22-O23</f>
        <v>11580.622327923002</v>
      </c>
      <c r="P24" s="138">
        <f t="shared" ref="P24" si="2">P22-P23</f>
        <v>13151.900774539001</v>
      </c>
      <c r="Q24" s="96" t="s">
        <v>161</v>
      </c>
    </row>
    <row r="25" spans="2:17" ht="15.75" thickBot="1">
      <c r="B25" s="173"/>
      <c r="C25" s="174"/>
      <c r="D25" s="174"/>
      <c r="E25" s="174"/>
      <c r="F25" s="174"/>
      <c r="G25" s="174"/>
      <c r="H25" s="174"/>
      <c r="I25" s="174"/>
      <c r="J25" s="174"/>
      <c r="K25" s="174"/>
      <c r="L25" s="174"/>
      <c r="M25" s="174"/>
      <c r="N25" s="174"/>
      <c r="O25" s="174"/>
      <c r="P25" s="174"/>
      <c r="Q25" s="175"/>
    </row>
  </sheetData>
  <mergeCells count="18">
    <mergeCell ref="B2:Q2"/>
    <mergeCell ref="B3:Q3"/>
    <mergeCell ref="B4:B5"/>
    <mergeCell ref="D4:D5"/>
    <mergeCell ref="E4:E5"/>
    <mergeCell ref="F4:F5"/>
    <mergeCell ref="G4:G5"/>
    <mergeCell ref="H4:H5"/>
    <mergeCell ref="I4:I5"/>
    <mergeCell ref="J4:J5"/>
    <mergeCell ref="K4:K5"/>
    <mergeCell ref="B25:Q25"/>
    <mergeCell ref="O4:O5"/>
    <mergeCell ref="P4:P5"/>
    <mergeCell ref="L4:L5"/>
    <mergeCell ref="M4:M5"/>
    <mergeCell ref="N4:N5"/>
    <mergeCell ref="Q4:Q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zoomScaleNormal="100" workbookViewId="0">
      <selection activeCell="D4" sqref="D4:P5"/>
    </sheetView>
  </sheetViews>
  <sheetFormatPr defaultRowHeight="15"/>
  <cols>
    <col min="1" max="1" width="4.85546875" customWidth="1"/>
    <col min="2" max="2" width="2.5703125" bestFit="1" customWidth="1"/>
    <col min="3" max="3" width="22.28515625" bestFit="1" customWidth="1"/>
    <col min="4" max="6" width="4.710937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5.140625" bestFit="1" customWidth="1"/>
    <col min="14" max="14" width="5.28515625" bestFit="1" customWidth="1"/>
    <col min="15" max="15" width="4.28515625" bestFit="1" customWidth="1"/>
    <col min="16" max="16" width="4.140625" bestFit="1" customWidth="1"/>
    <col min="17" max="17" width="28.140625" bestFit="1" customWidth="1"/>
  </cols>
  <sheetData>
    <row r="1" spans="2:17" ht="15.75" thickBot="1"/>
    <row r="2" spans="2:17" ht="27.75" customHeight="1">
      <c r="B2" s="165" t="s">
        <v>415</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c r="B4" s="187" t="s">
        <v>7</v>
      </c>
      <c r="C4" s="79" t="s">
        <v>397</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197" t="s">
        <v>399</v>
      </c>
    </row>
    <row r="5" spans="2:17" ht="15.75" thickBot="1">
      <c r="B5" s="188"/>
      <c r="C5" s="80" t="s">
        <v>398</v>
      </c>
      <c r="D5" s="185"/>
      <c r="E5" s="185"/>
      <c r="F5" s="185"/>
      <c r="G5" s="185"/>
      <c r="H5" s="185"/>
      <c r="I5" s="185"/>
      <c r="J5" s="185"/>
      <c r="K5" s="185"/>
      <c r="L5" s="185"/>
      <c r="M5" s="185"/>
      <c r="N5" s="185"/>
      <c r="O5" s="185"/>
      <c r="P5" s="185"/>
      <c r="Q5" s="198"/>
    </row>
    <row r="6" spans="2:17">
      <c r="B6" s="101"/>
      <c r="C6" s="102" t="s">
        <v>126</v>
      </c>
      <c r="D6" s="149">
        <f>'T24'!D19</f>
        <v>10156</v>
      </c>
      <c r="E6" s="149">
        <f>'T24'!E19</f>
        <v>12162</v>
      </c>
      <c r="F6" s="149">
        <f>'T24'!F19</f>
        <v>785</v>
      </c>
      <c r="G6" s="149">
        <f>'T24'!G19</f>
        <v>1359</v>
      </c>
      <c r="H6" s="149">
        <f>'T24'!H19</f>
        <v>2281</v>
      </c>
      <c r="I6" s="149">
        <f>'T24'!I19</f>
        <v>3194</v>
      </c>
      <c r="J6" s="149">
        <f>'T24'!J19</f>
        <v>4341</v>
      </c>
      <c r="K6" s="149">
        <f>'T24'!K19</f>
        <v>5129</v>
      </c>
      <c r="L6" s="149">
        <f>'T24'!L19</f>
        <v>5961</v>
      </c>
      <c r="M6" s="149">
        <f>'T24'!M19</f>
        <v>6900</v>
      </c>
      <c r="N6" s="149">
        <f>'T24'!N19</f>
        <v>7736.6412461259997</v>
      </c>
      <c r="O6" s="149">
        <f>'T24'!O19</f>
        <v>8588.3673301509989</v>
      </c>
      <c r="P6" s="149">
        <f>'T24'!P19</f>
        <v>9818.122991667</v>
      </c>
      <c r="Q6" s="71" t="s">
        <v>125</v>
      </c>
    </row>
    <row r="7" spans="2:17">
      <c r="B7" s="93"/>
      <c r="C7" s="42" t="s">
        <v>140</v>
      </c>
      <c r="D7" s="136"/>
      <c r="E7" s="136"/>
      <c r="F7" s="136"/>
      <c r="G7" s="136"/>
      <c r="H7" s="136"/>
      <c r="I7" s="136"/>
      <c r="J7" s="136"/>
      <c r="K7" s="136"/>
      <c r="L7" s="136"/>
      <c r="M7" s="135"/>
      <c r="N7" s="136"/>
      <c r="O7" s="136"/>
      <c r="P7" s="136"/>
      <c r="Q7" s="60" t="s">
        <v>144</v>
      </c>
    </row>
    <row r="8" spans="2:17">
      <c r="B8" s="44">
        <v>1</v>
      </c>
      <c r="C8" s="42" t="s">
        <v>400</v>
      </c>
      <c r="D8" s="136">
        <v>353</v>
      </c>
      <c r="E8" s="136">
        <v>437</v>
      </c>
      <c r="F8" s="136">
        <v>38</v>
      </c>
      <c r="G8" s="136">
        <v>63</v>
      </c>
      <c r="H8" s="136">
        <v>93</v>
      </c>
      <c r="I8" s="136">
        <v>129</v>
      </c>
      <c r="J8" s="136">
        <v>158</v>
      </c>
      <c r="K8" s="136">
        <v>217</v>
      </c>
      <c r="L8" s="136">
        <v>252</v>
      </c>
      <c r="M8" s="136">
        <v>273</v>
      </c>
      <c r="N8" s="130">
        <v>301.21269814700003</v>
      </c>
      <c r="O8" s="136">
        <v>331.56367111200001</v>
      </c>
      <c r="P8" s="136">
        <v>366.49371781999997</v>
      </c>
      <c r="Q8" s="60" t="s">
        <v>145</v>
      </c>
    </row>
    <row r="9" spans="2:17">
      <c r="B9" s="44">
        <v>2</v>
      </c>
      <c r="C9" s="42" t="s">
        <v>401</v>
      </c>
      <c r="D9" s="136">
        <v>149</v>
      </c>
      <c r="E9" s="136">
        <v>166</v>
      </c>
      <c r="F9" s="136">
        <v>16</v>
      </c>
      <c r="G9" s="136">
        <v>24</v>
      </c>
      <c r="H9" s="136">
        <v>33.409999999999997</v>
      </c>
      <c r="I9" s="136">
        <v>46.96</v>
      </c>
      <c r="J9" s="136">
        <v>52.41</v>
      </c>
      <c r="K9" s="136">
        <v>61.5</v>
      </c>
      <c r="L9" s="136">
        <v>76</v>
      </c>
      <c r="M9" s="136">
        <v>87.59</v>
      </c>
      <c r="N9" s="136">
        <v>96.851689261999994</v>
      </c>
      <c r="O9" s="136">
        <v>106.447172196</v>
      </c>
      <c r="P9" s="136">
        <v>120.70174351599999</v>
      </c>
      <c r="Q9" s="60" t="s">
        <v>146</v>
      </c>
    </row>
    <row r="10" spans="2:17">
      <c r="B10" s="44">
        <v>3</v>
      </c>
      <c r="C10" s="42" t="s">
        <v>402</v>
      </c>
      <c r="D10" s="136">
        <v>13</v>
      </c>
      <c r="E10" s="136">
        <v>15</v>
      </c>
      <c r="F10" s="136">
        <v>1</v>
      </c>
      <c r="G10" s="136">
        <v>3</v>
      </c>
      <c r="H10" s="136">
        <v>3.79</v>
      </c>
      <c r="I10" s="136">
        <v>5.13</v>
      </c>
      <c r="J10" s="136">
        <v>6.26</v>
      </c>
      <c r="K10" s="136">
        <v>7.34</v>
      </c>
      <c r="L10" s="136">
        <v>8</v>
      </c>
      <c r="M10" s="136">
        <v>9.9</v>
      </c>
      <c r="N10" s="136">
        <v>10.416220298000001</v>
      </c>
      <c r="O10" s="136">
        <v>11.469450736000001</v>
      </c>
      <c r="P10" s="136">
        <v>12.462587369</v>
      </c>
      <c r="Q10" s="60" t="s">
        <v>147</v>
      </c>
    </row>
    <row r="11" spans="2:17" ht="15" customHeight="1">
      <c r="B11" s="44">
        <v>4</v>
      </c>
      <c r="C11" s="42" t="s">
        <v>403</v>
      </c>
      <c r="D11" s="136">
        <v>17</v>
      </c>
      <c r="E11" s="136">
        <v>18</v>
      </c>
      <c r="F11" s="136">
        <v>2</v>
      </c>
      <c r="G11" s="136">
        <v>3</v>
      </c>
      <c r="H11" s="136">
        <v>5</v>
      </c>
      <c r="I11" s="136">
        <v>6</v>
      </c>
      <c r="J11" s="136">
        <v>8</v>
      </c>
      <c r="K11" s="136">
        <v>9</v>
      </c>
      <c r="L11" s="136">
        <v>11</v>
      </c>
      <c r="M11" s="136">
        <v>12</v>
      </c>
      <c r="N11" s="136">
        <v>14.141985869999999</v>
      </c>
      <c r="O11" s="136">
        <v>15.624899592</v>
      </c>
      <c r="P11" s="136">
        <v>17.437565201000002</v>
      </c>
      <c r="Q11" s="60" t="s">
        <v>148</v>
      </c>
    </row>
    <row r="12" spans="2:17">
      <c r="B12" s="44">
        <v>5</v>
      </c>
      <c r="C12" s="42" t="s">
        <v>404</v>
      </c>
      <c r="D12" s="136">
        <v>62</v>
      </c>
      <c r="E12" s="136">
        <v>77</v>
      </c>
      <c r="F12" s="136">
        <v>3</v>
      </c>
      <c r="G12" s="136">
        <v>5</v>
      </c>
      <c r="H12" s="136">
        <v>8.06</v>
      </c>
      <c r="I12" s="136">
        <v>11.33</v>
      </c>
      <c r="J12" s="136">
        <v>15.31</v>
      </c>
      <c r="K12" s="136">
        <v>21.77</v>
      </c>
      <c r="L12" s="136">
        <v>24</v>
      </c>
      <c r="M12" s="136">
        <v>27.6</v>
      </c>
      <c r="N12" s="136">
        <v>30.944089459000001</v>
      </c>
      <c r="O12" s="136">
        <v>34.930153523000001</v>
      </c>
      <c r="P12" s="136">
        <v>38.083718386000001</v>
      </c>
      <c r="Q12" s="60" t="s">
        <v>149</v>
      </c>
    </row>
    <row r="13" spans="2:17">
      <c r="B13" s="44">
        <v>6</v>
      </c>
      <c r="C13" s="42" t="s">
        <v>405</v>
      </c>
      <c r="D13" s="136">
        <v>63</v>
      </c>
      <c r="E13" s="136">
        <v>78</v>
      </c>
      <c r="F13" s="136">
        <v>3</v>
      </c>
      <c r="G13" s="136">
        <v>8</v>
      </c>
      <c r="H13" s="136">
        <v>11.53</v>
      </c>
      <c r="I13" s="136">
        <v>17.649999999999999</v>
      </c>
      <c r="J13" s="136">
        <v>22.61</v>
      </c>
      <c r="K13" s="136">
        <v>27.62</v>
      </c>
      <c r="L13" s="136">
        <v>39</v>
      </c>
      <c r="M13" s="136">
        <v>43.37</v>
      </c>
      <c r="N13" s="136">
        <v>46.438071743999998</v>
      </c>
      <c r="O13" s="136">
        <v>52.372019883</v>
      </c>
      <c r="P13" s="136">
        <v>56.963331314999998</v>
      </c>
      <c r="Q13" s="60" t="s">
        <v>150</v>
      </c>
    </row>
    <row r="14" spans="2:17" s="103" customFormat="1">
      <c r="B14" s="94"/>
      <c r="C14" s="97" t="s">
        <v>406</v>
      </c>
      <c r="D14" s="140">
        <v>619</v>
      </c>
      <c r="E14" s="140">
        <v>657</v>
      </c>
      <c r="F14" s="140">
        <v>791</v>
      </c>
      <c r="G14" s="140">
        <v>64</v>
      </c>
      <c r="H14" s="140">
        <v>107</v>
      </c>
      <c r="I14" s="140">
        <v>154</v>
      </c>
      <c r="J14" s="140">
        <v>216</v>
      </c>
      <c r="K14" s="140">
        <v>262</v>
      </c>
      <c r="L14" s="140">
        <v>345</v>
      </c>
      <c r="M14" s="140">
        <v>411</v>
      </c>
      <c r="N14" s="140">
        <v>454</v>
      </c>
      <c r="O14" s="140">
        <f>SUM(O8:O13)</f>
        <v>552.40736704200003</v>
      </c>
      <c r="P14" s="140">
        <f t="shared" ref="P14" si="0">SUM(P8:P13)</f>
        <v>612.14266360700003</v>
      </c>
      <c r="Q14" s="95" t="s">
        <v>151</v>
      </c>
    </row>
    <row r="15" spans="2:17">
      <c r="B15" s="93"/>
      <c r="C15" s="42" t="s">
        <v>407</v>
      </c>
      <c r="D15" s="136"/>
      <c r="E15" s="136"/>
      <c r="F15" s="136"/>
      <c r="G15" s="136"/>
      <c r="H15" s="136"/>
      <c r="I15" s="136"/>
      <c r="J15" s="136"/>
      <c r="K15" s="136"/>
      <c r="L15" s="136"/>
      <c r="M15" s="136"/>
      <c r="N15" s="130"/>
      <c r="O15" s="136"/>
      <c r="P15" s="136"/>
      <c r="Q15" s="60" t="s">
        <v>152</v>
      </c>
    </row>
    <row r="16" spans="2:17">
      <c r="B16" s="44">
        <v>1</v>
      </c>
      <c r="C16" s="42" t="s">
        <v>408</v>
      </c>
      <c r="D16" s="136">
        <v>11</v>
      </c>
      <c r="E16" s="136">
        <v>12</v>
      </c>
      <c r="F16" s="136">
        <v>1</v>
      </c>
      <c r="G16" s="136">
        <v>2</v>
      </c>
      <c r="H16" s="136">
        <v>2</v>
      </c>
      <c r="I16" s="136">
        <v>3</v>
      </c>
      <c r="J16" s="136">
        <v>3</v>
      </c>
      <c r="K16" s="136">
        <v>3</v>
      </c>
      <c r="L16" s="135">
        <v>3</v>
      </c>
      <c r="M16" s="136">
        <v>3</v>
      </c>
      <c r="N16" s="136">
        <v>3.2548851879999998</v>
      </c>
      <c r="O16" s="136">
        <v>3.4354622799999999</v>
      </c>
      <c r="P16" s="135">
        <v>6.4074048440000002</v>
      </c>
      <c r="Q16" s="60" t="s">
        <v>153</v>
      </c>
    </row>
    <row r="17" spans="2:17">
      <c r="B17" s="44">
        <v>2</v>
      </c>
      <c r="C17" s="42" t="s">
        <v>409</v>
      </c>
      <c r="D17" s="136">
        <v>1</v>
      </c>
      <c r="E17" s="136">
        <v>1</v>
      </c>
      <c r="F17" s="136">
        <v>0.2</v>
      </c>
      <c r="G17" s="136">
        <v>0.3</v>
      </c>
      <c r="H17" s="136">
        <v>0.4</v>
      </c>
      <c r="I17" s="136">
        <v>0.4</v>
      </c>
      <c r="J17" s="136">
        <v>0.7</v>
      </c>
      <c r="K17" s="136">
        <v>0.6</v>
      </c>
      <c r="L17" s="135">
        <v>1</v>
      </c>
      <c r="M17" s="136">
        <v>0.8</v>
      </c>
      <c r="N17" s="136">
        <v>0.74978350599999999</v>
      </c>
      <c r="O17" s="136">
        <v>0.79907215200000004</v>
      </c>
      <c r="P17" s="135">
        <v>0.79907215200000004</v>
      </c>
      <c r="Q17" s="60" t="s">
        <v>154</v>
      </c>
    </row>
    <row r="18" spans="2:17">
      <c r="B18" s="44">
        <v>3</v>
      </c>
      <c r="C18" s="42" t="s">
        <v>410</v>
      </c>
      <c r="D18" s="136">
        <v>-9</v>
      </c>
      <c r="E18" s="136">
        <v>-11</v>
      </c>
      <c r="F18" s="136" t="s">
        <v>289</v>
      </c>
      <c r="G18" s="136" t="s">
        <v>289</v>
      </c>
      <c r="H18" s="136">
        <v>0</v>
      </c>
      <c r="I18" s="136">
        <v>0</v>
      </c>
      <c r="J18" s="136" t="s">
        <v>289</v>
      </c>
      <c r="K18" s="136">
        <v>0.1</v>
      </c>
      <c r="L18" s="135">
        <v>0.1</v>
      </c>
      <c r="M18" s="136">
        <v>0.75</v>
      </c>
      <c r="N18" s="136">
        <v>2.0083904389999998</v>
      </c>
      <c r="O18" s="136">
        <v>2.6035964620000001</v>
      </c>
      <c r="P18" s="135">
        <v>3.3113491640000001</v>
      </c>
      <c r="Q18" s="60" t="s">
        <v>155</v>
      </c>
    </row>
    <row r="19" spans="2:17">
      <c r="B19" s="44">
        <v>4</v>
      </c>
      <c r="C19" s="42" t="s">
        <v>411</v>
      </c>
      <c r="D19" s="136">
        <v>58</v>
      </c>
      <c r="E19" s="136">
        <v>74</v>
      </c>
      <c r="F19" s="136">
        <v>3</v>
      </c>
      <c r="G19" s="136">
        <v>19</v>
      </c>
      <c r="H19" s="136">
        <v>20.97</v>
      </c>
      <c r="I19" s="136">
        <v>23.23</v>
      </c>
      <c r="J19" s="136">
        <v>25.17</v>
      </c>
      <c r="K19" s="136">
        <v>26.38</v>
      </c>
      <c r="L19" s="135">
        <v>32</v>
      </c>
      <c r="M19" s="136">
        <v>44.49</v>
      </c>
      <c r="N19" s="136">
        <v>46.52487893</v>
      </c>
      <c r="O19" s="136">
        <v>48.328828737999999</v>
      </c>
      <c r="P19" s="135">
        <v>52.153338521000002</v>
      </c>
      <c r="Q19" s="60" t="s">
        <v>156</v>
      </c>
    </row>
    <row r="20" spans="2:17">
      <c r="B20" s="44">
        <v>5</v>
      </c>
      <c r="C20" s="42" t="s">
        <v>412</v>
      </c>
      <c r="D20" s="136">
        <v>-19</v>
      </c>
      <c r="E20" s="136">
        <v>-23</v>
      </c>
      <c r="F20" s="136">
        <v>-1</v>
      </c>
      <c r="G20" s="136">
        <v>-2.77</v>
      </c>
      <c r="H20" s="136">
        <v>-4.2699999999999996</v>
      </c>
      <c r="I20" s="136">
        <v>-18.670000000000002</v>
      </c>
      <c r="J20" s="136">
        <v>-22.25</v>
      </c>
      <c r="K20" s="136">
        <v>-27.12</v>
      </c>
      <c r="L20" s="135">
        <v>-32</v>
      </c>
      <c r="M20" s="136">
        <v>-40.19</v>
      </c>
      <c r="N20" s="136">
        <v>-44.746806821</v>
      </c>
      <c r="O20" s="136">
        <v>-55.813296563999998</v>
      </c>
      <c r="P20" s="135">
        <v>-57.229097813999999</v>
      </c>
      <c r="Q20" s="60" t="s">
        <v>157</v>
      </c>
    </row>
    <row r="21" spans="2:17">
      <c r="B21" s="94"/>
      <c r="C21" s="97" t="s">
        <v>413</v>
      </c>
      <c r="D21" s="140">
        <v>36</v>
      </c>
      <c r="E21" s="140">
        <v>42</v>
      </c>
      <c r="F21" s="140">
        <v>53</v>
      </c>
      <c r="G21" s="140">
        <v>3</v>
      </c>
      <c r="H21" s="140">
        <v>18</v>
      </c>
      <c r="I21" s="140">
        <v>19</v>
      </c>
      <c r="J21" s="140">
        <v>8</v>
      </c>
      <c r="K21" s="140">
        <v>7</v>
      </c>
      <c r="L21" s="140">
        <v>3</v>
      </c>
      <c r="M21" s="140">
        <v>4</v>
      </c>
      <c r="N21" s="140">
        <v>9</v>
      </c>
      <c r="O21" s="140">
        <f>SUM(O16:O20)</f>
        <v>-0.64633693199999698</v>
      </c>
      <c r="P21" s="140">
        <f t="shared" ref="P21" si="1">SUM(P16:P20)</f>
        <v>5.4420668670000012</v>
      </c>
      <c r="Q21" s="95" t="s">
        <v>158</v>
      </c>
    </row>
    <row r="22" spans="2:17">
      <c r="B22" s="94"/>
      <c r="C22" s="97" t="s">
        <v>141</v>
      </c>
      <c r="D22" s="140">
        <v>7646</v>
      </c>
      <c r="E22" s="140">
        <v>9541</v>
      </c>
      <c r="F22" s="140">
        <v>11424</v>
      </c>
      <c r="G22" s="140">
        <v>725</v>
      </c>
      <c r="H22" s="140">
        <v>1270</v>
      </c>
      <c r="I22" s="140">
        <v>2146</v>
      </c>
      <c r="J22" s="140">
        <v>2985</v>
      </c>
      <c r="K22" s="140">
        <v>4086</v>
      </c>
      <c r="L22" s="140">
        <v>4787</v>
      </c>
      <c r="M22" s="140">
        <v>5554</v>
      </c>
      <c r="N22" s="140">
        <v>6456</v>
      </c>
      <c r="O22" s="140">
        <v>7244.4276225880003</v>
      </c>
      <c r="P22" s="140">
        <f>+P6-P14+P21</f>
        <v>9211.4223949269999</v>
      </c>
      <c r="Q22" s="95" t="s">
        <v>159</v>
      </c>
    </row>
    <row r="23" spans="2:17">
      <c r="B23" s="94"/>
      <c r="C23" s="97" t="s">
        <v>142</v>
      </c>
      <c r="D23" s="140">
        <v>77</v>
      </c>
      <c r="E23" s="140">
        <v>78</v>
      </c>
      <c r="F23" s="140">
        <v>458</v>
      </c>
      <c r="G23" s="140">
        <v>9.8000000000000007</v>
      </c>
      <c r="H23" s="140">
        <v>5.9</v>
      </c>
      <c r="I23" s="140">
        <v>9.1</v>
      </c>
      <c r="J23" s="140">
        <v>12.7</v>
      </c>
      <c r="K23" s="140">
        <v>14.8</v>
      </c>
      <c r="L23" s="140">
        <v>16</v>
      </c>
      <c r="M23" s="136">
        <v>18.2</v>
      </c>
      <c r="N23" s="140">
        <v>19.530216168999999</v>
      </c>
      <c r="O23" s="140">
        <v>20.648024145000001</v>
      </c>
      <c r="P23" s="140">
        <v>28.863594662000001</v>
      </c>
      <c r="Q23" s="95" t="s">
        <v>160</v>
      </c>
    </row>
    <row r="24" spans="2:17" ht="15.75" thickBot="1">
      <c r="B24" s="81"/>
      <c r="C24" s="82" t="s">
        <v>143</v>
      </c>
      <c r="D24" s="138">
        <v>7623</v>
      </c>
      <c r="E24" s="138">
        <v>9464</v>
      </c>
      <c r="F24" s="138">
        <v>11346</v>
      </c>
      <c r="G24" s="138">
        <v>267</v>
      </c>
      <c r="H24" s="138">
        <v>1260</v>
      </c>
      <c r="I24" s="138">
        <v>2140</v>
      </c>
      <c r="J24" s="138">
        <v>2976</v>
      </c>
      <c r="K24" s="138">
        <v>4073</v>
      </c>
      <c r="L24" s="138">
        <v>4772</v>
      </c>
      <c r="M24" s="138">
        <v>5538</v>
      </c>
      <c r="N24" s="138">
        <v>6437</v>
      </c>
      <c r="O24" s="138">
        <v>7224.8974064190006</v>
      </c>
      <c r="P24" s="138">
        <f>+P22-P23</f>
        <v>9182.5588002650002</v>
      </c>
      <c r="Q24" s="96" t="s">
        <v>161</v>
      </c>
    </row>
    <row r="25" spans="2:17" ht="15.75" thickBot="1">
      <c r="B25" s="173"/>
      <c r="C25" s="174"/>
      <c r="D25" s="174"/>
      <c r="E25" s="174"/>
      <c r="F25" s="174"/>
      <c r="G25" s="174"/>
      <c r="H25" s="174"/>
      <c r="I25" s="174"/>
      <c r="J25" s="174"/>
      <c r="K25" s="174"/>
      <c r="L25" s="174"/>
      <c r="M25" s="174"/>
      <c r="N25" s="174"/>
      <c r="O25" s="174"/>
      <c r="P25" s="174"/>
      <c r="Q25" s="175"/>
    </row>
  </sheetData>
  <mergeCells count="18">
    <mergeCell ref="B2:Q2"/>
    <mergeCell ref="B3:Q3"/>
    <mergeCell ref="B4:B5"/>
    <mergeCell ref="D4:D5"/>
    <mergeCell ref="E4:E5"/>
    <mergeCell ref="F4:F5"/>
    <mergeCell ref="G4:G5"/>
    <mergeCell ref="H4:H5"/>
    <mergeCell ref="I4:I5"/>
    <mergeCell ref="J4:J5"/>
    <mergeCell ref="K4:K5"/>
    <mergeCell ref="B25:Q25"/>
    <mergeCell ref="O4:O5"/>
    <mergeCell ref="P4:P5"/>
    <mergeCell ref="L4:L5"/>
    <mergeCell ref="M4:M5"/>
    <mergeCell ref="N4:N5"/>
    <mergeCell ref="Q4:Q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zoomScaleNormal="100" workbookViewId="0">
      <selection activeCell="D4" sqref="D4:P5"/>
    </sheetView>
  </sheetViews>
  <sheetFormatPr defaultRowHeight="15"/>
  <cols>
    <col min="1" max="1" width="5" customWidth="1"/>
    <col min="2" max="2" width="2.5703125" bestFit="1" customWidth="1"/>
    <col min="3" max="3" width="22.28515625"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5.140625" bestFit="1" customWidth="1"/>
    <col min="14" max="14" width="5.28515625" bestFit="1" customWidth="1"/>
    <col min="15" max="15" width="4.28515625" bestFit="1" customWidth="1"/>
    <col min="16" max="16" width="4.140625" bestFit="1" customWidth="1"/>
    <col min="17" max="17" width="24.85546875" bestFit="1" customWidth="1"/>
  </cols>
  <sheetData>
    <row r="1" spans="2:17" ht="15.75" thickBot="1"/>
    <row r="2" spans="2:17" ht="27" customHeight="1">
      <c r="B2" s="165" t="s">
        <v>416</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c r="B4" s="187" t="s">
        <v>7</v>
      </c>
      <c r="C4" s="79" t="s">
        <v>397</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197" t="s">
        <v>399</v>
      </c>
    </row>
    <row r="5" spans="2:17" ht="15.75" thickBot="1">
      <c r="B5" s="188"/>
      <c r="C5" s="80" t="s">
        <v>398</v>
      </c>
      <c r="D5" s="185"/>
      <c r="E5" s="185"/>
      <c r="F5" s="185"/>
      <c r="G5" s="185"/>
      <c r="H5" s="185"/>
      <c r="I5" s="185"/>
      <c r="J5" s="185"/>
      <c r="K5" s="185"/>
      <c r="L5" s="185"/>
      <c r="M5" s="185"/>
      <c r="N5" s="185"/>
      <c r="O5" s="185"/>
      <c r="P5" s="185"/>
      <c r="Q5" s="198"/>
    </row>
    <row r="6" spans="2:17" ht="15" customHeight="1">
      <c r="B6" s="101"/>
      <c r="C6" s="102" t="s">
        <v>126</v>
      </c>
      <c r="D6" s="140">
        <f>'T25'!D19</f>
        <v>1174</v>
      </c>
      <c r="E6" s="140">
        <f>'T25'!E19</f>
        <v>1320</v>
      </c>
      <c r="F6" s="140">
        <f>'T25'!F19</f>
        <v>187</v>
      </c>
      <c r="G6" s="140">
        <f>'T25'!G19</f>
        <v>212</v>
      </c>
      <c r="H6" s="140">
        <f>'T25'!H19</f>
        <v>325</v>
      </c>
      <c r="I6" s="140">
        <f>'T25'!I19</f>
        <v>441</v>
      </c>
      <c r="J6" s="140">
        <f>'T25'!J19</f>
        <v>572</v>
      </c>
      <c r="K6" s="140">
        <f>'T25'!K19</f>
        <v>705</v>
      </c>
      <c r="L6" s="140">
        <f>'T25'!L19</f>
        <v>837</v>
      </c>
      <c r="M6" s="140">
        <f>'T25'!M19</f>
        <v>980</v>
      </c>
      <c r="N6" s="140">
        <f>'T25'!N19</f>
        <v>1089.3061372780001</v>
      </c>
      <c r="O6" s="140">
        <f>'T25'!O19</f>
        <v>1211.6904976149999</v>
      </c>
      <c r="P6" s="140">
        <f>'T25'!P19</f>
        <v>1336.945424499</v>
      </c>
      <c r="Q6" s="97" t="s">
        <v>125</v>
      </c>
    </row>
    <row r="7" spans="2:17">
      <c r="B7" s="93"/>
      <c r="C7" s="42" t="s">
        <v>140</v>
      </c>
      <c r="D7" s="136"/>
      <c r="E7" s="136"/>
      <c r="F7" s="136"/>
      <c r="G7" s="136"/>
      <c r="H7" s="136"/>
      <c r="I7" s="136"/>
      <c r="J7" s="136"/>
      <c r="K7" s="136"/>
      <c r="L7" s="136"/>
      <c r="M7" s="136"/>
      <c r="N7" s="136"/>
      <c r="O7" s="136"/>
      <c r="P7" s="136"/>
      <c r="Q7" s="60" t="s">
        <v>144</v>
      </c>
    </row>
    <row r="8" spans="2:17">
      <c r="B8" s="44">
        <v>1</v>
      </c>
      <c r="C8" s="42" t="s">
        <v>400</v>
      </c>
      <c r="D8" s="136">
        <v>31</v>
      </c>
      <c r="E8" s="136">
        <v>39</v>
      </c>
      <c r="F8" s="136">
        <v>5</v>
      </c>
      <c r="G8" s="136">
        <v>7</v>
      </c>
      <c r="H8" s="136">
        <v>10</v>
      </c>
      <c r="I8" s="136">
        <v>15</v>
      </c>
      <c r="J8" s="136">
        <v>17</v>
      </c>
      <c r="K8" s="136">
        <v>24</v>
      </c>
      <c r="L8" s="136">
        <v>25</v>
      </c>
      <c r="M8" s="136">
        <v>28</v>
      </c>
      <c r="N8" s="136">
        <v>30.508630293</v>
      </c>
      <c r="O8" s="136">
        <v>33.766869057999997</v>
      </c>
      <c r="P8" s="136">
        <v>36.478628272000002</v>
      </c>
      <c r="Q8" s="60" t="s">
        <v>145</v>
      </c>
    </row>
    <row r="9" spans="2:17">
      <c r="B9" s="44">
        <v>2</v>
      </c>
      <c r="C9" s="42" t="s">
        <v>401</v>
      </c>
      <c r="D9" s="136">
        <v>16</v>
      </c>
      <c r="E9" s="136">
        <v>17</v>
      </c>
      <c r="F9" s="136">
        <v>2</v>
      </c>
      <c r="G9" s="136">
        <v>3.58</v>
      </c>
      <c r="H9" s="136">
        <v>5.21</v>
      </c>
      <c r="I9" s="136">
        <v>7.6</v>
      </c>
      <c r="J9" s="136">
        <v>8.84</v>
      </c>
      <c r="K9" s="136">
        <v>10.99</v>
      </c>
      <c r="L9" s="136">
        <v>12</v>
      </c>
      <c r="M9" s="136">
        <v>14.18</v>
      </c>
      <c r="N9" s="136">
        <v>16.063864584000001</v>
      </c>
      <c r="O9" s="136">
        <v>17.847915886999999</v>
      </c>
      <c r="P9" s="136">
        <v>19.029644412</v>
      </c>
      <c r="Q9" s="60" t="s">
        <v>146</v>
      </c>
    </row>
    <row r="10" spans="2:17">
      <c r="B10" s="44">
        <v>3</v>
      </c>
      <c r="C10" s="42" t="s">
        <v>402</v>
      </c>
      <c r="D10" s="136">
        <v>1</v>
      </c>
      <c r="E10" s="136">
        <v>1</v>
      </c>
      <c r="F10" s="136">
        <v>0.1</v>
      </c>
      <c r="G10" s="136">
        <v>0.2</v>
      </c>
      <c r="H10" s="136">
        <v>0.3</v>
      </c>
      <c r="I10" s="136">
        <v>0.3</v>
      </c>
      <c r="J10" s="136">
        <v>0.4</v>
      </c>
      <c r="K10" s="136">
        <v>0.5</v>
      </c>
      <c r="L10" s="136">
        <v>0.5</v>
      </c>
      <c r="M10" s="136">
        <v>0.7</v>
      </c>
      <c r="N10" s="136">
        <v>0.692283859</v>
      </c>
      <c r="O10" s="136">
        <v>0.75306435199999999</v>
      </c>
      <c r="P10" s="136">
        <v>0.82293631899999997</v>
      </c>
      <c r="Q10" s="60" t="s">
        <v>147</v>
      </c>
    </row>
    <row r="11" spans="2:17">
      <c r="B11" s="44">
        <v>4</v>
      </c>
      <c r="C11" s="42" t="s">
        <v>403</v>
      </c>
      <c r="D11" s="136">
        <v>2</v>
      </c>
      <c r="E11" s="136">
        <v>2</v>
      </c>
      <c r="F11" s="136">
        <v>0.3</v>
      </c>
      <c r="G11" s="136">
        <v>0.4</v>
      </c>
      <c r="H11" s="136">
        <v>0.6</v>
      </c>
      <c r="I11" s="136">
        <v>0.8</v>
      </c>
      <c r="J11" s="136">
        <v>1</v>
      </c>
      <c r="K11" s="136">
        <v>1.2</v>
      </c>
      <c r="L11" s="136">
        <v>1</v>
      </c>
      <c r="M11" s="136">
        <v>1.6</v>
      </c>
      <c r="N11" s="136">
        <v>1.7861453570000001</v>
      </c>
      <c r="O11" s="136">
        <v>2.002491107</v>
      </c>
      <c r="P11" s="136">
        <v>2.1772046139999999</v>
      </c>
      <c r="Q11" s="60" t="s">
        <v>148</v>
      </c>
    </row>
    <row r="12" spans="2:17">
      <c r="B12" s="44">
        <v>5</v>
      </c>
      <c r="C12" s="42" t="s">
        <v>404</v>
      </c>
      <c r="D12" s="136">
        <v>4</v>
      </c>
      <c r="E12" s="136">
        <v>5</v>
      </c>
      <c r="F12" s="136">
        <v>1</v>
      </c>
      <c r="G12" s="136">
        <v>1</v>
      </c>
      <c r="H12" s="136">
        <v>1</v>
      </c>
      <c r="I12" s="136">
        <v>2</v>
      </c>
      <c r="J12" s="136">
        <v>2</v>
      </c>
      <c r="K12" s="136">
        <v>3</v>
      </c>
      <c r="L12" s="136">
        <v>3</v>
      </c>
      <c r="M12" s="136">
        <v>3</v>
      </c>
      <c r="N12" s="136">
        <v>3.7073563570000001</v>
      </c>
      <c r="O12" s="136">
        <v>4.2867066319999996</v>
      </c>
      <c r="P12" s="136">
        <v>4.7317829820000004</v>
      </c>
      <c r="Q12" s="60" t="s">
        <v>149</v>
      </c>
    </row>
    <row r="13" spans="2:17">
      <c r="B13" s="44">
        <v>6</v>
      </c>
      <c r="C13" s="42" t="s">
        <v>405</v>
      </c>
      <c r="D13" s="136">
        <v>6</v>
      </c>
      <c r="E13" s="136">
        <v>8</v>
      </c>
      <c r="F13" s="136">
        <v>1</v>
      </c>
      <c r="G13" s="136">
        <v>1</v>
      </c>
      <c r="H13" s="136">
        <v>1</v>
      </c>
      <c r="I13" s="136">
        <v>3</v>
      </c>
      <c r="J13" s="136">
        <v>3</v>
      </c>
      <c r="K13" s="136">
        <v>4</v>
      </c>
      <c r="L13" s="136">
        <v>6</v>
      </c>
      <c r="M13" s="136">
        <v>6</v>
      </c>
      <c r="N13" s="136">
        <v>6.6931326430000002</v>
      </c>
      <c r="O13" s="136">
        <v>7.5594300849999998</v>
      </c>
      <c r="P13" s="136">
        <v>7.4615805599999998</v>
      </c>
      <c r="Q13" s="60" t="s">
        <v>150</v>
      </c>
    </row>
    <row r="14" spans="2:17">
      <c r="B14" s="94"/>
      <c r="C14" s="97" t="s">
        <v>406</v>
      </c>
      <c r="D14" s="140">
        <v>57</v>
      </c>
      <c r="E14" s="140">
        <v>60</v>
      </c>
      <c r="F14" s="140">
        <v>72</v>
      </c>
      <c r="G14" s="140">
        <v>9</v>
      </c>
      <c r="H14" s="140">
        <v>13</v>
      </c>
      <c r="I14" s="140">
        <v>19</v>
      </c>
      <c r="J14" s="140">
        <v>29</v>
      </c>
      <c r="K14" s="140">
        <v>33</v>
      </c>
      <c r="L14" s="140">
        <v>44</v>
      </c>
      <c r="M14" s="140">
        <v>49</v>
      </c>
      <c r="N14" s="136">
        <v>54</v>
      </c>
      <c r="O14" s="140">
        <f>SUM(O8:O13)</f>
        <v>66.216477120999997</v>
      </c>
      <c r="P14" s="140">
        <f t="shared" ref="P14" si="0">SUM(P8:P13)</f>
        <v>70.701777159000002</v>
      </c>
      <c r="Q14" s="95" t="s">
        <v>151</v>
      </c>
    </row>
    <row r="15" spans="2:17">
      <c r="B15" s="93"/>
      <c r="C15" s="42" t="s">
        <v>407</v>
      </c>
      <c r="D15" s="136"/>
      <c r="E15" s="136"/>
      <c r="F15" s="136"/>
      <c r="G15" s="136"/>
      <c r="H15" s="136"/>
      <c r="I15" s="136"/>
      <c r="J15" s="136"/>
      <c r="K15" s="136"/>
      <c r="L15" s="136"/>
      <c r="M15" s="136"/>
      <c r="N15" s="136"/>
      <c r="O15" s="136"/>
      <c r="P15" s="136"/>
      <c r="Q15" s="60" t="s">
        <v>152</v>
      </c>
    </row>
    <row r="16" spans="2:17">
      <c r="B16" s="44">
        <v>1</v>
      </c>
      <c r="C16" s="42" t="s">
        <v>408</v>
      </c>
      <c r="D16" s="136">
        <v>0.1</v>
      </c>
      <c r="E16" s="136">
        <v>0.1</v>
      </c>
      <c r="F16" s="136">
        <v>0.1</v>
      </c>
      <c r="G16" s="136">
        <v>0.1</v>
      </c>
      <c r="H16" s="136">
        <v>0</v>
      </c>
      <c r="I16" s="136">
        <v>0</v>
      </c>
      <c r="J16" s="136">
        <v>0</v>
      </c>
      <c r="K16" s="136">
        <v>0.1</v>
      </c>
      <c r="L16" s="136">
        <v>0.1</v>
      </c>
      <c r="M16" s="136">
        <v>0.3</v>
      </c>
      <c r="N16" s="136">
        <v>5.0103689999999999E-2</v>
      </c>
      <c r="O16" s="136">
        <v>6.5057219999999999E-2</v>
      </c>
      <c r="P16" s="136">
        <v>1.1857360000000001E-2</v>
      </c>
      <c r="Q16" s="60" t="s">
        <v>153</v>
      </c>
    </row>
    <row r="17" spans="2:17">
      <c r="B17" s="44">
        <v>2</v>
      </c>
      <c r="C17" s="42" t="s">
        <v>409</v>
      </c>
      <c r="D17" s="136">
        <v>0.1</v>
      </c>
      <c r="E17" s="136">
        <v>0.3</v>
      </c>
      <c r="F17" s="136">
        <v>0.1</v>
      </c>
      <c r="G17" s="136" t="s">
        <v>289</v>
      </c>
      <c r="H17" s="136" t="s">
        <v>289</v>
      </c>
      <c r="I17" s="136">
        <v>0.28000000000000003</v>
      </c>
      <c r="J17" s="136" t="s">
        <v>289</v>
      </c>
      <c r="K17" s="136">
        <v>0.08</v>
      </c>
      <c r="L17" s="136">
        <v>0</v>
      </c>
      <c r="M17" s="136" t="s">
        <v>289</v>
      </c>
      <c r="N17" s="136">
        <v>-1.6382643999999998E-2</v>
      </c>
      <c r="O17" s="136">
        <v>-2.3269811000000001E-2</v>
      </c>
      <c r="P17" s="136">
        <v>-2.3269811000000001E-2</v>
      </c>
      <c r="Q17" s="60" t="s">
        <v>154</v>
      </c>
    </row>
    <row r="18" spans="2:17">
      <c r="B18" s="44">
        <v>3</v>
      </c>
      <c r="C18" s="42" t="s">
        <v>410</v>
      </c>
      <c r="D18" s="136" t="s">
        <v>289</v>
      </c>
      <c r="E18" s="136" t="s">
        <v>289</v>
      </c>
      <c r="F18" s="136" t="s">
        <v>289</v>
      </c>
      <c r="G18" s="136" t="s">
        <v>289</v>
      </c>
      <c r="H18" s="136" t="s">
        <v>289</v>
      </c>
      <c r="I18" s="136" t="s">
        <v>289</v>
      </c>
      <c r="J18" s="136" t="s">
        <v>289</v>
      </c>
      <c r="K18" s="136" t="s">
        <v>289</v>
      </c>
      <c r="L18" s="136" t="s">
        <v>289</v>
      </c>
      <c r="M18" s="136" t="s">
        <v>289</v>
      </c>
      <c r="N18" s="136">
        <v>0</v>
      </c>
      <c r="O18" s="136">
        <v>0</v>
      </c>
      <c r="P18" s="136">
        <v>0</v>
      </c>
      <c r="Q18" s="60" t="s">
        <v>155</v>
      </c>
    </row>
    <row r="19" spans="2:17">
      <c r="B19" s="44">
        <v>4</v>
      </c>
      <c r="C19" s="42" t="s">
        <v>411</v>
      </c>
      <c r="D19" s="136">
        <v>4</v>
      </c>
      <c r="E19" s="136">
        <v>4</v>
      </c>
      <c r="F19" s="136">
        <v>4</v>
      </c>
      <c r="G19" s="136">
        <v>1</v>
      </c>
      <c r="H19" s="136">
        <v>2</v>
      </c>
      <c r="I19" s="136">
        <v>2</v>
      </c>
      <c r="J19" s="136">
        <v>2</v>
      </c>
      <c r="K19" s="136">
        <v>3</v>
      </c>
      <c r="L19" s="136">
        <v>3</v>
      </c>
      <c r="M19" s="136">
        <v>5</v>
      </c>
      <c r="N19" s="136">
        <v>4.9913106100000002</v>
      </c>
      <c r="O19" s="136">
        <v>5.3799367739999999</v>
      </c>
      <c r="P19" s="136">
        <v>6.3184208509999999</v>
      </c>
      <c r="Q19" s="60" t="s">
        <v>156</v>
      </c>
    </row>
    <row r="20" spans="2:17">
      <c r="B20" s="44">
        <v>5</v>
      </c>
      <c r="C20" s="42" t="s">
        <v>412</v>
      </c>
      <c r="D20" s="136">
        <v>-0.4</v>
      </c>
      <c r="E20" s="136">
        <v>-0.4</v>
      </c>
      <c r="F20" s="136">
        <v>-5</v>
      </c>
      <c r="G20" s="136">
        <v>-0.03</v>
      </c>
      <c r="H20" s="136">
        <v>-0.06</v>
      </c>
      <c r="I20" s="136">
        <v>-7.0000000000000007E-2</v>
      </c>
      <c r="J20" s="136">
        <v>-0.09</v>
      </c>
      <c r="K20" s="136">
        <v>-0.13</v>
      </c>
      <c r="L20" s="136">
        <v>-3</v>
      </c>
      <c r="M20" s="136">
        <v>-3.2</v>
      </c>
      <c r="N20" s="136">
        <v>-0.39270391199999999</v>
      </c>
      <c r="O20" s="136">
        <v>-0.64853481800000001</v>
      </c>
      <c r="P20" s="136">
        <v>-0.89737668699999995</v>
      </c>
      <c r="Q20" s="60" t="s">
        <v>157</v>
      </c>
    </row>
    <row r="21" spans="2:17">
      <c r="B21" s="94"/>
      <c r="C21" s="97" t="s">
        <v>413</v>
      </c>
      <c r="D21" s="140">
        <v>4</v>
      </c>
      <c r="E21" s="140">
        <v>4</v>
      </c>
      <c r="F21" s="140">
        <v>4</v>
      </c>
      <c r="G21" s="140">
        <v>-1</v>
      </c>
      <c r="H21" s="140">
        <v>1</v>
      </c>
      <c r="I21" s="140">
        <v>1</v>
      </c>
      <c r="J21" s="140">
        <v>2</v>
      </c>
      <c r="K21" s="140">
        <v>2</v>
      </c>
      <c r="L21" s="140">
        <v>3</v>
      </c>
      <c r="M21" s="140">
        <v>-0.2</v>
      </c>
      <c r="N21" s="140">
        <v>2</v>
      </c>
      <c r="O21" s="140">
        <f>SUM(O16:O20)</f>
        <v>4.7731893650000004</v>
      </c>
      <c r="P21" s="140">
        <f t="shared" ref="P21" si="1">SUM(P16:P20)</f>
        <v>5.4096317129999996</v>
      </c>
      <c r="Q21" s="95" t="s">
        <v>158</v>
      </c>
    </row>
    <row r="22" spans="2:17">
      <c r="B22" s="94"/>
      <c r="C22" s="97" t="s">
        <v>141</v>
      </c>
      <c r="D22" s="140">
        <v>1031</v>
      </c>
      <c r="E22" s="140">
        <v>1118</v>
      </c>
      <c r="F22" s="140">
        <v>1252</v>
      </c>
      <c r="G22" s="140">
        <v>177</v>
      </c>
      <c r="H22" s="140">
        <v>201</v>
      </c>
      <c r="I22" s="140">
        <v>309</v>
      </c>
      <c r="J22" s="140">
        <v>415</v>
      </c>
      <c r="K22" s="140">
        <v>541</v>
      </c>
      <c r="L22" s="140">
        <v>663</v>
      </c>
      <c r="M22" s="140">
        <v>788</v>
      </c>
      <c r="N22" s="140">
        <v>927</v>
      </c>
      <c r="O22" s="140">
        <f>O6-O14+O21</f>
        <v>1150.2472098589999</v>
      </c>
      <c r="P22" s="140">
        <f t="shared" ref="P22" si="2">P6-P14+P21</f>
        <v>1271.653279053</v>
      </c>
      <c r="Q22" s="95" t="s">
        <v>159</v>
      </c>
    </row>
    <row r="23" spans="2:17">
      <c r="B23" s="94"/>
      <c r="C23" s="97" t="s">
        <v>142</v>
      </c>
      <c r="D23" s="140">
        <v>2</v>
      </c>
      <c r="E23" s="140">
        <v>2</v>
      </c>
      <c r="F23" s="140">
        <v>8</v>
      </c>
      <c r="G23" s="140">
        <v>0.1</v>
      </c>
      <c r="H23" s="140">
        <v>0.2</v>
      </c>
      <c r="I23" s="140">
        <v>2.2000000000000002</v>
      </c>
      <c r="J23" s="140">
        <v>2.2000000000000002</v>
      </c>
      <c r="K23" s="140">
        <v>2.2000000000000002</v>
      </c>
      <c r="L23" s="136">
        <v>2</v>
      </c>
      <c r="M23" s="136">
        <v>2.2999999999999998</v>
      </c>
      <c r="N23" s="140">
        <v>2.331202985</v>
      </c>
      <c r="O23" s="140">
        <v>2.6094489909999998</v>
      </c>
      <c r="P23" s="140">
        <v>2.6571847110000002</v>
      </c>
      <c r="Q23" s="95" t="s">
        <v>160</v>
      </c>
    </row>
    <row r="24" spans="2:17" ht="15.75" thickBot="1">
      <c r="B24" s="81"/>
      <c r="C24" s="82" t="s">
        <v>143</v>
      </c>
      <c r="D24" s="138">
        <v>1029</v>
      </c>
      <c r="E24" s="138">
        <v>1116</v>
      </c>
      <c r="F24" s="138">
        <v>1250</v>
      </c>
      <c r="G24" s="138">
        <v>169</v>
      </c>
      <c r="H24" s="138">
        <v>201</v>
      </c>
      <c r="I24" s="138">
        <v>308</v>
      </c>
      <c r="J24" s="138">
        <v>412</v>
      </c>
      <c r="K24" s="138">
        <v>539</v>
      </c>
      <c r="L24" s="138">
        <v>661</v>
      </c>
      <c r="M24" s="138">
        <v>785</v>
      </c>
      <c r="N24" s="141">
        <v>925</v>
      </c>
      <c r="O24" s="138">
        <f>O22-O23</f>
        <v>1147.637760868</v>
      </c>
      <c r="P24" s="138">
        <f t="shared" ref="P24" si="3">P22-P23</f>
        <v>1268.9960943420001</v>
      </c>
      <c r="Q24" s="96" t="s">
        <v>161</v>
      </c>
    </row>
    <row r="25" spans="2:17" ht="15.75" thickBot="1">
      <c r="B25" s="173"/>
      <c r="C25" s="174"/>
      <c r="D25" s="174"/>
      <c r="E25" s="174"/>
      <c r="F25" s="174"/>
      <c r="G25" s="174"/>
      <c r="H25" s="174"/>
      <c r="I25" s="174"/>
      <c r="J25" s="174"/>
      <c r="K25" s="174"/>
      <c r="L25" s="174"/>
      <c r="M25" s="174"/>
      <c r="N25" s="174"/>
      <c r="O25" s="174"/>
      <c r="P25" s="174"/>
      <c r="Q25" s="175"/>
    </row>
  </sheetData>
  <mergeCells count="18">
    <mergeCell ref="B25:Q25"/>
    <mergeCell ref="B3:Q3"/>
    <mergeCell ref="O4:O5"/>
    <mergeCell ref="P4:P5"/>
    <mergeCell ref="K4:K5"/>
    <mergeCell ref="L4:L5"/>
    <mergeCell ref="M4:M5"/>
    <mergeCell ref="N4:N5"/>
    <mergeCell ref="Q4:Q5"/>
    <mergeCell ref="F4:F5"/>
    <mergeCell ref="G4:G5"/>
    <mergeCell ref="H4:H5"/>
    <mergeCell ref="I4:I5"/>
    <mergeCell ref="J4:J5"/>
    <mergeCell ref="B2:Q2"/>
    <mergeCell ref="B4:B5"/>
    <mergeCell ref="D4:D5"/>
    <mergeCell ref="E4:E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zoomScaleNormal="100" workbookViewId="0">
      <selection activeCell="U16" sqref="U16"/>
    </sheetView>
  </sheetViews>
  <sheetFormatPr defaultRowHeight="15"/>
  <cols>
    <col min="1" max="1" width="4.5703125" customWidth="1"/>
    <col min="2" max="2" width="2.5703125" bestFit="1" customWidth="1"/>
    <col min="3" max="3" width="22.28515625"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5.140625" bestFit="1" customWidth="1"/>
    <col min="14" max="14" width="5.28515625" bestFit="1" customWidth="1"/>
    <col min="15" max="15" width="4.28515625" bestFit="1" customWidth="1"/>
    <col min="16" max="16" width="4.140625" bestFit="1" customWidth="1"/>
    <col min="17" max="17" width="23.42578125" bestFit="1" customWidth="1"/>
  </cols>
  <sheetData>
    <row r="1" spans="2:17" ht="15.75" thickBot="1"/>
    <row r="2" spans="2:17" ht="21" customHeight="1">
      <c r="B2" s="165" t="s">
        <v>417</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c r="B4" s="187" t="s">
        <v>7</v>
      </c>
      <c r="C4" s="79" t="s">
        <v>397</v>
      </c>
      <c r="D4" s="184">
        <v>42309</v>
      </c>
      <c r="E4" s="184">
        <v>42339</v>
      </c>
      <c r="F4" s="184">
        <v>42370</v>
      </c>
      <c r="G4" s="184">
        <v>42401</v>
      </c>
      <c r="H4" s="184">
        <v>42430</v>
      </c>
      <c r="I4" s="184">
        <v>42461</v>
      </c>
      <c r="J4" s="184">
        <v>42491</v>
      </c>
      <c r="K4" s="184">
        <v>42522</v>
      </c>
      <c r="L4" s="184">
        <v>42552</v>
      </c>
      <c r="M4" s="184">
        <v>42583</v>
      </c>
      <c r="N4" s="184">
        <v>42614</v>
      </c>
      <c r="O4" s="184">
        <v>42644</v>
      </c>
      <c r="P4" s="184">
        <v>42675</v>
      </c>
      <c r="Q4" s="197" t="s">
        <v>399</v>
      </c>
    </row>
    <row r="5" spans="2:17" ht="15.75" thickBot="1">
      <c r="B5" s="188"/>
      <c r="C5" s="80" t="s">
        <v>398</v>
      </c>
      <c r="D5" s="185"/>
      <c r="E5" s="185"/>
      <c r="F5" s="185"/>
      <c r="G5" s="185"/>
      <c r="H5" s="185"/>
      <c r="I5" s="185"/>
      <c r="J5" s="185"/>
      <c r="K5" s="185"/>
      <c r="L5" s="185"/>
      <c r="M5" s="185"/>
      <c r="N5" s="185"/>
      <c r="O5" s="185"/>
      <c r="P5" s="185"/>
      <c r="Q5" s="198"/>
    </row>
    <row r="6" spans="2:17" s="103" customFormat="1">
      <c r="B6" s="101"/>
      <c r="C6" s="102" t="s">
        <v>126</v>
      </c>
      <c r="D6" s="140">
        <f>'T26'!D19</f>
        <v>2427</v>
      </c>
      <c r="E6" s="140">
        <f>'T26'!E19</f>
        <v>2677</v>
      </c>
      <c r="F6" s="140">
        <f>'T26'!F19</f>
        <v>327</v>
      </c>
      <c r="G6" s="140">
        <f>'T26'!G19</f>
        <v>604</v>
      </c>
      <c r="H6" s="140">
        <f>'T26'!H19</f>
        <v>970</v>
      </c>
      <c r="I6" s="140">
        <f>'T26'!I19</f>
        <v>1118</v>
      </c>
      <c r="J6" s="140">
        <f>'T26'!J19</f>
        <v>1421</v>
      </c>
      <c r="K6" s="140">
        <f>'T26'!K19</f>
        <v>1640</v>
      </c>
      <c r="L6" s="140">
        <f>'T26'!L19</f>
        <v>1895</v>
      </c>
      <c r="M6" s="140">
        <f>'T26'!M19</f>
        <v>2163</v>
      </c>
      <c r="N6" s="140">
        <f>'T26'!N19</f>
        <v>2627.2832842050002</v>
      </c>
      <c r="O6" s="140">
        <f>'T26'!O19</f>
        <v>2643.6433776140002</v>
      </c>
      <c r="P6" s="140">
        <f>'T26'!P19</f>
        <v>2947.7228543400001</v>
      </c>
      <c r="Q6" s="95" t="s">
        <v>125</v>
      </c>
    </row>
    <row r="7" spans="2:17" ht="15" customHeight="1">
      <c r="B7" s="93"/>
      <c r="C7" s="42" t="s">
        <v>140</v>
      </c>
      <c r="D7" s="136"/>
      <c r="E7" s="136"/>
      <c r="F7" s="136"/>
      <c r="G7" s="136"/>
      <c r="H7" s="136"/>
      <c r="I7" s="136"/>
      <c r="J7" s="136"/>
      <c r="K7" s="136"/>
      <c r="L7" s="136"/>
      <c r="M7" s="136"/>
      <c r="N7" s="136"/>
      <c r="O7" s="136"/>
      <c r="P7" s="136"/>
      <c r="Q7" s="60" t="s">
        <v>144</v>
      </c>
    </row>
    <row r="8" spans="2:17">
      <c r="B8" s="44">
        <v>1</v>
      </c>
      <c r="C8" s="42" t="s">
        <v>400</v>
      </c>
      <c r="D8" s="136">
        <v>233</v>
      </c>
      <c r="E8" s="136">
        <v>268</v>
      </c>
      <c r="F8" s="136">
        <v>31</v>
      </c>
      <c r="G8" s="136">
        <v>50</v>
      </c>
      <c r="H8" s="136">
        <v>75</v>
      </c>
      <c r="I8" s="136">
        <v>96</v>
      </c>
      <c r="J8" s="136">
        <v>119</v>
      </c>
      <c r="K8" s="136">
        <v>144</v>
      </c>
      <c r="L8" s="136">
        <v>170</v>
      </c>
      <c r="M8" s="136">
        <v>195</v>
      </c>
      <c r="N8" s="136">
        <v>221.25294106699999</v>
      </c>
      <c r="O8" s="136">
        <v>243.19606591799999</v>
      </c>
      <c r="P8" s="136">
        <v>269.67306794000001</v>
      </c>
      <c r="Q8" s="60" t="s">
        <v>145</v>
      </c>
    </row>
    <row r="9" spans="2:17">
      <c r="B9" s="94"/>
      <c r="C9" s="97" t="s">
        <v>406</v>
      </c>
      <c r="D9" s="140">
        <v>212</v>
      </c>
      <c r="E9" s="140">
        <v>233</v>
      </c>
      <c r="F9" s="140">
        <v>268</v>
      </c>
      <c r="G9" s="140">
        <v>31</v>
      </c>
      <c r="H9" s="140">
        <v>50</v>
      </c>
      <c r="I9" s="140">
        <v>75</v>
      </c>
      <c r="J9" s="140">
        <v>96</v>
      </c>
      <c r="K9" s="140">
        <v>119</v>
      </c>
      <c r="L9" s="140">
        <v>144</v>
      </c>
      <c r="M9" s="140">
        <v>170</v>
      </c>
      <c r="N9" s="136">
        <v>195</v>
      </c>
      <c r="O9" s="140">
        <f>O8</f>
        <v>243.19606591799999</v>
      </c>
      <c r="P9" s="140">
        <f t="shared" ref="P9" si="0">P8</f>
        <v>269.67306794000001</v>
      </c>
      <c r="Q9" s="95" t="s">
        <v>151</v>
      </c>
    </row>
    <row r="10" spans="2:17">
      <c r="B10" s="93"/>
      <c r="C10" s="42" t="s">
        <v>407</v>
      </c>
      <c r="D10" s="136"/>
      <c r="E10" s="136"/>
      <c r="F10" s="136"/>
      <c r="G10" s="136"/>
      <c r="H10" s="136"/>
      <c r="I10" s="136"/>
      <c r="J10" s="136"/>
      <c r="K10" s="136"/>
      <c r="L10" s="136"/>
      <c r="M10" s="136"/>
      <c r="N10" s="136"/>
      <c r="O10" s="136"/>
      <c r="P10" s="136"/>
      <c r="Q10" s="60" t="s">
        <v>152</v>
      </c>
    </row>
    <row r="11" spans="2:17">
      <c r="B11" s="44">
        <v>1</v>
      </c>
      <c r="C11" s="42" t="s">
        <v>411</v>
      </c>
      <c r="D11" s="136">
        <v>25</v>
      </c>
      <c r="E11" s="136">
        <v>38</v>
      </c>
      <c r="F11" s="136">
        <v>5</v>
      </c>
      <c r="G11" s="136">
        <v>6.12</v>
      </c>
      <c r="H11" s="136">
        <v>8.58</v>
      </c>
      <c r="I11" s="136">
        <v>10.67</v>
      </c>
      <c r="J11" s="136">
        <v>12.44</v>
      </c>
      <c r="K11" s="136">
        <v>14.97</v>
      </c>
      <c r="L11" s="136">
        <v>17</v>
      </c>
      <c r="M11" s="136">
        <v>19.77</v>
      </c>
      <c r="N11" s="136">
        <v>22.914423652</v>
      </c>
      <c r="O11" s="136">
        <v>23.448405422</v>
      </c>
      <c r="P11" s="136">
        <v>29.513586732</v>
      </c>
      <c r="Q11" s="60" t="s">
        <v>156</v>
      </c>
    </row>
    <row r="12" spans="2:17">
      <c r="B12" s="44">
        <v>2</v>
      </c>
      <c r="C12" s="42" t="s">
        <v>412</v>
      </c>
      <c r="D12" s="136">
        <v>-2</v>
      </c>
      <c r="E12" s="136">
        <v>-2</v>
      </c>
      <c r="F12" s="136">
        <v>-2</v>
      </c>
      <c r="G12" s="136">
        <v>-0.3</v>
      </c>
      <c r="H12" s="136">
        <v>-0.6</v>
      </c>
      <c r="I12" s="136">
        <v>-0.7</v>
      </c>
      <c r="J12" s="136">
        <v>-0.8</v>
      </c>
      <c r="K12" s="136">
        <v>-1.1000000000000001</v>
      </c>
      <c r="L12" s="136">
        <v>-6</v>
      </c>
      <c r="M12" s="136">
        <v>-6.4</v>
      </c>
      <c r="N12" s="136">
        <v>-6.7981892200000003</v>
      </c>
      <c r="O12" s="136">
        <v>-6.9728060770000004</v>
      </c>
      <c r="P12" s="136">
        <v>-7.2174931999999998</v>
      </c>
      <c r="Q12" s="60" t="s">
        <v>157</v>
      </c>
    </row>
    <row r="13" spans="2:17">
      <c r="B13" s="94"/>
      <c r="C13" s="97" t="s">
        <v>413</v>
      </c>
      <c r="D13" s="140">
        <v>18</v>
      </c>
      <c r="E13" s="140">
        <v>23</v>
      </c>
      <c r="F13" s="140">
        <v>36</v>
      </c>
      <c r="G13" s="140">
        <v>2</v>
      </c>
      <c r="H13" s="140">
        <v>6</v>
      </c>
      <c r="I13" s="140">
        <v>8</v>
      </c>
      <c r="J13" s="140">
        <v>10</v>
      </c>
      <c r="K13" s="140">
        <v>12</v>
      </c>
      <c r="L13" s="140">
        <v>14</v>
      </c>
      <c r="M13" s="140">
        <v>11</v>
      </c>
      <c r="N13" s="136">
        <v>13</v>
      </c>
      <c r="O13" s="140">
        <f>SUM(O11:O12)</f>
        <v>16.475599344999999</v>
      </c>
      <c r="P13" s="140">
        <f t="shared" ref="P13" si="1">SUM(P11:P12)</f>
        <v>22.296093532</v>
      </c>
      <c r="Q13" s="95" t="s">
        <v>158</v>
      </c>
    </row>
    <row r="14" spans="2:17">
      <c r="B14" s="94"/>
      <c r="C14" s="97" t="s">
        <v>141</v>
      </c>
      <c r="D14" s="140">
        <v>2122</v>
      </c>
      <c r="E14" s="140">
        <v>2217</v>
      </c>
      <c r="F14" s="140">
        <v>2445</v>
      </c>
      <c r="G14" s="140">
        <v>299</v>
      </c>
      <c r="H14" s="140">
        <v>559</v>
      </c>
      <c r="I14" s="140">
        <v>903</v>
      </c>
      <c r="J14" s="140">
        <v>1032</v>
      </c>
      <c r="K14" s="140">
        <v>1314</v>
      </c>
      <c r="L14" s="140">
        <v>1510</v>
      </c>
      <c r="M14" s="140">
        <v>1736</v>
      </c>
      <c r="N14" s="136">
        <v>1980</v>
      </c>
      <c r="O14" s="140">
        <f>O6-O9+O13</f>
        <v>2416.9229110410001</v>
      </c>
      <c r="P14" s="140">
        <f t="shared" ref="P14" si="2">P6-P9+P13</f>
        <v>2700.3458799320001</v>
      </c>
      <c r="Q14" s="95" t="s">
        <v>159</v>
      </c>
    </row>
    <row r="15" spans="2:17">
      <c r="B15" s="94"/>
      <c r="C15" s="97" t="s">
        <v>142</v>
      </c>
      <c r="D15" s="140" t="s">
        <v>289</v>
      </c>
      <c r="E15" s="140" t="s">
        <v>289</v>
      </c>
      <c r="F15" s="140" t="s">
        <v>289</v>
      </c>
      <c r="G15" s="140" t="s">
        <v>289</v>
      </c>
      <c r="H15" s="140" t="s">
        <v>289</v>
      </c>
      <c r="I15" s="140" t="s">
        <v>289</v>
      </c>
      <c r="J15" s="140" t="s">
        <v>289</v>
      </c>
      <c r="K15" s="140" t="s">
        <v>289</v>
      </c>
      <c r="L15" s="140" t="s">
        <v>289</v>
      </c>
      <c r="M15" s="136" t="s">
        <v>289</v>
      </c>
      <c r="N15" s="136" t="s">
        <v>289</v>
      </c>
      <c r="O15" s="140">
        <v>0</v>
      </c>
      <c r="P15" s="140">
        <v>0</v>
      </c>
      <c r="Q15" s="95" t="s">
        <v>160</v>
      </c>
    </row>
    <row r="16" spans="2:17" ht="15.75" thickBot="1">
      <c r="B16" s="81"/>
      <c r="C16" s="82" t="s">
        <v>143</v>
      </c>
      <c r="D16" s="138">
        <v>2122</v>
      </c>
      <c r="E16" s="138">
        <v>2217</v>
      </c>
      <c r="F16" s="138">
        <v>2445</v>
      </c>
      <c r="G16" s="138">
        <v>299</v>
      </c>
      <c r="H16" s="138">
        <v>559</v>
      </c>
      <c r="I16" s="138">
        <v>903</v>
      </c>
      <c r="J16" s="138">
        <v>1032</v>
      </c>
      <c r="K16" s="138">
        <v>1314</v>
      </c>
      <c r="L16" s="138">
        <v>1510</v>
      </c>
      <c r="M16" s="138">
        <v>1736</v>
      </c>
      <c r="N16" s="141">
        <v>1980</v>
      </c>
      <c r="O16" s="138">
        <f>O14-O15</f>
        <v>2416.9229110410001</v>
      </c>
      <c r="P16" s="138">
        <f t="shared" ref="P16" si="3">P14-P15</f>
        <v>2700.3458799320001</v>
      </c>
      <c r="Q16" s="96" t="s">
        <v>161</v>
      </c>
    </row>
    <row r="17" spans="2:17" ht="15.75" thickBot="1">
      <c r="B17" s="173"/>
      <c r="C17" s="174"/>
      <c r="D17" s="174"/>
      <c r="E17" s="174"/>
      <c r="F17" s="174"/>
      <c r="G17" s="174"/>
      <c r="H17" s="174"/>
      <c r="I17" s="174"/>
      <c r="J17" s="174"/>
      <c r="K17" s="174"/>
      <c r="L17" s="174"/>
      <c r="M17" s="174"/>
      <c r="N17" s="174"/>
      <c r="O17" s="174"/>
      <c r="P17" s="174"/>
      <c r="Q17" s="175"/>
    </row>
  </sheetData>
  <mergeCells count="18">
    <mergeCell ref="B2:Q2"/>
    <mergeCell ref="B3:Q3"/>
    <mergeCell ref="B4:B5"/>
    <mergeCell ref="D4:D5"/>
    <mergeCell ref="E4:E5"/>
    <mergeCell ref="F4:F5"/>
    <mergeCell ref="G4:G5"/>
    <mergeCell ref="B17:Q17"/>
    <mergeCell ref="O4:O5"/>
    <mergeCell ref="P4:P5"/>
    <mergeCell ref="N4:N5"/>
    <mergeCell ref="Q4:Q5"/>
    <mergeCell ref="H4:H5"/>
    <mergeCell ref="I4:I5"/>
    <mergeCell ref="J4:J5"/>
    <mergeCell ref="K4:K5"/>
    <mergeCell ref="L4:L5"/>
    <mergeCell ref="M4:M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R10" sqref="R10"/>
    </sheetView>
  </sheetViews>
  <sheetFormatPr defaultRowHeight="15"/>
  <cols>
    <col min="1" max="1" width="17.140625" customWidth="1"/>
    <col min="2" max="2" width="11.42578125" bestFit="1" customWidth="1"/>
    <col min="3" max="3" width="4.28515625" bestFit="1" customWidth="1"/>
    <col min="4" max="4" width="4.140625" bestFit="1" customWidth="1"/>
    <col min="5" max="5" width="4.28515625" bestFit="1" customWidth="1"/>
    <col min="6" max="6" width="4" bestFit="1" customWidth="1"/>
    <col min="7" max="7" width="4.140625" bestFit="1" customWidth="1"/>
    <col min="8" max="8" width="4.28515625" bestFit="1" customWidth="1"/>
    <col min="9" max="9" width="4" bestFit="1" customWidth="1"/>
    <col min="10" max="10" width="4.140625" bestFit="1" customWidth="1"/>
    <col min="11" max="11" width="4" bestFit="1" customWidth="1"/>
    <col min="12" max="13" width="5.140625" bestFit="1" customWidth="1"/>
    <col min="14" max="14" width="4.140625" bestFit="1" customWidth="1"/>
    <col min="15" max="15" width="4.28515625" bestFit="1" customWidth="1"/>
  </cols>
  <sheetData>
    <row r="1" spans="2:16" ht="15.75" thickBot="1"/>
    <row r="2" spans="2:16" ht="33.75" customHeight="1" thickBot="1">
      <c r="B2" s="165" t="s">
        <v>419</v>
      </c>
      <c r="C2" s="166"/>
      <c r="D2" s="166"/>
      <c r="E2" s="166"/>
      <c r="F2" s="166"/>
      <c r="G2" s="166"/>
      <c r="H2" s="166"/>
      <c r="I2" s="166"/>
      <c r="J2" s="166"/>
      <c r="K2" s="166"/>
      <c r="L2" s="166"/>
      <c r="M2" s="166"/>
      <c r="N2" s="166"/>
      <c r="O2" s="166"/>
      <c r="P2" s="167"/>
    </row>
    <row r="3" spans="2:16" s="1" customFormat="1" ht="17.25" thickBot="1">
      <c r="B3" s="108" t="s">
        <v>418</v>
      </c>
      <c r="C3" s="109">
        <v>42309</v>
      </c>
      <c r="D3" s="109">
        <v>42339</v>
      </c>
      <c r="E3" s="109">
        <v>42370</v>
      </c>
      <c r="F3" s="109">
        <v>42401</v>
      </c>
      <c r="G3" s="109">
        <v>42430</v>
      </c>
      <c r="H3" s="109">
        <v>42461</v>
      </c>
      <c r="I3" s="109">
        <v>42491</v>
      </c>
      <c r="J3" s="109">
        <v>42522</v>
      </c>
      <c r="K3" s="109">
        <v>42552</v>
      </c>
      <c r="L3" s="109">
        <v>42583</v>
      </c>
      <c r="M3" s="109">
        <v>42614</v>
      </c>
      <c r="N3" s="109">
        <v>42644</v>
      </c>
      <c r="O3" s="109">
        <v>42675</v>
      </c>
      <c r="P3" s="110" t="s">
        <v>278</v>
      </c>
    </row>
    <row r="4" spans="2:16" s="1" customFormat="1" ht="12.75">
      <c r="B4" s="104" t="s">
        <v>178</v>
      </c>
      <c r="C4" s="150">
        <v>0.08</v>
      </c>
      <c r="D4" s="150">
        <v>9.5000000000000001E-2</v>
      </c>
      <c r="E4" s="150">
        <v>6.0000000000000001E-3</v>
      </c>
      <c r="F4" s="150">
        <v>0.01</v>
      </c>
      <c r="G4" s="150">
        <v>1.7000000000000001E-2</v>
      </c>
      <c r="H4" s="150">
        <v>2.4E-2</v>
      </c>
      <c r="I4" s="150">
        <v>3.2000000000000001E-2</v>
      </c>
      <c r="J4" s="150">
        <v>3.7999999999999999E-2</v>
      </c>
      <c r="K4" s="150">
        <v>4.3999999999999997E-2</v>
      </c>
      <c r="L4" s="150">
        <v>5.0999999999999997E-2</v>
      </c>
      <c r="M4" s="150">
        <v>5.6693528354391898E-2</v>
      </c>
      <c r="N4" s="105">
        <v>6.2746801593731971E-2</v>
      </c>
      <c r="O4" s="105">
        <v>7.1688701977277267E-2</v>
      </c>
      <c r="P4" s="60" t="s">
        <v>182</v>
      </c>
    </row>
    <row r="5" spans="2:16" s="1" customFormat="1" ht="12.75">
      <c r="B5" s="104" t="s">
        <v>179</v>
      </c>
      <c r="C5" s="150">
        <v>5.5E-2</v>
      </c>
      <c r="D5" s="150">
        <v>6.0999999999999999E-2</v>
      </c>
      <c r="E5" s="150">
        <v>8.9999999999999993E-3</v>
      </c>
      <c r="F5" s="150">
        <v>0.01</v>
      </c>
      <c r="G5" s="150">
        <v>1.4E-2</v>
      </c>
      <c r="H5" s="150">
        <v>1.9E-2</v>
      </c>
      <c r="I5" s="150">
        <v>2.5000000000000001E-2</v>
      </c>
      <c r="J5" s="150">
        <v>0.03</v>
      </c>
      <c r="K5" s="150">
        <v>3.5000000000000003E-2</v>
      </c>
      <c r="L5" s="150">
        <v>4.1000000000000002E-2</v>
      </c>
      <c r="M5" s="150">
        <v>4.4965498920574262E-2</v>
      </c>
      <c r="N5" s="105">
        <v>4.9647176674571504E-2</v>
      </c>
      <c r="O5" s="105">
        <v>5.4525263011845564E-2</v>
      </c>
      <c r="P5" s="60" t="s">
        <v>183</v>
      </c>
    </row>
    <row r="6" spans="2:16" s="1" customFormat="1" ht="12.75">
      <c r="B6" s="104" t="s">
        <v>180</v>
      </c>
      <c r="C6" s="150">
        <v>5.5E-2</v>
      </c>
      <c r="D6" s="150">
        <v>5.8000000000000003E-2</v>
      </c>
      <c r="E6" s="150">
        <v>7.0000000000000001E-3</v>
      </c>
      <c r="F6" s="150">
        <v>1.2E-2</v>
      </c>
      <c r="G6" s="150">
        <v>1.9E-2</v>
      </c>
      <c r="H6" s="150">
        <v>2.1999999999999999E-2</v>
      </c>
      <c r="I6" s="150">
        <v>2.7E-2</v>
      </c>
      <c r="J6" s="150">
        <v>3.1E-2</v>
      </c>
      <c r="K6" s="150">
        <v>3.5999999999999997E-2</v>
      </c>
      <c r="L6" s="150">
        <v>0.04</v>
      </c>
      <c r="M6" s="150">
        <v>4.8132182899000855E-2</v>
      </c>
      <c r="N6" s="105">
        <v>4.7972527250985268E-2</v>
      </c>
      <c r="O6" s="105">
        <v>5.3016699046776465E-2</v>
      </c>
      <c r="P6" s="60" t="s">
        <v>184</v>
      </c>
    </row>
    <row r="7" spans="2:16" ht="15.75" thickBot="1">
      <c r="B7" s="106" t="s">
        <v>181</v>
      </c>
      <c r="C7" s="151">
        <v>7.1999999999999995E-2</v>
      </c>
      <c r="D7" s="151">
        <v>8.3000000000000004E-2</v>
      </c>
      <c r="E7" s="151">
        <v>6.0000000000000001E-3</v>
      </c>
      <c r="F7" s="151">
        <v>1.0999999999999999E-2</v>
      </c>
      <c r="G7" s="151">
        <v>1.7000000000000001E-2</v>
      </c>
      <c r="H7" s="151">
        <v>2.3E-2</v>
      </c>
      <c r="I7" s="151">
        <v>0.03</v>
      </c>
      <c r="J7" s="151">
        <v>3.5000000000000003E-2</v>
      </c>
      <c r="K7" s="151">
        <v>4.1000000000000002E-2</v>
      </c>
      <c r="L7" s="151">
        <v>4.7E-2</v>
      </c>
      <c r="M7" s="151">
        <v>5.3193855085649215E-2</v>
      </c>
      <c r="N7" s="107">
        <v>5.7495707876877022E-2</v>
      </c>
      <c r="O7" s="107">
        <v>6.4951965988389079E-2</v>
      </c>
      <c r="P7" s="96" t="s">
        <v>185</v>
      </c>
    </row>
    <row r="8" spans="2:16" ht="15.75" thickBot="1">
      <c r="B8" s="173"/>
      <c r="C8" s="174"/>
      <c r="D8" s="174"/>
      <c r="E8" s="174"/>
      <c r="F8" s="174"/>
      <c r="G8" s="174"/>
      <c r="H8" s="174"/>
      <c r="I8" s="174"/>
      <c r="J8" s="174"/>
      <c r="K8" s="174"/>
      <c r="L8" s="174"/>
      <c r="M8" s="174"/>
      <c r="N8" s="174"/>
      <c r="O8" s="174"/>
      <c r="P8" s="175"/>
    </row>
    <row r="9" spans="2:16">
      <c r="B9" s="23"/>
      <c r="C9" s="25"/>
    </row>
    <row r="10" spans="2:16">
      <c r="B10" s="23"/>
      <c r="C10" s="25"/>
    </row>
    <row r="11" spans="2:16">
      <c r="B11" s="23"/>
      <c r="C11" s="25"/>
    </row>
    <row r="12" spans="2:16">
      <c r="B12" s="24"/>
      <c r="C12" s="25"/>
    </row>
  </sheetData>
  <mergeCells count="2">
    <mergeCell ref="B2:P2"/>
    <mergeCell ref="B8:P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T7" sqref="T7"/>
    </sheetView>
  </sheetViews>
  <sheetFormatPr defaultRowHeight="15"/>
  <cols>
    <col min="1" max="1" width="19.28515625" customWidth="1"/>
    <col min="2" max="2" width="13.42578125" customWidth="1"/>
    <col min="3" max="4" width="4.5703125" bestFit="1" customWidth="1"/>
    <col min="5" max="5" width="4.28515625" bestFit="1" customWidth="1"/>
    <col min="6" max="6" width="4.140625" bestFit="1" customWidth="1"/>
    <col min="7" max="8" width="4.28515625" bestFit="1" customWidth="1"/>
    <col min="9" max="10" width="4.140625" bestFit="1" customWidth="1"/>
    <col min="11" max="11" width="4.28515625" bestFit="1" customWidth="1"/>
    <col min="12" max="13" width="5.42578125" bestFit="1" customWidth="1"/>
    <col min="14" max="14" width="4.28515625" bestFit="1" customWidth="1"/>
    <col min="15" max="15" width="4.5703125" bestFit="1" customWidth="1"/>
  </cols>
  <sheetData>
    <row r="1" spans="2:16" ht="15.75" thickBot="1"/>
    <row r="2" spans="2:16" ht="34.5" customHeight="1" thickBot="1">
      <c r="B2" s="165" t="s">
        <v>420</v>
      </c>
      <c r="C2" s="166"/>
      <c r="D2" s="166"/>
      <c r="E2" s="166"/>
      <c r="F2" s="166"/>
      <c r="G2" s="166"/>
      <c r="H2" s="166"/>
      <c r="I2" s="166"/>
      <c r="J2" s="166"/>
      <c r="K2" s="166"/>
      <c r="L2" s="166"/>
      <c r="M2" s="166"/>
      <c r="N2" s="166"/>
      <c r="O2" s="166"/>
      <c r="P2" s="167"/>
    </row>
    <row r="3" spans="2:16" s="1" customFormat="1" ht="17.25" thickBot="1">
      <c r="B3" s="114" t="s">
        <v>418</v>
      </c>
      <c r="C3" s="115">
        <v>42309</v>
      </c>
      <c r="D3" s="115">
        <v>42339</v>
      </c>
      <c r="E3" s="115">
        <v>42370</v>
      </c>
      <c r="F3" s="115">
        <v>42401</v>
      </c>
      <c r="G3" s="115">
        <v>42430</v>
      </c>
      <c r="H3" s="115">
        <v>42461</v>
      </c>
      <c r="I3" s="115">
        <v>42491</v>
      </c>
      <c r="J3" s="115">
        <v>42522</v>
      </c>
      <c r="K3" s="115">
        <v>42552</v>
      </c>
      <c r="L3" s="115">
        <v>42583</v>
      </c>
      <c r="M3" s="115">
        <v>42614</v>
      </c>
      <c r="N3" s="115">
        <v>42644</v>
      </c>
      <c r="O3" s="115">
        <v>42675</v>
      </c>
      <c r="P3" s="36" t="s">
        <v>278</v>
      </c>
    </row>
    <row r="4" spans="2:16" s="1" customFormat="1" ht="12.75">
      <c r="B4" s="104" t="s">
        <v>170</v>
      </c>
      <c r="C4" s="150">
        <v>7.6999999999999999E-2</v>
      </c>
      <c r="D4" s="150">
        <v>0.09</v>
      </c>
      <c r="E4" s="150">
        <v>8.7999999999999995E-2</v>
      </c>
      <c r="F4" s="150">
        <v>0.01</v>
      </c>
      <c r="G4" s="150">
        <v>1.6E-2</v>
      </c>
      <c r="H4" s="150">
        <v>2.1999999999999999E-2</v>
      </c>
      <c r="I4" s="150">
        <v>3.1E-2</v>
      </c>
      <c r="J4" s="150">
        <v>3.5999999999999997E-2</v>
      </c>
      <c r="K4" s="152">
        <v>4.1000000000000002E-2</v>
      </c>
      <c r="L4" s="152">
        <v>4.7E-2</v>
      </c>
      <c r="M4" s="150">
        <v>5.2195855020460917E-2</v>
      </c>
      <c r="N4" s="105">
        <v>5.7916324753843208E-2</v>
      </c>
      <c r="O4" s="105">
        <v>6.6819912925760075E-2</v>
      </c>
      <c r="P4" s="60" t="s">
        <v>174</v>
      </c>
    </row>
    <row r="5" spans="2:16" s="1" customFormat="1" ht="12.75">
      <c r="B5" s="104" t="s">
        <v>171</v>
      </c>
      <c r="C5" s="150">
        <v>5.3999999999999999E-2</v>
      </c>
      <c r="D5" s="150">
        <v>0.06</v>
      </c>
      <c r="E5" s="150">
        <v>8.0000000000000002E-3</v>
      </c>
      <c r="F5" s="150">
        <v>8.9999999999999993E-3</v>
      </c>
      <c r="G5" s="150">
        <v>1.4E-2</v>
      </c>
      <c r="H5" s="150">
        <v>1.7999999999999999E-2</v>
      </c>
      <c r="I5" s="150">
        <v>2.3E-2</v>
      </c>
      <c r="J5" s="150">
        <v>2.8000000000000001E-2</v>
      </c>
      <c r="K5" s="152">
        <v>3.2000000000000001E-2</v>
      </c>
      <c r="L5" s="152">
        <v>3.6999999999999998E-2</v>
      </c>
      <c r="M5" s="150">
        <v>4.1096388150358813E-2</v>
      </c>
      <c r="N5" s="105">
        <v>4.5359614859723271E-2</v>
      </c>
      <c r="O5" s="105">
        <v>5.0298308247225865E-2</v>
      </c>
      <c r="P5" s="60" t="s">
        <v>175</v>
      </c>
    </row>
    <row r="6" spans="2:16" s="1" customFormat="1" ht="12.75">
      <c r="B6" s="104" t="s">
        <v>172</v>
      </c>
      <c r="C6" s="150">
        <v>5.3999999999999999E-2</v>
      </c>
      <c r="D6" s="150">
        <v>5.7000000000000002E-2</v>
      </c>
      <c r="E6" s="150">
        <v>7.0000000000000001E-3</v>
      </c>
      <c r="F6" s="150">
        <v>1.2E-2</v>
      </c>
      <c r="G6" s="150">
        <v>1.7999999999999999E-2</v>
      </c>
      <c r="H6" s="150">
        <v>2.1000000000000001E-2</v>
      </c>
      <c r="I6" s="150">
        <v>2.5999999999999999E-2</v>
      </c>
      <c r="J6" s="150">
        <v>2.9000000000000001E-2</v>
      </c>
      <c r="K6" s="152">
        <v>3.3000000000000002E-2</v>
      </c>
      <c r="L6" s="152">
        <v>3.6999999999999998E-2</v>
      </c>
      <c r="M6" s="150">
        <v>4.381057185041777E-2</v>
      </c>
      <c r="N6" s="105">
        <v>4.3505633613931352E-2</v>
      </c>
      <c r="O6" s="105">
        <v>4.8059277000017366E-2</v>
      </c>
      <c r="P6" s="60" t="s">
        <v>176</v>
      </c>
    </row>
    <row r="7" spans="2:16" ht="15.75" thickBot="1">
      <c r="B7" s="106" t="s">
        <v>173</v>
      </c>
      <c r="C7" s="151">
        <v>6.9000000000000006E-2</v>
      </c>
      <c r="D7" s="151">
        <v>7.9000000000000001E-2</v>
      </c>
      <c r="E7" s="151">
        <v>6.0999999999999999E-2</v>
      </c>
      <c r="F7" s="151">
        <v>0.01</v>
      </c>
      <c r="G7" s="151">
        <v>1.6E-2</v>
      </c>
      <c r="H7" s="151">
        <v>2.1999999999999999E-2</v>
      </c>
      <c r="I7" s="151">
        <v>2.9000000000000001E-2</v>
      </c>
      <c r="J7" s="151">
        <v>3.3000000000000002E-2</v>
      </c>
      <c r="K7" s="153">
        <v>3.7999999999999999E-2</v>
      </c>
      <c r="L7" s="153">
        <v>4.2999999999999997E-2</v>
      </c>
      <c r="M7" s="151">
        <v>4.8799744552629302E-2</v>
      </c>
      <c r="N7" s="107">
        <v>5.2779487453952896E-2</v>
      </c>
      <c r="O7" s="107">
        <v>6.005031966409613E-2</v>
      </c>
      <c r="P7" s="96" t="s">
        <v>177</v>
      </c>
    </row>
    <row r="8" spans="2:16" ht="15.75" thickBot="1">
      <c r="B8" s="173"/>
      <c r="C8" s="174"/>
      <c r="D8" s="174"/>
      <c r="E8" s="174"/>
      <c r="F8" s="174"/>
      <c r="G8" s="174"/>
      <c r="H8" s="174"/>
      <c r="I8" s="174"/>
      <c r="J8" s="174"/>
      <c r="K8" s="174"/>
      <c r="L8" s="174"/>
      <c r="M8" s="174"/>
      <c r="N8" s="174"/>
      <c r="O8" s="174"/>
      <c r="P8" s="175"/>
    </row>
  </sheetData>
  <mergeCells count="2">
    <mergeCell ref="B2:P2"/>
    <mergeCell ref="B8:P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T13" sqref="T13"/>
    </sheetView>
  </sheetViews>
  <sheetFormatPr defaultRowHeight="15"/>
  <cols>
    <col min="1" max="1" width="19.140625" customWidth="1"/>
    <col min="2" max="2" width="12" bestFit="1" customWidth="1"/>
    <col min="3" max="4" width="4.5703125" bestFit="1" customWidth="1"/>
    <col min="5" max="5" width="4.42578125" bestFit="1" customWidth="1"/>
    <col min="6" max="9" width="4.28515625" bestFit="1" customWidth="1"/>
    <col min="10" max="10" width="4.140625" bestFit="1" customWidth="1"/>
    <col min="11" max="11" width="4.28515625" bestFit="1" customWidth="1"/>
    <col min="12" max="13" width="5.42578125" bestFit="1" customWidth="1"/>
    <col min="14" max="14" width="4.140625" bestFit="1" customWidth="1"/>
    <col min="15" max="15" width="4.28515625" bestFit="1" customWidth="1"/>
    <col min="16" max="16" width="17.28515625" customWidth="1"/>
  </cols>
  <sheetData>
    <row r="1" spans="2:16" ht="15.75" thickBot="1"/>
    <row r="2" spans="2:16" ht="36" customHeight="1" thickBot="1">
      <c r="B2" s="165" t="s">
        <v>421</v>
      </c>
      <c r="C2" s="166"/>
      <c r="D2" s="166"/>
      <c r="E2" s="166"/>
      <c r="F2" s="166"/>
      <c r="G2" s="166"/>
      <c r="H2" s="166"/>
      <c r="I2" s="166"/>
      <c r="J2" s="166"/>
      <c r="K2" s="166"/>
      <c r="L2" s="166"/>
      <c r="M2" s="166"/>
      <c r="N2" s="166"/>
      <c r="O2" s="166"/>
      <c r="P2" s="167"/>
    </row>
    <row r="3" spans="2:16" s="1" customFormat="1" ht="13.5" thickBot="1">
      <c r="B3" s="116" t="s">
        <v>418</v>
      </c>
      <c r="C3" s="115">
        <v>42309</v>
      </c>
      <c r="D3" s="115">
        <v>42339</v>
      </c>
      <c r="E3" s="115">
        <v>42370</v>
      </c>
      <c r="F3" s="115">
        <v>42401</v>
      </c>
      <c r="G3" s="115">
        <v>42430</v>
      </c>
      <c r="H3" s="115">
        <v>42461</v>
      </c>
      <c r="I3" s="115">
        <v>42491</v>
      </c>
      <c r="J3" s="115">
        <v>42522</v>
      </c>
      <c r="K3" s="115">
        <v>42552</v>
      </c>
      <c r="L3" s="115">
        <v>42583</v>
      </c>
      <c r="M3" s="115">
        <v>42614</v>
      </c>
      <c r="N3" s="115">
        <v>42644</v>
      </c>
      <c r="O3" s="115">
        <v>42675</v>
      </c>
      <c r="P3" s="36" t="s">
        <v>278</v>
      </c>
    </row>
    <row r="4" spans="2:16" s="1" customFormat="1" ht="12.75">
      <c r="B4" s="57" t="s">
        <v>162</v>
      </c>
      <c r="C4" s="111">
        <v>0.95</v>
      </c>
      <c r="D4" s="111">
        <v>0.95</v>
      </c>
      <c r="E4" s="111">
        <v>0.95</v>
      </c>
      <c r="F4" s="111">
        <v>0.95</v>
      </c>
      <c r="G4" s="111">
        <v>0.95</v>
      </c>
      <c r="H4" s="111">
        <v>0.95</v>
      </c>
      <c r="I4" s="111">
        <v>0.95</v>
      </c>
      <c r="J4" s="111">
        <v>0.95</v>
      </c>
      <c r="K4" s="111">
        <v>0.95</v>
      </c>
      <c r="L4" s="111">
        <v>0.95</v>
      </c>
      <c r="M4" s="111">
        <v>0.95106923418082356</v>
      </c>
      <c r="N4" s="111">
        <v>0.94844439131908076</v>
      </c>
      <c r="O4" s="111">
        <v>0.94615563747132769</v>
      </c>
      <c r="P4" s="60" t="s">
        <v>166</v>
      </c>
    </row>
    <row r="5" spans="2:16" s="1" customFormat="1" ht="12.75">
      <c r="B5" s="57" t="s">
        <v>163</v>
      </c>
      <c r="C5" s="111">
        <v>0.98</v>
      </c>
      <c r="D5" s="111">
        <v>0.98</v>
      </c>
      <c r="E5" s="111">
        <v>0.98</v>
      </c>
      <c r="F5" s="111">
        <v>0.98</v>
      </c>
      <c r="G5" s="111">
        <v>0.98</v>
      </c>
      <c r="H5" s="111">
        <v>0.98</v>
      </c>
      <c r="I5" s="111">
        <v>0.98</v>
      </c>
      <c r="J5" s="111">
        <v>0.98</v>
      </c>
      <c r="K5" s="111">
        <v>0.97</v>
      </c>
      <c r="L5" s="111">
        <v>0.97</v>
      </c>
      <c r="M5" s="111">
        <v>0.97619531086053724</v>
      </c>
      <c r="N5" s="111">
        <v>0.97131997381264912</v>
      </c>
      <c r="O5" s="111">
        <v>0.9768026544965106</v>
      </c>
      <c r="P5" s="60" t="s">
        <v>167</v>
      </c>
    </row>
    <row r="6" spans="2:16" s="1" customFormat="1" ht="12.75">
      <c r="B6" s="57" t="s">
        <v>164</v>
      </c>
      <c r="C6" s="111">
        <v>0.98</v>
      </c>
      <c r="D6" s="111">
        <v>0.98</v>
      </c>
      <c r="E6" s="111">
        <v>0.99</v>
      </c>
      <c r="F6" s="111">
        <v>0.98</v>
      </c>
      <c r="G6" s="111">
        <v>0.98</v>
      </c>
      <c r="H6" s="111">
        <v>0.98</v>
      </c>
      <c r="I6" s="111">
        <v>0.98</v>
      </c>
      <c r="J6" s="111">
        <v>0.98</v>
      </c>
      <c r="K6" s="111">
        <v>0.98</v>
      </c>
      <c r="L6" s="111">
        <v>0.98</v>
      </c>
      <c r="M6" s="111">
        <v>0.98626861854734849</v>
      </c>
      <c r="N6" s="111">
        <v>0.98605808412917118</v>
      </c>
      <c r="O6" s="111">
        <v>0.98372313346680906</v>
      </c>
      <c r="P6" s="60" t="s">
        <v>168</v>
      </c>
    </row>
    <row r="7" spans="2:16" ht="15.75" thickBot="1">
      <c r="B7" s="112" t="s">
        <v>165</v>
      </c>
      <c r="C7" s="113">
        <v>0.96</v>
      </c>
      <c r="D7" s="113">
        <v>0.96</v>
      </c>
      <c r="E7" s="113">
        <v>0.96</v>
      </c>
      <c r="F7" s="113">
        <v>0.96</v>
      </c>
      <c r="G7" s="113">
        <v>0.96</v>
      </c>
      <c r="H7" s="113">
        <v>0.96</v>
      </c>
      <c r="I7" s="113">
        <v>0.96</v>
      </c>
      <c r="J7" s="113">
        <v>0.96</v>
      </c>
      <c r="K7" s="113">
        <v>0.96</v>
      </c>
      <c r="L7" s="113">
        <v>0.96</v>
      </c>
      <c r="M7" s="113">
        <v>0.96296546074215239</v>
      </c>
      <c r="N7" s="113">
        <v>0.96075273718939069</v>
      </c>
      <c r="O7" s="113">
        <v>0.95953571369066815</v>
      </c>
      <c r="P7" s="96" t="s">
        <v>169</v>
      </c>
    </row>
    <row r="8" spans="2:16" ht="15.75" thickBot="1">
      <c r="B8" s="173"/>
      <c r="C8" s="174"/>
      <c r="D8" s="174"/>
      <c r="E8" s="174"/>
      <c r="F8" s="174"/>
      <c r="G8" s="174"/>
      <c r="H8" s="174"/>
      <c r="I8" s="174"/>
      <c r="J8" s="174"/>
      <c r="K8" s="174"/>
      <c r="L8" s="174"/>
      <c r="M8" s="174"/>
      <c r="N8" s="174"/>
      <c r="O8" s="174"/>
      <c r="P8" s="175"/>
    </row>
    <row r="10" spans="2:16">
      <c r="B10" s="26"/>
      <c r="C10" s="26"/>
      <c r="D10" s="26"/>
      <c r="E10" s="26"/>
      <c r="F10" s="26"/>
      <c r="G10" s="26"/>
      <c r="H10" s="26"/>
      <c r="I10" s="26"/>
      <c r="J10" s="26"/>
      <c r="K10" s="26"/>
      <c r="L10" s="26"/>
      <c r="N10" s="26"/>
      <c r="O10" s="26"/>
    </row>
    <row r="11" spans="2:16">
      <c r="B11" s="26"/>
      <c r="C11" s="26"/>
      <c r="D11" s="26"/>
      <c r="E11" s="26"/>
      <c r="F11" s="26"/>
      <c r="G11" s="26"/>
      <c r="H11" s="26"/>
      <c r="I11" s="26"/>
      <c r="J11" s="26"/>
      <c r="K11" s="26"/>
      <c r="L11" s="26"/>
      <c r="N11" s="26"/>
      <c r="O11" s="26"/>
    </row>
  </sheetData>
  <mergeCells count="2">
    <mergeCell ref="B2:P2"/>
    <mergeCell ref="B8:P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zoomScaleNormal="100" workbookViewId="0">
      <selection activeCell="K12" sqref="K12"/>
    </sheetView>
  </sheetViews>
  <sheetFormatPr defaultRowHeight="15"/>
  <cols>
    <col min="1" max="1" width="12.28515625" customWidth="1"/>
    <col min="2" max="2" width="11.140625" bestFit="1" customWidth="1"/>
    <col min="3" max="8" width="6.85546875" bestFit="1" customWidth="1"/>
  </cols>
  <sheetData>
    <row r="1" spans="2:9" ht="15.75" thickBot="1"/>
    <row r="2" spans="2:9" ht="33" customHeight="1" thickBot="1">
      <c r="B2" s="165" t="s">
        <v>422</v>
      </c>
      <c r="C2" s="166"/>
      <c r="D2" s="166"/>
      <c r="E2" s="166"/>
      <c r="F2" s="166"/>
      <c r="G2" s="166"/>
      <c r="H2" s="166"/>
      <c r="I2" s="167"/>
    </row>
    <row r="3" spans="2:9" ht="27.75" thickBot="1">
      <c r="B3" s="125" t="s">
        <v>418</v>
      </c>
      <c r="C3" s="126">
        <v>2010</v>
      </c>
      <c r="D3" s="126">
        <v>2011</v>
      </c>
      <c r="E3" s="126">
        <v>2012</v>
      </c>
      <c r="F3" s="126">
        <v>2013</v>
      </c>
      <c r="G3" s="126">
        <v>2014</v>
      </c>
      <c r="H3" s="127">
        <v>2015</v>
      </c>
      <c r="I3" s="128" t="s">
        <v>278</v>
      </c>
    </row>
    <row r="4" spans="2:9">
      <c r="B4" s="117" t="s">
        <v>0</v>
      </c>
      <c r="C4" s="118">
        <v>1147633</v>
      </c>
      <c r="D4" s="118">
        <v>1138048</v>
      </c>
      <c r="E4" s="118">
        <v>1134609</v>
      </c>
      <c r="F4" s="118">
        <v>1081021</v>
      </c>
      <c r="G4" s="118">
        <v>1103840</v>
      </c>
      <c r="H4" s="119">
        <v>1088755</v>
      </c>
      <c r="I4" s="120" t="s">
        <v>4</v>
      </c>
    </row>
    <row r="5" spans="2:9">
      <c r="B5" s="117" t="s">
        <v>1</v>
      </c>
      <c r="C5" s="118">
        <v>235108</v>
      </c>
      <c r="D5" s="118">
        <v>274779</v>
      </c>
      <c r="E5" s="118">
        <v>299251</v>
      </c>
      <c r="F5" s="118">
        <v>285147</v>
      </c>
      <c r="G5" s="118">
        <v>342169</v>
      </c>
      <c r="H5" s="119">
        <v>352610</v>
      </c>
      <c r="I5" s="120" t="s">
        <v>5</v>
      </c>
    </row>
    <row r="6" spans="2:9">
      <c r="B6" s="117" t="s">
        <v>2</v>
      </c>
      <c r="C6" s="118">
        <v>1435256</v>
      </c>
      <c r="D6" s="118">
        <v>1669881</v>
      </c>
      <c r="E6" s="118">
        <v>1911938</v>
      </c>
      <c r="F6" s="118">
        <v>2267477</v>
      </c>
      <c r="G6" s="118">
        <v>2479435</v>
      </c>
      <c r="H6" s="119">
        <v>2748162</v>
      </c>
      <c r="I6" s="120" t="s">
        <v>6</v>
      </c>
    </row>
    <row r="7" spans="2:9" ht="15.75" thickBot="1">
      <c r="B7" s="121" t="s">
        <v>3</v>
      </c>
      <c r="C7" s="122">
        <v>2817997</v>
      </c>
      <c r="D7" s="122">
        <v>3082708</v>
      </c>
      <c r="E7" s="122">
        <v>3345798</v>
      </c>
      <c r="F7" s="122">
        <v>3633645</v>
      </c>
      <c r="G7" s="122">
        <v>3925444</v>
      </c>
      <c r="H7" s="123">
        <v>4189527</v>
      </c>
      <c r="I7" s="124" t="s">
        <v>3</v>
      </c>
    </row>
    <row r="8" spans="2:9" ht="15.75" thickBot="1">
      <c r="B8" s="199"/>
      <c r="C8" s="200"/>
      <c r="D8" s="200"/>
      <c r="E8" s="200"/>
      <c r="F8" s="200"/>
      <c r="G8" s="200"/>
      <c r="H8" s="200"/>
      <c r="I8" s="201"/>
    </row>
  </sheetData>
  <mergeCells count="2">
    <mergeCell ref="B2:I2"/>
    <mergeCell ref="B8:I8"/>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27" sqref="B27"/>
    </sheetView>
  </sheetViews>
  <sheetFormatPr defaultRowHeight="14.25"/>
  <cols>
    <col min="1" max="1" width="2.140625" style="13" customWidth="1"/>
    <col min="2" max="2" width="255.7109375" style="13" bestFit="1" customWidth="1"/>
    <col min="3" max="5" width="9.140625" style="13"/>
    <col min="6" max="6" width="255.7109375" style="21" bestFit="1" customWidth="1"/>
    <col min="7" max="16384" width="9.140625" style="13"/>
  </cols>
  <sheetData>
    <row r="1" spans="2:6">
      <c r="B1" s="19" t="s">
        <v>201</v>
      </c>
      <c r="F1" s="20" t="s">
        <v>264</v>
      </c>
    </row>
    <row r="2" spans="2:6">
      <c r="B2" s="13" t="s">
        <v>237</v>
      </c>
      <c r="F2" s="21" t="s">
        <v>251</v>
      </c>
    </row>
    <row r="4" spans="2:6">
      <c r="B4" s="13" t="s">
        <v>238</v>
      </c>
      <c r="F4" s="21" t="s">
        <v>252</v>
      </c>
    </row>
    <row r="6" spans="2:6">
      <c r="B6" s="13" t="s">
        <v>239</v>
      </c>
      <c r="F6" s="21" t="s">
        <v>253</v>
      </c>
    </row>
    <row r="8" spans="2:6">
      <c r="B8" s="13" t="s">
        <v>240</v>
      </c>
      <c r="F8" s="21" t="s">
        <v>254</v>
      </c>
    </row>
    <row r="9" spans="2:6">
      <c r="B9" s="13" t="s">
        <v>107</v>
      </c>
    </row>
    <row r="10" spans="2:6">
      <c r="B10" s="13" t="s">
        <v>241</v>
      </c>
      <c r="F10" s="21" t="s">
        <v>255</v>
      </c>
    </row>
    <row r="12" spans="2:6">
      <c r="B12" s="13" t="s">
        <v>242</v>
      </c>
      <c r="F12" s="21" t="s">
        <v>256</v>
      </c>
    </row>
    <row r="14" spans="2:6">
      <c r="B14" s="13" t="s">
        <v>243</v>
      </c>
      <c r="F14" s="21" t="s">
        <v>257</v>
      </c>
    </row>
    <row r="16" spans="2:6">
      <c r="B16" s="13" t="s">
        <v>244</v>
      </c>
      <c r="F16" s="21" t="s">
        <v>265</v>
      </c>
    </row>
    <row r="18" spans="2:6">
      <c r="B18" s="13" t="s">
        <v>245</v>
      </c>
      <c r="F18" s="21" t="s">
        <v>258</v>
      </c>
    </row>
    <row r="20" spans="2:6">
      <c r="B20" s="13" t="s">
        <v>246</v>
      </c>
      <c r="F20" s="21" t="s">
        <v>259</v>
      </c>
    </row>
    <row r="23" spans="2:6">
      <c r="B23" s="13" t="s">
        <v>247</v>
      </c>
      <c r="F23" s="21" t="s">
        <v>260</v>
      </c>
    </row>
    <row r="25" spans="2:6">
      <c r="B25" s="13" t="s">
        <v>248</v>
      </c>
      <c r="F25" s="21" t="s">
        <v>261</v>
      </c>
    </row>
    <row r="27" spans="2:6">
      <c r="B27" s="13" t="s">
        <v>249</v>
      </c>
      <c r="F27" s="21" t="s">
        <v>262</v>
      </c>
    </row>
    <row r="29" spans="2:6">
      <c r="B29" s="13" t="s">
        <v>250</v>
      </c>
      <c r="F29" s="21" t="s">
        <v>263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N12" sqref="N12"/>
    </sheetView>
  </sheetViews>
  <sheetFormatPr defaultRowHeight="12.75"/>
  <cols>
    <col min="1" max="1" width="9.140625" style="1"/>
    <col min="2" max="2" width="8" style="1" bestFit="1" customWidth="1"/>
    <col min="3" max="4" width="4.5703125" style="1" bestFit="1" customWidth="1"/>
    <col min="5" max="5" width="4.28515625" style="1" bestFit="1" customWidth="1"/>
    <col min="6" max="6" width="4.140625" style="1" bestFit="1" customWidth="1"/>
    <col min="7" max="8" width="4.28515625" style="1" bestFit="1" customWidth="1"/>
    <col min="9" max="10" width="4.140625" style="1" bestFit="1" customWidth="1"/>
    <col min="11" max="11" width="5.5703125" style="1" customWidth="1"/>
    <col min="12" max="12" width="3.85546875" style="1" bestFit="1" customWidth="1"/>
    <col min="13" max="13" width="5.42578125" style="1" bestFit="1" customWidth="1"/>
    <col min="14" max="15" width="4.28515625" style="1" bestFit="1" customWidth="1"/>
    <col min="16" max="16" width="13.140625" style="1" customWidth="1"/>
    <col min="17" max="16384" width="9.140625" style="1"/>
  </cols>
  <sheetData>
    <row r="1" spans="2:16" ht="13.5" thickBot="1"/>
    <row r="2" spans="2:16" ht="30.75" customHeight="1" thickBot="1">
      <c r="B2" s="159" t="s">
        <v>271</v>
      </c>
      <c r="C2" s="160"/>
      <c r="D2" s="160"/>
      <c r="E2" s="160"/>
      <c r="F2" s="160"/>
      <c r="G2" s="160"/>
      <c r="H2" s="160"/>
      <c r="I2" s="160"/>
      <c r="J2" s="160"/>
      <c r="K2" s="160"/>
      <c r="L2" s="160"/>
      <c r="M2" s="160"/>
      <c r="N2" s="160"/>
      <c r="O2" s="160"/>
      <c r="P2" s="161"/>
    </row>
    <row r="3" spans="2:16" ht="17.25" thickBot="1">
      <c r="B3" s="34" t="s">
        <v>272</v>
      </c>
      <c r="C3" s="35">
        <v>42309</v>
      </c>
      <c r="D3" s="35">
        <v>42339</v>
      </c>
      <c r="E3" s="35">
        <v>42370</v>
      </c>
      <c r="F3" s="35">
        <v>42401</v>
      </c>
      <c r="G3" s="35">
        <v>42430</v>
      </c>
      <c r="H3" s="35">
        <v>42461</v>
      </c>
      <c r="I3" s="35">
        <v>42491</v>
      </c>
      <c r="J3" s="35">
        <v>42522</v>
      </c>
      <c r="K3" s="35">
        <v>42552</v>
      </c>
      <c r="L3" s="35">
        <v>42583</v>
      </c>
      <c r="M3" s="35">
        <v>42614</v>
      </c>
      <c r="N3" s="35">
        <v>42644</v>
      </c>
      <c r="O3" s="35">
        <v>42675</v>
      </c>
      <c r="P3" s="36" t="s">
        <v>278</v>
      </c>
    </row>
    <row r="4" spans="2:16">
      <c r="B4" s="28" t="s">
        <v>0</v>
      </c>
      <c r="C4" s="29">
        <v>191</v>
      </c>
      <c r="D4" s="29">
        <v>191</v>
      </c>
      <c r="E4" s="29">
        <v>190</v>
      </c>
      <c r="F4" s="29">
        <v>188</v>
      </c>
      <c r="G4" s="29">
        <v>188</v>
      </c>
      <c r="H4" s="29">
        <v>188</v>
      </c>
      <c r="I4" s="29">
        <v>186</v>
      </c>
      <c r="J4" s="29">
        <v>186</v>
      </c>
      <c r="K4" s="29">
        <v>186</v>
      </c>
      <c r="L4" s="29">
        <v>185</v>
      </c>
      <c r="M4" s="29">
        <v>184</v>
      </c>
      <c r="N4" s="29">
        <v>183</v>
      </c>
      <c r="O4" s="29">
        <v>183</v>
      </c>
      <c r="P4" s="30" t="s">
        <v>4</v>
      </c>
    </row>
    <row r="5" spans="2:16">
      <c r="B5" s="28" t="s">
        <v>1</v>
      </c>
      <c r="C5" s="29">
        <v>47</v>
      </c>
      <c r="D5" s="29">
        <v>46</v>
      </c>
      <c r="E5" s="29">
        <v>45</v>
      </c>
      <c r="F5" s="29">
        <v>46</v>
      </c>
      <c r="G5" s="29">
        <v>46</v>
      </c>
      <c r="H5" s="29">
        <v>45</v>
      </c>
      <c r="I5" s="29">
        <v>45</v>
      </c>
      <c r="J5" s="29">
        <v>44</v>
      </c>
      <c r="K5" s="29">
        <v>43</v>
      </c>
      <c r="L5" s="29">
        <v>43</v>
      </c>
      <c r="M5" s="29">
        <v>43</v>
      </c>
      <c r="N5" s="29">
        <v>44</v>
      </c>
      <c r="O5" s="29">
        <v>44</v>
      </c>
      <c r="P5" s="30" t="s">
        <v>5</v>
      </c>
    </row>
    <row r="6" spans="2:16">
      <c r="B6" s="28" t="s">
        <v>2</v>
      </c>
      <c r="C6" s="29">
        <v>25</v>
      </c>
      <c r="D6" s="29">
        <v>25</v>
      </c>
      <c r="E6" s="29">
        <v>25</v>
      </c>
      <c r="F6" s="29">
        <v>25</v>
      </c>
      <c r="G6" s="29">
        <v>25</v>
      </c>
      <c r="H6" s="29">
        <v>25</v>
      </c>
      <c r="I6" s="29">
        <v>25</v>
      </c>
      <c r="J6" s="29">
        <v>25</v>
      </c>
      <c r="K6" s="29">
        <v>25</v>
      </c>
      <c r="L6" s="29">
        <v>25</v>
      </c>
      <c r="M6" s="29">
        <v>25</v>
      </c>
      <c r="N6" s="29">
        <v>25</v>
      </c>
      <c r="O6" s="29">
        <v>25</v>
      </c>
      <c r="P6" s="30" t="s">
        <v>6</v>
      </c>
    </row>
    <row r="7" spans="2:16" ht="13.5" thickBot="1">
      <c r="B7" s="31" t="s">
        <v>3</v>
      </c>
      <c r="C7" s="32">
        <f t="shared" ref="C7:N7" si="0">SUM(C4:C6)</f>
        <v>263</v>
      </c>
      <c r="D7" s="32">
        <f t="shared" si="0"/>
        <v>262</v>
      </c>
      <c r="E7" s="32">
        <f t="shared" si="0"/>
        <v>260</v>
      </c>
      <c r="F7" s="32">
        <f t="shared" si="0"/>
        <v>259</v>
      </c>
      <c r="G7" s="32">
        <f t="shared" si="0"/>
        <v>259</v>
      </c>
      <c r="H7" s="32">
        <f t="shared" si="0"/>
        <v>258</v>
      </c>
      <c r="I7" s="32">
        <f t="shared" si="0"/>
        <v>256</v>
      </c>
      <c r="J7" s="32">
        <f t="shared" si="0"/>
        <v>255</v>
      </c>
      <c r="K7" s="129">
        <f t="shared" si="0"/>
        <v>254</v>
      </c>
      <c r="L7" s="129">
        <f t="shared" si="0"/>
        <v>253</v>
      </c>
      <c r="M7" s="129">
        <f t="shared" si="0"/>
        <v>252</v>
      </c>
      <c r="N7" s="129">
        <f t="shared" si="0"/>
        <v>252</v>
      </c>
      <c r="O7" s="154">
        <f t="shared" ref="O7" si="1">SUM(O4:O6)</f>
        <v>252</v>
      </c>
      <c r="P7" s="33" t="s">
        <v>3</v>
      </c>
    </row>
    <row r="8" spans="2:16" ht="13.5" thickBot="1">
      <c r="B8" s="156"/>
      <c r="C8" s="157"/>
      <c r="D8" s="157"/>
      <c r="E8" s="157"/>
      <c r="F8" s="157"/>
      <c r="G8" s="157"/>
      <c r="H8" s="157"/>
      <c r="I8" s="157"/>
      <c r="J8" s="157"/>
      <c r="K8" s="157"/>
      <c r="L8" s="157"/>
      <c r="M8" s="157"/>
      <c r="N8" s="157"/>
      <c r="O8" s="157"/>
      <c r="P8" s="158"/>
    </row>
  </sheetData>
  <mergeCells count="2">
    <mergeCell ref="B8:P8"/>
    <mergeCell ref="B2:P2"/>
  </mergeCells>
  <pageMargins left="0.7" right="0.7" top="0.75" bottom="0.75" header="0.3" footer="0.3"/>
  <pageSetup paperSize="9" orientation="portrait" r:id="rId1"/>
  <ignoredErrors>
    <ignoredError sqref="C7:O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Normal="100" workbookViewId="0">
      <pane xSplit="3" ySplit="3" topLeftCell="D16" activePane="bottomRight" state="frozen"/>
      <selection pane="topRight" activeCell="D1" sqref="D1"/>
      <selection pane="bottomLeft" activeCell="A4" sqref="A4"/>
      <selection pane="bottomRight" activeCell="S15" sqref="S15"/>
    </sheetView>
  </sheetViews>
  <sheetFormatPr defaultRowHeight="14.25"/>
  <cols>
    <col min="1" max="1" width="9.140625" style="2"/>
    <col min="2" max="2" width="4.42578125" style="2" customWidth="1"/>
    <col min="3" max="3" width="14.7109375" style="2" bestFit="1" customWidth="1"/>
    <col min="4" max="4" width="4.140625" style="2" bestFit="1" customWidth="1"/>
    <col min="5" max="5" width="4.5703125" style="2" bestFit="1" customWidth="1"/>
    <col min="6" max="6" width="4.7109375" style="2" bestFit="1" customWidth="1"/>
    <col min="7" max="8" width="4.5703125" style="2" bestFit="1" customWidth="1"/>
    <col min="9" max="11" width="4.28515625" style="2" bestFit="1" customWidth="1"/>
    <col min="12" max="12" width="4.5703125" style="2" bestFit="1" customWidth="1"/>
    <col min="13" max="13" width="5.140625" style="2" bestFit="1" customWidth="1"/>
    <col min="14" max="14" width="5.7109375" style="2" bestFit="1" customWidth="1"/>
    <col min="15" max="15" width="4.7109375" style="2" bestFit="1" customWidth="1"/>
    <col min="16" max="16" width="4.140625" style="2" bestFit="1" customWidth="1"/>
    <col min="17" max="17" width="14.5703125" style="2" bestFit="1" customWidth="1"/>
    <col min="18" max="16384" width="9.140625" style="2"/>
  </cols>
  <sheetData>
    <row r="1" spans="2:17" ht="15" thickBot="1"/>
    <row r="2" spans="2:17" ht="33" customHeight="1" thickBot="1">
      <c r="B2" s="159" t="s">
        <v>273</v>
      </c>
      <c r="C2" s="160"/>
      <c r="D2" s="160"/>
      <c r="E2" s="160"/>
      <c r="F2" s="160"/>
      <c r="G2" s="160"/>
      <c r="H2" s="160"/>
      <c r="I2" s="160"/>
      <c r="J2" s="160"/>
      <c r="K2" s="160"/>
      <c r="L2" s="160"/>
      <c r="M2" s="160"/>
      <c r="N2" s="160"/>
      <c r="O2" s="160"/>
      <c r="P2" s="160"/>
      <c r="Q2" s="161"/>
    </row>
    <row r="3" spans="2:17" ht="15" thickBot="1">
      <c r="B3" s="52" t="s">
        <v>7</v>
      </c>
      <c r="C3" s="37" t="s">
        <v>8</v>
      </c>
      <c r="D3" s="38">
        <v>42675</v>
      </c>
      <c r="E3" s="38">
        <v>42339</v>
      </c>
      <c r="F3" s="38">
        <v>42370</v>
      </c>
      <c r="G3" s="38">
        <v>42401</v>
      </c>
      <c r="H3" s="38">
        <v>42430</v>
      </c>
      <c r="I3" s="38">
        <v>42461</v>
      </c>
      <c r="J3" s="38">
        <v>42491</v>
      </c>
      <c r="K3" s="38">
        <v>42522</v>
      </c>
      <c r="L3" s="38">
        <v>42552</v>
      </c>
      <c r="M3" s="38">
        <v>42583</v>
      </c>
      <c r="N3" s="39">
        <v>42614</v>
      </c>
      <c r="O3" s="39">
        <v>42644</v>
      </c>
      <c r="P3" s="39">
        <v>42675</v>
      </c>
      <c r="Q3" s="40" t="s">
        <v>43</v>
      </c>
    </row>
    <row r="4" spans="2:17">
      <c r="B4" s="41">
        <v>1</v>
      </c>
      <c r="C4" s="42" t="s">
        <v>9</v>
      </c>
      <c r="D4" s="29">
        <v>2</v>
      </c>
      <c r="E4" s="29">
        <v>2</v>
      </c>
      <c r="F4" s="29">
        <v>2</v>
      </c>
      <c r="G4" s="29">
        <v>2</v>
      </c>
      <c r="H4" s="29">
        <v>2</v>
      </c>
      <c r="I4" s="29">
        <v>2</v>
      </c>
      <c r="J4" s="29">
        <v>2</v>
      </c>
      <c r="K4" s="29">
        <v>2</v>
      </c>
      <c r="L4" s="29">
        <v>2</v>
      </c>
      <c r="M4" s="29">
        <v>2</v>
      </c>
      <c r="N4" s="43">
        <v>2</v>
      </c>
      <c r="O4" s="29">
        <v>2</v>
      </c>
      <c r="P4" s="29">
        <v>2</v>
      </c>
      <c r="Q4" s="30" t="s">
        <v>9</v>
      </c>
    </row>
    <row r="5" spans="2:17">
      <c r="B5" s="41">
        <v>2</v>
      </c>
      <c r="C5" s="42" t="s">
        <v>10</v>
      </c>
      <c r="D5" s="29">
        <v>5</v>
      </c>
      <c r="E5" s="29">
        <v>5</v>
      </c>
      <c r="F5" s="29">
        <v>5</v>
      </c>
      <c r="G5" s="29">
        <v>5</v>
      </c>
      <c r="H5" s="29">
        <v>5</v>
      </c>
      <c r="I5" s="29">
        <v>5</v>
      </c>
      <c r="J5" s="29">
        <v>5</v>
      </c>
      <c r="K5" s="29">
        <v>5</v>
      </c>
      <c r="L5" s="29">
        <v>5</v>
      </c>
      <c r="M5" s="29">
        <v>5</v>
      </c>
      <c r="N5" s="43">
        <v>5</v>
      </c>
      <c r="O5" s="29">
        <v>5</v>
      </c>
      <c r="P5" s="29">
        <v>5</v>
      </c>
      <c r="Q5" s="30" t="s">
        <v>10</v>
      </c>
    </row>
    <row r="6" spans="2:17">
      <c r="B6" s="41">
        <v>3</v>
      </c>
      <c r="C6" s="42" t="s">
        <v>11</v>
      </c>
      <c r="D6" s="29">
        <v>1</v>
      </c>
      <c r="E6" s="29">
        <v>1</v>
      </c>
      <c r="F6" s="29">
        <v>1</v>
      </c>
      <c r="G6" s="29">
        <v>1</v>
      </c>
      <c r="H6" s="29">
        <v>1</v>
      </c>
      <c r="I6" s="29">
        <v>1</v>
      </c>
      <c r="J6" s="29">
        <v>1</v>
      </c>
      <c r="K6" s="29">
        <v>1</v>
      </c>
      <c r="L6" s="29">
        <v>1</v>
      </c>
      <c r="M6" s="29">
        <v>1</v>
      </c>
      <c r="N6" s="43">
        <v>1</v>
      </c>
      <c r="O6" s="29">
        <v>1</v>
      </c>
      <c r="P6" s="29">
        <v>1</v>
      </c>
      <c r="Q6" s="30" t="s">
        <v>11</v>
      </c>
    </row>
    <row r="7" spans="2:17">
      <c r="B7" s="41">
        <v>4</v>
      </c>
      <c r="C7" s="42" t="s">
        <v>12</v>
      </c>
      <c r="D7" s="29">
        <v>6</v>
      </c>
      <c r="E7" s="29">
        <v>6</v>
      </c>
      <c r="F7" s="29">
        <v>6</v>
      </c>
      <c r="G7" s="29">
        <v>6</v>
      </c>
      <c r="H7" s="29">
        <v>6</v>
      </c>
      <c r="I7" s="29">
        <v>6</v>
      </c>
      <c r="J7" s="29">
        <v>6</v>
      </c>
      <c r="K7" s="29">
        <v>6</v>
      </c>
      <c r="L7" s="29">
        <v>6</v>
      </c>
      <c r="M7" s="29">
        <v>6</v>
      </c>
      <c r="N7" s="43">
        <v>6</v>
      </c>
      <c r="O7" s="29">
        <v>6</v>
      </c>
      <c r="P7" s="29">
        <v>6</v>
      </c>
      <c r="Q7" s="30" t="s">
        <v>12</v>
      </c>
    </row>
    <row r="8" spans="2:17">
      <c r="B8" s="41">
        <v>5</v>
      </c>
      <c r="C8" s="42" t="s">
        <v>13</v>
      </c>
      <c r="D8" s="29">
        <v>166</v>
      </c>
      <c r="E8" s="29">
        <v>165</v>
      </c>
      <c r="F8" s="29">
        <v>164</v>
      </c>
      <c r="G8" s="29">
        <v>164</v>
      </c>
      <c r="H8" s="29">
        <v>163</v>
      </c>
      <c r="I8" s="29">
        <v>161</v>
      </c>
      <c r="J8" s="29">
        <v>160</v>
      </c>
      <c r="K8" s="29">
        <v>160</v>
      </c>
      <c r="L8" s="29">
        <v>158</v>
      </c>
      <c r="M8" s="29">
        <v>158</v>
      </c>
      <c r="N8" s="43">
        <v>157</v>
      </c>
      <c r="O8" s="29">
        <v>157</v>
      </c>
      <c r="P8" s="29">
        <v>157</v>
      </c>
      <c r="Q8" s="30" t="s">
        <v>13</v>
      </c>
    </row>
    <row r="9" spans="2:17">
      <c r="B9" s="44">
        <v>6</v>
      </c>
      <c r="C9" s="42" t="s">
        <v>14</v>
      </c>
      <c r="D9" s="29" t="e">
        <v>#N/A</v>
      </c>
      <c r="E9" s="29" t="e">
        <v>#N/A</v>
      </c>
      <c r="F9" s="29" t="e">
        <v>#N/A</v>
      </c>
      <c r="G9" s="29" t="e">
        <v>#N/A</v>
      </c>
      <c r="H9" s="29" t="e">
        <v>#N/A</v>
      </c>
      <c r="I9" s="29" t="e">
        <v>#N/A</v>
      </c>
      <c r="J9" s="29" t="e">
        <v>#N/A</v>
      </c>
      <c r="K9" s="29" t="e">
        <v>#N/A</v>
      </c>
      <c r="L9" s="29" t="e">
        <v>#N/A</v>
      </c>
      <c r="M9" s="29" t="e">
        <v>#N/A</v>
      </c>
      <c r="N9" s="43" t="e">
        <v>#N/A</v>
      </c>
      <c r="O9" s="29" t="e">
        <v>#N/A</v>
      </c>
      <c r="P9" s="29" t="e">
        <v>#N/A</v>
      </c>
      <c r="Q9" s="30" t="s">
        <v>14</v>
      </c>
    </row>
    <row r="10" spans="2:17">
      <c r="B10" s="44">
        <v>7</v>
      </c>
      <c r="C10" s="42" t="s">
        <v>15</v>
      </c>
      <c r="D10" s="29">
        <v>1</v>
      </c>
      <c r="E10" s="29">
        <v>1</v>
      </c>
      <c r="F10" s="29">
        <v>1</v>
      </c>
      <c r="G10" s="29">
        <v>1</v>
      </c>
      <c r="H10" s="29">
        <v>1</v>
      </c>
      <c r="I10" s="29">
        <v>1</v>
      </c>
      <c r="J10" s="29">
        <v>1</v>
      </c>
      <c r="K10" s="29">
        <v>1</v>
      </c>
      <c r="L10" s="29">
        <v>1</v>
      </c>
      <c r="M10" s="29">
        <v>1</v>
      </c>
      <c r="N10" s="43">
        <v>1</v>
      </c>
      <c r="O10" s="29">
        <v>1</v>
      </c>
      <c r="P10" s="29">
        <v>1</v>
      </c>
      <c r="Q10" s="30" t="s">
        <v>15</v>
      </c>
    </row>
    <row r="11" spans="2:17">
      <c r="B11" s="44">
        <v>8</v>
      </c>
      <c r="C11" s="42" t="s">
        <v>16</v>
      </c>
      <c r="D11" s="29">
        <v>22</v>
      </c>
      <c r="E11" s="29">
        <v>22</v>
      </c>
      <c r="F11" s="29">
        <v>22</v>
      </c>
      <c r="G11" s="29">
        <v>22</v>
      </c>
      <c r="H11" s="29">
        <v>22</v>
      </c>
      <c r="I11" s="29">
        <v>22</v>
      </c>
      <c r="J11" s="29">
        <v>22</v>
      </c>
      <c r="K11" s="29">
        <v>22</v>
      </c>
      <c r="L11" s="29">
        <v>22</v>
      </c>
      <c r="M11" s="29">
        <v>22</v>
      </c>
      <c r="N11" s="43">
        <v>22</v>
      </c>
      <c r="O11" s="29">
        <v>22</v>
      </c>
      <c r="P11" s="29">
        <v>22</v>
      </c>
      <c r="Q11" s="30" t="s">
        <v>44</v>
      </c>
    </row>
    <row r="12" spans="2:17">
      <c r="B12" s="44">
        <v>9</v>
      </c>
      <c r="C12" s="42" t="s">
        <v>17</v>
      </c>
      <c r="D12" s="29">
        <v>11</v>
      </c>
      <c r="E12" s="29">
        <v>11</v>
      </c>
      <c r="F12" s="29">
        <v>11</v>
      </c>
      <c r="G12" s="29">
        <v>11</v>
      </c>
      <c r="H12" s="29">
        <v>11</v>
      </c>
      <c r="I12" s="29">
        <v>11</v>
      </c>
      <c r="J12" s="29">
        <v>11</v>
      </c>
      <c r="K12" s="29">
        <v>11</v>
      </c>
      <c r="L12" s="29">
        <v>11</v>
      </c>
      <c r="M12" s="29">
        <v>11</v>
      </c>
      <c r="N12" s="43">
        <v>11</v>
      </c>
      <c r="O12" s="29">
        <v>11</v>
      </c>
      <c r="P12" s="29">
        <v>11</v>
      </c>
      <c r="Q12" s="30" t="s">
        <v>45</v>
      </c>
    </row>
    <row r="13" spans="2:17">
      <c r="B13" s="44">
        <v>10</v>
      </c>
      <c r="C13" s="42" t="s">
        <v>18</v>
      </c>
      <c r="D13" s="29">
        <v>16</v>
      </c>
      <c r="E13" s="29">
        <v>15</v>
      </c>
      <c r="F13" s="29">
        <v>15</v>
      </c>
      <c r="G13" s="29">
        <v>15</v>
      </c>
      <c r="H13" s="29">
        <v>15</v>
      </c>
      <c r="I13" s="29">
        <v>15</v>
      </c>
      <c r="J13" s="29">
        <v>15</v>
      </c>
      <c r="K13" s="29">
        <v>15</v>
      </c>
      <c r="L13" s="29">
        <v>15</v>
      </c>
      <c r="M13" s="29">
        <v>15</v>
      </c>
      <c r="N13" s="43">
        <v>15</v>
      </c>
      <c r="O13" s="29">
        <v>15</v>
      </c>
      <c r="P13" s="29">
        <v>15</v>
      </c>
      <c r="Q13" s="30" t="s">
        <v>46</v>
      </c>
    </row>
    <row r="14" spans="2:17">
      <c r="B14" s="44">
        <v>11</v>
      </c>
      <c r="C14" s="42" t="s">
        <v>19</v>
      </c>
      <c r="D14" s="29">
        <v>1</v>
      </c>
      <c r="E14" s="29">
        <v>1</v>
      </c>
      <c r="F14" s="29">
        <v>1</v>
      </c>
      <c r="G14" s="29">
        <v>1</v>
      </c>
      <c r="H14" s="29">
        <v>1</v>
      </c>
      <c r="I14" s="29">
        <v>1</v>
      </c>
      <c r="J14" s="29">
        <v>1</v>
      </c>
      <c r="K14" s="29">
        <v>1</v>
      </c>
      <c r="L14" s="29">
        <v>1</v>
      </c>
      <c r="M14" s="29">
        <v>1</v>
      </c>
      <c r="N14" s="43">
        <v>1</v>
      </c>
      <c r="O14" s="29">
        <v>1</v>
      </c>
      <c r="P14" s="29">
        <v>1</v>
      </c>
      <c r="Q14" s="30" t="s">
        <v>47</v>
      </c>
    </row>
    <row r="15" spans="2:17">
      <c r="B15" s="44">
        <v>12</v>
      </c>
      <c r="C15" s="42" t="s">
        <v>20</v>
      </c>
      <c r="D15" s="29">
        <v>1</v>
      </c>
      <c r="E15" s="29">
        <v>1</v>
      </c>
      <c r="F15" s="29">
        <v>1</v>
      </c>
      <c r="G15" s="29">
        <v>1</v>
      </c>
      <c r="H15" s="29">
        <v>1</v>
      </c>
      <c r="I15" s="29">
        <v>1</v>
      </c>
      <c r="J15" s="29">
        <v>1</v>
      </c>
      <c r="K15" s="29">
        <v>1</v>
      </c>
      <c r="L15" s="29">
        <v>1</v>
      </c>
      <c r="M15" s="29">
        <v>1</v>
      </c>
      <c r="N15" s="43">
        <v>1</v>
      </c>
      <c r="O15" s="29">
        <v>1</v>
      </c>
      <c r="P15" s="29">
        <v>1</v>
      </c>
      <c r="Q15" s="30" t="s">
        <v>48</v>
      </c>
    </row>
    <row r="16" spans="2:17">
      <c r="B16" s="44">
        <v>13</v>
      </c>
      <c r="C16" s="42" t="s">
        <v>21</v>
      </c>
      <c r="D16" s="29">
        <v>1</v>
      </c>
      <c r="E16" s="29">
        <v>1</v>
      </c>
      <c r="F16" s="29">
        <v>1</v>
      </c>
      <c r="G16" s="29">
        <v>1</v>
      </c>
      <c r="H16" s="29">
        <v>1</v>
      </c>
      <c r="I16" s="29">
        <v>1</v>
      </c>
      <c r="J16" s="29">
        <v>1</v>
      </c>
      <c r="K16" s="29">
        <v>1</v>
      </c>
      <c r="L16" s="29">
        <v>1</v>
      </c>
      <c r="M16" s="29">
        <v>1</v>
      </c>
      <c r="N16" s="43">
        <v>1</v>
      </c>
      <c r="O16" s="29">
        <v>1</v>
      </c>
      <c r="P16" s="29">
        <v>1</v>
      </c>
      <c r="Q16" s="30" t="s">
        <v>49</v>
      </c>
    </row>
    <row r="17" spans="2:17">
      <c r="B17" s="44">
        <v>14</v>
      </c>
      <c r="C17" s="42" t="s">
        <v>22</v>
      </c>
      <c r="D17" s="29">
        <v>2</v>
      </c>
      <c r="E17" s="29">
        <v>2</v>
      </c>
      <c r="F17" s="29">
        <v>2</v>
      </c>
      <c r="G17" s="29">
        <v>2</v>
      </c>
      <c r="H17" s="29">
        <v>2</v>
      </c>
      <c r="I17" s="29">
        <v>2</v>
      </c>
      <c r="J17" s="29">
        <v>2</v>
      </c>
      <c r="K17" s="29">
        <v>2</v>
      </c>
      <c r="L17" s="29">
        <v>2</v>
      </c>
      <c r="M17" s="29">
        <v>2</v>
      </c>
      <c r="N17" s="43">
        <v>2</v>
      </c>
      <c r="O17" s="29">
        <v>2</v>
      </c>
      <c r="P17" s="29">
        <v>2</v>
      </c>
      <c r="Q17" s="30" t="s">
        <v>50</v>
      </c>
    </row>
    <row r="18" spans="2:17">
      <c r="B18" s="44">
        <v>15</v>
      </c>
      <c r="C18" s="42" t="s">
        <v>23</v>
      </c>
      <c r="D18" s="29" t="e">
        <v>#N/A</v>
      </c>
      <c r="E18" s="29" t="e">
        <v>#N/A</v>
      </c>
      <c r="F18" s="29" t="e">
        <v>#N/A</v>
      </c>
      <c r="G18" s="29" t="e">
        <v>#N/A</v>
      </c>
      <c r="H18" s="29" t="e">
        <v>#N/A</v>
      </c>
      <c r="I18" s="29" t="e">
        <v>#N/A</v>
      </c>
      <c r="J18" s="29" t="e">
        <v>#N/A</v>
      </c>
      <c r="K18" s="29" t="e">
        <v>#N/A</v>
      </c>
      <c r="L18" s="29" t="e">
        <v>#N/A</v>
      </c>
      <c r="M18" s="29" t="e">
        <v>#N/A</v>
      </c>
      <c r="N18" s="43" t="e">
        <v>#N/A</v>
      </c>
      <c r="O18" s="29" t="e">
        <v>#N/A</v>
      </c>
      <c r="P18" s="29" t="e">
        <v>#N/A</v>
      </c>
      <c r="Q18" s="30" t="s">
        <v>51</v>
      </c>
    </row>
    <row r="19" spans="2:17">
      <c r="B19" s="44">
        <v>16</v>
      </c>
      <c r="C19" s="42" t="s">
        <v>24</v>
      </c>
      <c r="D19" s="29" t="e">
        <v>#N/A</v>
      </c>
      <c r="E19" s="29" t="e">
        <v>#N/A</v>
      </c>
      <c r="F19" s="29" t="e">
        <v>#N/A</v>
      </c>
      <c r="G19" s="29" t="e">
        <v>#N/A</v>
      </c>
      <c r="H19" s="29" t="e">
        <v>#N/A</v>
      </c>
      <c r="I19" s="29" t="e">
        <v>#N/A</v>
      </c>
      <c r="J19" s="29" t="e">
        <v>#N/A</v>
      </c>
      <c r="K19" s="29" t="e">
        <v>#N/A</v>
      </c>
      <c r="L19" s="29" t="e">
        <v>#N/A</v>
      </c>
      <c r="M19" s="29" t="e">
        <v>#N/A</v>
      </c>
      <c r="N19" s="43" t="e">
        <v>#N/A</v>
      </c>
      <c r="O19" s="29" t="e">
        <v>#N/A</v>
      </c>
      <c r="P19" s="29" t="e">
        <v>#N/A</v>
      </c>
      <c r="Q19" s="30" t="s">
        <v>24</v>
      </c>
    </row>
    <row r="20" spans="2:17">
      <c r="B20" s="44">
        <v>17</v>
      </c>
      <c r="C20" s="42" t="s">
        <v>25</v>
      </c>
      <c r="D20" s="29">
        <v>1</v>
      </c>
      <c r="E20" s="29">
        <v>1</v>
      </c>
      <c r="F20" s="29">
        <v>1</v>
      </c>
      <c r="G20" s="29">
        <v>1</v>
      </c>
      <c r="H20" s="29">
        <v>1</v>
      </c>
      <c r="I20" s="29">
        <v>1</v>
      </c>
      <c r="J20" s="29">
        <v>1</v>
      </c>
      <c r="K20" s="29">
        <v>1</v>
      </c>
      <c r="L20" s="29">
        <v>1</v>
      </c>
      <c r="M20" s="29">
        <v>1</v>
      </c>
      <c r="N20" s="43">
        <v>1</v>
      </c>
      <c r="O20" s="29">
        <v>1</v>
      </c>
      <c r="P20" s="29">
        <v>1</v>
      </c>
      <c r="Q20" s="30" t="s">
        <v>25</v>
      </c>
    </row>
    <row r="21" spans="2:17">
      <c r="B21" s="44">
        <v>18</v>
      </c>
      <c r="C21" s="42" t="s">
        <v>26</v>
      </c>
      <c r="D21" s="29">
        <v>1</v>
      </c>
      <c r="E21" s="29">
        <v>1</v>
      </c>
      <c r="F21" s="29">
        <v>1</v>
      </c>
      <c r="G21" s="29">
        <v>1</v>
      </c>
      <c r="H21" s="29">
        <v>1</v>
      </c>
      <c r="I21" s="29">
        <v>1</v>
      </c>
      <c r="J21" s="29">
        <v>1</v>
      </c>
      <c r="K21" s="29">
        <v>1</v>
      </c>
      <c r="L21" s="29">
        <v>1</v>
      </c>
      <c r="M21" s="29">
        <v>1</v>
      </c>
      <c r="N21" s="43">
        <v>1</v>
      </c>
      <c r="O21" s="29">
        <v>1</v>
      </c>
      <c r="P21" s="29">
        <v>1</v>
      </c>
      <c r="Q21" s="30" t="s">
        <v>26</v>
      </c>
    </row>
    <row r="22" spans="2:17">
      <c r="B22" s="44">
        <v>19</v>
      </c>
      <c r="C22" s="42" t="s">
        <v>27</v>
      </c>
      <c r="D22" s="29">
        <v>1</v>
      </c>
      <c r="E22" s="29">
        <v>1</v>
      </c>
      <c r="F22" s="29">
        <v>1</v>
      </c>
      <c r="G22" s="29">
        <v>1</v>
      </c>
      <c r="H22" s="29">
        <v>1</v>
      </c>
      <c r="I22" s="29">
        <v>1</v>
      </c>
      <c r="J22" s="45">
        <v>1</v>
      </c>
      <c r="K22" s="29">
        <v>1</v>
      </c>
      <c r="L22" s="29">
        <v>1</v>
      </c>
      <c r="M22" s="29">
        <v>1</v>
      </c>
      <c r="N22" s="43">
        <v>1</v>
      </c>
      <c r="O22" s="29">
        <v>1</v>
      </c>
      <c r="P22" s="29">
        <v>1</v>
      </c>
      <c r="Q22" s="30" t="s">
        <v>27</v>
      </c>
    </row>
    <row r="23" spans="2:17">
      <c r="B23" s="44">
        <v>20</v>
      </c>
      <c r="C23" s="42" t="s">
        <v>28</v>
      </c>
      <c r="D23" s="29" t="e">
        <v>#N/A</v>
      </c>
      <c r="E23" s="29" t="e">
        <v>#N/A</v>
      </c>
      <c r="F23" s="29" t="e">
        <v>#N/A</v>
      </c>
      <c r="G23" s="29" t="e">
        <v>#N/A</v>
      </c>
      <c r="H23" s="29" t="e">
        <v>#N/A</v>
      </c>
      <c r="I23" s="29" t="e">
        <v>#N/A</v>
      </c>
      <c r="J23" s="45" t="e">
        <v>#N/A</v>
      </c>
      <c r="K23" s="29" t="e">
        <v>#N/A</v>
      </c>
      <c r="L23" s="29" t="e">
        <v>#N/A</v>
      </c>
      <c r="M23" s="29" t="e">
        <v>#N/A</v>
      </c>
      <c r="N23" s="43" t="e">
        <v>#N/A</v>
      </c>
      <c r="O23" s="29" t="e">
        <v>#N/A</v>
      </c>
      <c r="P23" s="29" t="e">
        <v>#N/A</v>
      </c>
      <c r="Q23" s="30" t="s">
        <v>52</v>
      </c>
    </row>
    <row r="24" spans="2:17">
      <c r="B24" s="44">
        <v>21</v>
      </c>
      <c r="C24" s="42" t="s">
        <v>29</v>
      </c>
      <c r="D24" s="29">
        <v>1</v>
      </c>
      <c r="E24" s="29">
        <v>1</v>
      </c>
      <c r="F24" s="29">
        <v>1</v>
      </c>
      <c r="G24" s="29">
        <v>1</v>
      </c>
      <c r="H24" s="29">
        <v>1</v>
      </c>
      <c r="I24" s="29">
        <v>1</v>
      </c>
      <c r="J24" s="45">
        <v>1</v>
      </c>
      <c r="K24" s="29">
        <v>1</v>
      </c>
      <c r="L24" s="29">
        <v>1</v>
      </c>
      <c r="M24" s="29">
        <v>1</v>
      </c>
      <c r="N24" s="43">
        <v>1</v>
      </c>
      <c r="O24" s="29">
        <v>1</v>
      </c>
      <c r="P24" s="29">
        <v>1</v>
      </c>
      <c r="Q24" s="30" t="s">
        <v>29</v>
      </c>
    </row>
    <row r="25" spans="2:17">
      <c r="B25" s="44">
        <v>22</v>
      </c>
      <c r="C25" s="42" t="s">
        <v>30</v>
      </c>
      <c r="D25" s="29">
        <v>2</v>
      </c>
      <c r="E25" s="29">
        <v>2</v>
      </c>
      <c r="F25" s="29">
        <v>2</v>
      </c>
      <c r="G25" s="29">
        <v>2</v>
      </c>
      <c r="H25" s="29">
        <v>2</v>
      </c>
      <c r="I25" s="29">
        <v>2</v>
      </c>
      <c r="J25" s="45">
        <v>2</v>
      </c>
      <c r="K25" s="29">
        <v>2</v>
      </c>
      <c r="L25" s="29">
        <v>2</v>
      </c>
      <c r="M25" s="29">
        <v>2</v>
      </c>
      <c r="N25" s="43">
        <v>2</v>
      </c>
      <c r="O25" s="29">
        <v>2</v>
      </c>
      <c r="P25" s="29">
        <v>2</v>
      </c>
      <c r="Q25" s="30" t="s">
        <v>30</v>
      </c>
    </row>
    <row r="26" spans="2:17">
      <c r="B26" s="44">
        <v>23</v>
      </c>
      <c r="C26" s="42" t="s">
        <v>31</v>
      </c>
      <c r="D26" s="29">
        <v>1</v>
      </c>
      <c r="E26" s="29">
        <v>1</v>
      </c>
      <c r="F26" s="29">
        <v>1</v>
      </c>
      <c r="G26" s="29">
        <v>1</v>
      </c>
      <c r="H26" s="29">
        <v>1</v>
      </c>
      <c r="I26" s="29">
        <v>1</v>
      </c>
      <c r="J26" s="45">
        <v>1</v>
      </c>
      <c r="K26" s="29">
        <v>1</v>
      </c>
      <c r="L26" s="29">
        <v>1</v>
      </c>
      <c r="M26" s="29">
        <v>1</v>
      </c>
      <c r="N26" s="43">
        <v>1</v>
      </c>
      <c r="O26" s="29">
        <v>1</v>
      </c>
      <c r="P26" s="29">
        <v>1</v>
      </c>
      <c r="Q26" s="30" t="s">
        <v>31</v>
      </c>
    </row>
    <row r="27" spans="2:17">
      <c r="B27" s="44">
        <v>24</v>
      </c>
      <c r="C27" s="42" t="s">
        <v>32</v>
      </c>
      <c r="D27" s="29">
        <v>1</v>
      </c>
      <c r="E27" s="29">
        <v>1</v>
      </c>
      <c r="F27" s="29">
        <v>1</v>
      </c>
      <c r="G27" s="29">
        <v>1</v>
      </c>
      <c r="H27" s="29">
        <v>1</v>
      </c>
      <c r="I27" s="29">
        <v>1</v>
      </c>
      <c r="J27" s="45">
        <v>1</v>
      </c>
      <c r="K27" s="29">
        <v>1</v>
      </c>
      <c r="L27" s="29">
        <v>1</v>
      </c>
      <c r="M27" s="29">
        <v>1</v>
      </c>
      <c r="N27" s="43">
        <v>1</v>
      </c>
      <c r="O27" s="29">
        <v>1</v>
      </c>
      <c r="P27" s="29">
        <v>1</v>
      </c>
      <c r="Q27" s="30" t="s">
        <v>32</v>
      </c>
    </row>
    <row r="28" spans="2:17">
      <c r="B28" s="44">
        <v>25</v>
      </c>
      <c r="C28" s="42" t="s">
        <v>33</v>
      </c>
      <c r="D28" s="29" t="e">
        <v>#N/A</v>
      </c>
      <c r="E28" s="29" t="e">
        <v>#N/A</v>
      </c>
      <c r="F28" s="29" t="e">
        <v>#N/A</v>
      </c>
      <c r="G28" s="29" t="e">
        <v>#N/A</v>
      </c>
      <c r="H28" s="29" t="e">
        <v>#N/A</v>
      </c>
      <c r="I28" s="29" t="e">
        <v>#N/A</v>
      </c>
      <c r="J28" s="45" t="e">
        <v>#N/A</v>
      </c>
      <c r="K28" s="29" t="e">
        <v>#N/A</v>
      </c>
      <c r="L28" s="29" t="e">
        <v>#N/A</v>
      </c>
      <c r="M28" s="29" t="e">
        <v>#N/A</v>
      </c>
      <c r="N28" s="43" t="e">
        <v>#N/A</v>
      </c>
      <c r="O28" s="29" t="e">
        <v>#N/A</v>
      </c>
      <c r="P28" s="29" t="e">
        <v>#N/A</v>
      </c>
      <c r="Q28" s="30" t="s">
        <v>53</v>
      </c>
    </row>
    <row r="29" spans="2:17">
      <c r="B29" s="44">
        <v>26</v>
      </c>
      <c r="C29" s="42" t="s">
        <v>34</v>
      </c>
      <c r="D29" s="29">
        <v>1</v>
      </c>
      <c r="E29" s="29">
        <v>1</v>
      </c>
      <c r="F29" s="29">
        <v>1</v>
      </c>
      <c r="G29" s="29">
        <v>1</v>
      </c>
      <c r="H29" s="29">
        <v>1</v>
      </c>
      <c r="I29" s="29">
        <v>1</v>
      </c>
      <c r="J29" s="45">
        <v>1</v>
      </c>
      <c r="K29" s="29">
        <v>1</v>
      </c>
      <c r="L29" s="29">
        <v>1</v>
      </c>
      <c r="M29" s="29">
        <v>1</v>
      </c>
      <c r="N29" s="43">
        <v>1</v>
      </c>
      <c r="O29" s="29">
        <v>1</v>
      </c>
      <c r="P29" s="29">
        <v>1</v>
      </c>
      <c r="Q29" s="30" t="s">
        <v>34</v>
      </c>
    </row>
    <row r="30" spans="2:17">
      <c r="B30" s="44">
        <v>27</v>
      </c>
      <c r="C30" s="42" t="s">
        <v>35</v>
      </c>
      <c r="D30" s="29" t="e">
        <v>#N/A</v>
      </c>
      <c r="E30" s="29" t="e">
        <v>#N/A</v>
      </c>
      <c r="F30" s="29" t="e">
        <v>#N/A</v>
      </c>
      <c r="G30" s="29" t="e">
        <v>#N/A</v>
      </c>
      <c r="H30" s="29" t="e">
        <v>#N/A</v>
      </c>
      <c r="I30" s="29" t="e">
        <v>#N/A</v>
      </c>
      <c r="J30" s="45" t="e">
        <v>#N/A</v>
      </c>
      <c r="K30" s="29" t="e">
        <v>#N/A</v>
      </c>
      <c r="L30" s="29" t="e">
        <v>#N/A</v>
      </c>
      <c r="M30" s="29" t="e">
        <v>#N/A</v>
      </c>
      <c r="N30" s="43" t="e">
        <v>#N/A</v>
      </c>
      <c r="O30" s="29" t="e">
        <v>#N/A</v>
      </c>
      <c r="P30" s="29" t="e">
        <v>#N/A</v>
      </c>
      <c r="Q30" s="30" t="s">
        <v>54</v>
      </c>
    </row>
    <row r="31" spans="2:17">
      <c r="B31" s="44">
        <v>28</v>
      </c>
      <c r="C31" s="42" t="s">
        <v>36</v>
      </c>
      <c r="D31" s="29">
        <v>3</v>
      </c>
      <c r="E31" s="29">
        <v>3</v>
      </c>
      <c r="F31" s="29">
        <v>3</v>
      </c>
      <c r="G31" s="29">
        <v>3</v>
      </c>
      <c r="H31" s="29">
        <v>3</v>
      </c>
      <c r="I31" s="29">
        <v>3</v>
      </c>
      <c r="J31" s="45">
        <v>3</v>
      </c>
      <c r="K31" s="29">
        <v>3</v>
      </c>
      <c r="L31" s="29">
        <v>3</v>
      </c>
      <c r="M31" s="29">
        <v>3</v>
      </c>
      <c r="N31" s="43">
        <v>3</v>
      </c>
      <c r="O31" s="29">
        <v>3</v>
      </c>
      <c r="P31" s="29">
        <v>3</v>
      </c>
      <c r="Q31" s="30" t="s">
        <v>55</v>
      </c>
    </row>
    <row r="32" spans="2:17">
      <c r="B32" s="44">
        <v>29</v>
      </c>
      <c r="C32" s="42" t="s">
        <v>37</v>
      </c>
      <c r="D32" s="29">
        <v>1</v>
      </c>
      <c r="E32" s="29">
        <v>1</v>
      </c>
      <c r="F32" s="29">
        <v>1</v>
      </c>
      <c r="G32" s="29">
        <v>1</v>
      </c>
      <c r="H32" s="29">
        <v>1</v>
      </c>
      <c r="I32" s="29">
        <v>1</v>
      </c>
      <c r="J32" s="45">
        <v>1</v>
      </c>
      <c r="K32" s="29">
        <v>1</v>
      </c>
      <c r="L32" s="29">
        <v>1</v>
      </c>
      <c r="M32" s="29">
        <v>1</v>
      </c>
      <c r="N32" s="43">
        <v>1</v>
      </c>
      <c r="O32" s="29">
        <v>1</v>
      </c>
      <c r="P32" s="29">
        <v>1</v>
      </c>
      <c r="Q32" s="30" t="s">
        <v>56</v>
      </c>
    </row>
    <row r="33" spans="2:17">
      <c r="B33" s="44">
        <v>30</v>
      </c>
      <c r="C33" s="42" t="s">
        <v>38</v>
      </c>
      <c r="D33" s="29">
        <v>1</v>
      </c>
      <c r="E33" s="29">
        <v>1</v>
      </c>
      <c r="F33" s="29">
        <v>1</v>
      </c>
      <c r="G33" s="29">
        <v>1</v>
      </c>
      <c r="H33" s="29">
        <v>1</v>
      </c>
      <c r="I33" s="29">
        <v>1</v>
      </c>
      <c r="J33" s="45">
        <v>1</v>
      </c>
      <c r="K33" s="29">
        <v>1</v>
      </c>
      <c r="L33" s="29">
        <v>1</v>
      </c>
      <c r="M33" s="29">
        <v>1</v>
      </c>
      <c r="N33" s="43">
        <v>1</v>
      </c>
      <c r="O33" s="29">
        <v>1</v>
      </c>
      <c r="P33" s="29">
        <v>1</v>
      </c>
      <c r="Q33" s="30" t="s">
        <v>57</v>
      </c>
    </row>
    <row r="34" spans="2:17">
      <c r="B34" s="44">
        <v>31</v>
      </c>
      <c r="C34" s="42" t="s">
        <v>39</v>
      </c>
      <c r="D34" s="29">
        <v>1</v>
      </c>
      <c r="E34" s="29">
        <v>1</v>
      </c>
      <c r="F34" s="29">
        <v>1</v>
      </c>
      <c r="G34" s="29">
        <v>1</v>
      </c>
      <c r="H34" s="29">
        <v>1</v>
      </c>
      <c r="I34" s="29">
        <v>1</v>
      </c>
      <c r="J34" s="45">
        <v>1</v>
      </c>
      <c r="K34" s="29">
        <v>1</v>
      </c>
      <c r="L34" s="29">
        <v>1</v>
      </c>
      <c r="M34" s="29">
        <v>1</v>
      </c>
      <c r="N34" s="43">
        <v>1</v>
      </c>
      <c r="O34" s="29">
        <v>1</v>
      </c>
      <c r="P34" s="29">
        <v>1</v>
      </c>
      <c r="Q34" s="30" t="s">
        <v>58</v>
      </c>
    </row>
    <row r="35" spans="2:17">
      <c r="B35" s="44">
        <v>32</v>
      </c>
      <c r="C35" s="42" t="s">
        <v>40</v>
      </c>
      <c r="D35" s="29">
        <v>3</v>
      </c>
      <c r="E35" s="29">
        <v>3</v>
      </c>
      <c r="F35" s="29">
        <v>3</v>
      </c>
      <c r="G35" s="29">
        <v>3</v>
      </c>
      <c r="H35" s="29">
        <v>3</v>
      </c>
      <c r="I35" s="29">
        <v>3</v>
      </c>
      <c r="J35" s="45">
        <v>3</v>
      </c>
      <c r="K35" s="29">
        <v>3</v>
      </c>
      <c r="L35" s="29">
        <v>3</v>
      </c>
      <c r="M35" s="29">
        <v>3</v>
      </c>
      <c r="N35" s="43">
        <v>3</v>
      </c>
      <c r="O35" s="29">
        <v>3</v>
      </c>
      <c r="P35" s="29">
        <v>3</v>
      </c>
      <c r="Q35" s="30" t="s">
        <v>59</v>
      </c>
    </row>
    <row r="36" spans="2:17">
      <c r="B36" s="44">
        <v>33</v>
      </c>
      <c r="C36" s="42" t="s">
        <v>41</v>
      </c>
      <c r="D36" s="29">
        <v>5</v>
      </c>
      <c r="E36" s="29">
        <v>5</v>
      </c>
      <c r="F36" s="29">
        <v>5</v>
      </c>
      <c r="G36" s="29">
        <v>5</v>
      </c>
      <c r="H36" s="29">
        <v>5</v>
      </c>
      <c r="I36" s="29">
        <v>5</v>
      </c>
      <c r="J36" s="45">
        <v>5</v>
      </c>
      <c r="K36" s="29">
        <v>5</v>
      </c>
      <c r="L36" s="29">
        <v>5</v>
      </c>
      <c r="M36" s="29">
        <v>5</v>
      </c>
      <c r="N36" s="43">
        <v>5</v>
      </c>
      <c r="O36" s="29">
        <v>5</v>
      </c>
      <c r="P36" s="29">
        <v>5</v>
      </c>
      <c r="Q36" s="30" t="s">
        <v>60</v>
      </c>
    </row>
    <row r="37" spans="2:17" ht="15" thickBot="1">
      <c r="B37" s="46">
        <v>34</v>
      </c>
      <c r="C37" s="47" t="s">
        <v>42</v>
      </c>
      <c r="D37" s="48">
        <v>4</v>
      </c>
      <c r="E37" s="48">
        <v>4</v>
      </c>
      <c r="F37" s="48">
        <v>4</v>
      </c>
      <c r="G37" s="48">
        <v>4</v>
      </c>
      <c r="H37" s="48">
        <v>4</v>
      </c>
      <c r="I37" s="48">
        <v>4</v>
      </c>
      <c r="J37" s="49">
        <v>4</v>
      </c>
      <c r="K37" s="48">
        <v>4</v>
      </c>
      <c r="L37" s="48">
        <v>4</v>
      </c>
      <c r="M37" s="48">
        <v>4</v>
      </c>
      <c r="N37" s="50">
        <v>4</v>
      </c>
      <c r="O37" s="48">
        <v>4</v>
      </c>
      <c r="P37" s="48">
        <v>4</v>
      </c>
      <c r="Q37" s="51" t="s">
        <v>61</v>
      </c>
    </row>
    <row r="38" spans="2:17" ht="15" thickBot="1">
      <c r="B38" s="162"/>
      <c r="C38" s="163"/>
      <c r="D38" s="163"/>
      <c r="E38" s="163"/>
      <c r="F38" s="163"/>
      <c r="G38" s="163"/>
      <c r="H38" s="163"/>
      <c r="I38" s="163"/>
      <c r="J38" s="163"/>
      <c r="K38" s="163"/>
      <c r="L38" s="163"/>
      <c r="M38" s="163"/>
      <c r="N38" s="163"/>
      <c r="O38" s="163"/>
      <c r="P38" s="163"/>
      <c r="Q38" s="164"/>
    </row>
  </sheetData>
  <mergeCells count="2">
    <mergeCell ref="B2:Q2"/>
    <mergeCell ref="B38:Q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zoomScaleNormal="100" workbookViewId="0">
      <selection activeCell="N11" sqref="N11"/>
    </sheetView>
  </sheetViews>
  <sheetFormatPr defaultRowHeight="15"/>
  <cols>
    <col min="1" max="1" width="14.5703125" customWidth="1"/>
    <col min="2" max="2" width="8.140625" bestFit="1" customWidth="1"/>
    <col min="3" max="12" width="5.28515625" bestFit="1" customWidth="1"/>
    <col min="13" max="13" width="5.5703125" bestFit="1" customWidth="1"/>
    <col min="14" max="15" width="5.28515625" bestFit="1" customWidth="1"/>
  </cols>
  <sheetData>
    <row r="1" spans="2:17" ht="15.75" thickBot="1"/>
    <row r="2" spans="2:17" ht="33" customHeight="1">
      <c r="B2" s="165" t="s">
        <v>279</v>
      </c>
      <c r="C2" s="166"/>
      <c r="D2" s="166"/>
      <c r="E2" s="166"/>
      <c r="F2" s="166"/>
      <c r="G2" s="166"/>
      <c r="H2" s="166"/>
      <c r="I2" s="166"/>
      <c r="J2" s="166"/>
      <c r="K2" s="166"/>
      <c r="L2" s="166"/>
      <c r="M2" s="166"/>
      <c r="N2" s="166"/>
      <c r="O2" s="166"/>
      <c r="P2" s="167"/>
    </row>
    <row r="3" spans="2:17" ht="15.75" thickBot="1">
      <c r="B3" s="168" t="s">
        <v>274</v>
      </c>
      <c r="C3" s="169"/>
      <c r="D3" s="169"/>
      <c r="E3" s="169"/>
      <c r="F3" s="169"/>
      <c r="G3" s="169"/>
      <c r="H3" s="169"/>
      <c r="I3" s="169"/>
      <c r="J3" s="169"/>
      <c r="K3" s="169"/>
      <c r="L3" s="169"/>
      <c r="M3" s="169"/>
      <c r="N3" s="169"/>
      <c r="O3" s="169"/>
      <c r="P3" s="170"/>
    </row>
    <row r="4" spans="2:17">
      <c r="B4" s="53" t="s">
        <v>275</v>
      </c>
      <c r="C4" s="171">
        <v>42309</v>
      </c>
      <c r="D4" s="171">
        <v>42339</v>
      </c>
      <c r="E4" s="171">
        <v>42370</v>
      </c>
      <c r="F4" s="171">
        <v>42401</v>
      </c>
      <c r="G4" s="171">
        <v>42430</v>
      </c>
      <c r="H4" s="171">
        <v>42461</v>
      </c>
      <c r="I4" s="171">
        <v>42491</v>
      </c>
      <c r="J4" s="171">
        <v>42522</v>
      </c>
      <c r="K4" s="171">
        <v>42552</v>
      </c>
      <c r="L4" s="171">
        <v>42583</v>
      </c>
      <c r="M4" s="171">
        <v>42614</v>
      </c>
      <c r="N4" s="171">
        <v>42644</v>
      </c>
      <c r="O4" s="171">
        <v>42675</v>
      </c>
      <c r="P4" s="55" t="s">
        <v>270</v>
      </c>
    </row>
    <row r="5" spans="2:17" ht="15.75" thickBot="1">
      <c r="B5" s="54" t="s">
        <v>276</v>
      </c>
      <c r="C5" s="172"/>
      <c r="D5" s="172"/>
      <c r="E5" s="172"/>
      <c r="F5" s="172"/>
      <c r="G5" s="172"/>
      <c r="H5" s="172"/>
      <c r="I5" s="172"/>
      <c r="J5" s="172"/>
      <c r="K5" s="172"/>
      <c r="L5" s="172"/>
      <c r="M5" s="172"/>
      <c r="N5" s="172"/>
      <c r="O5" s="172"/>
      <c r="P5" s="56" t="s">
        <v>277</v>
      </c>
    </row>
    <row r="6" spans="2:17">
      <c r="B6" s="57" t="s">
        <v>0</v>
      </c>
      <c r="C6" s="136">
        <v>133179</v>
      </c>
      <c r="D6" s="136">
        <v>136451</v>
      </c>
      <c r="E6" s="136">
        <v>138430</v>
      </c>
      <c r="F6" s="136">
        <v>140269</v>
      </c>
      <c r="G6" s="136">
        <v>142537</v>
      </c>
      <c r="H6" s="136">
        <v>141715</v>
      </c>
      <c r="I6" s="136">
        <v>142774</v>
      </c>
      <c r="J6" s="136">
        <v>144716</v>
      </c>
      <c r="K6" s="142">
        <v>147591</v>
      </c>
      <c r="L6" s="142">
        <v>148137</v>
      </c>
      <c r="M6" s="130">
        <v>148309.57309681398</v>
      </c>
      <c r="N6" s="136">
        <v>148254.387532327</v>
      </c>
      <c r="O6" s="142">
        <v>145613.78923670901</v>
      </c>
      <c r="P6" s="60" t="s">
        <v>4</v>
      </c>
      <c r="Q6" s="24"/>
    </row>
    <row r="7" spans="2:17">
      <c r="B7" s="57" t="s">
        <v>1</v>
      </c>
      <c r="C7" s="136">
        <v>21796</v>
      </c>
      <c r="D7" s="136">
        <v>22116</v>
      </c>
      <c r="E7" s="136">
        <v>22786</v>
      </c>
      <c r="F7" s="136">
        <v>22928</v>
      </c>
      <c r="G7" s="136">
        <v>23358</v>
      </c>
      <c r="H7" s="136">
        <v>25019</v>
      </c>
      <c r="I7" s="136">
        <v>25079</v>
      </c>
      <c r="J7" s="136">
        <v>25551</v>
      </c>
      <c r="K7" s="142">
        <v>26084</v>
      </c>
      <c r="L7" s="142">
        <v>26451</v>
      </c>
      <c r="M7" s="130">
        <v>26561.676107610994</v>
      </c>
      <c r="N7" s="136">
        <v>26864.226088148</v>
      </c>
      <c r="O7" s="142">
        <v>26296.425674837999</v>
      </c>
      <c r="P7" s="60" t="s">
        <v>5</v>
      </c>
      <c r="Q7" s="24"/>
    </row>
    <row r="8" spans="2:17">
      <c r="B8" s="57" t="s">
        <v>2</v>
      </c>
      <c r="C8" s="136">
        <v>45727</v>
      </c>
      <c r="D8" s="136">
        <v>48026</v>
      </c>
      <c r="E8" s="136">
        <v>50731</v>
      </c>
      <c r="F8" s="136">
        <v>51440</v>
      </c>
      <c r="G8" s="136">
        <v>54232</v>
      </c>
      <c r="H8" s="136">
        <v>54290</v>
      </c>
      <c r="I8" s="136">
        <v>54475</v>
      </c>
      <c r="J8" s="136">
        <v>56743</v>
      </c>
      <c r="K8" s="142">
        <v>58903</v>
      </c>
      <c r="L8" s="142">
        <v>59299</v>
      </c>
      <c r="M8" s="130">
        <v>60639.380671215986</v>
      </c>
      <c r="N8" s="136">
        <v>60891.701996085001</v>
      </c>
      <c r="O8" s="142">
        <v>61778.59345344</v>
      </c>
      <c r="P8" s="60" t="s">
        <v>6</v>
      </c>
      <c r="Q8" s="24"/>
    </row>
    <row r="9" spans="2:17" ht="15.75" thickBot="1">
      <c r="B9" s="61" t="s">
        <v>3</v>
      </c>
      <c r="C9" s="138">
        <f t="shared" ref="C9:O9" si="0">SUM(C6:C8)</f>
        <v>200702</v>
      </c>
      <c r="D9" s="138">
        <f t="shared" si="0"/>
        <v>206593</v>
      </c>
      <c r="E9" s="138">
        <f t="shared" si="0"/>
        <v>211947</v>
      </c>
      <c r="F9" s="138">
        <f t="shared" si="0"/>
        <v>214637</v>
      </c>
      <c r="G9" s="138">
        <f t="shared" si="0"/>
        <v>220127</v>
      </c>
      <c r="H9" s="138">
        <f t="shared" si="0"/>
        <v>221024</v>
      </c>
      <c r="I9" s="138">
        <f t="shared" si="0"/>
        <v>222328</v>
      </c>
      <c r="J9" s="138">
        <f t="shared" si="0"/>
        <v>227010</v>
      </c>
      <c r="K9" s="138">
        <f t="shared" si="0"/>
        <v>232578</v>
      </c>
      <c r="L9" s="138">
        <f t="shared" si="0"/>
        <v>233887</v>
      </c>
      <c r="M9" s="138">
        <f t="shared" si="0"/>
        <v>235510.62987564097</v>
      </c>
      <c r="N9" s="138">
        <f t="shared" si="0"/>
        <v>236010.31561655999</v>
      </c>
      <c r="O9" s="138">
        <f t="shared" si="0"/>
        <v>233688.80836498702</v>
      </c>
      <c r="P9" s="62" t="s">
        <v>3</v>
      </c>
      <c r="Q9" s="24"/>
    </row>
    <row r="10" spans="2:17" ht="15.75" thickBot="1">
      <c r="B10" s="173"/>
      <c r="C10" s="174"/>
      <c r="D10" s="174"/>
      <c r="E10" s="174"/>
      <c r="F10" s="174"/>
      <c r="G10" s="174"/>
      <c r="H10" s="174"/>
      <c r="I10" s="174"/>
      <c r="J10" s="174"/>
      <c r="K10" s="174"/>
      <c r="L10" s="174"/>
      <c r="M10" s="174"/>
      <c r="N10" s="174"/>
      <c r="O10" s="174"/>
      <c r="P10" s="175"/>
    </row>
  </sheetData>
  <mergeCells count="16">
    <mergeCell ref="B10:P10"/>
    <mergeCell ref="N4:N5"/>
    <mergeCell ref="O4:O5"/>
    <mergeCell ref="H4:H5"/>
    <mergeCell ref="I4:I5"/>
    <mergeCell ref="J4:J5"/>
    <mergeCell ref="K4:K5"/>
    <mergeCell ref="L4:L5"/>
    <mergeCell ref="M4:M5"/>
    <mergeCell ref="B2:P2"/>
    <mergeCell ref="B3:P3"/>
    <mergeCell ref="C4:C5"/>
    <mergeCell ref="D4:D5"/>
    <mergeCell ref="E4:E5"/>
    <mergeCell ref="F4:F5"/>
    <mergeCell ref="G4:G5"/>
  </mergeCells>
  <pageMargins left="0.7" right="0.7" top="0.75" bottom="0.75" header="0.3" footer="0.3"/>
  <ignoredErrors>
    <ignoredError sqref="C9:O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topLeftCell="A22" zoomScaleNormal="100" workbookViewId="0">
      <selection activeCell="U7" sqref="U7"/>
    </sheetView>
  </sheetViews>
  <sheetFormatPr defaultRowHeight="15"/>
  <cols>
    <col min="1" max="1" width="5.140625" customWidth="1"/>
    <col min="2" max="2" width="2.7109375" bestFit="1" customWidth="1"/>
    <col min="3" max="3" width="16.28515625" bestFit="1" customWidth="1"/>
    <col min="4" max="12" width="4.42578125" bestFit="1" customWidth="1"/>
    <col min="13" max="14" width="5.140625" bestFit="1" customWidth="1"/>
    <col min="15" max="16" width="5.28515625" bestFit="1" customWidth="1"/>
    <col min="17" max="17" width="16.5703125" bestFit="1" customWidth="1"/>
  </cols>
  <sheetData>
    <row r="1" spans="2:17" ht="15.75" thickBot="1"/>
    <row r="2" spans="2:17" ht="31.5" customHeight="1">
      <c r="B2" s="165" t="s">
        <v>280</v>
      </c>
      <c r="C2" s="176"/>
      <c r="D2" s="176"/>
      <c r="E2" s="176"/>
      <c r="F2" s="176"/>
      <c r="G2" s="176"/>
      <c r="H2" s="176"/>
      <c r="I2" s="176"/>
      <c r="J2" s="176"/>
      <c r="K2" s="176"/>
      <c r="L2" s="176"/>
      <c r="M2" s="176"/>
      <c r="N2" s="176"/>
      <c r="O2" s="176"/>
      <c r="P2" s="176"/>
      <c r="Q2" s="177"/>
    </row>
    <row r="3" spans="2:17" ht="15.75" thickBot="1">
      <c r="B3" s="178" t="s">
        <v>274</v>
      </c>
      <c r="C3" s="179"/>
      <c r="D3" s="179"/>
      <c r="E3" s="179"/>
      <c r="F3" s="179"/>
      <c r="G3" s="179"/>
      <c r="H3" s="179"/>
      <c r="I3" s="179"/>
      <c r="J3" s="179"/>
      <c r="K3" s="179"/>
      <c r="L3" s="179"/>
      <c r="M3" s="179"/>
      <c r="N3" s="179"/>
      <c r="O3" s="179"/>
      <c r="P3" s="179"/>
      <c r="Q3" s="180"/>
    </row>
    <row r="4" spans="2:17" ht="15.75" thickBot="1">
      <c r="B4" s="63" t="s">
        <v>7</v>
      </c>
      <c r="C4" s="64" t="s">
        <v>8</v>
      </c>
      <c r="D4" s="39">
        <v>42309</v>
      </c>
      <c r="E4" s="39">
        <v>42339</v>
      </c>
      <c r="F4" s="39">
        <v>42370</v>
      </c>
      <c r="G4" s="39">
        <v>42401</v>
      </c>
      <c r="H4" s="39">
        <v>42430</v>
      </c>
      <c r="I4" s="39">
        <v>42461</v>
      </c>
      <c r="J4" s="39">
        <v>42491</v>
      </c>
      <c r="K4" s="39">
        <v>42522</v>
      </c>
      <c r="L4" s="39">
        <v>42552</v>
      </c>
      <c r="M4" s="39">
        <v>42583</v>
      </c>
      <c r="N4" s="39">
        <v>42614</v>
      </c>
      <c r="O4" s="39">
        <v>42644</v>
      </c>
      <c r="P4" s="39">
        <v>42675</v>
      </c>
      <c r="Q4" s="65" t="s">
        <v>43</v>
      </c>
    </row>
    <row r="5" spans="2:17">
      <c r="B5" s="44">
        <v>1</v>
      </c>
      <c r="C5" s="42" t="s">
        <v>9</v>
      </c>
      <c r="D5" s="42">
        <v>316</v>
      </c>
      <c r="E5" s="42">
        <v>321</v>
      </c>
      <c r="F5" s="42">
        <v>325</v>
      </c>
      <c r="G5" s="42">
        <v>328</v>
      </c>
      <c r="H5" s="42">
        <v>333</v>
      </c>
      <c r="I5" s="42">
        <v>337</v>
      </c>
      <c r="J5" s="42">
        <v>337</v>
      </c>
      <c r="K5" s="42">
        <v>343</v>
      </c>
      <c r="L5" s="42">
        <v>348</v>
      </c>
      <c r="M5" s="42">
        <v>349</v>
      </c>
      <c r="N5" s="130">
        <v>349.17396708699999</v>
      </c>
      <c r="O5" s="130">
        <v>351.39920129699999</v>
      </c>
      <c r="P5" s="130">
        <v>343.80810597300001</v>
      </c>
      <c r="Q5" s="60" t="s">
        <v>9</v>
      </c>
    </row>
    <row r="6" spans="2:17">
      <c r="B6" s="44">
        <v>2</v>
      </c>
      <c r="C6" s="42" t="s">
        <v>10</v>
      </c>
      <c r="D6" s="59">
        <v>7370</v>
      </c>
      <c r="E6" s="59">
        <v>7410</v>
      </c>
      <c r="F6" s="59">
        <v>8275</v>
      </c>
      <c r="G6" s="59">
        <v>8433</v>
      </c>
      <c r="H6" s="59">
        <v>9030</v>
      </c>
      <c r="I6" s="59">
        <v>9041</v>
      </c>
      <c r="J6" s="59">
        <v>8996</v>
      </c>
      <c r="K6" s="59">
        <v>9262</v>
      </c>
      <c r="L6" s="59">
        <v>9620</v>
      </c>
      <c r="M6" s="59">
        <v>9697</v>
      </c>
      <c r="N6" s="130">
        <v>8325.5268827</v>
      </c>
      <c r="O6" s="130">
        <v>8279.6222432819995</v>
      </c>
      <c r="P6" s="130">
        <v>8071.8314005570001</v>
      </c>
      <c r="Q6" s="60" t="s">
        <v>10</v>
      </c>
    </row>
    <row r="7" spans="2:17">
      <c r="B7" s="44">
        <v>3</v>
      </c>
      <c r="C7" s="42" t="s">
        <v>11</v>
      </c>
      <c r="D7" s="42">
        <v>67</v>
      </c>
      <c r="E7" s="42">
        <v>68</v>
      </c>
      <c r="F7" s="42">
        <v>68</v>
      </c>
      <c r="G7" s="42">
        <v>68</v>
      </c>
      <c r="H7" s="42">
        <v>68</v>
      </c>
      <c r="I7" s="42">
        <v>68</v>
      </c>
      <c r="J7" s="42">
        <v>68</v>
      </c>
      <c r="K7" s="42">
        <v>69</v>
      </c>
      <c r="L7" s="42">
        <v>69</v>
      </c>
      <c r="M7" s="42">
        <v>69</v>
      </c>
      <c r="N7" s="130">
        <v>71.132975474999995</v>
      </c>
      <c r="O7" s="130">
        <v>70.319029626000003</v>
      </c>
      <c r="P7" s="130">
        <v>69.975073831000003</v>
      </c>
      <c r="Q7" s="60" t="s">
        <v>11</v>
      </c>
    </row>
    <row r="8" spans="2:17">
      <c r="B8" s="44">
        <v>4</v>
      </c>
      <c r="C8" s="42" t="s">
        <v>12</v>
      </c>
      <c r="D8" s="42">
        <v>743</v>
      </c>
      <c r="E8" s="42">
        <v>753</v>
      </c>
      <c r="F8" s="42">
        <v>762</v>
      </c>
      <c r="G8" s="42">
        <v>769</v>
      </c>
      <c r="H8" s="42">
        <v>778</v>
      </c>
      <c r="I8" s="42">
        <v>788</v>
      </c>
      <c r="J8" s="42">
        <v>794</v>
      </c>
      <c r="K8" s="42">
        <v>801</v>
      </c>
      <c r="L8" s="42">
        <v>814</v>
      </c>
      <c r="M8" s="42">
        <v>818</v>
      </c>
      <c r="N8" s="130">
        <v>835.09626044300001</v>
      </c>
      <c r="O8" s="130">
        <v>838.29705984400005</v>
      </c>
      <c r="P8" s="130">
        <v>834.35576361100004</v>
      </c>
      <c r="Q8" s="60" t="s">
        <v>12</v>
      </c>
    </row>
    <row r="9" spans="2:17">
      <c r="B9" s="44">
        <v>5</v>
      </c>
      <c r="C9" s="42" t="s">
        <v>13</v>
      </c>
      <c r="D9" s="59">
        <v>154152</v>
      </c>
      <c r="E9" s="59">
        <v>159719</v>
      </c>
      <c r="F9" s="59">
        <v>163210</v>
      </c>
      <c r="G9" s="59">
        <v>165191</v>
      </c>
      <c r="H9" s="59">
        <v>169899</v>
      </c>
      <c r="I9" s="59">
        <v>170458</v>
      </c>
      <c r="J9" s="59">
        <v>171724</v>
      </c>
      <c r="K9" s="59">
        <v>175506</v>
      </c>
      <c r="L9" s="59">
        <v>179994</v>
      </c>
      <c r="M9" s="59">
        <v>180937</v>
      </c>
      <c r="N9" s="130">
        <v>183943.676032171</v>
      </c>
      <c r="O9" s="130">
        <v>184380.91644681001</v>
      </c>
      <c r="P9" s="130">
        <v>183064.52866494699</v>
      </c>
      <c r="Q9" s="60" t="s">
        <v>13</v>
      </c>
    </row>
    <row r="10" spans="2:17">
      <c r="B10" s="44">
        <v>6</v>
      </c>
      <c r="C10" s="42" t="s">
        <v>14</v>
      </c>
      <c r="D10" s="42" t="e">
        <v>#N/A</v>
      </c>
      <c r="E10" s="42" t="e">
        <v>#N/A</v>
      </c>
      <c r="F10" s="42" t="e">
        <v>#N/A</v>
      </c>
      <c r="G10" s="42" t="e">
        <v>#N/A</v>
      </c>
      <c r="H10" s="42" t="e">
        <v>#N/A</v>
      </c>
      <c r="I10" s="42" t="e">
        <v>#N/A</v>
      </c>
      <c r="J10" s="42" t="e">
        <v>#N/A</v>
      </c>
      <c r="K10" s="42" t="e">
        <v>#N/A</v>
      </c>
      <c r="L10" s="42" t="e">
        <v>#N/A</v>
      </c>
      <c r="M10" s="42" t="e">
        <v>#N/A</v>
      </c>
      <c r="N10" s="130" t="e">
        <v>#N/A</v>
      </c>
      <c r="O10" s="130" t="e">
        <v>#N/A</v>
      </c>
      <c r="P10" s="130" t="e">
        <v>#N/A</v>
      </c>
      <c r="Q10" s="60" t="s">
        <v>14</v>
      </c>
    </row>
    <row r="11" spans="2:17">
      <c r="B11" s="44">
        <v>7</v>
      </c>
      <c r="C11" s="42" t="s">
        <v>15</v>
      </c>
      <c r="D11" s="42">
        <v>119</v>
      </c>
      <c r="E11" s="42">
        <v>119</v>
      </c>
      <c r="F11" s="42">
        <v>121</v>
      </c>
      <c r="G11" s="42">
        <v>121</v>
      </c>
      <c r="H11" s="42">
        <v>122</v>
      </c>
      <c r="I11" s="42">
        <v>123</v>
      </c>
      <c r="J11" s="42">
        <v>125</v>
      </c>
      <c r="K11" s="42">
        <v>126</v>
      </c>
      <c r="L11" s="42">
        <v>127</v>
      </c>
      <c r="M11" s="42">
        <v>128</v>
      </c>
      <c r="N11" s="130">
        <v>129.559458963</v>
      </c>
      <c r="O11" s="130">
        <v>130.16852164100001</v>
      </c>
      <c r="P11" s="130">
        <v>129.43359045400001</v>
      </c>
      <c r="Q11" s="60" t="s">
        <v>15</v>
      </c>
    </row>
    <row r="12" spans="2:17">
      <c r="B12" s="44">
        <v>8</v>
      </c>
      <c r="C12" s="42" t="s">
        <v>16</v>
      </c>
      <c r="D12" s="59">
        <v>20419</v>
      </c>
      <c r="E12" s="59">
        <v>20448</v>
      </c>
      <c r="F12" s="59">
        <v>20808</v>
      </c>
      <c r="G12" s="59">
        <v>21064</v>
      </c>
      <c r="H12" s="59">
        <v>21327</v>
      </c>
      <c r="I12" s="59">
        <v>21388</v>
      </c>
      <c r="J12" s="59">
        <v>21387</v>
      </c>
      <c r="K12" s="59">
        <v>21822</v>
      </c>
      <c r="L12" s="59">
        <v>22225</v>
      </c>
      <c r="M12" s="59">
        <v>22411</v>
      </c>
      <c r="N12" s="130">
        <v>22398.226987843002</v>
      </c>
      <c r="O12" s="130">
        <v>22448.010774472001</v>
      </c>
      <c r="P12" s="130">
        <v>21684.160861486002</v>
      </c>
      <c r="Q12" s="60" t="s">
        <v>44</v>
      </c>
    </row>
    <row r="13" spans="2:17">
      <c r="B13" s="44">
        <v>9</v>
      </c>
      <c r="C13" s="42" t="s">
        <v>17</v>
      </c>
      <c r="D13" s="59">
        <v>4344</v>
      </c>
      <c r="E13" s="59">
        <v>4498</v>
      </c>
      <c r="F13" s="59">
        <v>4573</v>
      </c>
      <c r="G13" s="59">
        <v>4651</v>
      </c>
      <c r="H13" s="59">
        <v>4714</v>
      </c>
      <c r="I13" s="59">
        <v>4763</v>
      </c>
      <c r="J13" s="59">
        <v>4783</v>
      </c>
      <c r="K13" s="59">
        <v>4874</v>
      </c>
      <c r="L13" s="59">
        <v>4958</v>
      </c>
      <c r="M13" s="59">
        <v>5024</v>
      </c>
      <c r="N13" s="130">
        <v>5043.7544501800003</v>
      </c>
      <c r="O13" s="130">
        <v>5076.629937531</v>
      </c>
      <c r="P13" s="130">
        <v>5047.4341980050003</v>
      </c>
      <c r="Q13" s="60" t="s">
        <v>45</v>
      </c>
    </row>
    <row r="14" spans="2:17">
      <c r="B14" s="44">
        <v>10</v>
      </c>
      <c r="C14" s="42" t="s">
        <v>18</v>
      </c>
      <c r="D14" s="59">
        <v>1911</v>
      </c>
      <c r="E14" s="59">
        <v>1894</v>
      </c>
      <c r="F14" s="59">
        <v>1911</v>
      </c>
      <c r="G14" s="59">
        <v>1927</v>
      </c>
      <c r="H14" s="59">
        <v>1980</v>
      </c>
      <c r="I14" s="59">
        <v>1984</v>
      </c>
      <c r="J14" s="59">
        <v>1991</v>
      </c>
      <c r="K14" s="59">
        <v>2021</v>
      </c>
      <c r="L14" s="59">
        <v>2053</v>
      </c>
      <c r="M14" s="59">
        <v>2065</v>
      </c>
      <c r="N14" s="130">
        <v>2070.350100523</v>
      </c>
      <c r="O14" s="130">
        <v>2069.2663468159999</v>
      </c>
      <c r="P14" s="130">
        <v>2404.3135367509999</v>
      </c>
      <c r="Q14" s="60" t="s">
        <v>46</v>
      </c>
    </row>
    <row r="15" spans="2:17">
      <c r="B15" s="44">
        <v>11</v>
      </c>
      <c r="C15" s="42" t="s">
        <v>19</v>
      </c>
      <c r="D15" s="42">
        <v>352</v>
      </c>
      <c r="E15" s="42">
        <v>355</v>
      </c>
      <c r="F15" s="42">
        <v>357</v>
      </c>
      <c r="G15" s="42">
        <v>359</v>
      </c>
      <c r="H15" s="42">
        <v>363</v>
      </c>
      <c r="I15" s="42">
        <v>369</v>
      </c>
      <c r="J15" s="42">
        <v>371</v>
      </c>
      <c r="K15" s="42">
        <v>371</v>
      </c>
      <c r="L15" s="42">
        <v>381</v>
      </c>
      <c r="M15" s="42">
        <v>381</v>
      </c>
      <c r="N15" s="130">
        <v>382.89976287500002</v>
      </c>
      <c r="O15" s="130">
        <v>381.55652172100002</v>
      </c>
      <c r="P15" s="130">
        <v>377.44507445300002</v>
      </c>
      <c r="Q15" s="60" t="s">
        <v>47</v>
      </c>
    </row>
    <row r="16" spans="2:17">
      <c r="B16" s="44">
        <v>12</v>
      </c>
      <c r="C16" s="42" t="s">
        <v>20</v>
      </c>
      <c r="D16" s="42">
        <v>125</v>
      </c>
      <c r="E16" s="42">
        <v>127</v>
      </c>
      <c r="F16" s="42">
        <v>128</v>
      </c>
      <c r="G16" s="42">
        <v>130</v>
      </c>
      <c r="H16" s="42">
        <v>132</v>
      </c>
      <c r="I16" s="42">
        <v>135</v>
      </c>
      <c r="J16" s="42">
        <v>136</v>
      </c>
      <c r="K16" s="42">
        <v>138</v>
      </c>
      <c r="L16" s="42">
        <v>140</v>
      </c>
      <c r="M16" s="42">
        <v>142</v>
      </c>
      <c r="N16" s="130">
        <v>144.24520430999999</v>
      </c>
      <c r="O16" s="130">
        <v>145.85020679300001</v>
      </c>
      <c r="P16" s="130">
        <v>147.501657954</v>
      </c>
      <c r="Q16" s="60" t="s">
        <v>48</v>
      </c>
    </row>
    <row r="17" spans="2:17">
      <c r="B17" s="44">
        <v>13</v>
      </c>
      <c r="C17" s="42" t="s">
        <v>21</v>
      </c>
      <c r="D17" s="42">
        <v>72</v>
      </c>
      <c r="E17" s="42">
        <v>71</v>
      </c>
      <c r="F17" s="42">
        <v>72</v>
      </c>
      <c r="G17" s="42">
        <v>72</v>
      </c>
      <c r="H17" s="42">
        <v>73</v>
      </c>
      <c r="I17" s="42">
        <v>74</v>
      </c>
      <c r="J17" s="42">
        <v>74</v>
      </c>
      <c r="K17" s="42">
        <v>75</v>
      </c>
      <c r="L17" s="42">
        <v>75</v>
      </c>
      <c r="M17" s="42">
        <v>76</v>
      </c>
      <c r="N17" s="130">
        <v>75.794203648999996</v>
      </c>
      <c r="O17" s="130">
        <v>75.493917870999994</v>
      </c>
      <c r="P17" s="130">
        <v>73.930760809999995</v>
      </c>
      <c r="Q17" s="60" t="s">
        <v>49</v>
      </c>
    </row>
    <row r="18" spans="2:17">
      <c r="B18" s="44">
        <v>14</v>
      </c>
      <c r="C18" s="42" t="s">
        <v>22</v>
      </c>
      <c r="D18" s="59">
        <v>2207</v>
      </c>
      <c r="E18" s="59">
        <v>2223</v>
      </c>
      <c r="F18" s="59">
        <v>2740</v>
      </c>
      <c r="G18" s="59">
        <v>2807</v>
      </c>
      <c r="H18" s="59">
        <v>2392</v>
      </c>
      <c r="I18" s="59">
        <v>2477</v>
      </c>
      <c r="J18" s="59">
        <v>2451</v>
      </c>
      <c r="K18" s="59">
        <v>2411</v>
      </c>
      <c r="L18" s="59">
        <v>2439</v>
      </c>
      <c r="M18" s="59">
        <v>2446</v>
      </c>
      <c r="N18" s="130">
        <v>2437.1248089119999</v>
      </c>
      <c r="O18" s="130">
        <v>2446.9104651719999</v>
      </c>
      <c r="P18" s="130">
        <v>2158.4613044450002</v>
      </c>
      <c r="Q18" s="60" t="s">
        <v>50</v>
      </c>
    </row>
    <row r="19" spans="2:17">
      <c r="B19" s="44">
        <v>15</v>
      </c>
      <c r="C19" s="42" t="s">
        <v>23</v>
      </c>
      <c r="D19" s="42" t="e">
        <v>#N/A</v>
      </c>
      <c r="E19" s="42" t="e">
        <v>#N/A</v>
      </c>
      <c r="F19" s="42" t="e">
        <v>#N/A</v>
      </c>
      <c r="G19" s="42" t="e">
        <v>#N/A</v>
      </c>
      <c r="H19" s="42" t="e">
        <v>#N/A</v>
      </c>
      <c r="I19" s="42" t="e">
        <v>#N/A</v>
      </c>
      <c r="J19" s="42" t="e">
        <v>#N/A</v>
      </c>
      <c r="K19" s="42" t="e">
        <v>#N/A</v>
      </c>
      <c r="L19" s="42" t="e">
        <v>#N/A</v>
      </c>
      <c r="M19" s="42" t="e">
        <v>#N/A</v>
      </c>
      <c r="N19" s="130" t="e">
        <v>#N/A</v>
      </c>
      <c r="O19" s="130" t="e">
        <v>#N/A</v>
      </c>
      <c r="P19" s="130" t="e">
        <v>#N/A</v>
      </c>
      <c r="Q19" s="60" t="s">
        <v>51</v>
      </c>
    </row>
    <row r="20" spans="2:17">
      <c r="B20" s="44">
        <v>16</v>
      </c>
      <c r="C20" s="42" t="s">
        <v>24</v>
      </c>
      <c r="D20" s="42" t="e">
        <v>#N/A</v>
      </c>
      <c r="E20" s="42" t="e">
        <v>#N/A</v>
      </c>
      <c r="F20" s="42" t="e">
        <v>#N/A</v>
      </c>
      <c r="G20" s="42" t="e">
        <v>#N/A</v>
      </c>
      <c r="H20" s="42" t="e">
        <v>#N/A</v>
      </c>
      <c r="I20" s="42" t="e">
        <v>#N/A</v>
      </c>
      <c r="J20" s="42" t="e">
        <v>#N/A</v>
      </c>
      <c r="K20" s="42" t="e">
        <v>#N/A</v>
      </c>
      <c r="L20" s="42" t="e">
        <v>#N/A</v>
      </c>
      <c r="M20" s="42" t="e">
        <v>#N/A</v>
      </c>
      <c r="N20" s="130" t="e">
        <v>#N/A</v>
      </c>
      <c r="O20" s="130" t="e">
        <v>#N/A</v>
      </c>
      <c r="P20" s="130" t="e">
        <v>#N/A</v>
      </c>
      <c r="Q20" s="60" t="s">
        <v>24</v>
      </c>
    </row>
    <row r="21" spans="2:17">
      <c r="B21" s="44">
        <v>17</v>
      </c>
      <c r="C21" s="42" t="s">
        <v>25</v>
      </c>
      <c r="D21" s="42">
        <v>11</v>
      </c>
      <c r="E21" s="42">
        <v>11</v>
      </c>
      <c r="F21" s="42">
        <v>10</v>
      </c>
      <c r="G21" s="42">
        <v>10</v>
      </c>
      <c r="H21" s="42">
        <v>10</v>
      </c>
      <c r="I21" s="42">
        <v>10</v>
      </c>
      <c r="J21" s="42">
        <v>10</v>
      </c>
      <c r="K21" s="42">
        <v>10</v>
      </c>
      <c r="L21" s="42">
        <v>10</v>
      </c>
      <c r="M21" s="42">
        <v>10</v>
      </c>
      <c r="N21" s="130">
        <v>9.6781030159999997</v>
      </c>
      <c r="O21" s="130">
        <v>9.7091201399999996</v>
      </c>
      <c r="P21" s="130">
        <v>9.7091201399999996</v>
      </c>
      <c r="Q21" s="60" t="s">
        <v>25</v>
      </c>
    </row>
    <row r="22" spans="2:17">
      <c r="B22" s="44">
        <v>18</v>
      </c>
      <c r="C22" s="42" t="s">
        <v>26</v>
      </c>
      <c r="D22" s="42">
        <v>97</v>
      </c>
      <c r="E22" s="42">
        <v>98</v>
      </c>
      <c r="F22" s="42">
        <v>100</v>
      </c>
      <c r="G22" s="42">
        <v>100</v>
      </c>
      <c r="H22" s="42">
        <v>101</v>
      </c>
      <c r="I22" s="42">
        <v>103</v>
      </c>
      <c r="J22" s="42">
        <v>104</v>
      </c>
      <c r="K22" s="42">
        <v>105</v>
      </c>
      <c r="L22" s="42">
        <v>106</v>
      </c>
      <c r="M22" s="42">
        <v>107</v>
      </c>
      <c r="N22" s="130">
        <v>108.215416115</v>
      </c>
      <c r="O22" s="130">
        <v>108.471587701</v>
      </c>
      <c r="P22" s="130">
        <v>107.423397038</v>
      </c>
      <c r="Q22" s="60" t="s">
        <v>26</v>
      </c>
    </row>
    <row r="23" spans="2:17">
      <c r="B23" s="44">
        <v>19</v>
      </c>
      <c r="C23" s="42" t="s">
        <v>27</v>
      </c>
      <c r="D23" s="42">
        <v>138</v>
      </c>
      <c r="E23" s="42">
        <v>138</v>
      </c>
      <c r="F23" s="42">
        <v>138</v>
      </c>
      <c r="G23" s="42">
        <v>139</v>
      </c>
      <c r="H23" s="42">
        <v>139</v>
      </c>
      <c r="I23" s="42">
        <v>139.91999999999999</v>
      </c>
      <c r="J23" s="42">
        <v>140.19999999999999</v>
      </c>
      <c r="K23" s="42">
        <v>141.62</v>
      </c>
      <c r="L23" s="42">
        <v>142</v>
      </c>
      <c r="M23" s="42">
        <v>144.9</v>
      </c>
      <c r="N23" s="130">
        <v>143.70504019399999</v>
      </c>
      <c r="O23" s="130">
        <v>143.81686796</v>
      </c>
      <c r="P23" s="130">
        <v>143.83295127599999</v>
      </c>
      <c r="Q23" s="60" t="s">
        <v>27</v>
      </c>
    </row>
    <row r="24" spans="2:17">
      <c r="B24" s="44">
        <v>20</v>
      </c>
      <c r="C24" s="42" t="s">
        <v>28</v>
      </c>
      <c r="D24" s="42" t="e">
        <v>#N/A</v>
      </c>
      <c r="E24" s="42" t="e">
        <v>#N/A</v>
      </c>
      <c r="F24" s="42" t="e">
        <v>#N/A</v>
      </c>
      <c r="G24" s="42" t="e">
        <v>#N/A</v>
      </c>
      <c r="H24" s="42" t="e">
        <v>#N/A</v>
      </c>
      <c r="I24" s="42" t="e">
        <v>#N/A</v>
      </c>
      <c r="J24" s="42" t="e">
        <v>#N/A</v>
      </c>
      <c r="K24" s="42" t="e">
        <v>#N/A</v>
      </c>
      <c r="L24" s="42" t="e">
        <v>#N/A</v>
      </c>
      <c r="M24" s="42" t="e">
        <v>#N/A</v>
      </c>
      <c r="N24" s="130" t="e">
        <v>#N/A</v>
      </c>
      <c r="O24" s="130" t="e">
        <v>#N/A</v>
      </c>
      <c r="P24" s="130" t="e">
        <v>#N/A</v>
      </c>
      <c r="Q24" s="60" t="s">
        <v>52</v>
      </c>
    </row>
    <row r="25" spans="2:17">
      <c r="B25" s="44">
        <v>21</v>
      </c>
      <c r="C25" s="42" t="s">
        <v>29</v>
      </c>
      <c r="D25" s="42">
        <v>355</v>
      </c>
      <c r="E25" s="42">
        <v>359</v>
      </c>
      <c r="F25" s="42">
        <v>364</v>
      </c>
      <c r="G25" s="42">
        <v>367</v>
      </c>
      <c r="H25" s="42">
        <v>376</v>
      </c>
      <c r="I25" s="42">
        <v>382</v>
      </c>
      <c r="J25" s="42">
        <v>384</v>
      </c>
      <c r="K25" s="42">
        <v>391</v>
      </c>
      <c r="L25" s="42">
        <v>399</v>
      </c>
      <c r="M25" s="42">
        <v>402</v>
      </c>
      <c r="N25" s="130">
        <v>408.10003059500002</v>
      </c>
      <c r="O25" s="130">
        <v>407.49279817000001</v>
      </c>
      <c r="P25" s="130">
        <v>401.04374228400002</v>
      </c>
      <c r="Q25" s="60" t="s">
        <v>29</v>
      </c>
    </row>
    <row r="26" spans="2:17">
      <c r="B26" s="44">
        <v>22</v>
      </c>
      <c r="C26" s="42" t="s">
        <v>30</v>
      </c>
      <c r="D26" s="42">
        <v>159</v>
      </c>
      <c r="E26" s="42">
        <v>161</v>
      </c>
      <c r="F26" s="42">
        <v>162</v>
      </c>
      <c r="G26" s="42">
        <v>164</v>
      </c>
      <c r="H26" s="42">
        <v>165</v>
      </c>
      <c r="I26" s="42">
        <v>163</v>
      </c>
      <c r="J26" s="42">
        <v>167</v>
      </c>
      <c r="K26" s="42">
        <v>172</v>
      </c>
      <c r="L26" s="42">
        <v>172</v>
      </c>
      <c r="M26" s="42">
        <v>173</v>
      </c>
      <c r="N26" s="130">
        <v>175.225646826</v>
      </c>
      <c r="O26" s="130">
        <v>175.35905344</v>
      </c>
      <c r="P26" s="130">
        <v>176.75657629099999</v>
      </c>
      <c r="Q26" s="60" t="s">
        <v>30</v>
      </c>
    </row>
    <row r="27" spans="2:17">
      <c r="B27" s="44">
        <v>23</v>
      </c>
      <c r="C27" s="42" t="s">
        <v>31</v>
      </c>
      <c r="D27" s="42">
        <v>391</v>
      </c>
      <c r="E27" s="42">
        <v>392</v>
      </c>
      <c r="F27" s="42">
        <v>400</v>
      </c>
      <c r="G27" s="42">
        <v>405</v>
      </c>
      <c r="H27" s="42">
        <v>413</v>
      </c>
      <c r="I27" s="42">
        <v>422</v>
      </c>
      <c r="J27" s="42">
        <v>423</v>
      </c>
      <c r="K27" s="42">
        <v>429</v>
      </c>
      <c r="L27" s="42">
        <v>440</v>
      </c>
      <c r="M27" s="42">
        <v>444</v>
      </c>
      <c r="N27" s="130">
        <v>448.00095800999998</v>
      </c>
      <c r="O27" s="130">
        <v>449.38494881000003</v>
      </c>
      <c r="P27" s="130">
        <v>442.337964038</v>
      </c>
      <c r="Q27" s="60" t="s">
        <v>31</v>
      </c>
    </row>
    <row r="28" spans="2:17">
      <c r="B28" s="44">
        <v>24</v>
      </c>
      <c r="C28" s="42" t="s">
        <v>32</v>
      </c>
      <c r="D28" s="42">
        <v>353</v>
      </c>
      <c r="E28" s="42">
        <v>359</v>
      </c>
      <c r="F28" s="42">
        <v>369</v>
      </c>
      <c r="G28" s="42">
        <v>382</v>
      </c>
      <c r="H28" s="42">
        <v>395</v>
      </c>
      <c r="I28" s="42">
        <v>415</v>
      </c>
      <c r="J28" s="42">
        <v>412</v>
      </c>
      <c r="K28" s="42">
        <v>432</v>
      </c>
      <c r="L28" s="42">
        <v>460</v>
      </c>
      <c r="M28" s="42">
        <v>474</v>
      </c>
      <c r="N28" s="130">
        <v>480.91277311800002</v>
      </c>
      <c r="O28" s="130">
        <v>492.55549340900001</v>
      </c>
      <c r="P28" s="130">
        <v>495.55159457299999</v>
      </c>
      <c r="Q28" s="60" t="s">
        <v>32</v>
      </c>
    </row>
    <row r="29" spans="2:17">
      <c r="B29" s="44">
        <v>25</v>
      </c>
      <c r="C29" s="42" t="s">
        <v>33</v>
      </c>
      <c r="D29" s="42" t="e">
        <v>#N/A</v>
      </c>
      <c r="E29" s="42" t="e">
        <v>#N/A</v>
      </c>
      <c r="F29" s="42" t="e">
        <v>#N/A</v>
      </c>
      <c r="G29" s="42" t="e">
        <v>#N/A</v>
      </c>
      <c r="H29" s="42" t="e">
        <v>#N/A</v>
      </c>
      <c r="I29" s="42" t="e">
        <v>#N/A</v>
      </c>
      <c r="J29" s="42" t="e">
        <v>#N/A</v>
      </c>
      <c r="K29" s="42" t="e">
        <v>#N/A</v>
      </c>
      <c r="L29" s="42" t="e">
        <v>#N/A</v>
      </c>
      <c r="M29" s="42" t="e">
        <v>#N/A</v>
      </c>
      <c r="N29" s="130" t="e">
        <v>#N/A</v>
      </c>
      <c r="O29" s="130" t="e">
        <v>#N/A</v>
      </c>
      <c r="P29" s="130" t="e">
        <v>#N/A</v>
      </c>
      <c r="Q29" s="60" t="s">
        <v>53</v>
      </c>
    </row>
    <row r="30" spans="2:17">
      <c r="B30" s="44">
        <v>26</v>
      </c>
      <c r="C30" s="42" t="s">
        <v>34</v>
      </c>
      <c r="D30" s="42">
        <v>308</v>
      </c>
      <c r="E30" s="42">
        <v>309</v>
      </c>
      <c r="F30" s="42">
        <v>313</v>
      </c>
      <c r="G30" s="42">
        <v>315</v>
      </c>
      <c r="H30" s="42">
        <v>318</v>
      </c>
      <c r="I30" s="42">
        <v>324</v>
      </c>
      <c r="J30" s="42">
        <v>324</v>
      </c>
      <c r="K30" s="42">
        <v>327</v>
      </c>
      <c r="L30" s="42">
        <v>332</v>
      </c>
      <c r="M30" s="42">
        <v>333</v>
      </c>
      <c r="N30" s="130">
        <v>335.17700315000002</v>
      </c>
      <c r="O30" s="130">
        <v>334.27877809300003</v>
      </c>
      <c r="P30" s="130">
        <v>328.24989266900002</v>
      </c>
      <c r="Q30" s="60" t="s">
        <v>34</v>
      </c>
    </row>
    <row r="31" spans="2:17">
      <c r="B31" s="44">
        <v>27</v>
      </c>
      <c r="C31" s="42" t="s">
        <v>35</v>
      </c>
      <c r="D31" s="42" t="e">
        <v>#N/A</v>
      </c>
      <c r="E31" s="42" t="e">
        <v>#N/A</v>
      </c>
      <c r="F31" s="42" t="e">
        <v>#N/A</v>
      </c>
      <c r="G31" s="42" t="e">
        <v>#N/A</v>
      </c>
      <c r="H31" s="42" t="e">
        <v>#N/A</v>
      </c>
      <c r="I31" s="42" t="e">
        <v>#N/A</v>
      </c>
      <c r="J31" s="42" t="e">
        <v>#N/A</v>
      </c>
      <c r="K31" s="42" t="e">
        <v>#N/A</v>
      </c>
      <c r="L31" s="42" t="e">
        <v>#N/A</v>
      </c>
      <c r="M31" s="42" t="e">
        <v>#N/A</v>
      </c>
      <c r="N31" s="130" t="e">
        <v>#N/A</v>
      </c>
      <c r="O31" s="130" t="e">
        <v>#N/A</v>
      </c>
      <c r="P31" s="130" t="e">
        <v>#N/A</v>
      </c>
      <c r="Q31" s="60" t="s">
        <v>54</v>
      </c>
    </row>
    <row r="32" spans="2:17">
      <c r="B32" s="44">
        <v>28</v>
      </c>
      <c r="C32" s="42" t="s">
        <v>36</v>
      </c>
      <c r="D32" s="42">
        <v>767</v>
      </c>
      <c r="E32" s="42">
        <v>769</v>
      </c>
      <c r="F32" s="42">
        <v>773</v>
      </c>
      <c r="G32" s="42">
        <v>776</v>
      </c>
      <c r="H32" s="42">
        <v>784</v>
      </c>
      <c r="I32" s="42">
        <v>791</v>
      </c>
      <c r="J32" s="42">
        <v>794</v>
      </c>
      <c r="K32" s="42">
        <v>805</v>
      </c>
      <c r="L32" s="42">
        <v>811</v>
      </c>
      <c r="M32" s="42">
        <v>820</v>
      </c>
      <c r="N32" s="130">
        <v>821.38210091300004</v>
      </c>
      <c r="O32" s="130">
        <v>824.80422361499996</v>
      </c>
      <c r="P32" s="130">
        <v>856.59217115399997</v>
      </c>
      <c r="Q32" s="60" t="s">
        <v>55</v>
      </c>
    </row>
    <row r="33" spans="2:17">
      <c r="B33" s="44">
        <v>29</v>
      </c>
      <c r="C33" s="42" t="s">
        <v>37</v>
      </c>
      <c r="D33" s="42">
        <v>34</v>
      </c>
      <c r="E33" s="42">
        <v>35</v>
      </c>
      <c r="F33" s="42">
        <v>35</v>
      </c>
      <c r="G33" s="42">
        <v>36</v>
      </c>
      <c r="H33" s="42">
        <v>37</v>
      </c>
      <c r="I33" s="42">
        <v>37</v>
      </c>
      <c r="J33" s="42">
        <v>38</v>
      </c>
      <c r="K33" s="42">
        <v>38</v>
      </c>
      <c r="L33" s="42">
        <v>39</v>
      </c>
      <c r="M33" s="42">
        <v>40</v>
      </c>
      <c r="N33" s="130">
        <v>40.303075649999997</v>
      </c>
      <c r="O33" s="130">
        <v>41.038580523999997</v>
      </c>
      <c r="P33" s="130">
        <v>41.737362455000003</v>
      </c>
      <c r="Q33" s="60" t="s">
        <v>56</v>
      </c>
    </row>
    <row r="34" spans="2:17">
      <c r="B34" s="44">
        <v>30</v>
      </c>
      <c r="C34" s="42" t="s">
        <v>38</v>
      </c>
      <c r="D34" s="42">
        <v>116</v>
      </c>
      <c r="E34" s="42">
        <v>117</v>
      </c>
      <c r="F34" s="42">
        <v>118</v>
      </c>
      <c r="G34" s="42">
        <v>119</v>
      </c>
      <c r="H34" s="42">
        <v>121</v>
      </c>
      <c r="I34" s="42">
        <v>121</v>
      </c>
      <c r="J34" s="42">
        <v>121</v>
      </c>
      <c r="K34" s="42">
        <v>125</v>
      </c>
      <c r="L34" s="42">
        <v>125</v>
      </c>
      <c r="M34" s="42">
        <v>127</v>
      </c>
      <c r="N34" s="130">
        <v>129.02954984900001</v>
      </c>
      <c r="O34" s="130">
        <v>130.10398724500001</v>
      </c>
      <c r="P34" s="130">
        <v>132.24061796199999</v>
      </c>
      <c r="Q34" s="60" t="s">
        <v>57</v>
      </c>
    </row>
    <row r="35" spans="2:17">
      <c r="B35" s="44">
        <v>31</v>
      </c>
      <c r="C35" s="42" t="s">
        <v>39</v>
      </c>
      <c r="D35" s="42">
        <v>197</v>
      </c>
      <c r="E35" s="42">
        <v>197</v>
      </c>
      <c r="F35" s="42">
        <v>198</v>
      </c>
      <c r="G35" s="42">
        <v>199</v>
      </c>
      <c r="H35" s="42">
        <v>203</v>
      </c>
      <c r="I35" s="42">
        <v>206</v>
      </c>
      <c r="J35" s="42">
        <v>206</v>
      </c>
      <c r="K35" s="42">
        <v>208</v>
      </c>
      <c r="L35" s="42">
        <v>211</v>
      </c>
      <c r="M35" s="42">
        <v>212</v>
      </c>
      <c r="N35" s="130">
        <v>212.595436221</v>
      </c>
      <c r="O35" s="130">
        <v>214.62331570000001</v>
      </c>
      <c r="P35" s="130">
        <v>212.27793043299999</v>
      </c>
      <c r="Q35" s="60" t="s">
        <v>58</v>
      </c>
    </row>
    <row r="36" spans="2:17">
      <c r="B36" s="44">
        <v>32</v>
      </c>
      <c r="C36" s="42" t="s">
        <v>40</v>
      </c>
      <c r="D36" s="59">
        <v>1225</v>
      </c>
      <c r="E36" s="59">
        <v>1215</v>
      </c>
      <c r="F36" s="59">
        <v>1244</v>
      </c>
      <c r="G36" s="59">
        <v>1256</v>
      </c>
      <c r="H36" s="59">
        <v>1278</v>
      </c>
      <c r="I36" s="59">
        <v>1292</v>
      </c>
      <c r="J36" s="59">
        <v>1297</v>
      </c>
      <c r="K36" s="59">
        <v>1317</v>
      </c>
      <c r="L36" s="59">
        <v>1346</v>
      </c>
      <c r="M36" s="59">
        <v>1340</v>
      </c>
      <c r="N36" s="130">
        <v>1344.6247230920001</v>
      </c>
      <c r="O36" s="130">
        <v>1342.6227305110001</v>
      </c>
      <c r="P36" s="130">
        <v>1325.2997430749999</v>
      </c>
      <c r="Q36" s="60" t="s">
        <v>59</v>
      </c>
    </row>
    <row r="37" spans="2:17">
      <c r="B37" s="44">
        <v>33</v>
      </c>
      <c r="C37" s="42" t="s">
        <v>41</v>
      </c>
      <c r="D37" s="59">
        <v>3613</v>
      </c>
      <c r="E37" s="59">
        <v>3677</v>
      </c>
      <c r="F37" s="59">
        <v>3641</v>
      </c>
      <c r="G37" s="59">
        <v>3705</v>
      </c>
      <c r="H37" s="59">
        <v>3790</v>
      </c>
      <c r="I37" s="59">
        <v>3823</v>
      </c>
      <c r="J37" s="59">
        <v>3875</v>
      </c>
      <c r="K37" s="59">
        <v>3878</v>
      </c>
      <c r="L37" s="59">
        <v>3914</v>
      </c>
      <c r="M37" s="59">
        <v>3885</v>
      </c>
      <c r="N37" s="130">
        <v>3820.2842877389999</v>
      </c>
      <c r="O37" s="130">
        <v>3798.6703007420001</v>
      </c>
      <c r="P37" s="130">
        <v>3773.9157731989999</v>
      </c>
      <c r="Q37" s="60" t="s">
        <v>60</v>
      </c>
    </row>
    <row r="38" spans="2:17" ht="15.75" thickBot="1">
      <c r="B38" s="46">
        <v>34</v>
      </c>
      <c r="C38" s="47" t="s">
        <v>42</v>
      </c>
      <c r="D38" s="47">
        <v>742</v>
      </c>
      <c r="E38" s="47">
        <v>750</v>
      </c>
      <c r="F38" s="47">
        <v>732</v>
      </c>
      <c r="G38" s="47">
        <v>742</v>
      </c>
      <c r="H38" s="47">
        <v>784</v>
      </c>
      <c r="I38" s="47">
        <v>793</v>
      </c>
      <c r="J38" s="47">
        <v>797</v>
      </c>
      <c r="K38" s="47">
        <v>813</v>
      </c>
      <c r="L38" s="47">
        <v>828</v>
      </c>
      <c r="M38" s="47">
        <v>832</v>
      </c>
      <c r="N38" s="131">
        <v>841.39680625000005</v>
      </c>
      <c r="O38" s="131">
        <v>842.94315762400004</v>
      </c>
      <c r="P38" s="131">
        <v>834.65953469299996</v>
      </c>
      <c r="Q38" s="68" t="s">
        <v>61</v>
      </c>
    </row>
    <row r="39" spans="2:17" ht="15.75" thickBot="1">
      <c r="B39" s="162"/>
      <c r="C39" s="163"/>
      <c r="D39" s="163"/>
      <c r="E39" s="163"/>
      <c r="F39" s="163"/>
      <c r="G39" s="163"/>
      <c r="H39" s="163"/>
      <c r="I39" s="163"/>
      <c r="J39" s="163"/>
      <c r="K39" s="163"/>
      <c r="L39" s="163"/>
      <c r="M39" s="163"/>
      <c r="N39" s="163"/>
      <c r="O39" s="163"/>
      <c r="P39" s="163"/>
      <c r="Q39" s="164"/>
    </row>
  </sheetData>
  <mergeCells count="3">
    <mergeCell ref="B2:Q2"/>
    <mergeCell ref="B3:Q3"/>
    <mergeCell ref="B39:Q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zoomScaleNormal="100" workbookViewId="0">
      <selection activeCell="O19" sqref="O19"/>
    </sheetView>
  </sheetViews>
  <sheetFormatPr defaultRowHeight="15"/>
  <cols>
    <col min="1" max="1" width="12" customWidth="1"/>
    <col min="3" max="12" width="5.28515625" bestFit="1" customWidth="1"/>
    <col min="13" max="13" width="5.85546875" bestFit="1" customWidth="1"/>
    <col min="14" max="15" width="5.28515625" bestFit="1" customWidth="1"/>
  </cols>
  <sheetData>
    <row r="1" spans="2:16" ht="15.75" thickBot="1"/>
    <row r="2" spans="2:16" ht="26.25" customHeight="1">
      <c r="B2" s="165" t="s">
        <v>281</v>
      </c>
      <c r="C2" s="166"/>
      <c r="D2" s="166"/>
      <c r="E2" s="166"/>
      <c r="F2" s="166"/>
      <c r="G2" s="166"/>
      <c r="H2" s="166"/>
      <c r="I2" s="166"/>
      <c r="J2" s="166"/>
      <c r="K2" s="166"/>
      <c r="L2" s="166"/>
      <c r="M2" s="166"/>
      <c r="N2" s="166"/>
      <c r="O2" s="166"/>
      <c r="P2" s="167"/>
    </row>
    <row r="3" spans="2:16" ht="15.75" thickBot="1">
      <c r="B3" s="168" t="s">
        <v>274</v>
      </c>
      <c r="C3" s="169"/>
      <c r="D3" s="169"/>
      <c r="E3" s="169"/>
      <c r="F3" s="169"/>
      <c r="G3" s="169"/>
      <c r="H3" s="169"/>
      <c r="I3" s="169"/>
      <c r="J3" s="169"/>
      <c r="K3" s="169"/>
      <c r="L3" s="169"/>
      <c r="M3" s="169"/>
      <c r="N3" s="169"/>
      <c r="O3" s="169"/>
      <c r="P3" s="170"/>
    </row>
    <row r="4" spans="2:16">
      <c r="B4" s="53" t="s">
        <v>275</v>
      </c>
      <c r="C4" s="171">
        <v>42309</v>
      </c>
      <c r="D4" s="171">
        <v>42339</v>
      </c>
      <c r="E4" s="171">
        <v>42370</v>
      </c>
      <c r="F4" s="171">
        <v>42401</v>
      </c>
      <c r="G4" s="171">
        <v>42430</v>
      </c>
      <c r="H4" s="171">
        <v>42461</v>
      </c>
      <c r="I4" s="171">
        <v>42491</v>
      </c>
      <c r="J4" s="171">
        <v>42522</v>
      </c>
      <c r="K4" s="171">
        <v>42552</v>
      </c>
      <c r="L4" s="171">
        <v>42583</v>
      </c>
      <c r="M4" s="171">
        <v>42614</v>
      </c>
      <c r="N4" s="171">
        <v>42644</v>
      </c>
      <c r="O4" s="171">
        <v>42675</v>
      </c>
      <c r="P4" s="69" t="s">
        <v>270</v>
      </c>
    </row>
    <row r="5" spans="2:16" ht="15.75" thickBot="1">
      <c r="B5" s="54" t="s">
        <v>276</v>
      </c>
      <c r="C5" s="172"/>
      <c r="D5" s="172"/>
      <c r="E5" s="172"/>
      <c r="F5" s="172"/>
      <c r="G5" s="172"/>
      <c r="H5" s="172"/>
      <c r="I5" s="172"/>
      <c r="J5" s="172"/>
      <c r="K5" s="172"/>
      <c r="L5" s="172"/>
      <c r="M5" s="172"/>
      <c r="N5" s="172"/>
      <c r="O5" s="172"/>
      <c r="P5" s="40" t="s">
        <v>277</v>
      </c>
    </row>
    <row r="6" spans="2:16">
      <c r="B6" s="57" t="s">
        <v>0</v>
      </c>
      <c r="C6" s="136">
        <v>132075</v>
      </c>
      <c r="D6" s="136">
        <v>135321</v>
      </c>
      <c r="E6" s="136">
        <v>137189</v>
      </c>
      <c r="F6" s="136">
        <v>138875</v>
      </c>
      <c r="G6" s="136">
        <v>141227</v>
      </c>
      <c r="H6" s="136">
        <v>140790</v>
      </c>
      <c r="I6" s="136">
        <v>141904</v>
      </c>
      <c r="J6" s="136">
        <v>143817</v>
      </c>
      <c r="K6" s="136">
        <v>146548</v>
      </c>
      <c r="L6" s="130">
        <v>147193</v>
      </c>
      <c r="M6" s="136">
        <v>147387.84837119299</v>
      </c>
      <c r="N6" s="136">
        <v>147301.97611780901</v>
      </c>
      <c r="O6" s="136">
        <v>144650.04716254401</v>
      </c>
      <c r="P6" s="60" t="s">
        <v>4</v>
      </c>
    </row>
    <row r="7" spans="2:16">
      <c r="B7" s="57" t="s">
        <v>1</v>
      </c>
      <c r="C7" s="136">
        <v>21616</v>
      </c>
      <c r="D7" s="136">
        <v>21864</v>
      </c>
      <c r="E7" s="136">
        <v>22330</v>
      </c>
      <c r="F7" s="136">
        <v>22724</v>
      </c>
      <c r="G7" s="136">
        <v>23235</v>
      </c>
      <c r="H7" s="136">
        <v>24389</v>
      </c>
      <c r="I7" s="136">
        <v>24477</v>
      </c>
      <c r="J7" s="136">
        <v>24943</v>
      </c>
      <c r="K7" s="136">
        <v>25448</v>
      </c>
      <c r="L7" s="130">
        <v>25784</v>
      </c>
      <c r="M7" s="136">
        <v>25916.133208348994</v>
      </c>
      <c r="N7" s="136">
        <v>26234.00920991</v>
      </c>
      <c r="O7" s="136">
        <v>25789.387114233999</v>
      </c>
      <c r="P7" s="60" t="s">
        <v>5</v>
      </c>
    </row>
    <row r="8" spans="2:16">
      <c r="B8" s="57" t="s">
        <v>2</v>
      </c>
      <c r="C8" s="136">
        <v>45450</v>
      </c>
      <c r="D8" s="136">
        <v>47868</v>
      </c>
      <c r="E8" s="136">
        <v>50547</v>
      </c>
      <c r="F8" s="136">
        <v>51182</v>
      </c>
      <c r="G8" s="136">
        <v>53800</v>
      </c>
      <c r="H8" s="136">
        <v>54059</v>
      </c>
      <c r="I8" s="136">
        <v>54222</v>
      </c>
      <c r="J8" s="136">
        <v>56545</v>
      </c>
      <c r="K8" s="136">
        <v>58651</v>
      </c>
      <c r="L8" s="130">
        <v>59077</v>
      </c>
      <c r="M8" s="136">
        <v>60408.931655273984</v>
      </c>
      <c r="N8" s="136">
        <v>60684.063327748998</v>
      </c>
      <c r="O8" s="136">
        <v>61526.460605672</v>
      </c>
      <c r="P8" s="60" t="s">
        <v>6</v>
      </c>
    </row>
    <row r="9" spans="2:16" ht="15.75" thickBot="1">
      <c r="B9" s="61" t="s">
        <v>3</v>
      </c>
      <c r="C9" s="138">
        <f t="shared" ref="C9:M9" si="0">SUM(C6:C8)</f>
        <v>199141</v>
      </c>
      <c r="D9" s="138">
        <f t="shared" si="0"/>
        <v>205053</v>
      </c>
      <c r="E9" s="138">
        <f t="shared" si="0"/>
        <v>210066</v>
      </c>
      <c r="F9" s="138">
        <f t="shared" si="0"/>
        <v>212781</v>
      </c>
      <c r="G9" s="138">
        <f t="shared" si="0"/>
        <v>218262</v>
      </c>
      <c r="H9" s="138">
        <f t="shared" si="0"/>
        <v>219238</v>
      </c>
      <c r="I9" s="138">
        <f t="shared" si="0"/>
        <v>220603</v>
      </c>
      <c r="J9" s="138">
        <f t="shared" si="0"/>
        <v>225305</v>
      </c>
      <c r="K9" s="138">
        <f t="shared" si="0"/>
        <v>230647</v>
      </c>
      <c r="L9" s="138">
        <f t="shared" si="0"/>
        <v>232054</v>
      </c>
      <c r="M9" s="138">
        <f t="shared" si="0"/>
        <v>233712.91323481596</v>
      </c>
      <c r="N9" s="138">
        <f t="shared" ref="N9" si="1">SUM(N6:N8)</f>
        <v>234220.04865546801</v>
      </c>
      <c r="O9" s="138">
        <f t="shared" ref="O9" si="2">SUM(O6:O8)</f>
        <v>231965.89488245003</v>
      </c>
      <c r="P9" s="62" t="s">
        <v>3</v>
      </c>
    </row>
    <row r="10" spans="2:16" ht="15.75" thickBot="1">
      <c r="B10" s="173"/>
      <c r="C10" s="174"/>
      <c r="D10" s="174"/>
      <c r="E10" s="174"/>
      <c r="F10" s="174"/>
      <c r="G10" s="174"/>
      <c r="H10" s="174"/>
      <c r="I10" s="174"/>
      <c r="J10" s="174"/>
      <c r="K10" s="174"/>
      <c r="L10" s="174"/>
      <c r="M10" s="174"/>
      <c r="N10" s="174"/>
      <c r="O10" s="174"/>
      <c r="P10" s="175"/>
    </row>
  </sheetData>
  <mergeCells count="16">
    <mergeCell ref="B10:P10"/>
    <mergeCell ref="N4:N5"/>
    <mergeCell ref="O4:O5"/>
    <mergeCell ref="H4:H5"/>
    <mergeCell ref="I4:I5"/>
    <mergeCell ref="J4:J5"/>
    <mergeCell ref="K4:K5"/>
    <mergeCell ref="L4:L5"/>
    <mergeCell ref="M4:M5"/>
    <mergeCell ref="B2:P2"/>
    <mergeCell ref="B3:P3"/>
    <mergeCell ref="C4:C5"/>
    <mergeCell ref="D4:D5"/>
    <mergeCell ref="E4:E5"/>
    <mergeCell ref="F4:F5"/>
    <mergeCell ref="G4:G5"/>
  </mergeCells>
  <pageMargins left="0.7" right="0.7" top="0.75" bottom="0.75" header="0.3" footer="0.3"/>
  <ignoredErrors>
    <ignoredError sqref="C9:O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29" activePane="bottomRight" state="frozen"/>
      <selection pane="topRight" activeCell="D1" sqref="D1"/>
      <selection pane="bottomLeft" activeCell="A5" sqref="A5"/>
      <selection pane="bottomRight" activeCell="T12" sqref="T12"/>
    </sheetView>
  </sheetViews>
  <sheetFormatPr defaultRowHeight="15"/>
  <cols>
    <col min="1" max="1" width="5.140625" customWidth="1"/>
    <col min="2" max="2" width="2.5703125" bestFit="1" customWidth="1"/>
    <col min="4" max="13" width="4.85546875" bestFit="1" customWidth="1"/>
    <col min="14" max="14" width="5.42578125" bestFit="1" customWidth="1"/>
    <col min="15" max="16" width="5.28515625" bestFit="1" customWidth="1"/>
    <col min="17" max="17" width="15.7109375" bestFit="1" customWidth="1"/>
  </cols>
  <sheetData>
    <row r="1" spans="2:17" ht="15.75" thickBot="1"/>
    <row r="2" spans="2:17" ht="27" customHeight="1">
      <c r="B2" s="165" t="s">
        <v>282</v>
      </c>
      <c r="C2" s="176"/>
      <c r="D2" s="176"/>
      <c r="E2" s="176"/>
      <c r="F2" s="176"/>
      <c r="G2" s="176"/>
      <c r="H2" s="176"/>
      <c r="I2" s="176"/>
      <c r="J2" s="176"/>
      <c r="K2" s="176"/>
      <c r="L2" s="176"/>
      <c r="M2" s="176"/>
      <c r="N2" s="176"/>
      <c r="O2" s="176"/>
      <c r="P2" s="176"/>
      <c r="Q2" s="176"/>
    </row>
    <row r="3" spans="2:17" ht="15.75" thickBot="1">
      <c r="B3" s="178" t="s">
        <v>274</v>
      </c>
      <c r="C3" s="179"/>
      <c r="D3" s="179"/>
      <c r="E3" s="179"/>
      <c r="F3" s="179"/>
      <c r="G3" s="179"/>
      <c r="H3" s="179"/>
      <c r="I3" s="179"/>
      <c r="J3" s="179"/>
      <c r="K3" s="179"/>
      <c r="L3" s="179"/>
      <c r="M3" s="179"/>
      <c r="N3" s="179"/>
      <c r="O3" s="179"/>
      <c r="P3" s="179"/>
      <c r="Q3" s="179"/>
    </row>
    <row r="4" spans="2:17" ht="15.75" thickBot="1">
      <c r="B4" s="63" t="s">
        <v>7</v>
      </c>
      <c r="C4" s="64" t="s">
        <v>8</v>
      </c>
      <c r="D4" s="39">
        <v>42309</v>
      </c>
      <c r="E4" s="39">
        <v>42339</v>
      </c>
      <c r="F4" s="39">
        <v>42370</v>
      </c>
      <c r="G4" s="39">
        <v>42401</v>
      </c>
      <c r="H4" s="39">
        <v>42430</v>
      </c>
      <c r="I4" s="39">
        <v>42461</v>
      </c>
      <c r="J4" s="39">
        <v>42491</v>
      </c>
      <c r="K4" s="39">
        <v>42522</v>
      </c>
      <c r="L4" s="39">
        <v>42552</v>
      </c>
      <c r="M4" s="39">
        <v>42583</v>
      </c>
      <c r="N4" s="39">
        <v>42614</v>
      </c>
      <c r="O4" s="39">
        <v>42644</v>
      </c>
      <c r="P4" s="39">
        <v>42675</v>
      </c>
      <c r="Q4" s="70" t="s">
        <v>43</v>
      </c>
    </row>
    <row r="5" spans="2:17">
      <c r="B5" s="44">
        <v>1</v>
      </c>
      <c r="C5" s="42" t="s">
        <v>9</v>
      </c>
      <c r="D5" s="66">
        <v>310</v>
      </c>
      <c r="E5" s="66">
        <v>316</v>
      </c>
      <c r="F5" s="66">
        <v>320</v>
      </c>
      <c r="G5" s="66">
        <v>323</v>
      </c>
      <c r="H5" s="66">
        <v>329</v>
      </c>
      <c r="I5" s="66">
        <v>332</v>
      </c>
      <c r="J5" s="66">
        <v>332</v>
      </c>
      <c r="K5" s="66">
        <v>339</v>
      </c>
      <c r="L5" s="74">
        <v>344</v>
      </c>
      <c r="M5" s="74">
        <v>345</v>
      </c>
      <c r="N5" s="132">
        <v>345.370700075</v>
      </c>
      <c r="O5" s="132">
        <v>347.382371847</v>
      </c>
      <c r="P5" s="132">
        <v>340.12427157600001</v>
      </c>
      <c r="Q5" s="71" t="s">
        <v>9</v>
      </c>
    </row>
    <row r="6" spans="2:17">
      <c r="B6" s="44">
        <v>2</v>
      </c>
      <c r="C6" s="42" t="s">
        <v>10</v>
      </c>
      <c r="D6" s="58">
        <v>7354</v>
      </c>
      <c r="E6" s="58">
        <v>7393</v>
      </c>
      <c r="F6" s="58">
        <v>8257</v>
      </c>
      <c r="G6" s="58">
        <v>8350</v>
      </c>
      <c r="H6" s="58">
        <v>8896</v>
      </c>
      <c r="I6" s="58">
        <v>8982</v>
      </c>
      <c r="J6" s="58">
        <v>8953</v>
      </c>
      <c r="K6" s="58">
        <v>9243</v>
      </c>
      <c r="L6" s="75">
        <v>9583</v>
      </c>
      <c r="M6" s="75">
        <v>9631</v>
      </c>
      <c r="N6" s="133">
        <v>8305.0371157139998</v>
      </c>
      <c r="O6" s="133">
        <v>8252.0903728920002</v>
      </c>
      <c r="P6" s="133">
        <v>8030.0041943380002</v>
      </c>
      <c r="Q6" s="72" t="s">
        <v>10</v>
      </c>
    </row>
    <row r="7" spans="2:17">
      <c r="B7" s="44">
        <v>3</v>
      </c>
      <c r="C7" s="42" t="s">
        <v>11</v>
      </c>
      <c r="D7" s="66">
        <v>67</v>
      </c>
      <c r="E7" s="66">
        <v>68</v>
      </c>
      <c r="F7" s="66">
        <v>68</v>
      </c>
      <c r="G7" s="66">
        <v>68</v>
      </c>
      <c r="H7" s="66">
        <v>68</v>
      </c>
      <c r="I7" s="66">
        <v>68</v>
      </c>
      <c r="J7" s="66">
        <v>68</v>
      </c>
      <c r="K7" s="66">
        <v>69</v>
      </c>
      <c r="L7" s="76">
        <v>69</v>
      </c>
      <c r="M7" s="76">
        <v>69</v>
      </c>
      <c r="N7" s="133">
        <v>71.068433412000005</v>
      </c>
      <c r="O7" s="133">
        <v>70.254487562999998</v>
      </c>
      <c r="P7" s="133">
        <v>69.914767479000005</v>
      </c>
      <c r="Q7" s="72" t="s">
        <v>11</v>
      </c>
    </row>
    <row r="8" spans="2:17">
      <c r="B8" s="44">
        <v>4</v>
      </c>
      <c r="C8" s="42" t="s">
        <v>12</v>
      </c>
      <c r="D8" s="66">
        <v>737</v>
      </c>
      <c r="E8" s="66">
        <v>746</v>
      </c>
      <c r="F8" s="66">
        <v>755</v>
      </c>
      <c r="G8" s="66">
        <v>763</v>
      </c>
      <c r="H8" s="66">
        <v>769</v>
      </c>
      <c r="I8" s="66">
        <v>781</v>
      </c>
      <c r="J8" s="66">
        <v>788</v>
      </c>
      <c r="K8" s="66">
        <v>795</v>
      </c>
      <c r="L8" s="76">
        <v>807</v>
      </c>
      <c r="M8" s="76">
        <v>812</v>
      </c>
      <c r="N8" s="133">
        <v>829.06572973100003</v>
      </c>
      <c r="O8" s="133">
        <v>832.79615983999997</v>
      </c>
      <c r="P8" s="133">
        <v>829.14825862199996</v>
      </c>
      <c r="Q8" s="72" t="s">
        <v>12</v>
      </c>
    </row>
    <row r="9" spans="2:17">
      <c r="B9" s="44">
        <v>5</v>
      </c>
      <c r="C9" s="42" t="s">
        <v>13</v>
      </c>
      <c r="D9" s="58">
        <v>152960</v>
      </c>
      <c r="E9" s="58">
        <v>158490</v>
      </c>
      <c r="F9" s="58">
        <v>161608</v>
      </c>
      <c r="G9" s="58">
        <v>163688</v>
      </c>
      <c r="H9" s="58">
        <v>168396</v>
      </c>
      <c r="I9" s="58">
        <v>169387</v>
      </c>
      <c r="J9" s="58">
        <v>170698</v>
      </c>
      <c r="K9" s="58">
        <v>174577</v>
      </c>
      <c r="L9" s="75">
        <v>178811</v>
      </c>
      <c r="M9" s="75">
        <v>179838</v>
      </c>
      <c r="N9" s="133">
        <v>182815.55337645899</v>
      </c>
      <c r="O9" s="133">
        <v>183295.21810662301</v>
      </c>
      <c r="P9" s="133">
        <v>181766.15864394099</v>
      </c>
      <c r="Q9" s="72" t="s">
        <v>13</v>
      </c>
    </row>
    <row r="10" spans="2:17">
      <c r="B10" s="44">
        <v>6</v>
      </c>
      <c r="C10" s="42" t="s">
        <v>14</v>
      </c>
      <c r="D10" s="66" t="e">
        <v>#N/A</v>
      </c>
      <c r="E10" s="66" t="e">
        <v>#N/A</v>
      </c>
      <c r="F10" s="66" t="e">
        <v>#N/A</v>
      </c>
      <c r="G10" s="66" t="e">
        <v>#N/A</v>
      </c>
      <c r="H10" s="66" t="e">
        <v>#N/A</v>
      </c>
      <c r="I10" s="66" t="e">
        <v>#N/A</v>
      </c>
      <c r="J10" s="66" t="e">
        <v>#N/A</v>
      </c>
      <c r="K10" s="66" t="e">
        <v>#N/A</v>
      </c>
      <c r="L10" s="76" t="e">
        <v>#N/A</v>
      </c>
      <c r="M10" s="76" t="e">
        <v>#N/A</v>
      </c>
      <c r="N10" s="133" t="e">
        <v>#N/A</v>
      </c>
      <c r="O10" s="133" t="e">
        <v>#N/A</v>
      </c>
      <c r="P10" s="133" t="e">
        <v>#N/A</v>
      </c>
      <c r="Q10" s="72" t="s">
        <v>14</v>
      </c>
    </row>
    <row r="11" spans="2:17">
      <c r="B11" s="44">
        <v>7</v>
      </c>
      <c r="C11" s="42" t="s">
        <v>15</v>
      </c>
      <c r="D11" s="66">
        <v>118</v>
      </c>
      <c r="E11" s="66">
        <v>119</v>
      </c>
      <c r="F11" s="66">
        <v>120</v>
      </c>
      <c r="G11" s="66">
        <v>121</v>
      </c>
      <c r="H11" s="66">
        <v>122</v>
      </c>
      <c r="I11" s="66">
        <v>123</v>
      </c>
      <c r="J11" s="66">
        <v>125</v>
      </c>
      <c r="K11" s="66">
        <v>126</v>
      </c>
      <c r="L11" s="76">
        <v>127</v>
      </c>
      <c r="M11" s="76">
        <v>128</v>
      </c>
      <c r="N11" s="133">
        <v>129.28857854200001</v>
      </c>
      <c r="O11" s="133">
        <v>129.91508128300001</v>
      </c>
      <c r="P11" s="133">
        <v>129.19759015899999</v>
      </c>
      <c r="Q11" s="72" t="s">
        <v>15</v>
      </c>
    </row>
    <row r="12" spans="2:17">
      <c r="B12" s="44">
        <v>8</v>
      </c>
      <c r="C12" s="42" t="s">
        <v>16</v>
      </c>
      <c r="D12" s="58">
        <v>20299</v>
      </c>
      <c r="E12" s="58">
        <v>20320</v>
      </c>
      <c r="F12" s="58">
        <v>20733</v>
      </c>
      <c r="G12" s="58">
        <v>20966</v>
      </c>
      <c r="H12" s="58">
        <v>21261</v>
      </c>
      <c r="I12" s="58">
        <v>21321</v>
      </c>
      <c r="J12" s="58">
        <v>21318</v>
      </c>
      <c r="K12" s="58">
        <v>21660</v>
      </c>
      <c r="L12" s="75">
        <v>22133</v>
      </c>
      <c r="M12" s="75">
        <v>22344</v>
      </c>
      <c r="N12" s="133">
        <v>22335.106545491999</v>
      </c>
      <c r="O12" s="133">
        <v>22353.873966995001</v>
      </c>
      <c r="P12" s="133">
        <v>21601.103958881002</v>
      </c>
      <c r="Q12" s="72" t="s">
        <v>44</v>
      </c>
    </row>
    <row r="13" spans="2:17">
      <c r="B13" s="44">
        <v>9</v>
      </c>
      <c r="C13" s="42" t="s">
        <v>17</v>
      </c>
      <c r="D13" s="58">
        <v>4274</v>
      </c>
      <c r="E13" s="58">
        <v>4450</v>
      </c>
      <c r="F13" s="58">
        <v>4516</v>
      </c>
      <c r="G13" s="58">
        <v>4588</v>
      </c>
      <c r="H13" s="58">
        <v>4656</v>
      </c>
      <c r="I13" s="58">
        <v>4697</v>
      </c>
      <c r="J13" s="58">
        <v>4720</v>
      </c>
      <c r="K13" s="58">
        <v>4806</v>
      </c>
      <c r="L13" s="75">
        <v>4874</v>
      </c>
      <c r="M13" s="75">
        <v>4948</v>
      </c>
      <c r="N13" s="133">
        <v>4976.3602425199997</v>
      </c>
      <c r="O13" s="133">
        <v>5011.6984036399999</v>
      </c>
      <c r="P13" s="133">
        <v>4974.4032267519997</v>
      </c>
      <c r="Q13" s="72" t="s">
        <v>45</v>
      </c>
    </row>
    <row r="14" spans="2:17">
      <c r="B14" s="44">
        <v>10</v>
      </c>
      <c r="C14" s="42" t="s">
        <v>18</v>
      </c>
      <c r="D14" s="58">
        <v>1875</v>
      </c>
      <c r="E14" s="58">
        <v>1878</v>
      </c>
      <c r="F14" s="58">
        <v>1895</v>
      </c>
      <c r="G14" s="58">
        <v>1911</v>
      </c>
      <c r="H14" s="58">
        <v>1962</v>
      </c>
      <c r="I14" s="58">
        <v>1976</v>
      </c>
      <c r="J14" s="58">
        <v>1984</v>
      </c>
      <c r="K14" s="58">
        <v>2015</v>
      </c>
      <c r="L14" s="75">
        <v>2042</v>
      </c>
      <c r="M14" s="75">
        <v>2057</v>
      </c>
      <c r="N14" s="133">
        <v>2060.509546362</v>
      </c>
      <c r="O14" s="133">
        <v>2061.782581725</v>
      </c>
      <c r="P14" s="133">
        <v>2397.9508781330001</v>
      </c>
      <c r="Q14" s="72" t="s">
        <v>46</v>
      </c>
    </row>
    <row r="15" spans="2:17">
      <c r="B15" s="44">
        <v>11</v>
      </c>
      <c r="C15" s="42" t="s">
        <v>19</v>
      </c>
      <c r="D15" s="66">
        <v>351</v>
      </c>
      <c r="E15" s="66">
        <v>354</v>
      </c>
      <c r="F15" s="66">
        <v>357</v>
      </c>
      <c r="G15" s="66">
        <v>358</v>
      </c>
      <c r="H15" s="66">
        <v>362</v>
      </c>
      <c r="I15" s="66">
        <v>369</v>
      </c>
      <c r="J15" s="66">
        <v>370</v>
      </c>
      <c r="K15" s="66">
        <v>370</v>
      </c>
      <c r="L15" s="76">
        <v>380</v>
      </c>
      <c r="M15" s="76">
        <v>381</v>
      </c>
      <c r="N15" s="133">
        <v>382.24786032899999</v>
      </c>
      <c r="O15" s="133">
        <v>380.94636917499997</v>
      </c>
      <c r="P15" s="133">
        <v>376.93742190500001</v>
      </c>
      <c r="Q15" s="72" t="s">
        <v>47</v>
      </c>
    </row>
    <row r="16" spans="2:17">
      <c r="B16" s="44">
        <v>12</v>
      </c>
      <c r="C16" s="42" t="s">
        <v>20</v>
      </c>
      <c r="D16" s="66">
        <v>125</v>
      </c>
      <c r="E16" s="66">
        <v>126</v>
      </c>
      <c r="F16" s="66">
        <v>128</v>
      </c>
      <c r="G16" s="66">
        <v>130</v>
      </c>
      <c r="H16" s="66">
        <v>132</v>
      </c>
      <c r="I16" s="66">
        <v>134</v>
      </c>
      <c r="J16" s="66">
        <v>136</v>
      </c>
      <c r="K16" s="66">
        <v>138</v>
      </c>
      <c r="L16" s="76">
        <v>140</v>
      </c>
      <c r="M16" s="76">
        <v>142</v>
      </c>
      <c r="N16" s="133">
        <v>144.169268047</v>
      </c>
      <c r="O16" s="133">
        <v>145.78969689600001</v>
      </c>
      <c r="P16" s="133">
        <v>147.44233316</v>
      </c>
      <c r="Q16" s="72" t="s">
        <v>48</v>
      </c>
    </row>
    <row r="17" spans="2:17">
      <c r="B17" s="44">
        <v>13</v>
      </c>
      <c r="C17" s="42" t="s">
        <v>21</v>
      </c>
      <c r="D17" s="66">
        <v>72</v>
      </c>
      <c r="E17" s="66">
        <v>71</v>
      </c>
      <c r="F17" s="66">
        <v>72</v>
      </c>
      <c r="G17" s="66">
        <v>72</v>
      </c>
      <c r="H17" s="66">
        <v>73</v>
      </c>
      <c r="I17" s="66">
        <v>74</v>
      </c>
      <c r="J17" s="66">
        <v>74</v>
      </c>
      <c r="K17" s="66">
        <v>74</v>
      </c>
      <c r="L17" s="76">
        <v>75</v>
      </c>
      <c r="M17" s="76">
        <v>76</v>
      </c>
      <c r="N17" s="133">
        <v>75.768769923999997</v>
      </c>
      <c r="O17" s="133">
        <v>75.468591442999994</v>
      </c>
      <c r="P17" s="133">
        <v>73.903343556999999</v>
      </c>
      <c r="Q17" s="72" t="s">
        <v>49</v>
      </c>
    </row>
    <row r="18" spans="2:17">
      <c r="B18" s="44">
        <v>14</v>
      </c>
      <c r="C18" s="42" t="s">
        <v>22</v>
      </c>
      <c r="D18" s="58">
        <v>2180</v>
      </c>
      <c r="E18" s="58">
        <v>2195</v>
      </c>
      <c r="F18" s="58">
        <v>2710</v>
      </c>
      <c r="G18" s="58">
        <v>2779</v>
      </c>
      <c r="H18" s="58">
        <v>2366</v>
      </c>
      <c r="I18" s="58">
        <v>2017</v>
      </c>
      <c r="J18" s="58">
        <v>1994</v>
      </c>
      <c r="K18" s="58">
        <v>1951</v>
      </c>
      <c r="L18" s="75">
        <v>1978</v>
      </c>
      <c r="M18" s="75">
        <v>1983</v>
      </c>
      <c r="N18" s="133">
        <v>1979.016094846</v>
      </c>
      <c r="O18" s="133">
        <v>1989.083478451</v>
      </c>
      <c r="P18" s="133">
        <v>1991.5759814559999</v>
      </c>
      <c r="Q18" s="72" t="s">
        <v>50</v>
      </c>
    </row>
    <row r="19" spans="2:17">
      <c r="B19" s="44">
        <v>15</v>
      </c>
      <c r="C19" s="42" t="s">
        <v>23</v>
      </c>
      <c r="D19" s="66" t="e">
        <v>#N/A</v>
      </c>
      <c r="E19" s="66" t="e">
        <v>#N/A</v>
      </c>
      <c r="F19" s="66" t="e">
        <v>#N/A</v>
      </c>
      <c r="G19" s="66" t="e">
        <v>#N/A</v>
      </c>
      <c r="H19" s="66" t="e">
        <v>#N/A</v>
      </c>
      <c r="I19" s="66" t="e">
        <v>#N/A</v>
      </c>
      <c r="J19" s="66" t="e">
        <v>#N/A</v>
      </c>
      <c r="K19" s="66" t="e">
        <v>#N/A</v>
      </c>
      <c r="L19" s="76" t="e">
        <v>#N/A</v>
      </c>
      <c r="M19" s="76" t="e">
        <v>#N/A</v>
      </c>
      <c r="N19" s="133" t="e">
        <v>#N/A</v>
      </c>
      <c r="O19" s="133" t="e">
        <v>#N/A</v>
      </c>
      <c r="P19" s="133" t="e">
        <v>#N/A</v>
      </c>
      <c r="Q19" s="72" t="s">
        <v>51</v>
      </c>
    </row>
    <row r="20" spans="2:17">
      <c r="B20" s="44">
        <v>16</v>
      </c>
      <c r="C20" s="42" t="s">
        <v>24</v>
      </c>
      <c r="D20" s="66" t="e">
        <v>#N/A</v>
      </c>
      <c r="E20" s="66" t="e">
        <v>#N/A</v>
      </c>
      <c r="F20" s="66" t="e">
        <v>#N/A</v>
      </c>
      <c r="G20" s="66" t="e">
        <v>#N/A</v>
      </c>
      <c r="H20" s="66" t="e">
        <v>#N/A</v>
      </c>
      <c r="I20" s="66" t="e">
        <v>#N/A</v>
      </c>
      <c r="J20" s="66" t="e">
        <v>#N/A</v>
      </c>
      <c r="K20" s="66" t="e">
        <v>#N/A</v>
      </c>
      <c r="L20" s="76" t="e">
        <v>#N/A</v>
      </c>
      <c r="M20" s="76" t="e">
        <v>#N/A</v>
      </c>
      <c r="N20" s="133" t="e">
        <v>#N/A</v>
      </c>
      <c r="O20" s="133" t="e">
        <v>#N/A</v>
      </c>
      <c r="P20" s="133" t="e">
        <v>#N/A</v>
      </c>
      <c r="Q20" s="72" t="s">
        <v>24</v>
      </c>
    </row>
    <row r="21" spans="2:17">
      <c r="B21" s="44">
        <v>17</v>
      </c>
      <c r="C21" s="42" t="s">
        <v>25</v>
      </c>
      <c r="D21" s="66">
        <v>11</v>
      </c>
      <c r="E21" s="66">
        <v>11</v>
      </c>
      <c r="F21" s="66">
        <v>10</v>
      </c>
      <c r="G21" s="66">
        <v>10</v>
      </c>
      <c r="H21" s="66">
        <v>10</v>
      </c>
      <c r="I21" s="66">
        <v>10</v>
      </c>
      <c r="J21" s="66">
        <v>10</v>
      </c>
      <c r="K21" s="66">
        <v>10</v>
      </c>
      <c r="L21" s="76">
        <v>10</v>
      </c>
      <c r="M21" s="76">
        <v>10</v>
      </c>
      <c r="N21" s="133">
        <v>9.6284842929999996</v>
      </c>
      <c r="O21" s="133">
        <v>9.6595014100000007</v>
      </c>
      <c r="P21" s="133">
        <v>9.6595014100000007</v>
      </c>
      <c r="Q21" s="72" t="s">
        <v>25</v>
      </c>
    </row>
    <row r="22" spans="2:17">
      <c r="B22" s="44">
        <v>18</v>
      </c>
      <c r="C22" s="42" t="s">
        <v>26</v>
      </c>
      <c r="D22" s="66">
        <v>97</v>
      </c>
      <c r="E22" s="66">
        <v>98</v>
      </c>
      <c r="F22" s="66">
        <v>100</v>
      </c>
      <c r="G22" s="66">
        <v>100</v>
      </c>
      <c r="H22" s="66">
        <v>101</v>
      </c>
      <c r="I22" s="66">
        <v>103</v>
      </c>
      <c r="J22" s="66">
        <v>104</v>
      </c>
      <c r="K22" s="66">
        <v>105</v>
      </c>
      <c r="L22" s="76">
        <v>106</v>
      </c>
      <c r="M22" s="76">
        <v>107</v>
      </c>
      <c r="N22" s="133">
        <v>107.930416115</v>
      </c>
      <c r="O22" s="133">
        <v>108.191587701</v>
      </c>
      <c r="P22" s="133">
        <v>107.148397037</v>
      </c>
      <c r="Q22" s="72" t="s">
        <v>26</v>
      </c>
    </row>
    <row r="23" spans="2:17">
      <c r="B23" s="44">
        <v>19</v>
      </c>
      <c r="C23" s="42" t="s">
        <v>27</v>
      </c>
      <c r="D23" s="66">
        <v>132</v>
      </c>
      <c r="E23" s="66">
        <v>133</v>
      </c>
      <c r="F23" s="66">
        <v>133</v>
      </c>
      <c r="G23" s="66">
        <v>133</v>
      </c>
      <c r="H23" s="66">
        <v>134</v>
      </c>
      <c r="I23" s="66">
        <v>135</v>
      </c>
      <c r="J23" s="66">
        <v>135</v>
      </c>
      <c r="K23" s="66">
        <v>137</v>
      </c>
      <c r="L23" s="76">
        <v>137</v>
      </c>
      <c r="M23" s="76">
        <v>140</v>
      </c>
      <c r="N23" s="133">
        <v>139.321290194</v>
      </c>
      <c r="O23" s="133">
        <v>139.47895129299999</v>
      </c>
      <c r="P23" s="133">
        <v>139.62086794300001</v>
      </c>
      <c r="Q23" s="72" t="s">
        <v>27</v>
      </c>
    </row>
    <row r="24" spans="2:17">
      <c r="B24" s="44">
        <v>20</v>
      </c>
      <c r="C24" s="42" t="s">
        <v>28</v>
      </c>
      <c r="D24" s="66" t="e">
        <v>#N/A</v>
      </c>
      <c r="E24" s="66" t="e">
        <v>#N/A</v>
      </c>
      <c r="F24" s="66" t="e">
        <v>#N/A</v>
      </c>
      <c r="G24" s="66" t="e">
        <v>#N/A</v>
      </c>
      <c r="H24" s="66" t="e">
        <v>#N/A</v>
      </c>
      <c r="I24" s="66" t="e">
        <v>#N/A</v>
      </c>
      <c r="J24" s="66" t="e">
        <v>#N/A</v>
      </c>
      <c r="K24" s="66" t="e">
        <v>#N/A</v>
      </c>
      <c r="L24" s="76" t="e">
        <v>#N/A</v>
      </c>
      <c r="M24" s="76" t="e">
        <v>#N/A</v>
      </c>
      <c r="N24" s="133" t="e">
        <v>#N/A</v>
      </c>
      <c r="O24" s="133" t="e">
        <v>#N/A</v>
      </c>
      <c r="P24" s="133" t="e">
        <v>#N/A</v>
      </c>
      <c r="Q24" s="72" t="s">
        <v>52</v>
      </c>
    </row>
    <row r="25" spans="2:17">
      <c r="B25" s="44">
        <v>21</v>
      </c>
      <c r="C25" s="42" t="s">
        <v>29</v>
      </c>
      <c r="D25" s="66">
        <v>355</v>
      </c>
      <c r="E25" s="66">
        <v>358</v>
      </c>
      <c r="F25" s="66">
        <v>363</v>
      </c>
      <c r="G25" s="66">
        <v>367</v>
      </c>
      <c r="H25" s="66">
        <v>376</v>
      </c>
      <c r="I25" s="66">
        <v>381</v>
      </c>
      <c r="J25" s="66">
        <v>383</v>
      </c>
      <c r="K25" s="66">
        <v>390</v>
      </c>
      <c r="L25" s="76">
        <v>399</v>
      </c>
      <c r="M25" s="76">
        <v>401</v>
      </c>
      <c r="N25" s="133">
        <v>407.69166240300001</v>
      </c>
      <c r="O25" s="133">
        <v>407.10451863499998</v>
      </c>
      <c r="P25" s="133">
        <v>400.67406056999999</v>
      </c>
      <c r="Q25" s="72" t="s">
        <v>29</v>
      </c>
    </row>
    <row r="26" spans="2:17">
      <c r="B26" s="44">
        <v>22</v>
      </c>
      <c r="C26" s="42" t="s">
        <v>30</v>
      </c>
      <c r="D26" s="66">
        <v>135</v>
      </c>
      <c r="E26" s="66">
        <v>156</v>
      </c>
      <c r="F26" s="66">
        <v>156</v>
      </c>
      <c r="G26" s="66">
        <v>158</v>
      </c>
      <c r="H26" s="66">
        <v>159</v>
      </c>
      <c r="I26" s="66">
        <v>156</v>
      </c>
      <c r="J26" s="66">
        <v>160</v>
      </c>
      <c r="K26" s="66">
        <v>159</v>
      </c>
      <c r="L26" s="76">
        <v>160</v>
      </c>
      <c r="M26" s="76">
        <v>160</v>
      </c>
      <c r="N26" s="133">
        <v>161.785605248</v>
      </c>
      <c r="O26" s="133">
        <v>161.64403789799999</v>
      </c>
      <c r="P26" s="133">
        <v>162.74912379099999</v>
      </c>
      <c r="Q26" s="72" t="s">
        <v>30</v>
      </c>
    </row>
    <row r="27" spans="2:17">
      <c r="B27" s="44">
        <v>23</v>
      </c>
      <c r="C27" s="42" t="s">
        <v>31</v>
      </c>
      <c r="D27" s="66">
        <v>391</v>
      </c>
      <c r="E27" s="66">
        <v>391</v>
      </c>
      <c r="F27" s="66">
        <v>399</v>
      </c>
      <c r="G27" s="66">
        <v>404</v>
      </c>
      <c r="H27" s="66">
        <v>413</v>
      </c>
      <c r="I27" s="66">
        <v>422</v>
      </c>
      <c r="J27" s="66">
        <v>423</v>
      </c>
      <c r="K27" s="66">
        <v>429</v>
      </c>
      <c r="L27" s="76">
        <v>440</v>
      </c>
      <c r="M27" s="76">
        <v>444</v>
      </c>
      <c r="N27" s="133">
        <v>447.93450081200001</v>
      </c>
      <c r="O27" s="133">
        <v>449.318491612</v>
      </c>
      <c r="P27" s="133">
        <v>442.27150683999997</v>
      </c>
      <c r="Q27" s="72" t="s">
        <v>31</v>
      </c>
    </row>
    <row r="28" spans="2:17">
      <c r="B28" s="44">
        <v>24</v>
      </c>
      <c r="C28" s="42" t="s">
        <v>32</v>
      </c>
      <c r="D28" s="66">
        <v>352</v>
      </c>
      <c r="E28" s="66">
        <v>357</v>
      </c>
      <c r="F28" s="66">
        <v>368</v>
      </c>
      <c r="G28" s="66">
        <v>380</v>
      </c>
      <c r="H28" s="66">
        <v>394</v>
      </c>
      <c r="I28" s="66">
        <v>414</v>
      </c>
      <c r="J28" s="66">
        <v>412</v>
      </c>
      <c r="K28" s="66">
        <v>431</v>
      </c>
      <c r="L28" s="76">
        <v>459</v>
      </c>
      <c r="M28" s="76">
        <v>471</v>
      </c>
      <c r="N28" s="133">
        <v>479.006551285</v>
      </c>
      <c r="O28" s="133">
        <v>491.10473863800001</v>
      </c>
      <c r="P28" s="133">
        <v>494.86409455099999</v>
      </c>
      <c r="Q28" s="72" t="s">
        <v>32</v>
      </c>
    </row>
    <row r="29" spans="2:17">
      <c r="B29" s="44">
        <v>25</v>
      </c>
      <c r="C29" s="42" t="s">
        <v>33</v>
      </c>
      <c r="D29" s="66" t="e">
        <v>#N/A</v>
      </c>
      <c r="E29" s="66" t="e">
        <v>#N/A</v>
      </c>
      <c r="F29" s="66" t="e">
        <v>#N/A</v>
      </c>
      <c r="G29" s="66" t="e">
        <v>#N/A</v>
      </c>
      <c r="H29" s="66" t="e">
        <v>#N/A</v>
      </c>
      <c r="I29" s="66" t="e">
        <v>#N/A</v>
      </c>
      <c r="J29" s="66" t="e">
        <v>#N/A</v>
      </c>
      <c r="K29" s="66" t="e">
        <v>#N/A</v>
      </c>
      <c r="L29" s="76" t="e">
        <v>#N/A</v>
      </c>
      <c r="M29" s="76" t="e">
        <v>#N/A</v>
      </c>
      <c r="N29" s="133" t="e">
        <v>#N/A</v>
      </c>
      <c r="O29" s="133" t="e">
        <v>#N/A</v>
      </c>
      <c r="P29" s="133" t="e">
        <v>#N/A</v>
      </c>
      <c r="Q29" s="72" t="s">
        <v>53</v>
      </c>
    </row>
    <row r="30" spans="2:17">
      <c r="B30" s="44">
        <v>26</v>
      </c>
      <c r="C30" s="42" t="s">
        <v>34</v>
      </c>
      <c r="D30" s="66">
        <v>307</v>
      </c>
      <c r="E30" s="66">
        <v>308</v>
      </c>
      <c r="F30" s="66">
        <v>312</v>
      </c>
      <c r="G30" s="66">
        <v>314</v>
      </c>
      <c r="H30" s="66">
        <v>317</v>
      </c>
      <c r="I30" s="66">
        <v>322</v>
      </c>
      <c r="J30" s="66">
        <v>323</v>
      </c>
      <c r="K30" s="66">
        <v>326</v>
      </c>
      <c r="L30" s="76">
        <v>332</v>
      </c>
      <c r="M30" s="76">
        <v>332</v>
      </c>
      <c r="N30" s="133">
        <v>334.747276425</v>
      </c>
      <c r="O30" s="133">
        <v>333.86529146800001</v>
      </c>
      <c r="P30" s="133">
        <v>327.84627686200002</v>
      </c>
      <c r="Q30" s="72" t="s">
        <v>34</v>
      </c>
    </row>
    <row r="31" spans="2:17" ht="26.25" customHeight="1">
      <c r="B31" s="44">
        <v>27</v>
      </c>
      <c r="C31" s="42" t="s">
        <v>35</v>
      </c>
      <c r="D31" s="66" t="e">
        <v>#N/A</v>
      </c>
      <c r="E31" s="66" t="e">
        <v>#N/A</v>
      </c>
      <c r="F31" s="66" t="e">
        <v>#N/A</v>
      </c>
      <c r="G31" s="66" t="e">
        <v>#N/A</v>
      </c>
      <c r="H31" s="66" t="e">
        <v>#N/A</v>
      </c>
      <c r="I31" s="66" t="e">
        <v>#N/A</v>
      </c>
      <c r="J31" s="66" t="e">
        <v>#N/A</v>
      </c>
      <c r="K31" s="66" t="e">
        <v>#N/A</v>
      </c>
      <c r="L31" s="76" t="e">
        <v>#N/A</v>
      </c>
      <c r="M31" s="76" t="e">
        <v>#N/A</v>
      </c>
      <c r="N31" s="133" t="e">
        <v>#N/A</v>
      </c>
      <c r="O31" s="133" t="e">
        <v>#N/A</v>
      </c>
      <c r="P31" s="133" t="e">
        <v>#N/A</v>
      </c>
      <c r="Q31" s="72" t="s">
        <v>54</v>
      </c>
    </row>
    <row r="32" spans="2:17">
      <c r="B32" s="44">
        <v>28</v>
      </c>
      <c r="C32" s="42" t="s">
        <v>36</v>
      </c>
      <c r="D32" s="66">
        <v>766</v>
      </c>
      <c r="E32" s="66">
        <v>768</v>
      </c>
      <c r="F32" s="66">
        <v>770</v>
      </c>
      <c r="G32" s="66">
        <v>774</v>
      </c>
      <c r="H32" s="66">
        <v>783</v>
      </c>
      <c r="I32" s="66">
        <v>790</v>
      </c>
      <c r="J32" s="66">
        <v>791</v>
      </c>
      <c r="K32" s="66">
        <v>802</v>
      </c>
      <c r="L32" s="76">
        <v>808</v>
      </c>
      <c r="M32" s="76">
        <v>816</v>
      </c>
      <c r="N32" s="133">
        <v>817.61591039799998</v>
      </c>
      <c r="O32" s="133">
        <v>821.01873703800004</v>
      </c>
      <c r="P32" s="133">
        <v>852.86912645100006</v>
      </c>
      <c r="Q32" s="72" t="s">
        <v>55</v>
      </c>
    </row>
    <row r="33" spans="2:17">
      <c r="B33" s="44">
        <v>29</v>
      </c>
      <c r="C33" s="42" t="s">
        <v>37</v>
      </c>
      <c r="D33" s="66">
        <v>34</v>
      </c>
      <c r="E33" s="66">
        <v>35</v>
      </c>
      <c r="F33" s="66">
        <v>35</v>
      </c>
      <c r="G33" s="66">
        <v>36</v>
      </c>
      <c r="H33" s="66">
        <v>37</v>
      </c>
      <c r="I33" s="66">
        <v>37</v>
      </c>
      <c r="J33" s="66">
        <v>38</v>
      </c>
      <c r="K33" s="66">
        <v>38</v>
      </c>
      <c r="L33" s="76">
        <v>39</v>
      </c>
      <c r="M33" s="76">
        <v>40</v>
      </c>
      <c r="N33" s="133">
        <v>40.303075649999997</v>
      </c>
      <c r="O33" s="133">
        <v>41.038580523999997</v>
      </c>
      <c r="P33" s="133">
        <v>41.737362455000003</v>
      </c>
      <c r="Q33" s="72" t="s">
        <v>56</v>
      </c>
    </row>
    <row r="34" spans="2:17">
      <c r="B34" s="44">
        <v>30</v>
      </c>
      <c r="C34" s="42" t="s">
        <v>38</v>
      </c>
      <c r="D34" s="66">
        <v>116</v>
      </c>
      <c r="E34" s="66">
        <v>117</v>
      </c>
      <c r="F34" s="66">
        <v>118</v>
      </c>
      <c r="G34" s="66">
        <v>119</v>
      </c>
      <c r="H34" s="66">
        <v>121</v>
      </c>
      <c r="I34" s="66">
        <v>121</v>
      </c>
      <c r="J34" s="66">
        <v>121</v>
      </c>
      <c r="K34" s="66">
        <v>125</v>
      </c>
      <c r="L34" s="76">
        <v>125</v>
      </c>
      <c r="M34" s="76">
        <v>127</v>
      </c>
      <c r="N34" s="133">
        <v>128.93204984799999</v>
      </c>
      <c r="O34" s="133">
        <v>130.01398724399999</v>
      </c>
      <c r="P34" s="133">
        <v>132.15061796099999</v>
      </c>
      <c r="Q34" s="72" t="s">
        <v>57</v>
      </c>
    </row>
    <row r="35" spans="2:17">
      <c r="B35" s="44">
        <v>31</v>
      </c>
      <c r="C35" s="42" t="s">
        <v>39</v>
      </c>
      <c r="D35" s="66">
        <v>196</v>
      </c>
      <c r="E35" s="66">
        <v>197</v>
      </c>
      <c r="F35" s="66">
        <v>198</v>
      </c>
      <c r="G35" s="66">
        <v>199</v>
      </c>
      <c r="H35" s="66">
        <v>202</v>
      </c>
      <c r="I35" s="66">
        <v>205</v>
      </c>
      <c r="J35" s="66">
        <v>206</v>
      </c>
      <c r="K35" s="66">
        <v>208</v>
      </c>
      <c r="L35" s="76">
        <v>211</v>
      </c>
      <c r="M35" s="76">
        <v>212</v>
      </c>
      <c r="N35" s="133">
        <v>212.49146075900001</v>
      </c>
      <c r="O35" s="133">
        <v>214.53569623999999</v>
      </c>
      <c r="P35" s="133">
        <v>212.24264526600001</v>
      </c>
      <c r="Q35" s="72" t="s">
        <v>58</v>
      </c>
    </row>
    <row r="36" spans="2:17">
      <c r="B36" s="44">
        <v>32</v>
      </c>
      <c r="C36" s="42" t="s">
        <v>40</v>
      </c>
      <c r="D36" s="58">
        <v>1217</v>
      </c>
      <c r="E36" s="58">
        <v>1210</v>
      </c>
      <c r="F36" s="58">
        <v>1231</v>
      </c>
      <c r="G36" s="58">
        <v>1244</v>
      </c>
      <c r="H36" s="58">
        <v>1270</v>
      </c>
      <c r="I36" s="58">
        <v>1283</v>
      </c>
      <c r="J36" s="58">
        <v>1286</v>
      </c>
      <c r="K36" s="58">
        <v>1304</v>
      </c>
      <c r="L36" s="75">
        <v>1330</v>
      </c>
      <c r="M36" s="75">
        <v>1335</v>
      </c>
      <c r="N36" s="133">
        <v>1338.2917602990001</v>
      </c>
      <c r="O36" s="133">
        <v>1333.9179061110001</v>
      </c>
      <c r="P36" s="133">
        <v>1316.026602186</v>
      </c>
      <c r="Q36" s="72" t="s">
        <v>59</v>
      </c>
    </row>
    <row r="37" spans="2:17">
      <c r="B37" s="44">
        <v>33</v>
      </c>
      <c r="C37" s="42" t="s">
        <v>41</v>
      </c>
      <c r="D37" s="58">
        <v>3579</v>
      </c>
      <c r="E37" s="58">
        <v>3648</v>
      </c>
      <c r="F37" s="58">
        <v>3612</v>
      </c>
      <c r="G37" s="58">
        <v>3694</v>
      </c>
      <c r="H37" s="58">
        <v>3781</v>
      </c>
      <c r="I37" s="58">
        <v>3813</v>
      </c>
      <c r="J37" s="58">
        <v>3867</v>
      </c>
      <c r="K37" s="58">
        <v>3870</v>
      </c>
      <c r="L37" s="75">
        <v>3908</v>
      </c>
      <c r="M37" s="75">
        <v>3879</v>
      </c>
      <c r="N37" s="133">
        <v>3814.7490119909999</v>
      </c>
      <c r="O37" s="133">
        <v>3793.1337050450002</v>
      </c>
      <c r="P37" s="133">
        <v>3766.2254511020001</v>
      </c>
      <c r="Q37" s="72" t="s">
        <v>60</v>
      </c>
    </row>
    <row r="38" spans="2:17" ht="15.75" thickBot="1">
      <c r="B38" s="46">
        <v>34</v>
      </c>
      <c r="C38" s="47" t="s">
        <v>42</v>
      </c>
      <c r="D38" s="67">
        <v>732</v>
      </c>
      <c r="E38" s="67">
        <v>739</v>
      </c>
      <c r="F38" s="67">
        <v>722</v>
      </c>
      <c r="G38" s="67">
        <v>732</v>
      </c>
      <c r="H38" s="67">
        <v>774</v>
      </c>
      <c r="I38" s="67">
        <v>782</v>
      </c>
      <c r="J38" s="67">
        <v>786</v>
      </c>
      <c r="K38" s="67">
        <v>808</v>
      </c>
      <c r="L38" s="77">
        <v>822</v>
      </c>
      <c r="M38" s="77">
        <v>827</v>
      </c>
      <c r="N38" s="134">
        <v>838.48408782399997</v>
      </c>
      <c r="O38" s="134">
        <v>839.72325623799998</v>
      </c>
      <c r="P38" s="134">
        <v>831.94437806600001</v>
      </c>
      <c r="Q38" s="73" t="s">
        <v>61</v>
      </c>
    </row>
    <row r="39" spans="2:17" ht="15.75" thickBot="1">
      <c r="B39" s="162"/>
      <c r="C39" s="163"/>
      <c r="D39" s="163"/>
      <c r="E39" s="163"/>
      <c r="F39" s="163"/>
      <c r="G39" s="163"/>
      <c r="H39" s="163"/>
      <c r="I39" s="163"/>
      <c r="J39" s="163"/>
      <c r="K39" s="163"/>
      <c r="L39" s="163"/>
      <c r="M39" s="163"/>
      <c r="N39" s="163"/>
      <c r="O39" s="163"/>
      <c r="P39" s="163"/>
      <c r="Q39" s="163"/>
    </row>
  </sheetData>
  <mergeCells count="3">
    <mergeCell ref="B39:Q39"/>
    <mergeCell ref="B2:Q2"/>
    <mergeCell ref="B3: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90A231-815F-422B-95F1-63E76531766C}"/>
</file>

<file path=customXml/itemProps2.xml><?xml version="1.0" encoding="utf-8"?>
<ds:datastoreItem xmlns:ds="http://schemas.openxmlformats.org/officeDocument/2006/customXml" ds:itemID="{F4233E19-A89C-4508-8DE6-7A84E16360B9}"/>
</file>

<file path=customXml/itemProps3.xml><?xml version="1.0" encoding="utf-8"?>
<ds:datastoreItem xmlns:ds="http://schemas.openxmlformats.org/officeDocument/2006/customXml" ds:itemID="{145C0D05-BD95-48D9-B6B2-6CE687601E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33</vt:i4>
      </vt:variant>
    </vt:vector>
  </HeadingPairs>
  <TitlesOfParts>
    <vt:vector size="71"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'T27'!_Toc450741523</vt:lpstr>
      <vt:lpstr>'T28'!_Toc450741525</vt:lpstr>
      <vt:lpstr>'T29'!_Toc450741526</vt:lpstr>
      <vt:lpstr>'T30'!_Toc450741527</vt:lpstr>
      <vt:lpstr>'T31'!_Toc450741528</vt:lpstr>
      <vt:lpstr>'T32'!_Toc450741529</vt:lpstr>
      <vt:lpstr>'T33'!_Toc450741530</vt:lpstr>
      <vt:lpstr>'T34'!_Toc450741531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2016-12-22T07:37:56Z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