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730" windowHeight="11760" activeTab="1"/>
  </bookViews>
  <sheets>
    <sheet name="data aset IKNB" sheetId="2" r:id="rId1"/>
    <sheet name="Pelaku IKNB" sheetId="3" r:id="rId2"/>
  </sheets>
  <externalReferences>
    <externalReference r:id="rId3"/>
  </externalReferences>
  <definedNames>
    <definedName name="_xlnm.Print_Area" localSheetId="0">'data aset IKNB'!$B$1:$K$38</definedName>
    <definedName name="_xlnm.Print_Area" localSheetId="1">'Pelaku IKNB'!$B$1:$E$37</definedName>
  </definedNames>
  <calcPr calcId="162913"/>
</workbook>
</file>

<file path=xl/calcChain.xml><?xml version="1.0" encoding="utf-8"?>
<calcChain xmlns="http://schemas.openxmlformats.org/spreadsheetml/2006/main">
  <c r="E11" i="2" l="1"/>
  <c r="E10" i="2"/>
  <c r="E9" i="2"/>
  <c r="E8" i="2"/>
  <c r="E32" i="3" l="1"/>
  <c r="C4" i="3" l="1"/>
  <c r="I5" i="2"/>
  <c r="D27" i="3" l="1"/>
  <c r="C6" i="3"/>
  <c r="E27" i="2" l="1"/>
  <c r="E26" i="2"/>
  <c r="E25" i="2"/>
  <c r="E24" i="2"/>
  <c r="D16" i="3"/>
  <c r="E31" i="2" l="1"/>
  <c r="C20" i="3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I9" i="2"/>
  <c r="J9" i="2"/>
  <c r="I10" i="2"/>
  <c r="J10" i="2"/>
  <c r="I11" i="2"/>
  <c r="J11" i="2"/>
  <c r="J12" i="2"/>
  <c r="J8" i="2"/>
  <c r="I8" i="2"/>
  <c r="K11" i="2" l="1"/>
  <c r="K10" i="2"/>
  <c r="K9" i="2"/>
  <c r="K8" i="2"/>
  <c r="J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D7" i="2"/>
  <c r="E28" i="2" l="1"/>
  <c r="E17" i="2"/>
  <c r="D32" i="2"/>
  <c r="J21" i="2" l="1"/>
  <c r="J32" i="2" s="1"/>
  <c r="K17" i="2" l="1"/>
  <c r="K28" i="2"/>
  <c r="E31" i="3"/>
  <c r="E29" i="3"/>
  <c r="E30" i="3"/>
  <c r="E28" i="3"/>
  <c r="C27" i="3"/>
  <c r="E27" i="3" s="1"/>
  <c r="E22" i="3"/>
  <c r="E23" i="3"/>
  <c r="E24" i="3"/>
  <c r="E25" i="3"/>
  <c r="E26" i="3"/>
  <c r="E21" i="3"/>
  <c r="D20" i="3"/>
  <c r="E18" i="3"/>
  <c r="E19" i="3"/>
  <c r="E17" i="3"/>
  <c r="C16" i="3"/>
  <c r="E16" i="3" s="1"/>
  <c r="E14" i="3"/>
  <c r="E15" i="3"/>
  <c r="E13" i="3"/>
  <c r="D12" i="3"/>
  <c r="C12" i="3"/>
  <c r="E8" i="3"/>
  <c r="E9" i="3"/>
  <c r="E10" i="3"/>
  <c r="E11" i="3"/>
  <c r="E7" i="3"/>
  <c r="D6" i="3"/>
  <c r="C33" i="3" l="1"/>
  <c r="D33" i="3"/>
  <c r="E6" i="3"/>
  <c r="E20" i="3"/>
  <c r="E12" i="3"/>
  <c r="E33" i="3" l="1"/>
  <c r="E23" i="2"/>
  <c r="I23" i="2"/>
  <c r="K23" i="2" s="1"/>
  <c r="I12" i="2" l="1"/>
  <c r="C7" i="2"/>
  <c r="E7" i="2" l="1"/>
  <c r="K12" i="2"/>
  <c r="I7" i="2"/>
  <c r="K7" i="2" l="1"/>
  <c r="E21" i="2" l="1"/>
  <c r="E15" i="2" l="1"/>
  <c r="I15" i="2"/>
  <c r="K15" i="2" s="1"/>
  <c r="E13" i="2"/>
  <c r="E14" i="2"/>
  <c r="I14" i="2"/>
  <c r="E16" i="2"/>
  <c r="I16" i="2"/>
  <c r="K16" i="2" s="1"/>
  <c r="C32" i="2" l="1"/>
  <c r="E32" i="2" s="1"/>
  <c r="I13" i="2"/>
  <c r="K13" i="2" s="1"/>
  <c r="K14" i="2"/>
  <c r="E22" i="2" l="1"/>
  <c r="I22" i="2"/>
  <c r="K22" i="2" s="1"/>
  <c r="I21" i="2" l="1"/>
  <c r="I32" i="2" l="1"/>
  <c r="K21" i="2"/>
  <c r="K32" i="2" s="1"/>
</calcChain>
</file>

<file path=xl/sharedStrings.xml><?xml version="1.0" encoding="utf-8"?>
<sst xmlns="http://schemas.openxmlformats.org/spreadsheetml/2006/main" count="105" uniqueCount="47">
  <si>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</si>
  <si>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</si>
  <si>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</si>
  <si>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</si>
  <si>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</si>
  <si>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</si>
  <si>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</si>
  <si>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</si>
  <si>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</si>
  <si>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</si>
  <si>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</si>
  <si>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</si>
  <si>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</si>
  <si>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</si>
  <si>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</si>
  <si>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</si>
  <si>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</si>
  <si>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</si>
  <si>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</si>
  <si>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</si>
  <si>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</si>
  <si>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</si>
  <si>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</si>
  <si>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</si>
  <si>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</si>
  <si>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</si>
  <si>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</si>
  <si>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</si>
  <si>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</si>
  <si>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</si>
  <si>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</si>
  <si>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</si>
  <si>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</si>
  <si>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</si>
  <si>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</si>
  <si>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</si>
  <si>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</si>
  <si>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</si>
  <si>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</si>
  <si>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</si>
  <si>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</si>
  <si>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*Data Full Fledge Syariah</t>
  </si>
  <si>
    <t xml:space="preserve">Fintech </t>
  </si>
  <si>
    <t>Data aset LKM menggunakan data Kuartal 1 2019.</t>
  </si>
  <si>
    <t>triliun Rp</t>
  </si>
  <si>
    <t>Juli 2019</t>
  </si>
  <si>
    <t>Data aset Jasa Penunjang menggunakan data Semester I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</si>
</sst>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mmm\ yyyy"/>
    <numFmt numFmtId="168" formatCode="0.00\ ;\(0.00\)"/>
    <numFmt numFmtId="169" formatCode="#,##0;[Red]\(#,##0\)"/>
    <numFmt numFmtId="170" formatCode="###\ ###\ ####"/>
    <numFmt numFmtId="171" formatCode="_([$€-2]* #,##0.00_);_([$€-2]* \(#,##0.00\);_([$€-2]* &quot;-&quot;??_)"/>
    <numFmt numFmtId="172" formatCode="0.00_)"/>
    <numFmt numFmtId="173" formatCode="#,##0.00;\(#,##0\)"/>
    <numFmt numFmtId="174" formatCode="##,###,##0.00"/>
    <numFmt numFmtId="175" formatCode="_-&quot;\&quot;* #,##0_-;\-&quot;\&quot;* #,##0_-;_-&quot;\&quot;* &quot;-&quot;_-;_-@_-"/>
    <numFmt numFmtId="176" formatCode="_-&quot;\&quot;* #,##0.00_-;\-&quot;\&quot;* #,##0.00_-;_-&quot;\&quot;* &quot;-&quot;??_-;_-@_-"/>
    <numFmt numFmtId="177" formatCode="[$-10409]dd\ mmm\ yyyy"/>
    <numFmt numFmtId="178" formatCode="[$-421]mmm\ yyyy;@"/>
    <numFmt numFmtId="179" formatCode="[$-F800]dddd\,\ mmmm\ dd\,\ yyyy"/>
    <numFmt numFmtId="180" formatCode="_(* #,##0.00_);_(* \(#,##0.00\);_(* &quot;-&quot;_);_(@_)"/>
    <numFmt numFmtId="181" formatCode="&quot;Rp&quot;#,##0.00;[Red]\-&quot;Rp&quot;#,##0.00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</numFmts>
  <fonts count="6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000000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1"/>
      <name val="Calibri"/>
      <family val="2"/>
      <charset val="1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41" fontId="2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7" fillId="0" borderId="10" applyFont="0" applyFill="0" applyAlignment="0">
      <protection locked="0"/>
    </xf>
    <xf numFmtId="168" fontId="7" fillId="0" borderId="11" applyFill="0" applyAlignment="0">
      <protection locked="0"/>
    </xf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7" fillId="0" borderId="10" applyFont="0" applyFill="0" applyAlignment="0">
      <protection locked="0"/>
    </xf>
    <xf numFmtId="41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0" borderId="0"/>
    <xf numFmtId="0" fontId="29" fillId="0" borderId="0"/>
    <xf numFmtId="42" fontId="26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2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16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5" fontId="38" fillId="0" borderId="0" applyFont="0" applyFill="0" applyBorder="0" applyAlignment="0" applyProtection="0"/>
    <xf numFmtId="176" fontId="38" fillId="0" borderId="0" applyFont="0" applyFill="0" applyBorder="0" applyAlignment="0" applyProtection="0"/>
    <xf numFmtId="0" fontId="39" fillId="0" borderId="0"/>
    <xf numFmtId="41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7" fontId="3" fillId="0" borderId="0"/>
    <xf numFmtId="178" fontId="3" fillId="3" borderId="0" applyNumberFormat="0" applyBorder="0" applyAlignment="0" applyProtection="0"/>
    <xf numFmtId="178" fontId="4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1" fillId="0" borderId="0"/>
    <xf numFmtId="178" fontId="7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41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7" fillId="0" borderId="0" applyFont="0" applyFill="0" applyBorder="0" applyAlignment="0" applyProtection="0"/>
    <xf numFmtId="14" fontId="30" fillId="0" borderId="0"/>
    <xf numFmtId="187" fontId="43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4" fillId="0" borderId="0">
      <protection locked="0"/>
    </xf>
    <xf numFmtId="187" fontId="43" fillId="0" borderId="0">
      <protection locked="0"/>
    </xf>
    <xf numFmtId="187" fontId="43" fillId="0" borderId="0">
      <protection locked="0"/>
    </xf>
    <xf numFmtId="187" fontId="45" fillId="0" borderId="0">
      <protection locked="0"/>
    </xf>
    <xf numFmtId="10" fontId="30" fillId="15" borderId="2" applyNumberFormat="0" applyBorder="0" applyAlignment="0" applyProtection="0"/>
    <xf numFmtId="187" fontId="25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7" fillId="0" borderId="0"/>
    <xf numFmtId="187" fontId="1" fillId="0" borderId="0"/>
    <xf numFmtId="187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2" fontId="7" fillId="0" borderId="0"/>
    <xf numFmtId="188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7" fontId="7" fillId="0" borderId="0"/>
    <xf numFmtId="188" fontId="7" fillId="0" borderId="0"/>
    <xf numFmtId="187" fontId="7" fillId="0" borderId="0"/>
    <xf numFmtId="187" fontId="1" fillId="0" borderId="0"/>
    <xf numFmtId="187" fontId="1" fillId="0" borderId="0"/>
    <xf numFmtId="165" fontId="1" fillId="0" borderId="0"/>
    <xf numFmtId="187" fontId="7" fillId="0" borderId="0"/>
    <xf numFmtId="187" fontId="7" fillId="0" borderId="0"/>
    <xf numFmtId="188" fontId="1" fillId="0" borderId="0"/>
    <xf numFmtId="187" fontId="1" fillId="0" borderId="0"/>
    <xf numFmtId="187" fontId="1" fillId="0" borderId="0"/>
    <xf numFmtId="9" fontId="7" fillId="0" borderId="0" applyFont="0" applyFill="0" applyBorder="0" applyAlignment="0" applyProtection="0"/>
    <xf numFmtId="187" fontId="36" fillId="0" borderId="2">
      <alignment horizontal="center"/>
    </xf>
    <xf numFmtId="187" fontId="36" fillId="0" borderId="0">
      <alignment horizontal="center" vertical="center"/>
    </xf>
    <xf numFmtId="187" fontId="37" fillId="7" borderId="0" applyNumberFormat="0" applyFill="0">
      <alignment horizontal="left" vertical="center"/>
    </xf>
    <xf numFmtId="164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165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164" fontId="46" fillId="0" borderId="0" applyFont="0" applyFill="0" applyBorder="0" applyAlignment="0" applyProtection="0"/>
    <xf numFmtId="0" fontId="46" fillId="0" borderId="0">
      <alignment vertical="center"/>
    </xf>
    <xf numFmtId="165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72">
    <xf numFmtId="0" fontId="0" fillId="0" borderId="0" xfId="0"/>
    <xf numFmtId="0" fontId="47" fillId="0" borderId="0" xfId="0" applyFont="1" applyFill="1"/>
    <xf numFmtId="0" fontId="47" fillId="0" borderId="0" xfId="0" applyFont="1"/>
    <xf numFmtId="43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41" fontId="50" fillId="8" borderId="2" xfId="845" applyFont="1" applyFill="1" applyBorder="1" applyAlignment="1">
      <alignment horizontal="right" vertical="center"/>
    </xf>
    <xf numFmtId="41" fontId="50" fillId="8" borderId="20" xfId="845" applyFont="1" applyFill="1" applyBorder="1" applyAlignment="1">
      <alignment horizontal="right" vertical="center"/>
    </xf>
    <xf numFmtId="0" fontId="47" fillId="8" borderId="0" xfId="0" applyFont="1" applyFill="1"/>
    <xf numFmtId="0" fontId="47" fillId="0" borderId="13" xfId="0" applyFont="1" applyBorder="1" applyAlignment="1">
      <alignment vertical="center"/>
    </xf>
    <xf numFmtId="41" fontId="51" fillId="0" borderId="2" xfId="845" applyNumberFormat="1" applyFont="1" applyBorder="1" applyAlignment="1">
      <alignment horizontal="right" vertical="center"/>
    </xf>
    <xf numFmtId="41" fontId="51" fillId="0" borderId="20" xfId="845" applyFont="1" applyBorder="1" applyAlignment="1">
      <alignment horizontal="right" vertical="center"/>
    </xf>
    <xf numFmtId="41" fontId="51" fillId="0" borderId="20" xfId="845" applyFont="1" applyFill="1" applyBorder="1" applyAlignment="1">
      <alignment horizontal="right" vertical="center"/>
    </xf>
    <xf numFmtId="0" fontId="50" fillId="4" borderId="16" xfId="0" applyFont="1" applyFill="1" applyBorder="1" applyAlignment="1">
      <alignment vertical="center"/>
    </xf>
    <xf numFmtId="41" fontId="50" fillId="4" borderId="17" xfId="845" applyFont="1" applyFill="1" applyBorder="1" applyAlignment="1">
      <alignment vertical="center"/>
    </xf>
    <xf numFmtId="41" fontId="47" fillId="0" borderId="0" xfId="0" applyNumberFormat="1" applyFont="1"/>
    <xf numFmtId="0" fontId="53" fillId="0" borderId="0" xfId="0" applyFont="1" applyBorder="1" applyAlignment="1">
      <alignment vertical="center"/>
    </xf>
    <xf numFmtId="0" fontId="49" fillId="0" borderId="0" xfId="0" applyFont="1" applyFill="1"/>
    <xf numFmtId="0" fontId="54" fillId="8" borderId="13" xfId="0" applyFont="1" applyFill="1" applyBorder="1"/>
    <xf numFmtId="43" fontId="54" fillId="8" borderId="2" xfId="2" applyNumberFormat="1" applyFont="1" applyFill="1" applyBorder="1"/>
    <xf numFmtId="180" fontId="54" fillId="8" borderId="20" xfId="845" applyNumberFormat="1" applyFont="1" applyFill="1" applyBorder="1" applyAlignment="1">
      <alignment horizontal="right"/>
    </xf>
    <xf numFmtId="0" fontId="54" fillId="0" borderId="0" xfId="0" applyFont="1" applyFill="1"/>
    <xf numFmtId="0" fontId="52" fillId="0" borderId="13" xfId="0" applyFont="1" applyBorder="1" applyAlignment="1">
      <alignment horizontal="left" indent="2"/>
    </xf>
    <xf numFmtId="2" fontId="52" fillId="0" borderId="20" xfId="2" applyNumberFormat="1" applyFont="1" applyBorder="1" applyAlignment="1">
      <alignment horizontal="right"/>
    </xf>
    <xf numFmtId="0" fontId="52" fillId="0" borderId="0" xfId="0" applyFont="1" applyFill="1"/>
    <xf numFmtId="43" fontId="47" fillId="0" borderId="2" xfId="0" applyNumberFormat="1" applyFont="1" applyFill="1" applyBorder="1"/>
    <xf numFmtId="180" fontId="52" fillId="0" borderId="20" xfId="845" applyNumberFormat="1" applyFont="1" applyBorder="1" applyAlignment="1">
      <alignment horizontal="right"/>
    </xf>
    <xf numFmtId="0" fontId="52" fillId="0" borderId="13" xfId="0" applyFont="1" applyFill="1" applyBorder="1" applyAlignment="1">
      <alignment horizontal="left" indent="2"/>
    </xf>
    <xf numFmtId="2" fontId="54" fillId="8" borderId="20" xfId="2" applyNumberFormat="1" applyFont="1" applyFill="1" applyBorder="1" applyAlignment="1">
      <alignment horizontal="right"/>
    </xf>
    <xf numFmtId="180" fontId="47" fillId="0" borderId="2" xfId="845" applyNumberFormat="1" applyFont="1" applyFill="1" applyBorder="1"/>
    <xf numFmtId="43" fontId="52" fillId="0" borderId="0" xfId="0" applyNumberFormat="1" applyFont="1" applyFill="1"/>
    <xf numFmtId="0" fontId="54" fillId="8" borderId="13" xfId="0" applyFont="1" applyFill="1" applyBorder="1" applyAlignment="1">
      <alignment vertical="top"/>
    </xf>
    <xf numFmtId="2" fontId="54" fillId="9" borderId="20" xfId="2" applyNumberFormat="1" applyFont="1" applyFill="1" applyBorder="1" applyAlignment="1">
      <alignment horizontal="right"/>
    </xf>
    <xf numFmtId="43" fontId="49" fillId="9" borderId="2" xfId="0" applyNumberFormat="1" applyFont="1" applyFill="1" applyBorder="1"/>
    <xf numFmtId="180" fontId="54" fillId="9" borderId="20" xfId="845" applyNumberFormat="1" applyFont="1" applyFill="1" applyBorder="1" applyAlignment="1">
      <alignment horizontal="right"/>
    </xf>
    <xf numFmtId="0" fontId="49" fillId="4" borderId="16" xfId="0" applyFont="1" applyFill="1" applyBorder="1"/>
    <xf numFmtId="4" fontId="49" fillId="4" borderId="17" xfId="0" applyNumberFormat="1" applyFont="1" applyFill="1" applyBorder="1" applyAlignment="1">
      <alignment horizontal="right"/>
    </xf>
    <xf numFmtId="4" fontId="49" fillId="4" borderId="18" xfId="0" applyNumberFormat="1" applyFont="1" applyFill="1" applyBorder="1" applyAlignment="1">
      <alignment horizontal="right"/>
    </xf>
    <xf numFmtId="43" fontId="47" fillId="0" borderId="0" xfId="0" applyNumberFormat="1" applyFont="1"/>
    <xf numFmtId="43" fontId="47" fillId="0" borderId="0" xfId="1" applyFont="1" applyFill="1"/>
    <xf numFmtId="180" fontId="47" fillId="0" borderId="0" xfId="845" applyNumberFormat="1" applyFont="1" applyFill="1"/>
    <xf numFmtId="0" fontId="47" fillId="0" borderId="0" xfId="0" applyFont="1" applyFill="1" applyAlignment="1">
      <alignment horizontal="right"/>
    </xf>
    <xf numFmtId="0" fontId="55" fillId="0" borderId="0" xfId="846" applyFont="1"/>
    <xf numFmtId="0" fontId="55" fillId="0" borderId="0" xfId="846" applyFont="1" applyFill="1"/>
    <xf numFmtId="43" fontId="56" fillId="17" borderId="2" xfId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 indent="2"/>
    </xf>
    <xf numFmtId="0" fontId="52" fillId="0" borderId="22" xfId="0" applyFont="1" applyFill="1" applyBorder="1" applyAlignment="1">
      <alignment horizontal="left" indent="2"/>
    </xf>
    <xf numFmtId="0" fontId="52" fillId="0" borderId="0" xfId="0" applyFont="1" applyFill="1" applyBorder="1"/>
    <xf numFmtId="0" fontId="58" fillId="0" borderId="0" xfId="0" applyFont="1" applyFill="1"/>
    <xf numFmtId="0" fontId="58" fillId="0" borderId="0" xfId="0" applyFont="1"/>
    <xf numFmtId="0" fontId="51" fillId="0" borderId="0" xfId="0" applyFont="1" applyBorder="1" applyAlignment="1">
      <alignment vertical="center"/>
    </xf>
    <xf numFmtId="0" fontId="50" fillId="8" borderId="23" xfId="0" applyFont="1" applyFill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41" fontId="51" fillId="0" borderId="2" xfId="845" applyNumberFormat="1" applyFont="1" applyBorder="1" applyAlignment="1"/>
    <xf numFmtId="41" fontId="49" fillId="8" borderId="2" xfId="845" applyFont="1" applyFill="1" applyBorder="1" applyAlignment="1"/>
    <xf numFmtId="41" fontId="50" fillId="8" borderId="2" xfId="845" applyFont="1" applyFill="1" applyBorder="1" applyAlignment="1"/>
    <xf numFmtId="41" fontId="59" fillId="0" borderId="2" xfId="845" applyFont="1" applyFill="1" applyBorder="1" applyAlignment="1"/>
    <xf numFmtId="41" fontId="51" fillId="0" borderId="2" xfId="845" applyFont="1" applyBorder="1" applyAlignment="1"/>
    <xf numFmtId="0" fontId="57" fillId="16" borderId="0" xfId="0" applyFont="1" applyFill="1" applyAlignment="1">
      <alignment horizontal="center"/>
    </xf>
    <xf numFmtId="43" fontId="56" fillId="17" borderId="14" xfId="1" applyFont="1" applyFill="1" applyBorder="1" applyAlignment="1">
      <alignment horizontal="center" vertical="center"/>
    </xf>
    <xf numFmtId="43" fontId="56" fillId="17" borderId="13" xfId="1" applyFont="1" applyFill="1" applyBorder="1" applyAlignment="1">
      <alignment horizontal="center" vertical="center"/>
    </xf>
    <xf numFmtId="179" fontId="56" fillId="17" borderId="19" xfId="1" quotePrefix="1" applyNumberFormat="1" applyFont="1" applyFill="1" applyBorder="1" applyAlignment="1">
      <alignment horizontal="center" vertical="center"/>
    </xf>
    <xf numFmtId="179" fontId="56" fillId="17" borderId="19" xfId="1" applyNumberFormat="1" applyFont="1" applyFill="1" applyBorder="1" applyAlignment="1">
      <alignment horizontal="center" vertical="center"/>
    </xf>
    <xf numFmtId="0" fontId="56" fillId="17" borderId="15" xfId="0" applyFont="1" applyFill="1" applyBorder="1" applyAlignment="1">
      <alignment horizontal="center" vertical="center"/>
    </xf>
    <xf numFmtId="0" fontId="56" fillId="17" borderId="20" xfId="0" applyFont="1" applyFill="1" applyBorder="1" applyAlignment="1">
      <alignment horizontal="center" vertical="center"/>
    </xf>
    <xf numFmtId="180" fontId="0" fillId="0" borderId="2" xfId="845" applyNumberFormat="1" applyFont="1" applyFill="1" applyBorder="1" applyAlignment="1">
      <alignment vertical="center"/>
    </xf>
    <xf numFmtId="180" fontId="60" fillId="0" borderId="2" xfId="845" applyNumberFormat="1" applyFont="1" applyFill="1" applyBorder="1" applyAlignment="1">
      <alignment vertical="center"/>
    </xf>
    <xf numFmtId="0" fontId="54" fillId="8" borderId="22" xfId="0" applyFont="1" applyFill="1" applyBorder="1"/>
    <xf numFmtId="180" fontId="0" fillId="0" borderId="24" xfId="845" applyNumberFormat="1" applyFont="1" applyFill="1" applyBorder="1" applyAlignment="1">
      <alignment vertic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Aset IKNB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[1]Sheet2!$A$11</c:f>
              <c:strCache>
                <c:ptCount val="1"/>
                <c:pt idx="0">
                  <c:v>Konv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740870247976932E-2"/>
                  <c:y val="-9.7976603683464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92-4ADB-87A8-30CF0FC98D8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92-4ADB-87A8-30CF0FC98D8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92-4ADB-87A8-30CF0FC98D8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92-4ADB-87A8-30CF0FC98D8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92-4ADB-87A8-30CF0FC98D8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92-4ADB-87A8-30CF0FC98D8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92-4ADB-87A8-30CF0FC98D8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92-4ADB-87A8-30CF0FC98D8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92-4ADB-87A8-30CF0FC98D8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92-4ADB-87A8-30CF0FC98D82}"/>
                </c:ext>
              </c:extLst>
            </c:dLbl>
            <c:dLbl>
              <c:idx val="12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separator>.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392-4ADB-87A8-30CF0FC98D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[1]Sheet2!$E$10:$Q$10</c:f>
              <c:numCache>
                <c:formatCode>General</c:formatCode>
                <c:ptCount val="13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</c:numCache>
            </c:numRef>
          </c:cat>
          <c:val>
            <c:numRef>
              <c:f>[1]Sheet2!$E$11:$Q$11</c:f>
              <c:numCache>
                <c:formatCode>General</c:formatCode>
                <c:ptCount val="13"/>
                <c:pt idx="0">
                  <c:v>2181.3904052089974</c:v>
                </c:pt>
                <c:pt idx="1">
                  <c:v>2193.5502180583144</c:v>
                </c:pt>
                <c:pt idx="2">
                  <c:v>2211.2078918147299</c:v>
                </c:pt>
                <c:pt idx="3">
                  <c:v>2207.7676734394881</c:v>
                </c:pt>
                <c:pt idx="4">
                  <c:v>2222.4777002236565</c:v>
                </c:pt>
                <c:pt idx="5">
                  <c:v>2255.1718847016837</c:v>
                </c:pt>
                <c:pt idx="6">
                  <c:v>2283.5358325709694</c:v>
                </c:pt>
                <c:pt idx="7">
                  <c:v>2289.8066591118527</c:v>
                </c:pt>
                <c:pt idx="8">
                  <c:v>2315.3831599254509</c:v>
                </c:pt>
                <c:pt idx="9">
                  <c:v>2323.0395199139766</c:v>
                </c:pt>
                <c:pt idx="10">
                  <c:v>2338.0069541492016</c:v>
                </c:pt>
                <c:pt idx="11">
                  <c:v>2370.1279017256074</c:v>
                </c:pt>
                <c:pt idx="12">
                  <c:v>2380.9265569941676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392-4ADB-87A8-30CF0FC98D82}"/>
            </c:ext>
          </c:extLst>
        </c:ser>
        <c:ser>
          <c:idx val="2"/>
          <c:order val="2"/>
          <c:tx>
            <c:strRef>
              <c:f>[1]Sheet2!$A$13</c:f>
              <c:strCache>
                <c:ptCount val="1"/>
                <c:pt idx="0">
                  <c:v>TOTAL</c:v>
                </c:pt>
              </c:strCache>
            </c:strRef>
          </c:tx>
          <c:spPr>
            <a:ln w="4762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1841642929319241E-2"/>
                  <c:y val="-8.5197046681273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392-4ADB-87A8-30CF0FC98D8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392-4ADB-87A8-30CF0FC98D8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392-4ADB-87A8-30CF0FC98D8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392-4ADB-87A8-30CF0FC98D8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392-4ADB-87A8-30CF0FC98D8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392-4ADB-87A8-30CF0FC98D8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392-4ADB-87A8-30CF0FC98D8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392-4ADB-87A8-30CF0FC98D8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392-4ADB-87A8-30CF0FC98D8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392-4ADB-87A8-30CF0FC98D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[1]Sheet2!$E$10:$Q$10</c:f>
              <c:numCache>
                <c:formatCode>General</c:formatCode>
                <c:ptCount val="13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</c:numCache>
            </c:numRef>
          </c:cat>
          <c:val>
            <c:numRef>
              <c:f>[1]Sheet2!$E$13:$Q$13</c:f>
              <c:numCache>
                <c:formatCode>General</c:formatCode>
                <c:ptCount val="13"/>
                <c:pt idx="0">
                  <c:v>2281.8371950948008</c:v>
                </c:pt>
                <c:pt idx="1">
                  <c:v>2293.5991351595626</c:v>
                </c:pt>
                <c:pt idx="2">
                  <c:v>2311.1464815690351</c:v>
                </c:pt>
                <c:pt idx="3">
                  <c:v>2307.5091625737205</c:v>
                </c:pt>
                <c:pt idx="4">
                  <c:v>2321.180104760012</c:v>
                </c:pt>
                <c:pt idx="5">
                  <c:v>2352.2868936210116</c:v>
                </c:pt>
                <c:pt idx="6">
                  <c:v>2383.8361549059578</c:v>
                </c:pt>
                <c:pt idx="7">
                  <c:v>2389.5361170639735</c:v>
                </c:pt>
                <c:pt idx="8">
                  <c:v>2418.7387383305004</c:v>
                </c:pt>
                <c:pt idx="9">
                  <c:v>2424.3602589144357</c:v>
                </c:pt>
                <c:pt idx="10">
                  <c:v>2438.5328955411592</c:v>
                </c:pt>
                <c:pt idx="11">
                  <c:v>2472.1910734735411</c:v>
                </c:pt>
                <c:pt idx="12">
                  <c:v>2482.7980360408942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392-4ADB-87A8-30CF0FC98D8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65010424"/>
        <c:axId val="465010752"/>
      </c:lineChart>
      <c:lineChart>
        <c:grouping val="standard"/>
        <c:varyColors val="0"/>
        <c:ser>
          <c:idx val="1"/>
          <c:order val="1"/>
          <c:tx>
            <c:strRef>
              <c:f>[1]Sheet2!$A$12</c:f>
              <c:strCache>
                <c:ptCount val="1"/>
                <c:pt idx="0">
                  <c:v>Syariah (RHS)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7798454637315374E-2"/>
                  <c:y val="-5.1118228008763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392-4ADB-87A8-30CF0FC98D8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392-4ADB-87A8-30CF0FC98D8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392-4ADB-87A8-30CF0FC98D8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392-4ADB-87A8-30CF0FC98D8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392-4ADB-87A8-30CF0FC98D8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392-4ADB-87A8-30CF0FC98D8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392-4ADB-87A8-30CF0FC98D8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392-4ADB-87A8-30CF0FC98D8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392-4ADB-87A8-30CF0FC98D8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392-4ADB-87A8-30CF0FC98D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[1]Sheet2!$E$10:$Q$10</c:f>
              <c:numCache>
                <c:formatCode>General</c:formatCode>
                <c:ptCount val="13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</c:numCache>
            </c:numRef>
          </c:cat>
          <c:val>
            <c:numRef>
              <c:f>[1]Sheet2!$E$12:$Q$12</c:f>
              <c:numCache>
                <c:formatCode>General</c:formatCode>
                <c:ptCount val="13"/>
                <c:pt idx="0">
                  <c:v>100.44678988580327</c:v>
                </c:pt>
                <c:pt idx="1">
                  <c:v>100.04891710124866</c:v>
                </c:pt>
                <c:pt idx="2">
                  <c:v>99.938589754305752</c:v>
                </c:pt>
                <c:pt idx="3">
                  <c:v>99.741489134232552</c:v>
                </c:pt>
                <c:pt idx="4">
                  <c:v>98.7024045363558</c:v>
                </c:pt>
                <c:pt idx="5">
                  <c:v>97.115008919328162</c:v>
                </c:pt>
                <c:pt idx="6">
                  <c:v>100.30032233498862</c:v>
                </c:pt>
                <c:pt idx="7">
                  <c:v>99.729457952120725</c:v>
                </c:pt>
                <c:pt idx="8">
                  <c:v>103.35557840504976</c:v>
                </c:pt>
                <c:pt idx="9">
                  <c:v>101.32073900045923</c:v>
                </c:pt>
                <c:pt idx="10">
                  <c:v>100.52594139195735</c:v>
                </c:pt>
                <c:pt idx="11">
                  <c:v>102.06317174793354</c:v>
                </c:pt>
                <c:pt idx="12">
                  <c:v>101.87147904672656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4392-4ADB-87A8-30CF0FC98D8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0827520"/>
        <c:axId val="260822928"/>
      </c:lineChart>
      <c:catAx>
        <c:axId val="465010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10752"/>
        <c:crosses val="autoZero"/>
        <c:auto val="1"/>
        <c:lblAlgn val="ctr"/>
        <c:lblOffset val="100"/>
        <c:noMultiLvlLbl val="0"/>
      </c:catAx>
      <c:valAx>
        <c:axId val="465010752"/>
        <c:scaling>
          <c:orientation val="minMax"/>
          <c:max val="2500"/>
          <c:min val="2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010424"/>
        <c:crosses val="autoZero"/>
        <c:crossBetween val="between"/>
        <c:majorUnit val="100"/>
      </c:valAx>
      <c:valAx>
        <c:axId val="260822928"/>
        <c:scaling>
          <c:orientation val="minMax"/>
          <c:max val="200"/>
          <c:min val="9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827520"/>
        <c:crosses val="max"/>
        <c:crossBetween val="between"/>
      </c:valAx>
      <c:catAx>
        <c:axId val="260827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0822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Pelaku IKNB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[1]Sheet2!$A$17</c:f>
              <c:strCache>
                <c:ptCount val="1"/>
                <c:pt idx="0">
                  <c:v>Konv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00-42D2-8712-4224D3FD406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00-42D2-8712-4224D3FD406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00-42D2-8712-4224D3FD406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00-42D2-8712-4224D3FD40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00-42D2-8712-4224D3FD406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00-42D2-8712-4224D3FD406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00-42D2-8712-4224D3FD406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00-42D2-8712-4224D3FD406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00-42D2-8712-4224D3FD406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00-42D2-8712-4224D3FD40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[1]Sheet2!$E$16:$Q$16</c:f>
              <c:numCache>
                <c:formatCode>General</c:formatCode>
                <c:ptCount val="13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</c:numCache>
            </c:numRef>
          </c:cat>
          <c:val>
            <c:numRef>
              <c:f>[1]Sheet2!$E$17:$Q$17</c:f>
              <c:numCache>
                <c:formatCode>General</c:formatCode>
                <c:ptCount val="13"/>
                <c:pt idx="0">
                  <c:v>1057</c:v>
                </c:pt>
                <c:pt idx="1">
                  <c:v>1073</c:v>
                </c:pt>
                <c:pt idx="2">
                  <c:v>1145</c:v>
                </c:pt>
                <c:pt idx="3">
                  <c:v>1152</c:v>
                </c:pt>
                <c:pt idx="4">
                  <c:v>1161</c:v>
                </c:pt>
                <c:pt idx="5">
                  <c:v>1169</c:v>
                </c:pt>
                <c:pt idx="6">
                  <c:v>1162</c:v>
                </c:pt>
                <c:pt idx="7">
                  <c:v>1167</c:v>
                </c:pt>
                <c:pt idx="8">
                  <c:v>1169</c:v>
                </c:pt>
                <c:pt idx="9">
                  <c:v>1177</c:v>
                </c:pt>
                <c:pt idx="10">
                  <c:v>1181</c:v>
                </c:pt>
                <c:pt idx="11">
                  <c:v>1184</c:v>
                </c:pt>
                <c:pt idx="12">
                  <c:v>1182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00-42D2-8712-4224D3FD406D}"/>
            </c:ext>
          </c:extLst>
        </c:ser>
        <c:ser>
          <c:idx val="2"/>
          <c:order val="2"/>
          <c:tx>
            <c:strRef>
              <c:f>[1]Sheet2!$A$19</c:f>
              <c:strCache>
                <c:ptCount val="1"/>
                <c:pt idx="0">
                  <c:v>TOTAL</c:v>
                </c:pt>
              </c:strCache>
            </c:strRef>
          </c:tx>
          <c:spPr>
            <a:ln w="4762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00-42D2-8712-4224D3FD406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00-42D2-8712-4224D3FD406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00-42D2-8712-4224D3FD406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00-42D2-8712-4224D3FD40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00-42D2-8712-4224D3FD406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00-42D2-8712-4224D3FD406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00-42D2-8712-4224D3FD406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B00-42D2-8712-4224D3FD406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B00-42D2-8712-4224D3FD406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B00-42D2-8712-4224D3FD40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[1]Sheet2!$E$16:$Q$16</c:f>
              <c:numCache>
                <c:formatCode>General</c:formatCode>
                <c:ptCount val="13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</c:numCache>
            </c:numRef>
          </c:cat>
          <c:val>
            <c:numRef>
              <c:f>[1]Sheet2!$E$19:$Q$19</c:f>
              <c:numCache>
                <c:formatCode>General</c:formatCode>
                <c:ptCount val="13"/>
                <c:pt idx="0">
                  <c:v>1129</c:v>
                </c:pt>
                <c:pt idx="1">
                  <c:v>1147</c:v>
                </c:pt>
                <c:pt idx="2">
                  <c:v>1226</c:v>
                </c:pt>
                <c:pt idx="3">
                  <c:v>1235</c:v>
                </c:pt>
                <c:pt idx="4">
                  <c:v>1247</c:v>
                </c:pt>
                <c:pt idx="5">
                  <c:v>1260</c:v>
                </c:pt>
                <c:pt idx="6">
                  <c:v>1255</c:v>
                </c:pt>
                <c:pt idx="7">
                  <c:v>1262</c:v>
                </c:pt>
                <c:pt idx="8">
                  <c:v>1266</c:v>
                </c:pt>
                <c:pt idx="9">
                  <c:v>1280</c:v>
                </c:pt>
                <c:pt idx="10">
                  <c:v>1284</c:v>
                </c:pt>
                <c:pt idx="11">
                  <c:v>1290</c:v>
                </c:pt>
                <c:pt idx="12">
                  <c:v>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B00-42D2-8712-4224D3FD406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73124192"/>
        <c:axId val="573122880"/>
      </c:lineChart>
      <c:lineChart>
        <c:grouping val="standard"/>
        <c:varyColors val="0"/>
        <c:ser>
          <c:idx val="1"/>
          <c:order val="1"/>
          <c:tx>
            <c:strRef>
              <c:f>[1]Sheet2!$A$18</c:f>
              <c:strCache>
                <c:ptCount val="1"/>
                <c:pt idx="0">
                  <c:v>Syariah (RHS)</c:v>
                </c:pt>
              </c:strCache>
            </c:strRef>
          </c:tx>
          <c:spPr>
            <a:ln w="254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B00-42D2-8712-4224D3FD406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B00-42D2-8712-4224D3FD406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B00-42D2-8712-4224D3FD406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B00-42D2-8712-4224D3FD406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B00-42D2-8712-4224D3FD406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B00-42D2-8712-4224D3FD406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B00-42D2-8712-4224D3FD406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B00-42D2-8712-4224D3FD406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B00-42D2-8712-4224D3FD406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B00-42D2-8712-4224D3FD40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[1]Sheet2!$E$16:$Q$16</c:f>
              <c:numCache>
                <c:formatCode>General</c:formatCode>
                <c:ptCount val="13"/>
                <c:pt idx="0">
                  <c:v>43282</c:v>
                </c:pt>
                <c:pt idx="1">
                  <c:v>43313</c:v>
                </c:pt>
                <c:pt idx="2">
                  <c:v>43344</c:v>
                </c:pt>
                <c:pt idx="3">
                  <c:v>43374</c:v>
                </c:pt>
                <c:pt idx="4">
                  <c:v>43405</c:v>
                </c:pt>
                <c:pt idx="5">
                  <c:v>43435</c:v>
                </c:pt>
                <c:pt idx="6">
                  <c:v>43466</c:v>
                </c:pt>
                <c:pt idx="7">
                  <c:v>43497</c:v>
                </c:pt>
                <c:pt idx="8">
                  <c:v>43525</c:v>
                </c:pt>
                <c:pt idx="9">
                  <c:v>43556</c:v>
                </c:pt>
                <c:pt idx="10">
                  <c:v>43586</c:v>
                </c:pt>
                <c:pt idx="11">
                  <c:v>43617</c:v>
                </c:pt>
                <c:pt idx="12">
                  <c:v>43647</c:v>
                </c:pt>
              </c:numCache>
            </c:numRef>
          </c:cat>
          <c:val>
            <c:numRef>
              <c:f>[1]Sheet2!$E$18:$Q$18</c:f>
              <c:numCache>
                <c:formatCode>General</c:formatCode>
                <c:ptCount val="13"/>
                <c:pt idx="0">
                  <c:v>72</c:v>
                </c:pt>
                <c:pt idx="1">
                  <c:v>74</c:v>
                </c:pt>
                <c:pt idx="2">
                  <c:v>81</c:v>
                </c:pt>
                <c:pt idx="3">
                  <c:v>83</c:v>
                </c:pt>
                <c:pt idx="4">
                  <c:v>86</c:v>
                </c:pt>
                <c:pt idx="5">
                  <c:v>91</c:v>
                </c:pt>
                <c:pt idx="6">
                  <c:v>93</c:v>
                </c:pt>
                <c:pt idx="7">
                  <c:v>95</c:v>
                </c:pt>
                <c:pt idx="8">
                  <c:v>97</c:v>
                </c:pt>
                <c:pt idx="9">
                  <c:v>103</c:v>
                </c:pt>
                <c:pt idx="10">
                  <c:v>103</c:v>
                </c:pt>
                <c:pt idx="11">
                  <c:v>106</c:v>
                </c:pt>
                <c:pt idx="12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BB00-42D2-8712-4224D3FD406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050392"/>
        <c:axId val="192050064"/>
      </c:lineChart>
      <c:catAx>
        <c:axId val="57312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122880"/>
        <c:crosses val="autoZero"/>
        <c:auto val="1"/>
        <c:lblAlgn val="ctr"/>
        <c:lblOffset val="100"/>
        <c:noMultiLvlLbl val="0"/>
      </c:catAx>
      <c:valAx>
        <c:axId val="573122880"/>
        <c:scaling>
          <c:orientation val="minMax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3124192"/>
        <c:crosses val="autoZero"/>
        <c:crossBetween val="between"/>
      </c:valAx>
      <c:valAx>
        <c:axId val="192050064"/>
        <c:scaling>
          <c:orientation val="minMax"/>
          <c:max val="20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050392"/>
        <c:crosses val="max"/>
        <c:crossBetween val="between"/>
      </c:valAx>
      <c:catAx>
        <c:axId val="192050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20500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38</xdr:row>
      <xdr:rowOff>0</xdr:rowOff>
    </xdr:from>
    <xdr:to>
      <xdr:col>8</xdr:col>
      <xdr:colOff>839789</xdr:colOff>
      <xdr:row>53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17</xdr:col>
      <xdr:colOff>276755</xdr:colOff>
      <xdr:row>21</xdr:row>
      <xdr:rowOff>185738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5.%20Bagian%20LKM\Surat%20Menyurat%20DSIN%20LKM\Publikasi%20Data%20IKNB%20Pada%20website\2019\kk%20publikasi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 - Pelaku"/>
      <sheetName val="Input - ASET (Triliun Rp)"/>
      <sheetName val="Sheet2"/>
    </sheetNames>
    <sheetDataSet>
      <sheetData sheetId="0" refreshError="1"/>
      <sheetData sheetId="1" refreshError="1"/>
      <sheetData sheetId="2" refreshError="1"/>
      <sheetData sheetId="3">
        <row r="10">
          <cell r="E10">
            <v>43282</v>
          </cell>
          <cell r="F10">
            <v>43313</v>
          </cell>
          <cell r="G10">
            <v>43344</v>
          </cell>
          <cell r="H10">
            <v>43374</v>
          </cell>
          <cell r="I10">
            <v>43405</v>
          </cell>
          <cell r="J10">
            <v>43435</v>
          </cell>
          <cell r="K10">
            <v>43466</v>
          </cell>
          <cell r="L10">
            <v>43497</v>
          </cell>
          <cell r="M10">
            <v>43525</v>
          </cell>
          <cell r="N10">
            <v>43556</v>
          </cell>
          <cell r="O10">
            <v>43586</v>
          </cell>
          <cell r="P10">
            <v>43617</v>
          </cell>
          <cell r="Q10">
            <v>43647</v>
          </cell>
        </row>
        <row r="11">
          <cell r="A11" t="str">
            <v>Konv</v>
          </cell>
          <cell r="E11">
            <v>2181.3904052089974</v>
          </cell>
          <cell r="F11">
            <v>2193.5502180583144</v>
          </cell>
          <cell r="G11">
            <v>2211.2078918147299</v>
          </cell>
          <cell r="H11">
            <v>2207.7676734394881</v>
          </cell>
          <cell r="I11">
            <v>2222.4777002236565</v>
          </cell>
          <cell r="J11">
            <v>2255.1718847016837</v>
          </cell>
          <cell r="K11">
            <v>2283.5358325709694</v>
          </cell>
          <cell r="L11">
            <v>2289.8066591118527</v>
          </cell>
          <cell r="M11">
            <v>2315.3831599254509</v>
          </cell>
          <cell r="N11">
            <v>2323.0395199139766</v>
          </cell>
          <cell r="O11">
            <v>2338.0069541492016</v>
          </cell>
          <cell r="P11">
            <v>2370.1279017256074</v>
          </cell>
          <cell r="Q11">
            <v>2380.9265569941676</v>
          </cell>
        </row>
        <row r="12">
          <cell r="A12" t="str">
            <v>Syariah (RHS)</v>
          </cell>
          <cell r="E12">
            <v>100.44678988580327</v>
          </cell>
          <cell r="F12">
            <v>100.04891710124866</v>
          </cell>
          <cell r="G12">
            <v>99.938589754305752</v>
          </cell>
          <cell r="H12">
            <v>99.741489134232552</v>
          </cell>
          <cell r="I12">
            <v>98.7024045363558</v>
          </cell>
          <cell r="J12">
            <v>97.115008919328162</v>
          </cell>
          <cell r="K12">
            <v>100.30032233498862</v>
          </cell>
          <cell r="L12">
            <v>99.729457952120725</v>
          </cell>
          <cell r="M12">
            <v>103.35557840504976</v>
          </cell>
          <cell r="N12">
            <v>101.32073900045923</v>
          </cell>
          <cell r="O12">
            <v>100.52594139195735</v>
          </cell>
          <cell r="P12">
            <v>102.06317174793354</v>
          </cell>
          <cell r="Q12">
            <v>101.87147904672656</v>
          </cell>
        </row>
        <row r="13">
          <cell r="A13" t="str">
            <v>TOTAL</v>
          </cell>
          <cell r="E13">
            <v>2281.8371950948008</v>
          </cell>
          <cell r="F13">
            <v>2293.5991351595626</v>
          </cell>
          <cell r="G13">
            <v>2311.1464815690351</v>
          </cell>
          <cell r="H13">
            <v>2307.5091625737205</v>
          </cell>
          <cell r="I13">
            <v>2321.180104760012</v>
          </cell>
          <cell r="J13">
            <v>2352.2868936210116</v>
          </cell>
          <cell r="K13">
            <v>2383.8361549059578</v>
          </cell>
          <cell r="L13">
            <v>2389.5361170639735</v>
          </cell>
          <cell r="M13">
            <v>2418.7387383305004</v>
          </cell>
          <cell r="N13">
            <v>2424.3602589144357</v>
          </cell>
          <cell r="O13">
            <v>2438.5328955411592</v>
          </cell>
          <cell r="P13">
            <v>2472.1910734735411</v>
          </cell>
          <cell r="Q13">
            <v>2482.7980360408942</v>
          </cell>
        </row>
        <row r="16">
          <cell r="E16">
            <v>43282</v>
          </cell>
          <cell r="F16">
            <v>43313</v>
          </cell>
          <cell r="G16">
            <v>43344</v>
          </cell>
          <cell r="H16">
            <v>43374</v>
          </cell>
          <cell r="I16">
            <v>43405</v>
          </cell>
          <cell r="J16">
            <v>43435</v>
          </cell>
          <cell r="K16">
            <v>43466</v>
          </cell>
          <cell r="L16">
            <v>43497</v>
          </cell>
          <cell r="M16">
            <v>43525</v>
          </cell>
          <cell r="N16">
            <v>43556</v>
          </cell>
          <cell r="O16">
            <v>43586</v>
          </cell>
          <cell r="P16">
            <v>43617</v>
          </cell>
          <cell r="Q16">
            <v>43647</v>
          </cell>
        </row>
        <row r="17">
          <cell r="A17" t="str">
            <v>Konv</v>
          </cell>
          <cell r="E17">
            <v>1057</v>
          </cell>
          <cell r="F17">
            <v>1073</v>
          </cell>
          <cell r="G17">
            <v>1145</v>
          </cell>
          <cell r="H17">
            <v>1152</v>
          </cell>
          <cell r="I17">
            <v>1161</v>
          </cell>
          <cell r="J17">
            <v>1169</v>
          </cell>
          <cell r="K17">
            <v>1162</v>
          </cell>
          <cell r="L17">
            <v>1167</v>
          </cell>
          <cell r="M17">
            <v>1169</v>
          </cell>
          <cell r="N17">
            <v>1177</v>
          </cell>
          <cell r="O17">
            <v>1181</v>
          </cell>
          <cell r="P17">
            <v>1184</v>
          </cell>
          <cell r="Q17">
            <v>1182</v>
          </cell>
        </row>
        <row r="18">
          <cell r="A18" t="str">
            <v>Syariah (RHS)</v>
          </cell>
          <cell r="E18">
            <v>72</v>
          </cell>
          <cell r="F18">
            <v>74</v>
          </cell>
          <cell r="G18">
            <v>81</v>
          </cell>
          <cell r="H18">
            <v>83</v>
          </cell>
          <cell r="I18">
            <v>86</v>
          </cell>
          <cell r="J18">
            <v>91</v>
          </cell>
          <cell r="K18">
            <v>93</v>
          </cell>
          <cell r="L18">
            <v>95</v>
          </cell>
          <cell r="M18">
            <v>97</v>
          </cell>
          <cell r="N18">
            <v>103</v>
          </cell>
          <cell r="O18">
            <v>103</v>
          </cell>
          <cell r="P18">
            <v>106</v>
          </cell>
          <cell r="Q18">
            <v>106</v>
          </cell>
        </row>
        <row r="19">
          <cell r="A19" t="str">
            <v>TOTAL</v>
          </cell>
          <cell r="E19">
            <v>1129</v>
          </cell>
          <cell r="F19">
            <v>1147</v>
          </cell>
          <cell r="G19">
            <v>1226</v>
          </cell>
          <cell r="H19">
            <v>1235</v>
          </cell>
          <cell r="I19">
            <v>1247</v>
          </cell>
          <cell r="J19">
            <v>1260</v>
          </cell>
          <cell r="K19">
            <v>1255</v>
          </cell>
          <cell r="L19">
            <v>1262</v>
          </cell>
          <cell r="M19">
            <v>1266</v>
          </cell>
          <cell r="N19">
            <v>1280</v>
          </cell>
          <cell r="O19">
            <v>1284</v>
          </cell>
          <cell r="P19">
            <v>1290</v>
          </cell>
          <cell r="Q19">
            <v>1288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showGridLines="0" zoomScale="90" zoomScaleNormal="90" workbookViewId="0">
      <selection activeCell="H37" sqref="H37"/>
    </sheetView>
  </sheetViews>
  <sheetFormatPr defaultRowHeight="15"/>
  <cols>
    <col min="1" max="1" width="11.5703125" style="1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1" bestFit="1" customWidth="1"/>
    <col min="7" max="7" width="9.140625" style="1" customWidth="1"/>
    <col min="8" max="8" width="28.42578125" style="1" customWidth="1"/>
    <col min="9" max="9" width="17.5703125" style="1" customWidth="1"/>
    <col min="10" max="10" width="16.5703125" style="1" customWidth="1"/>
    <col min="11" max="11" width="19" style="1" customWidth="1"/>
    <col min="12" max="16384" width="9.140625" style="1"/>
  </cols>
  <sheetData>
    <row r="2" spans="2:11" s="48" customFormat="1" ht="18.75">
      <c r="B2" s="61" t="s">
        <v>35</v>
      </c>
      <c r="C2" s="61"/>
      <c r="D2" s="61"/>
      <c r="E2" s="61"/>
      <c r="H2" s="61" t="s">
        <v>35</v>
      </c>
      <c r="I2" s="61"/>
      <c r="J2" s="61"/>
      <c r="K2" s="61"/>
    </row>
    <row r="3" spans="2:11">
      <c r="B3" s="3"/>
      <c r="C3" s="3"/>
      <c r="D3" s="3"/>
      <c r="H3" s="3"/>
      <c r="I3" s="3"/>
      <c r="J3" s="3"/>
      <c r="K3" s="2"/>
    </row>
    <row r="4" spans="2:11" ht="15.75" thickBot="1">
      <c r="B4" s="3"/>
      <c r="C4" s="3"/>
      <c r="D4" s="3"/>
      <c r="E4" s="4" t="s">
        <v>0</v>
      </c>
      <c r="H4" s="3"/>
      <c r="I4" s="3"/>
      <c r="J4" s="3"/>
      <c r="K4" s="4" t="s">
        <v>38</v>
      </c>
    </row>
    <row r="5" spans="2:11" s="17" customFormat="1">
      <c r="B5" s="62" t="s">
        <v>1</v>
      </c>
      <c r="C5" s="64" t="s">
        <v>45</v>
      </c>
      <c r="D5" s="65"/>
      <c r="E5" s="66" t="s">
        <v>28</v>
      </c>
      <c r="H5" s="62" t="s">
        <v>1</v>
      </c>
      <c r="I5" s="64" t="str">
        <f>C5</f>
        <v>Juli 2019</v>
      </c>
      <c r="J5" s="65"/>
      <c r="K5" s="66" t="s">
        <v>28</v>
      </c>
    </row>
    <row r="6" spans="2:11" s="17" customFormat="1">
      <c r="B6" s="63"/>
      <c r="C6" s="44" t="s">
        <v>34</v>
      </c>
      <c r="D6" s="44" t="s">
        <v>2</v>
      </c>
      <c r="E6" s="67"/>
      <c r="H6" s="63"/>
      <c r="I6" s="44" t="s">
        <v>34</v>
      </c>
      <c r="J6" s="44" t="s">
        <v>2</v>
      </c>
      <c r="K6" s="67"/>
    </row>
    <row r="7" spans="2:11" s="17" customFormat="1">
      <c r="B7" s="18" t="s">
        <v>3</v>
      </c>
      <c r="C7" s="19">
        <f>SUM(C8:C12)</f>
        <v>1290.0764262085377</v>
      </c>
      <c r="D7" s="19">
        <f>SUM(D8:D12)</f>
        <v>44.029102985320002</v>
      </c>
      <c r="E7" s="20">
        <f>C7+D7</f>
        <v>1334.1055291938576</v>
      </c>
      <c r="F7" s="21"/>
      <c r="G7" s="21"/>
      <c r="H7" s="18" t="s">
        <v>3</v>
      </c>
      <c r="I7" s="19">
        <f>SUM(I8:I12)</f>
        <v>1290076.4262085378</v>
      </c>
      <c r="J7" s="19">
        <f>SUM(J8:J12)</f>
        <v>44029.102985320002</v>
      </c>
      <c r="K7" s="20">
        <f>I7+J7</f>
        <v>1334105.5291938577</v>
      </c>
    </row>
    <row r="8" spans="2:11">
      <c r="B8" s="45" t="s">
        <v>4</v>
      </c>
      <c r="C8" s="68">
        <v>544.59460553862004</v>
      </c>
      <c r="D8" s="68">
        <v>36.359932587920007</v>
      </c>
      <c r="E8" s="71">
        <f t="shared" ref="E8:E11" si="0">C8+D8</f>
        <v>580.95453812654</v>
      </c>
      <c r="F8" s="24"/>
      <c r="G8" s="24"/>
      <c r="H8" s="22" t="s">
        <v>4</v>
      </c>
      <c r="I8" s="25">
        <f>C8*1000</f>
        <v>544594.60553862003</v>
      </c>
      <c r="J8" s="25">
        <f>D8*1000</f>
        <v>36359.932587920004</v>
      </c>
      <c r="K8" s="26">
        <f>SUM(I8:J8)</f>
        <v>580954.53812654002</v>
      </c>
    </row>
    <row r="9" spans="2:11">
      <c r="B9" s="45" t="s">
        <v>5</v>
      </c>
      <c r="C9" s="68">
        <v>154.16097205351997</v>
      </c>
      <c r="D9" s="68">
        <v>5.73814259261</v>
      </c>
      <c r="E9" s="71">
        <f t="shared" si="0"/>
        <v>159.89911464612996</v>
      </c>
      <c r="F9" s="24"/>
      <c r="G9" s="24"/>
      <c r="H9" s="22" t="s">
        <v>5</v>
      </c>
      <c r="I9" s="25">
        <f t="shared" ref="I9:J14" si="1">C9*1000</f>
        <v>154160.97205351997</v>
      </c>
      <c r="J9" s="25">
        <f t="shared" ref="J9:J12" si="2">D9*1000</f>
        <v>5738.1425926100001</v>
      </c>
      <c r="K9" s="26">
        <f t="shared" ref="K9:K12" si="3">SUM(I9:J9)</f>
        <v>159899.11464612998</v>
      </c>
    </row>
    <row r="10" spans="2:11">
      <c r="B10" s="45" t="s">
        <v>6</v>
      </c>
      <c r="C10" s="68">
        <v>24.270425541020003</v>
      </c>
      <c r="D10" s="68">
        <v>1.9310278047899998</v>
      </c>
      <c r="E10" s="71">
        <f t="shared" si="0"/>
        <v>26.201453345810002</v>
      </c>
      <c r="F10" s="24"/>
      <c r="G10" s="24"/>
      <c r="H10" s="22" t="s">
        <v>6</v>
      </c>
      <c r="I10" s="25">
        <f t="shared" si="1"/>
        <v>24270.425541020002</v>
      </c>
      <c r="J10" s="25">
        <f t="shared" si="2"/>
        <v>1931.0278047899999</v>
      </c>
      <c r="K10" s="26">
        <f t="shared" si="3"/>
        <v>26201.453345810001</v>
      </c>
    </row>
    <row r="11" spans="2:11">
      <c r="B11" s="45" t="s">
        <v>7</v>
      </c>
      <c r="C11" s="68">
        <v>133.12378267952002</v>
      </c>
      <c r="D11" s="68">
        <v>0</v>
      </c>
      <c r="E11" s="71">
        <f t="shared" si="0"/>
        <v>133.12378267952002</v>
      </c>
      <c r="F11" s="24"/>
      <c r="G11" s="24"/>
      <c r="H11" s="22" t="s">
        <v>7</v>
      </c>
      <c r="I11" s="25">
        <f t="shared" si="1"/>
        <v>133123.78267952002</v>
      </c>
      <c r="J11" s="25">
        <f t="shared" si="2"/>
        <v>0</v>
      </c>
      <c r="K11" s="26">
        <f t="shared" si="3"/>
        <v>133123.78267952002</v>
      </c>
    </row>
    <row r="12" spans="2:11">
      <c r="B12" s="46" t="s">
        <v>8</v>
      </c>
      <c r="C12" s="29">
        <v>433.92664039585759</v>
      </c>
      <c r="D12" s="29">
        <v>0</v>
      </c>
      <c r="E12" s="23">
        <v>433.92664039585759</v>
      </c>
      <c r="F12" s="24"/>
      <c r="G12" s="24"/>
      <c r="H12" s="27" t="s">
        <v>8</v>
      </c>
      <c r="I12" s="25">
        <f t="shared" si="1"/>
        <v>433926.64039585757</v>
      </c>
      <c r="J12" s="25">
        <f t="shared" si="2"/>
        <v>0</v>
      </c>
      <c r="K12" s="26">
        <f t="shared" si="3"/>
        <v>433926.64039585757</v>
      </c>
    </row>
    <row r="13" spans="2:11" s="17" customFormat="1">
      <c r="B13" s="70" t="s">
        <v>9</v>
      </c>
      <c r="C13" s="19">
        <v>577.69319188840745</v>
      </c>
      <c r="D13" s="19">
        <v>25.859516964135651</v>
      </c>
      <c r="E13" s="28">
        <f t="shared" ref="E8:E32" si="4">C13+D13</f>
        <v>603.55270885254311</v>
      </c>
      <c r="F13" s="21"/>
      <c r="G13" s="21"/>
      <c r="H13" s="18" t="s">
        <v>9</v>
      </c>
      <c r="I13" s="19">
        <f>SUM(I14:I16)</f>
        <v>577693.19188840734</v>
      </c>
      <c r="J13" s="19">
        <f>SUM(J14:J16)</f>
        <v>25859.516964135648</v>
      </c>
      <c r="K13" s="20">
        <f>I13+J13</f>
        <v>603552.70885254303</v>
      </c>
    </row>
    <row r="14" spans="2:11">
      <c r="B14" s="46" t="s">
        <v>25</v>
      </c>
      <c r="C14" s="29">
        <v>488.46285415268801</v>
      </c>
      <c r="D14" s="29">
        <v>20.323915000282</v>
      </c>
      <c r="E14" s="23">
        <f t="shared" si="4"/>
        <v>508.78676915297001</v>
      </c>
      <c r="F14" s="30"/>
      <c r="G14" s="24"/>
      <c r="H14" s="27" t="s">
        <v>25</v>
      </c>
      <c r="I14" s="25">
        <f t="shared" si="1"/>
        <v>488462.854152688</v>
      </c>
      <c r="J14" s="25">
        <f t="shared" si="1"/>
        <v>20323.915000281999</v>
      </c>
      <c r="K14" s="26">
        <f>SUM(I14:J14)</f>
        <v>508786.76915297</v>
      </c>
    </row>
    <row r="15" spans="2:11">
      <c r="B15" s="46" t="s">
        <v>10</v>
      </c>
      <c r="C15" s="29">
        <v>13.555841633395229</v>
      </c>
      <c r="D15" s="29">
        <v>2.1705747654196204</v>
      </c>
      <c r="E15" s="23">
        <f t="shared" si="4"/>
        <v>15.726416398814848</v>
      </c>
      <c r="F15" s="24"/>
      <c r="G15" s="24"/>
      <c r="H15" s="27" t="s">
        <v>10</v>
      </c>
      <c r="I15" s="25">
        <f t="shared" ref="I15:J20" si="5">C15*1000</f>
        <v>13555.841633395228</v>
      </c>
      <c r="J15" s="25">
        <f t="shared" ref="J15:J16" si="6">D15*1000</f>
        <v>2170.5747654196202</v>
      </c>
      <c r="K15" s="26">
        <f t="shared" ref="K15:K16" si="7">SUM(I15:J15)</f>
        <v>15726.416398814848</v>
      </c>
    </row>
    <row r="16" spans="2:11">
      <c r="B16" s="46" t="s">
        <v>26</v>
      </c>
      <c r="C16" s="29">
        <v>75.674496102324156</v>
      </c>
      <c r="D16" s="29">
        <v>3.3650271984340301</v>
      </c>
      <c r="E16" s="23">
        <f t="shared" si="4"/>
        <v>79.039523300758191</v>
      </c>
      <c r="F16" s="30"/>
      <c r="G16" s="30"/>
      <c r="H16" s="27" t="s">
        <v>26</v>
      </c>
      <c r="I16" s="25">
        <f t="shared" si="5"/>
        <v>75674.496102324163</v>
      </c>
      <c r="J16" s="25">
        <f t="shared" si="6"/>
        <v>3365.0271984340302</v>
      </c>
      <c r="K16" s="26">
        <f t="shared" si="7"/>
        <v>79039.523300758199</v>
      </c>
    </row>
    <row r="17" spans="2:11" s="17" customFormat="1">
      <c r="B17" s="70" t="s">
        <v>11</v>
      </c>
      <c r="C17" s="19">
        <v>283.53253795967623</v>
      </c>
      <c r="D17" s="19">
        <v>4.0608407387060002</v>
      </c>
      <c r="E17" s="28">
        <f t="shared" si="4"/>
        <v>287.59337869838225</v>
      </c>
      <c r="F17" s="21"/>
      <c r="G17" s="21"/>
      <c r="H17" s="18" t="s">
        <v>11</v>
      </c>
      <c r="I17" s="19">
        <f>SUM(I18:I20)</f>
        <v>283532.53795967624</v>
      </c>
      <c r="J17" s="19">
        <f>SUM(J18:J20)</f>
        <v>4060.8407387060001</v>
      </c>
      <c r="K17" s="20">
        <f>I17+J17</f>
        <v>287593.37869838224</v>
      </c>
    </row>
    <row r="18" spans="2:11">
      <c r="B18" s="46" t="s">
        <v>12</v>
      </c>
      <c r="C18" s="29">
        <v>159.15976717150784</v>
      </c>
      <c r="D18" s="29">
        <v>0.30289209081199997</v>
      </c>
      <c r="E18" s="23">
        <f t="shared" si="4"/>
        <v>159.46265926231985</v>
      </c>
      <c r="F18" s="24"/>
      <c r="G18" s="24"/>
      <c r="H18" s="27" t="s">
        <v>12</v>
      </c>
      <c r="I18" s="25">
        <f t="shared" si="5"/>
        <v>159159.76717150785</v>
      </c>
      <c r="J18" s="25">
        <f t="shared" si="5"/>
        <v>302.89209081199999</v>
      </c>
      <c r="K18" s="26">
        <f>SUM(I18:J18)</f>
        <v>159462.65926231985</v>
      </c>
    </row>
    <row r="19" spans="2:11">
      <c r="B19" s="46" t="s">
        <v>13</v>
      </c>
      <c r="C19" s="29">
        <v>34.821565678597942</v>
      </c>
      <c r="D19" s="29">
        <v>0.10810745601399999</v>
      </c>
      <c r="E19" s="23">
        <f t="shared" si="4"/>
        <v>34.929673134611939</v>
      </c>
      <c r="F19" s="24"/>
      <c r="G19" s="24"/>
      <c r="H19" s="27" t="s">
        <v>13</v>
      </c>
      <c r="I19" s="25">
        <f t="shared" si="5"/>
        <v>34821.565678597944</v>
      </c>
      <c r="J19" s="25">
        <f t="shared" si="5"/>
        <v>108.10745601399999</v>
      </c>
      <c r="K19" s="26">
        <f t="shared" ref="K19:K20" si="8">SUM(I19:J19)</f>
        <v>34929.673134611941</v>
      </c>
    </row>
    <row r="20" spans="2:11">
      <c r="B20" s="46" t="s">
        <v>14</v>
      </c>
      <c r="C20" s="29">
        <v>89.551205109570432</v>
      </c>
      <c r="D20" s="29">
        <v>3.6498411918800002</v>
      </c>
      <c r="E20" s="23">
        <f t="shared" si="4"/>
        <v>93.201046301450432</v>
      </c>
      <c r="F20" s="24"/>
      <c r="G20" s="24"/>
      <c r="H20" s="27" t="s">
        <v>14</v>
      </c>
      <c r="I20" s="25">
        <f t="shared" si="5"/>
        <v>89551.205109570437</v>
      </c>
      <c r="J20" s="25">
        <f t="shared" si="5"/>
        <v>3649.8411918800002</v>
      </c>
      <c r="K20" s="26">
        <f t="shared" si="8"/>
        <v>93201.046301450435</v>
      </c>
    </row>
    <row r="21" spans="2:11" s="17" customFormat="1">
      <c r="B21" s="70" t="s">
        <v>15</v>
      </c>
      <c r="C21" s="19">
        <v>217.12334465939682</v>
      </c>
      <c r="D21" s="19">
        <v>27.575790898430146</v>
      </c>
      <c r="E21" s="28">
        <f t="shared" si="4"/>
        <v>244.69913555782696</v>
      </c>
      <c r="F21" s="21"/>
      <c r="G21" s="21"/>
      <c r="H21" s="18" t="s">
        <v>15</v>
      </c>
      <c r="I21" s="19">
        <f>SUM(I22:I27)</f>
        <v>217123.3446593968</v>
      </c>
      <c r="J21" s="19">
        <f>SUM(J22:J27)</f>
        <v>27575.790898430147</v>
      </c>
      <c r="K21" s="20">
        <f>I21+J21</f>
        <v>244699.13555782696</v>
      </c>
    </row>
    <row r="22" spans="2:11">
      <c r="B22" s="46" t="s">
        <v>27</v>
      </c>
      <c r="C22" s="69">
        <v>103.63093860042933</v>
      </c>
      <c r="D22" s="69">
        <v>14.67783862899992</v>
      </c>
      <c r="E22" s="23">
        <f t="shared" si="4"/>
        <v>118.30877722942925</v>
      </c>
      <c r="F22" s="30"/>
      <c r="G22" s="24"/>
      <c r="H22" s="27" t="s">
        <v>27</v>
      </c>
      <c r="I22" s="25">
        <f t="shared" ref="I22" si="9">C22*1000</f>
        <v>103630.93860042933</v>
      </c>
      <c r="J22" s="25">
        <f t="shared" ref="J22" si="10">D22*1000</f>
        <v>14677.83862899992</v>
      </c>
      <c r="K22" s="26">
        <f>SUM(I22:J22)</f>
        <v>118308.77722942925</v>
      </c>
    </row>
    <row r="23" spans="2:11">
      <c r="B23" s="46" t="s">
        <v>29</v>
      </c>
      <c r="C23" s="69">
        <v>47.647165016516055</v>
      </c>
      <c r="D23" s="69">
        <v>9.3538071472789692</v>
      </c>
      <c r="E23" s="23">
        <f t="shared" si="4"/>
        <v>57.000972163795026</v>
      </c>
      <c r="F23" s="30"/>
      <c r="G23" s="24"/>
      <c r="H23" s="27" t="s">
        <v>29</v>
      </c>
      <c r="I23" s="25">
        <f t="shared" ref="I23:I27" si="11">C23*1000</f>
        <v>47647.165016516054</v>
      </c>
      <c r="J23" s="25">
        <f t="shared" ref="J23:J27" si="12">D23*1000</f>
        <v>9353.8071472789688</v>
      </c>
      <c r="K23" s="26">
        <f t="shared" ref="K23:K27" si="13">SUM(I23:J23)</f>
        <v>57000.972163795021</v>
      </c>
    </row>
    <row r="24" spans="2:11">
      <c r="B24" s="46" t="s">
        <v>16</v>
      </c>
      <c r="C24" s="29">
        <v>19.482042356449366</v>
      </c>
      <c r="D24" s="29">
        <v>1.8955989373172559</v>
      </c>
      <c r="E24" s="23">
        <f t="shared" si="4"/>
        <v>21.377641293766622</v>
      </c>
      <c r="F24" s="30"/>
      <c r="G24" s="24"/>
      <c r="H24" s="27" t="s">
        <v>16</v>
      </c>
      <c r="I24" s="25">
        <f t="shared" si="11"/>
        <v>19482.042356449365</v>
      </c>
      <c r="J24" s="25">
        <f t="shared" si="12"/>
        <v>1895.5989373172558</v>
      </c>
      <c r="K24" s="26">
        <f t="shared" si="13"/>
        <v>21377.641293766621</v>
      </c>
    </row>
    <row r="25" spans="2:11">
      <c r="B25" s="46" t="s">
        <v>17</v>
      </c>
      <c r="C25" s="29">
        <v>22.168260815166001</v>
      </c>
      <c r="D25" s="29">
        <v>1.6485461848340002</v>
      </c>
      <c r="E25" s="23">
        <f t="shared" si="4"/>
        <v>23.816807000000001</v>
      </c>
      <c r="F25" s="24"/>
      <c r="G25" s="24"/>
      <c r="H25" s="27" t="s">
        <v>17</v>
      </c>
      <c r="I25" s="25">
        <f t="shared" si="11"/>
        <v>22168.260815165999</v>
      </c>
      <c r="J25" s="25">
        <f t="shared" si="12"/>
        <v>1648.5461848340001</v>
      </c>
      <c r="K25" s="26">
        <f t="shared" si="13"/>
        <v>23816.807000000001</v>
      </c>
    </row>
    <row r="26" spans="2:11">
      <c r="B26" s="46" t="s">
        <v>18</v>
      </c>
      <c r="C26" s="29">
        <v>21.046549134709998</v>
      </c>
      <c r="D26" s="29">
        <v>0</v>
      </c>
      <c r="E26" s="23">
        <f>C26+D26</f>
        <v>21.046549134709998</v>
      </c>
      <c r="F26" s="24"/>
      <c r="G26" s="24"/>
      <c r="H26" s="27" t="s">
        <v>18</v>
      </c>
      <c r="I26" s="25">
        <f>C26*1000</f>
        <v>21046.54913471</v>
      </c>
      <c r="J26" s="25">
        <f>D26*1000</f>
        <v>0</v>
      </c>
      <c r="K26" s="26">
        <f t="shared" si="13"/>
        <v>21046.54913471</v>
      </c>
    </row>
    <row r="27" spans="2:11">
      <c r="B27" s="27" t="s">
        <v>19</v>
      </c>
      <c r="C27" s="29">
        <v>3.1483887361260607</v>
      </c>
      <c r="D27" s="29">
        <v>0</v>
      </c>
      <c r="E27" s="23">
        <f t="shared" si="4"/>
        <v>3.1483887361260607</v>
      </c>
      <c r="F27" s="24"/>
      <c r="G27" s="24"/>
      <c r="H27" s="27" t="s">
        <v>19</v>
      </c>
      <c r="I27" s="25">
        <f t="shared" si="11"/>
        <v>3148.3887361260608</v>
      </c>
      <c r="J27" s="25">
        <f t="shared" si="12"/>
        <v>0</v>
      </c>
      <c r="K27" s="26">
        <f t="shared" si="13"/>
        <v>3148.3887361260608</v>
      </c>
    </row>
    <row r="28" spans="2:11" s="17" customFormat="1">
      <c r="B28" s="18" t="s">
        <v>20</v>
      </c>
      <c r="C28" s="19">
        <v>12.02</v>
      </c>
      <c r="D28" s="19">
        <v>0</v>
      </c>
      <c r="E28" s="28">
        <f t="shared" si="4"/>
        <v>12.02</v>
      </c>
      <c r="F28" s="21"/>
      <c r="G28" s="21"/>
      <c r="H28" s="18" t="s">
        <v>20</v>
      </c>
      <c r="I28" s="19">
        <f>SUM(I29:I30)</f>
        <v>12020</v>
      </c>
      <c r="J28" s="19">
        <f>SUM(J29:J30)</f>
        <v>0</v>
      </c>
      <c r="K28" s="20">
        <f>I28+J28</f>
        <v>12020</v>
      </c>
    </row>
    <row r="29" spans="2:11">
      <c r="B29" s="27" t="s">
        <v>21</v>
      </c>
      <c r="C29" s="29">
        <v>7.76</v>
      </c>
      <c r="D29" s="10">
        <v>0</v>
      </c>
      <c r="E29" s="23">
        <f t="shared" si="4"/>
        <v>7.76</v>
      </c>
      <c r="F29" s="24"/>
      <c r="G29" s="24"/>
      <c r="H29" s="27" t="s">
        <v>21</v>
      </c>
      <c r="I29" s="25">
        <f t="shared" ref="I29" si="14">C29*1000</f>
        <v>7760</v>
      </c>
      <c r="J29" s="25">
        <f t="shared" ref="J29" si="15">D29*1000</f>
        <v>0</v>
      </c>
      <c r="K29" s="26">
        <f>SUM(I29:J29)</f>
        <v>7760</v>
      </c>
    </row>
    <row r="30" spans="2:11">
      <c r="B30" s="27" t="s">
        <v>22</v>
      </c>
      <c r="C30" s="29">
        <v>4.26</v>
      </c>
      <c r="D30" s="29">
        <v>0</v>
      </c>
      <c r="E30" s="23">
        <f t="shared" si="4"/>
        <v>4.26</v>
      </c>
      <c r="F30" s="24"/>
      <c r="G30" s="24"/>
      <c r="H30" s="27" t="s">
        <v>22</v>
      </c>
      <c r="I30" s="25">
        <f t="shared" ref="I30" si="16">C30*1000</f>
        <v>4260</v>
      </c>
      <c r="J30" s="25">
        <f t="shared" ref="J30" si="17">D30*1000</f>
        <v>0</v>
      </c>
      <c r="K30" s="26">
        <f>SUM(I30:J30)</f>
        <v>4260</v>
      </c>
    </row>
    <row r="31" spans="2:11">
      <c r="B31" s="31" t="s">
        <v>23</v>
      </c>
      <c r="C31" s="19">
        <v>0.48105627814952917</v>
      </c>
      <c r="D31" s="19">
        <v>0.34622746013477002</v>
      </c>
      <c r="E31" s="32">
        <f t="shared" si="4"/>
        <v>0.82728373828429924</v>
      </c>
      <c r="F31" s="21"/>
      <c r="G31" s="24"/>
      <c r="H31" s="31" t="s">
        <v>23</v>
      </c>
      <c r="I31" s="33">
        <f t="shared" ref="I31" si="18">C31*1000</f>
        <v>481.05627814952919</v>
      </c>
      <c r="J31" s="33">
        <f t="shared" ref="J31" si="19">D31*1000</f>
        <v>346.22746013477001</v>
      </c>
      <c r="K31" s="34">
        <f>SUM(I31:J31)</f>
        <v>827.28373828429926</v>
      </c>
    </row>
    <row r="32" spans="2:11" ht="15.75" thickBot="1">
      <c r="B32" s="35" t="s">
        <v>24</v>
      </c>
      <c r="C32" s="36">
        <f>C21+C17+C13+C7+C31+C28</f>
        <v>2380.9265569941676</v>
      </c>
      <c r="D32" s="36">
        <f>D21+D17+D13+D7+D31+D28</f>
        <v>101.87147904672656</v>
      </c>
      <c r="E32" s="37">
        <f t="shared" si="4"/>
        <v>2482.7980360408942</v>
      </c>
      <c r="F32" s="17"/>
      <c r="H32" s="35" t="s">
        <v>24</v>
      </c>
      <c r="I32" s="36">
        <f t="shared" ref="I32:J32" si="20">I21+I17+I13+I7+I31+I28</f>
        <v>2380926.5569941681</v>
      </c>
      <c r="J32" s="36">
        <f t="shared" si="20"/>
        <v>101871.47904672657</v>
      </c>
      <c r="K32" s="37">
        <f>K21+K17+K13+K7+K31+K28</f>
        <v>2482798.0360408942</v>
      </c>
    </row>
    <row r="33" spans="1:11">
      <c r="B33" s="3"/>
      <c r="C33" s="3"/>
      <c r="D33" s="3"/>
      <c r="E33" s="38"/>
      <c r="K33" s="39"/>
    </row>
    <row r="35" spans="1:11">
      <c r="B35" s="47" t="s">
        <v>40</v>
      </c>
      <c r="I35" s="40"/>
      <c r="J35" s="40"/>
      <c r="K35" s="40"/>
    </row>
    <row r="36" spans="1:11">
      <c r="B36" s="47" t="s">
        <v>43</v>
      </c>
    </row>
    <row r="37" spans="1:11">
      <c r="B37" s="47" t="s">
        <v>46</v>
      </c>
    </row>
    <row r="38" spans="1:11">
      <c r="A38" s="41"/>
      <c r="B38" s="42"/>
      <c r="I38" s="41" t="s">
        <v>44</v>
      </c>
    </row>
    <row r="39" spans="1:11">
      <c r="A39" s="41"/>
      <c r="B39" s="42"/>
    </row>
    <row r="40" spans="1:11">
      <c r="A40" s="41"/>
      <c r="B40" s="42"/>
    </row>
    <row r="41" spans="1:11">
      <c r="A41" s="41"/>
      <c r="B41" s="42"/>
    </row>
    <row r="42" spans="1:11">
      <c r="A42" s="41"/>
      <c r="B42" s="42"/>
    </row>
    <row r="43" spans="1:11">
      <c r="A43" s="41"/>
      <c r="B43" s="43"/>
      <c r="C43" s="42"/>
      <c r="D43" s="42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C7:D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7"/>
  <sheetViews>
    <sheetView showGridLines="0" tabSelected="1" zoomScale="90" zoomScaleNormal="90" workbookViewId="0">
      <selection activeCell="G25" sqref="G25"/>
    </sheetView>
  </sheetViews>
  <sheetFormatPr defaultRowHeight="15"/>
  <cols>
    <col min="1" max="1" width="9.140625" style="1"/>
    <col min="2" max="2" width="45" style="2" customWidth="1"/>
    <col min="3" max="3" width="15.5703125" style="2" bestFit="1" customWidth="1"/>
    <col min="4" max="4" width="15.7109375" style="2" customWidth="1"/>
    <col min="5" max="5" width="10.7109375" style="2" bestFit="1" customWidth="1"/>
    <col min="6" max="88" width="9.140625" style="1"/>
    <col min="89" max="16384" width="9.140625" style="2"/>
  </cols>
  <sheetData>
    <row r="1" spans="1:88" s="49" customFormat="1" ht="18.75">
      <c r="A1" s="48"/>
      <c r="B1" s="61" t="s">
        <v>36</v>
      </c>
      <c r="C1" s="61"/>
      <c r="D1" s="61"/>
      <c r="E1" s="61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</row>
    <row r="2" spans="1:88" s="49" customFormat="1" ht="18.75">
      <c r="A2" s="48"/>
      <c r="B2" s="61" t="s">
        <v>37</v>
      </c>
      <c r="C2" s="61"/>
      <c r="D2" s="61"/>
      <c r="E2" s="61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</row>
    <row r="3" spans="1:88" ht="15.75" thickBot="1">
      <c r="B3" s="3"/>
      <c r="C3" s="3"/>
      <c r="D3" s="3"/>
      <c r="E3" s="4"/>
    </row>
    <row r="4" spans="1:88">
      <c r="B4" s="62" t="s">
        <v>1</v>
      </c>
      <c r="C4" s="64" t="str">
        <f>'data aset IKNB'!C5:D5</f>
        <v>Juli 2019</v>
      </c>
      <c r="D4" s="65"/>
      <c r="E4" s="66" t="s">
        <v>28</v>
      </c>
    </row>
    <row r="5" spans="1:88">
      <c r="B5" s="63"/>
      <c r="C5" s="44" t="s">
        <v>34</v>
      </c>
      <c r="D5" s="44" t="s">
        <v>39</v>
      </c>
      <c r="E5" s="67"/>
    </row>
    <row r="6" spans="1:88" s="8" customFormat="1">
      <c r="A6" s="1"/>
      <c r="B6" s="5" t="s">
        <v>3</v>
      </c>
      <c r="C6" s="6">
        <f>SUM(C7:C11)</f>
        <v>138</v>
      </c>
      <c r="D6" s="6">
        <f>SUM(D7:D11)</f>
        <v>13</v>
      </c>
      <c r="E6" s="7">
        <f t="shared" ref="E6:E11" si="0">C6+D6</f>
        <v>151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B7" s="9" t="s">
        <v>4</v>
      </c>
      <c r="C7" s="56">
        <v>53</v>
      </c>
      <c r="D7" s="56">
        <v>7</v>
      </c>
      <c r="E7" s="11">
        <f t="shared" si="0"/>
        <v>60</v>
      </c>
    </row>
    <row r="8" spans="1:88">
      <c r="B8" s="52" t="s">
        <v>5</v>
      </c>
      <c r="C8" s="56">
        <v>74</v>
      </c>
      <c r="D8" s="56">
        <v>5</v>
      </c>
      <c r="E8" s="11">
        <f t="shared" si="0"/>
        <v>79</v>
      </c>
    </row>
    <row r="9" spans="1:88">
      <c r="B9" s="52" t="s">
        <v>6</v>
      </c>
      <c r="C9" s="56">
        <v>6</v>
      </c>
      <c r="D9" s="56">
        <v>1</v>
      </c>
      <c r="E9" s="11">
        <f t="shared" si="0"/>
        <v>7</v>
      </c>
    </row>
    <row r="10" spans="1:88">
      <c r="B10" s="52" t="s">
        <v>7</v>
      </c>
      <c r="C10" s="56">
        <v>3</v>
      </c>
      <c r="D10" s="56">
        <v>0</v>
      </c>
      <c r="E10" s="11">
        <f t="shared" si="0"/>
        <v>3</v>
      </c>
    </row>
    <row r="11" spans="1:88">
      <c r="B11" s="52" t="s">
        <v>8</v>
      </c>
      <c r="C11" s="56">
        <v>2</v>
      </c>
      <c r="D11" s="56">
        <v>0</v>
      </c>
      <c r="E11" s="11">
        <f t="shared" si="0"/>
        <v>2</v>
      </c>
    </row>
    <row r="12" spans="1:88" s="8" customFormat="1">
      <c r="A12" s="1"/>
      <c r="B12" s="53" t="s">
        <v>9</v>
      </c>
      <c r="C12" s="57">
        <f>SUM(C13:C15)</f>
        <v>238</v>
      </c>
      <c r="D12" s="57">
        <f>SUM(D13:D15)</f>
        <v>8</v>
      </c>
      <c r="E12" s="7">
        <f>D12+C12</f>
        <v>246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B13" s="54" t="s">
        <v>25</v>
      </c>
      <c r="C13" s="59">
        <v>179</v>
      </c>
      <c r="D13" s="59">
        <v>4</v>
      </c>
      <c r="E13" s="11">
        <f>C13+D13</f>
        <v>183</v>
      </c>
    </row>
    <row r="14" spans="1:88">
      <c r="B14" s="54" t="s">
        <v>10</v>
      </c>
      <c r="C14" s="59">
        <v>57</v>
      </c>
      <c r="D14" s="59">
        <v>4</v>
      </c>
      <c r="E14" s="11">
        <f>C14+D14</f>
        <v>61</v>
      </c>
    </row>
    <row r="15" spans="1:88">
      <c r="B15" s="54" t="s">
        <v>26</v>
      </c>
      <c r="C15" s="59">
        <v>2</v>
      </c>
      <c r="D15" s="59">
        <v>0</v>
      </c>
      <c r="E15" s="11">
        <f>C15+D15</f>
        <v>2</v>
      </c>
    </row>
    <row r="16" spans="1:88" s="8" customFormat="1">
      <c r="A16" s="1"/>
      <c r="B16" s="55" t="s">
        <v>11</v>
      </c>
      <c r="C16" s="58">
        <f>SUM(C17:C19)</f>
        <v>227</v>
      </c>
      <c r="D16" s="58">
        <f>SUM(D17:D19)</f>
        <v>3</v>
      </c>
      <c r="E16" s="7">
        <f>D16+C16</f>
        <v>230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B17" s="52" t="s">
        <v>12</v>
      </c>
      <c r="C17" s="59">
        <v>162</v>
      </c>
      <c r="D17" s="59">
        <v>1</v>
      </c>
      <c r="E17" s="11">
        <f>C17+D17</f>
        <v>163</v>
      </c>
    </row>
    <row r="18" spans="1:88">
      <c r="B18" s="52" t="s">
        <v>13</v>
      </c>
      <c r="C18" s="59">
        <v>41</v>
      </c>
      <c r="D18" s="59">
        <v>1</v>
      </c>
      <c r="E18" s="11">
        <f>C18+D18</f>
        <v>42</v>
      </c>
    </row>
    <row r="19" spans="1:88">
      <c r="B19" s="52" t="s">
        <v>14</v>
      </c>
      <c r="C19" s="59">
        <v>24</v>
      </c>
      <c r="D19" s="59">
        <v>1</v>
      </c>
      <c r="E19" s="11">
        <f>C19+D19</f>
        <v>25</v>
      </c>
    </row>
    <row r="20" spans="1:88" s="8" customFormat="1">
      <c r="A20" s="1"/>
      <c r="B20" s="53" t="s">
        <v>15</v>
      </c>
      <c r="C20" s="58">
        <f>SUM(C21:C26)</f>
        <v>116</v>
      </c>
      <c r="D20" s="58">
        <f>SUM(D21:D26)</f>
        <v>6</v>
      </c>
      <c r="E20" s="7">
        <f>D20+C20</f>
        <v>122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B21" s="52" t="s">
        <v>27</v>
      </c>
      <c r="C21" s="59">
        <v>1</v>
      </c>
      <c r="D21" s="59">
        <v>0</v>
      </c>
      <c r="E21" s="12">
        <f t="shared" ref="E21:E32" si="1">C21+D21</f>
        <v>1</v>
      </c>
    </row>
    <row r="22" spans="1:88">
      <c r="B22" s="52" t="s">
        <v>29</v>
      </c>
      <c r="C22" s="59">
        <v>92</v>
      </c>
      <c r="D22" s="59">
        <v>4</v>
      </c>
      <c r="E22" s="12">
        <f t="shared" si="1"/>
        <v>96</v>
      </c>
    </row>
    <row r="23" spans="1:88">
      <c r="B23" s="52" t="s">
        <v>16</v>
      </c>
      <c r="C23" s="60">
        <v>20</v>
      </c>
      <c r="D23" s="60">
        <v>2</v>
      </c>
      <c r="E23" s="12">
        <f t="shared" si="1"/>
        <v>22</v>
      </c>
    </row>
    <row r="24" spans="1:88">
      <c r="B24" s="52" t="s">
        <v>17</v>
      </c>
      <c r="C24" s="56">
        <v>1</v>
      </c>
      <c r="D24" s="56">
        <v>0</v>
      </c>
      <c r="E24" s="12">
        <f t="shared" si="1"/>
        <v>1</v>
      </c>
    </row>
    <row r="25" spans="1:88">
      <c r="B25" s="52" t="s">
        <v>18</v>
      </c>
      <c r="C25" s="56">
        <v>1</v>
      </c>
      <c r="D25" s="56">
        <v>0</v>
      </c>
      <c r="E25" s="12">
        <f t="shared" si="1"/>
        <v>1</v>
      </c>
    </row>
    <row r="26" spans="1:88">
      <c r="B26" s="52" t="s">
        <v>19</v>
      </c>
      <c r="C26" s="56">
        <v>1</v>
      </c>
      <c r="D26" s="56">
        <v>0</v>
      </c>
      <c r="E26" s="12">
        <f t="shared" si="1"/>
        <v>1</v>
      </c>
    </row>
    <row r="27" spans="1:88" s="8" customFormat="1">
      <c r="A27" s="1"/>
      <c r="B27" s="53" t="s">
        <v>30</v>
      </c>
      <c r="C27" s="58">
        <f>SUM(C28:C30)</f>
        <v>234</v>
      </c>
      <c r="D27" s="58">
        <f>SUM(D28:D30)</f>
        <v>0</v>
      </c>
      <c r="E27" s="7">
        <f t="shared" si="1"/>
        <v>234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>
      <c r="B28" s="52" t="s">
        <v>31</v>
      </c>
      <c r="C28" s="59">
        <v>164</v>
      </c>
      <c r="D28" s="59">
        <v>0</v>
      </c>
      <c r="E28" s="11">
        <f t="shared" si="1"/>
        <v>164</v>
      </c>
    </row>
    <row r="29" spans="1:88">
      <c r="B29" s="52" t="s">
        <v>32</v>
      </c>
      <c r="C29" s="59">
        <v>43</v>
      </c>
      <c r="D29" s="59">
        <v>0</v>
      </c>
      <c r="E29" s="11">
        <f t="shared" si="1"/>
        <v>43</v>
      </c>
    </row>
    <row r="30" spans="1:88">
      <c r="B30" s="52" t="s">
        <v>33</v>
      </c>
      <c r="C30" s="59">
        <v>27</v>
      </c>
      <c r="D30" s="59">
        <v>0</v>
      </c>
      <c r="E30" s="11">
        <f t="shared" si="1"/>
        <v>27</v>
      </c>
    </row>
    <row r="31" spans="1:88" s="8" customFormat="1">
      <c r="A31" s="1"/>
      <c r="B31" s="5" t="s">
        <v>23</v>
      </c>
      <c r="C31" s="6">
        <v>122</v>
      </c>
      <c r="D31" s="6">
        <v>70</v>
      </c>
      <c r="E31" s="7">
        <f t="shared" si="1"/>
        <v>192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 s="8" customFormat="1">
      <c r="A32" s="1"/>
      <c r="B32" s="51" t="s">
        <v>42</v>
      </c>
      <c r="C32" s="6">
        <v>107</v>
      </c>
      <c r="D32" s="6">
        <v>6</v>
      </c>
      <c r="E32" s="7">
        <f t="shared" si="1"/>
        <v>113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2:5" ht="15.75" thickBot="1">
      <c r="B33" s="13" t="s">
        <v>24</v>
      </c>
      <c r="C33" s="14">
        <f>C20+C16+C12+C6+C31+C27+C32</f>
        <v>1182</v>
      </c>
      <c r="D33" s="14">
        <f t="shared" ref="D33:E33" si="2">D20+D16+D12+D6+D31+D27+D32</f>
        <v>106</v>
      </c>
      <c r="E33" s="14">
        <f t="shared" si="2"/>
        <v>1288</v>
      </c>
    </row>
    <row r="34" spans="2:5">
      <c r="E34" s="15"/>
    </row>
    <row r="35" spans="2:5">
      <c r="B35" s="50" t="s">
        <v>40</v>
      </c>
    </row>
    <row r="36" spans="2:5">
      <c r="B36" s="16" t="s">
        <v>41</v>
      </c>
    </row>
    <row r="37" spans="2:5">
      <c r="B37" s="16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87F414B-3C46-4BDB-9631-DE4CDE84D466}"/>
</file>

<file path=customXml/itemProps2.xml><?xml version="1.0" encoding="utf-8"?>
<ds:datastoreItem xmlns:ds="http://schemas.openxmlformats.org/officeDocument/2006/customXml" ds:itemID="{D94C0DAF-8E74-4EE0-A79F-FFAAF57327D8}"/>
</file>

<file path=customXml/itemProps3.xml><?xml version="1.0" encoding="utf-8"?>
<ds:datastoreItem xmlns:ds="http://schemas.openxmlformats.org/officeDocument/2006/customXml" ds:itemID="{7DEA4B34-660C-40C5-A4A4-58830B4C4A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2019-08-30T00:52:14Z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