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8\07. PW Juli 2018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IKNB'!$B$1:$K$48</definedName>
    <definedName name="_xlnm.Print_Area" localSheetId="1">'Pelaku IKNB'!$B$1:$E$34</definedName>
  </definedNames>
  <calcPr calcId="152511"/>
</workbook>
</file>

<file path=xl/calcChain.xml><?xml version="1.0" encoding="utf-8"?>
<calcChain xmlns="http://schemas.openxmlformats.org/spreadsheetml/2006/main">
  <c r="D10" i="2" l="1"/>
  <c r="D9" i="2"/>
  <c r="D8" i="2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C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E6" i="3" l="1"/>
  <c r="E20" i="3"/>
  <c r="E12" i="3"/>
  <c r="D32" i="3" l="1"/>
  <c r="E32" i="3"/>
  <c r="C32" i="3" l="1"/>
  <c r="E23" i="2" l="1"/>
  <c r="I23" i="2"/>
  <c r="K23" i="2" s="1"/>
  <c r="E16" i="2" l="1"/>
  <c r="I16" i="2"/>
  <c r="K16" i="2" s="1"/>
  <c r="I14" i="2"/>
  <c r="I13" i="2" s="1"/>
  <c r="E14" i="2"/>
  <c r="C13" i="2"/>
  <c r="E15" i="2"/>
  <c r="I15" i="2"/>
  <c r="K15" i="2"/>
  <c r="K14" i="2" l="1"/>
  <c r="I12" i="2"/>
  <c r="C7" i="2"/>
  <c r="E12" i="2"/>
  <c r="K13" i="2"/>
  <c r="E13" i="2"/>
  <c r="E7" i="2" l="1"/>
  <c r="K12" i="2"/>
  <c r="I7" i="2"/>
  <c r="K7" i="2" l="1"/>
  <c r="I22" i="2" l="1"/>
  <c r="K22" i="2" s="1"/>
  <c r="E22" i="2"/>
  <c r="C21" i="2"/>
  <c r="E21" i="2" s="1"/>
  <c r="C32" i="2" l="1"/>
  <c r="E32" i="2" s="1"/>
  <c r="I21" i="2"/>
  <c r="K21" i="2" l="1"/>
  <c r="K32" i="2" s="1"/>
  <c r="I32" i="2"/>
</calcChain>
</file>

<file path=xl/sharedStrings.xml><?xml version="1.0" encoding="utf-8"?>
<sst xmlns="http://schemas.openxmlformats.org/spreadsheetml/2006/main" count="103" uniqueCount="45">
  <si>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</si>
  <si>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</si>
  <si>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</si>
  <si>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</si>
  <si>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</si>
  <si>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</si>
  <si>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</si>
  <si>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</si>
  <si>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</si>
  <si>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</si>
  <si>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</si>
  <si>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</si>
  <si>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</si>
  <si>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</si>
  <si>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</si>
  <si>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</si>
  <si>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</si>
  <si>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</si>
  <si>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</si>
  <si>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</si>
  <si>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</si>
  <si>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</si>
  <si>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</si>
  <si>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</si>
  <si>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</si>
  <si>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</si>
  <si>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</si>
  <si>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</si>
  <si>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</si>
  <si>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</si>
  <si>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</si>
  <si>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</si>
  <si>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</si>
  <si>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</si>
  <si>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</si>
  <si>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</si>
  <si>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</si>
  <si>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</si>
  <si>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</si>
  <si>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</si>
  <si>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</si>
  <si>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Data aset LKM menggunakan data Kuartal 1 2018.</t>
  </si>
  <si>
    <t>Juli 2018</t>
  </si>
  <si>
    <t>Data aset Jasa Penunjang menggunakan data Semester 1 2018.</t>
  </si>
  <si>
    <t>*Data Full Fledge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</si>
</sst>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  <font>
      <sz val="9"/>
      <name val="Comic Sans MS"/>
      <family val="4"/>
    </font>
    <font>
      <sz val="9"/>
      <color rgb="FF000000"/>
      <name val="Comic Sans MS"/>
      <family val="4"/>
    </font>
    <font>
      <sz val="11"/>
      <name val="Calibri"/>
      <family val="2"/>
      <charset val="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1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67">
    <xf numFmtId="0" fontId="0" fillId="0" borderId="0" xfId="0"/>
    <xf numFmtId="43" fontId="4" fillId="0" borderId="0" xfId="1" applyFont="1"/>
    <xf numFmtId="0" fontId="4" fillId="0" borderId="0" xfId="0" applyFont="1"/>
    <xf numFmtId="0" fontId="0" fillId="9" borderId="0" xfId="0" applyFill="1"/>
    <xf numFmtId="43" fontId="48" fillId="9" borderId="2" xfId="2" applyNumberFormat="1" applyFont="1" applyFill="1" applyBorder="1"/>
    <xf numFmtId="0" fontId="0" fillId="0" borderId="0" xfId="0" applyFill="1"/>
    <xf numFmtId="180" fontId="4" fillId="0" borderId="2" xfId="845" applyNumberFormat="1" applyFont="1" applyFill="1" applyBorder="1"/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180" fontId="6" fillId="0" borderId="20" xfId="845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 indent="2"/>
    </xf>
    <xf numFmtId="0" fontId="48" fillId="9" borderId="13" xfId="0" applyFont="1" applyFill="1" applyBorder="1"/>
    <xf numFmtId="180" fontId="48" fillId="9" borderId="20" xfId="845" applyNumberFormat="1" applyFont="1" applyFill="1" applyBorder="1" applyAlignment="1">
      <alignment horizontal="right"/>
    </xf>
    <xf numFmtId="0" fontId="48" fillId="9" borderId="13" xfId="0" applyFont="1" applyFill="1" applyBorder="1" applyAlignment="1">
      <alignment vertical="top"/>
    </xf>
    <xf numFmtId="0" fontId="8" fillId="4" borderId="16" xfId="0" applyFont="1" applyFill="1" applyBorder="1"/>
    <xf numFmtId="4" fontId="8" fillId="4" borderId="17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2" fontId="6" fillId="0" borderId="20" xfId="2" applyNumberFormat="1" applyFont="1" applyBorder="1" applyAlignment="1">
      <alignment horizontal="right"/>
    </xf>
    <xf numFmtId="2" fontId="48" fillId="9" borderId="20" xfId="2" applyNumberFormat="1" applyFont="1" applyFill="1" applyBorder="1" applyAlignment="1">
      <alignment horizontal="right"/>
    </xf>
    <xf numFmtId="43" fontId="8" fillId="11" borderId="2" xfId="0" applyNumberFormat="1" applyFont="1" applyFill="1" applyBorder="1"/>
    <xf numFmtId="180" fontId="48" fillId="11" borderId="20" xfId="845" applyNumberFormat="1" applyFont="1" applyFill="1" applyBorder="1" applyAlignment="1">
      <alignment horizontal="right"/>
    </xf>
    <xf numFmtId="0" fontId="55" fillId="0" borderId="0" xfId="846" applyFont="1" applyFill="1"/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2" fontId="48" fillId="11" borderId="20" xfId="2" applyNumberFormat="1" applyFont="1" applyFill="1" applyBorder="1" applyAlignment="1">
      <alignment horizontal="right"/>
    </xf>
    <xf numFmtId="43" fontId="4" fillId="0" borderId="0" xfId="1" applyFont="1" applyFill="1"/>
    <xf numFmtId="180" fontId="8" fillId="9" borderId="2" xfId="0" applyNumberFormat="1" applyFont="1" applyFill="1" applyBorder="1" applyAlignment="1">
      <alignment vertical="center"/>
    </xf>
    <xf numFmtId="0" fontId="56" fillId="0" borderId="0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1" fontId="47" fillId="9" borderId="2" xfId="845" applyFont="1" applyFill="1" applyBorder="1" applyAlignment="1">
      <alignment horizontal="right" vertical="center"/>
    </xf>
    <xf numFmtId="41" fontId="46" fillId="0" borderId="2" xfId="845" applyNumberFormat="1" applyFont="1" applyBorder="1" applyAlignment="1">
      <alignment horizontal="right" vertical="center"/>
    </xf>
    <xf numFmtId="41" fontId="46" fillId="0" borderId="2" xfId="845" applyFont="1" applyBorder="1" applyAlignment="1">
      <alignment horizontal="right" vertical="center"/>
    </xf>
    <xf numFmtId="41" fontId="8" fillId="9" borderId="2" xfId="845" applyFont="1" applyFill="1" applyBorder="1" applyAlignment="1">
      <alignment horizontal="right" vertical="center"/>
    </xf>
    <xf numFmtId="0" fontId="47" fillId="9" borderId="13" xfId="0" applyFont="1" applyFill="1" applyBorder="1" applyAlignment="1">
      <alignment vertical="center"/>
    </xf>
    <xf numFmtId="41" fontId="47" fillId="9" borderId="20" xfId="845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1" fontId="46" fillId="0" borderId="20" xfId="845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47" fillId="4" borderId="16" xfId="0" applyFont="1" applyFill="1" applyBorder="1" applyAlignment="1">
      <alignment vertical="center"/>
    </xf>
    <xf numFmtId="41" fontId="47" fillId="4" borderId="17" xfId="845" applyFont="1" applyFill="1" applyBorder="1" applyAlignment="1">
      <alignment vertical="center"/>
    </xf>
    <xf numFmtId="41" fontId="47" fillId="4" borderId="18" xfId="845" applyFont="1" applyFill="1" applyBorder="1" applyAlignment="1">
      <alignment vertical="center"/>
    </xf>
    <xf numFmtId="41" fontId="58" fillId="0" borderId="2" xfId="845" applyFont="1" applyFill="1" applyBorder="1"/>
    <xf numFmtId="0" fontId="46" fillId="0" borderId="22" xfId="0" applyFont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43" fontId="4" fillId="0" borderId="0" xfId="0" applyNumberFormat="1" applyFont="1"/>
    <xf numFmtId="41" fontId="46" fillId="0" borderId="20" xfId="845" applyFont="1" applyFill="1" applyBorder="1" applyAlignment="1">
      <alignment horizontal="right" vertical="center"/>
    </xf>
    <xf numFmtId="41" fontId="46" fillId="0" borderId="2" xfId="845" applyFont="1" applyFill="1" applyBorder="1" applyAlignment="1">
      <alignment horizontal="right" vertical="center"/>
    </xf>
    <xf numFmtId="41" fontId="0" fillId="0" borderId="0" xfId="0" applyNumberFormat="1"/>
    <xf numFmtId="0" fontId="4" fillId="0" borderId="22" xfId="0" applyFont="1" applyBorder="1" applyAlignment="1">
      <alignment vertical="center"/>
    </xf>
    <xf numFmtId="41" fontId="58" fillId="0" borderId="22" xfId="845" applyFont="1" applyFill="1" applyBorder="1"/>
    <xf numFmtId="41" fontId="58" fillId="0" borderId="13" xfId="845" applyFont="1" applyFill="1" applyBorder="1"/>
    <xf numFmtId="0" fontId="50" fillId="10" borderId="0" xfId="0" applyFont="1" applyFill="1" applyAlignment="1">
      <alignment horizontal="center"/>
    </xf>
    <xf numFmtId="43" fontId="8" fillId="8" borderId="14" xfId="1" applyFont="1" applyFill="1" applyBorder="1" applyAlignment="1">
      <alignment horizontal="center" vertical="center"/>
    </xf>
    <xf numFmtId="43" fontId="8" fillId="8" borderId="13" xfId="1" applyFont="1" applyFill="1" applyBorder="1" applyAlignment="1">
      <alignment horizontal="center" vertical="center"/>
    </xf>
    <xf numFmtId="179" fontId="8" fillId="8" borderId="19" xfId="1" quotePrefix="1" applyNumberFormat="1" applyFont="1" applyFill="1" applyBorder="1" applyAlignment="1">
      <alignment horizontal="center" vertical="center"/>
    </xf>
    <xf numFmtId="179" fontId="8" fillId="8" borderId="19" xfId="1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%20Bagian%20IKNB%20Syariah/Subbagian%201/_PUBLIKASI%20STATISTIK%20IKNB%20SYARIAH/KK_STATISTIK%20BULANAN%20IKNB%20SYARIAH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Table Of Content"/>
      <sheetName val="Glosary"/>
      <sheetName val="Tabel 1"/>
      <sheetName val="Tabel 2"/>
      <sheetName val="Tabel 5.1.a"/>
      <sheetName val="Tabel 5.1.b"/>
      <sheetName val="Tabel 5.1.c"/>
      <sheetName val="Tabel 5.2.a"/>
      <sheetName val="Tabel 5.2.b"/>
      <sheetName val="Tabel 5.3.a"/>
      <sheetName val="Tabel 5.3.b"/>
      <sheetName val="Tabel 3"/>
      <sheetName val="Tabel 3.1"/>
      <sheetName val="Tabel 3.2"/>
      <sheetName val="Tabel 3.3"/>
      <sheetName val="Tabel 4"/>
      <sheetName val="Tabel 4.1"/>
      <sheetName val="Tabel 4.2"/>
      <sheetName val="Tabel 4.3"/>
      <sheetName val="Tabel 5"/>
      <sheetName val="Tabel 5.1"/>
      <sheetName val="Tabel 5.2"/>
      <sheetName val="Tabel 5.3"/>
      <sheetName val="Tabel 6.1"/>
      <sheetName val="Tabel 6.2"/>
      <sheetName val="Tabel 6.3"/>
      <sheetName val="Tabel 7"/>
      <sheetName val="Tabel 8"/>
      <sheetName val="Tabel 9"/>
      <sheetName val="Tabel 10"/>
      <sheetName val="Tabel 11"/>
      <sheetName val="Tabel 12"/>
      <sheetName val="Tabel 13"/>
      <sheetName val="Tabel 14"/>
      <sheetName val="Tabel 15"/>
      <sheetName val="Tabel 19 (2)"/>
      <sheetName val="Tabel 16"/>
      <sheetName val="Tabel 17"/>
      <sheetName val="Tabel 18"/>
      <sheetName val="Tabel 19"/>
      <sheetName val="Tabel 20"/>
      <sheetName val="Tabel 21 (satuan utuh)"/>
      <sheetName val="Tabel 21"/>
      <sheetName val="Tabel 22"/>
    </sheetNames>
    <sheetDataSet>
      <sheetData sheetId="0"/>
      <sheetData sheetId="1"/>
      <sheetData sheetId="2"/>
      <sheetData sheetId="3"/>
      <sheetData sheetId="4">
        <row r="4">
          <cell r="GC4">
            <v>34468.891795750002</v>
          </cell>
        </row>
        <row r="5">
          <cell r="GC5">
            <v>5570.3234884800004</v>
          </cell>
        </row>
        <row r="6">
          <cell r="GC6">
            <v>1830.7209010500001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zoomScaleNormal="100" workbookViewId="0">
      <selection activeCell="E40" sqref="E40"/>
    </sheetView>
  </sheetViews>
  <sheetFormatPr defaultRowHeight="16.5"/>
  <cols>
    <col min="1" max="1" width="11.5703125" style="29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29" bestFit="1" customWidth="1"/>
    <col min="7" max="7" width="9.140625" style="29" customWidth="1"/>
    <col min="8" max="8" width="28.42578125" style="29" customWidth="1"/>
    <col min="9" max="9" width="17.5703125" style="29" customWidth="1"/>
    <col min="10" max="10" width="14.85546875" style="29" customWidth="1"/>
    <col min="11" max="11" width="19" style="29" customWidth="1"/>
    <col min="12" max="16384" width="9.140625" style="29"/>
  </cols>
  <sheetData>
    <row r="2" spans="2:11" ht="19.5">
      <c r="B2" s="60" t="s">
        <v>35</v>
      </c>
      <c r="C2" s="60"/>
      <c r="D2" s="60"/>
      <c r="E2" s="60"/>
      <c r="H2" s="60" t="s">
        <v>35</v>
      </c>
      <c r="I2" s="60"/>
      <c r="J2" s="60"/>
      <c r="K2" s="60"/>
    </row>
    <row r="3" spans="2:11">
      <c r="B3" s="1"/>
      <c r="C3" s="1"/>
      <c r="D3" s="1"/>
      <c r="H3" s="1"/>
      <c r="I3" s="1"/>
      <c r="J3" s="1"/>
      <c r="K3" s="2"/>
    </row>
    <row r="4" spans="2:11" ht="19.5" thickBot="1">
      <c r="B4" s="1"/>
      <c r="C4" s="1"/>
      <c r="D4" s="1"/>
      <c r="E4" s="8" t="s">
        <v>0</v>
      </c>
      <c r="H4" s="1"/>
      <c r="I4" s="1"/>
      <c r="J4" s="1"/>
      <c r="K4" s="8" t="s">
        <v>38</v>
      </c>
    </row>
    <row r="5" spans="2:11" s="24" customFormat="1" ht="18">
      <c r="B5" s="61" t="s">
        <v>1</v>
      </c>
      <c r="C5" s="63" t="s">
        <v>42</v>
      </c>
      <c r="D5" s="64"/>
      <c r="E5" s="65" t="s">
        <v>28</v>
      </c>
      <c r="H5" s="61" t="s">
        <v>1</v>
      </c>
      <c r="I5" s="63" t="str">
        <f>C5</f>
        <v>Juli 2018</v>
      </c>
      <c r="J5" s="64"/>
      <c r="K5" s="65" t="s">
        <v>28</v>
      </c>
    </row>
    <row r="6" spans="2:11" s="24" customFormat="1" ht="18">
      <c r="B6" s="62"/>
      <c r="C6" s="35" t="s">
        <v>34</v>
      </c>
      <c r="D6" s="35" t="s">
        <v>2</v>
      </c>
      <c r="E6" s="66"/>
      <c r="H6" s="62"/>
      <c r="I6" s="35" t="s">
        <v>34</v>
      </c>
      <c r="J6" s="35" t="s">
        <v>2</v>
      </c>
      <c r="K6" s="66"/>
    </row>
    <row r="7" spans="2:11" s="24" customFormat="1" ht="18">
      <c r="B7" s="12" t="s">
        <v>3</v>
      </c>
      <c r="C7" s="4">
        <f>SUM(C8:C12)</f>
        <v>1163.6881922932425</v>
      </c>
      <c r="D7" s="4">
        <f>SUM(D8:D12)</f>
        <v>41.869936185280004</v>
      </c>
      <c r="E7" s="13">
        <f>C7+D7</f>
        <v>1205.5581284785226</v>
      </c>
      <c r="F7" s="25"/>
      <c r="G7" s="25"/>
      <c r="H7" s="12" t="s">
        <v>3</v>
      </c>
      <c r="I7" s="4">
        <f>SUM(I8:I12)</f>
        <v>1163688.1922932423</v>
      </c>
      <c r="J7" s="4">
        <f>SUM(J8:J12)</f>
        <v>41869.936185279999</v>
      </c>
      <c r="K7" s="13">
        <f>I7+J7</f>
        <v>1205558.1284785224</v>
      </c>
    </row>
    <row r="8" spans="2:11">
      <c r="B8" s="9" t="s">
        <v>4</v>
      </c>
      <c r="C8" s="6">
        <v>515.63630665828998</v>
      </c>
      <c r="D8" s="6">
        <f>'[1]Tabel 1'!$GC$4/1000</f>
        <v>34.468891795750004</v>
      </c>
      <c r="E8" s="18">
        <f t="shared" ref="E8:E32" si="0">C8+D8</f>
        <v>550.10519845403996</v>
      </c>
      <c r="F8" s="23"/>
      <c r="G8" s="23"/>
      <c r="H8" s="9" t="s">
        <v>4</v>
      </c>
      <c r="I8" s="7">
        <f>C8*1000</f>
        <v>515636.30665828998</v>
      </c>
      <c r="J8" s="7">
        <f>D8*1000</f>
        <v>34468.891795750002</v>
      </c>
      <c r="K8" s="10">
        <f>SUM(I8:J8)</f>
        <v>550105.19845403999</v>
      </c>
    </row>
    <row r="9" spans="2:11">
      <c r="B9" s="9" t="s">
        <v>5</v>
      </c>
      <c r="C9" s="6">
        <v>139.75569398095996</v>
      </c>
      <c r="D9" s="6">
        <f>'[1]Tabel 1'!$GC$5/1000</f>
        <v>5.5703234884800006</v>
      </c>
      <c r="E9" s="18">
        <f t="shared" si="0"/>
        <v>145.32601746943996</v>
      </c>
      <c r="F9" s="23"/>
      <c r="G9" s="23"/>
      <c r="H9" s="9" t="s">
        <v>5</v>
      </c>
      <c r="I9" s="7">
        <f t="shared" ref="I9:J14" si="1">C9*1000</f>
        <v>139755.69398095997</v>
      </c>
      <c r="J9" s="7">
        <f t="shared" ref="J9:J12" si="2">D9*1000</f>
        <v>5570.3234884800004</v>
      </c>
      <c r="K9" s="10">
        <f t="shared" ref="K9:K12" si="3">SUM(I9:J9)</f>
        <v>145326.01746943998</v>
      </c>
    </row>
    <row r="10" spans="2:11">
      <c r="B10" s="9" t="s">
        <v>6</v>
      </c>
      <c r="C10" s="6">
        <v>19.894693064269994</v>
      </c>
      <c r="D10" s="6">
        <f>'[1]Tabel 1'!$GC$6/1000</f>
        <v>1.8307209010500001</v>
      </c>
      <c r="E10" s="18">
        <f t="shared" si="0"/>
        <v>21.725413965319994</v>
      </c>
      <c r="F10" s="23"/>
      <c r="G10" s="23"/>
      <c r="H10" s="9" t="s">
        <v>6</v>
      </c>
      <c r="I10" s="7">
        <f t="shared" si="1"/>
        <v>19894.693064269995</v>
      </c>
      <c r="J10" s="7">
        <f t="shared" si="2"/>
        <v>1830.7209010500001</v>
      </c>
      <c r="K10" s="10">
        <f t="shared" si="3"/>
        <v>21725.413965319996</v>
      </c>
    </row>
    <row r="11" spans="2:11">
      <c r="B11" s="9" t="s">
        <v>7</v>
      </c>
      <c r="C11" s="6">
        <v>127.74832136202001</v>
      </c>
      <c r="D11" s="6">
        <v>0</v>
      </c>
      <c r="E11" s="18">
        <f t="shared" si="0"/>
        <v>127.74832136202001</v>
      </c>
      <c r="F11" s="23"/>
      <c r="G11" s="23"/>
      <c r="H11" s="9" t="s">
        <v>7</v>
      </c>
      <c r="I11" s="7">
        <f t="shared" si="1"/>
        <v>127748.32136202001</v>
      </c>
      <c r="J11" s="7">
        <f t="shared" si="2"/>
        <v>0</v>
      </c>
      <c r="K11" s="10">
        <f t="shared" si="3"/>
        <v>127748.32136202001</v>
      </c>
    </row>
    <row r="12" spans="2:11">
      <c r="B12" s="11" t="s">
        <v>8</v>
      </c>
      <c r="C12" s="6">
        <v>360.65317722770249</v>
      </c>
      <c r="D12" s="6">
        <v>0</v>
      </c>
      <c r="E12" s="18">
        <f t="shared" si="0"/>
        <v>360.65317722770249</v>
      </c>
      <c r="F12" s="23"/>
      <c r="G12" s="23"/>
      <c r="H12" s="11" t="s">
        <v>8</v>
      </c>
      <c r="I12" s="7">
        <f t="shared" si="1"/>
        <v>360653.17722770246</v>
      </c>
      <c r="J12" s="7">
        <f t="shared" si="2"/>
        <v>0</v>
      </c>
      <c r="K12" s="10">
        <f t="shared" si="3"/>
        <v>360653.17722770246</v>
      </c>
    </row>
    <row r="13" spans="2:11" s="24" customFormat="1" ht="18">
      <c r="B13" s="12" t="s">
        <v>9</v>
      </c>
      <c r="C13" s="4">
        <f>SUM(C14:C16)</f>
        <v>551.23208004086803</v>
      </c>
      <c r="D13" s="4">
        <f>SUM(D14:D16)</f>
        <v>29.411767167239038</v>
      </c>
      <c r="E13" s="19">
        <f t="shared" si="0"/>
        <v>580.6438472081071</v>
      </c>
      <c r="F13" s="25"/>
      <c r="G13" s="25"/>
      <c r="H13" s="12" t="s">
        <v>9</v>
      </c>
      <c r="I13" s="4">
        <f>SUM(I14:I16)</f>
        <v>551232.08004086802</v>
      </c>
      <c r="J13" s="4">
        <f>SUM(J14:J16)</f>
        <v>29411.767167239039</v>
      </c>
      <c r="K13" s="13">
        <f>I13+J13</f>
        <v>580643.84720810701</v>
      </c>
    </row>
    <row r="14" spans="2:11">
      <c r="B14" s="11" t="s">
        <v>25</v>
      </c>
      <c r="C14" s="6">
        <v>473.91111130784998</v>
      </c>
      <c r="D14" s="6">
        <v>26.027302991900999</v>
      </c>
      <c r="E14" s="18">
        <f t="shared" si="0"/>
        <v>499.938414299751</v>
      </c>
      <c r="F14" s="28"/>
      <c r="G14" s="23"/>
      <c r="H14" s="11" t="s">
        <v>25</v>
      </c>
      <c r="I14" s="7">
        <f t="shared" si="1"/>
        <v>473911.11130784999</v>
      </c>
      <c r="J14" s="7">
        <f t="shared" si="1"/>
        <v>26027.302991901</v>
      </c>
      <c r="K14" s="10">
        <f>SUM(I14:J14)</f>
        <v>499938.41429975099</v>
      </c>
    </row>
    <row r="15" spans="2:11">
      <c r="B15" s="11" t="s">
        <v>10</v>
      </c>
      <c r="C15" s="6">
        <v>10.069083466130692</v>
      </c>
      <c r="D15" s="6">
        <v>1.2749674473535999</v>
      </c>
      <c r="E15" s="18">
        <f t="shared" si="0"/>
        <v>11.344050913484292</v>
      </c>
      <c r="F15" s="23"/>
      <c r="G15" s="23"/>
      <c r="H15" s="11" t="s">
        <v>10</v>
      </c>
      <c r="I15" s="7">
        <f t="shared" ref="I15:J20" si="4">C15*1000</f>
        <v>10069.083466130693</v>
      </c>
      <c r="J15" s="7">
        <f t="shared" ref="J15:J16" si="5">D15*1000</f>
        <v>1274.9674473535999</v>
      </c>
      <c r="K15" s="10">
        <f t="shared" ref="K15:K16" si="6">SUM(I15:J15)</f>
        <v>11344.050913484292</v>
      </c>
    </row>
    <row r="16" spans="2:11">
      <c r="B16" s="11" t="s">
        <v>26</v>
      </c>
      <c r="C16" s="6">
        <v>67.251885266887342</v>
      </c>
      <c r="D16" s="6">
        <v>2.1094967279844399</v>
      </c>
      <c r="E16" s="18">
        <f t="shared" si="0"/>
        <v>69.361381994871778</v>
      </c>
      <c r="F16" s="28"/>
      <c r="G16" s="28"/>
      <c r="H16" s="11" t="s">
        <v>26</v>
      </c>
      <c r="I16" s="7">
        <f t="shared" si="4"/>
        <v>67251.885266887344</v>
      </c>
      <c r="J16" s="7">
        <f t="shared" si="5"/>
        <v>2109.49672798444</v>
      </c>
      <c r="K16" s="10">
        <f t="shared" si="6"/>
        <v>69361.381994871786</v>
      </c>
    </row>
    <row r="17" spans="2:11" s="24" customFormat="1" ht="18">
      <c r="B17" s="12" t="s">
        <v>11</v>
      </c>
      <c r="C17" s="4">
        <f>SUM(C18:C20)</f>
        <v>263.13</v>
      </c>
      <c r="D17" s="4">
        <f>SUM(D18:D20)</f>
        <v>2.94127784061252</v>
      </c>
      <c r="E17" s="19">
        <f t="shared" si="0"/>
        <v>266.07127784061254</v>
      </c>
      <c r="F17" s="25"/>
      <c r="G17" s="25"/>
      <c r="H17" s="12" t="s">
        <v>11</v>
      </c>
      <c r="I17" s="4">
        <f>SUM(I18:I20)</f>
        <v>263130</v>
      </c>
      <c r="J17" s="4">
        <f>SUM(J18:J20)</f>
        <v>2941.2778406125199</v>
      </c>
      <c r="K17" s="13">
        <f>I17+J17</f>
        <v>266071.27784061251</v>
      </c>
    </row>
    <row r="18" spans="2:11">
      <c r="B18" s="11" t="s">
        <v>12</v>
      </c>
      <c r="C18" s="6">
        <v>151.19999999999999</v>
      </c>
      <c r="D18" s="6">
        <v>0</v>
      </c>
      <c r="E18" s="18">
        <f t="shared" si="0"/>
        <v>151.19999999999999</v>
      </c>
      <c r="F18" s="23"/>
      <c r="G18" s="23"/>
      <c r="H18" s="11" t="s">
        <v>12</v>
      </c>
      <c r="I18" s="7">
        <f t="shared" si="4"/>
        <v>151200</v>
      </c>
      <c r="J18" s="7">
        <f t="shared" si="4"/>
        <v>0</v>
      </c>
      <c r="K18" s="10">
        <f>SUM(I18:J18)</f>
        <v>151200</v>
      </c>
    </row>
    <row r="19" spans="2:11">
      <c r="B19" s="11" t="s">
        <v>13</v>
      </c>
      <c r="C19" s="6">
        <v>31.64</v>
      </c>
      <c r="D19" s="6">
        <v>0</v>
      </c>
      <c r="E19" s="18">
        <f t="shared" si="0"/>
        <v>31.64</v>
      </c>
      <c r="F19" s="23"/>
      <c r="G19" s="23"/>
      <c r="H19" s="11" t="s">
        <v>13</v>
      </c>
      <c r="I19" s="7">
        <f t="shared" si="4"/>
        <v>31640</v>
      </c>
      <c r="J19" s="7">
        <f t="shared" si="4"/>
        <v>0</v>
      </c>
      <c r="K19" s="10">
        <f t="shared" ref="K19:K20" si="7">SUM(I19:J19)</f>
        <v>31640</v>
      </c>
    </row>
    <row r="20" spans="2:11">
      <c r="B20" s="11" t="s">
        <v>14</v>
      </c>
      <c r="C20" s="6">
        <v>80.290000000000006</v>
      </c>
      <c r="D20" s="6">
        <v>2.94127784061252</v>
      </c>
      <c r="E20" s="18">
        <f t="shared" si="0"/>
        <v>83.23127784061252</v>
      </c>
      <c r="F20" s="23"/>
      <c r="G20" s="23"/>
      <c r="H20" s="11" t="s">
        <v>14</v>
      </c>
      <c r="I20" s="7">
        <f t="shared" si="4"/>
        <v>80290</v>
      </c>
      <c r="J20" s="7">
        <f t="shared" si="4"/>
        <v>2941.2778406125199</v>
      </c>
      <c r="K20" s="10">
        <f t="shared" si="7"/>
        <v>83231.277840612514</v>
      </c>
    </row>
    <row r="21" spans="2:11" s="24" customFormat="1" ht="18">
      <c r="B21" s="12" t="s">
        <v>15</v>
      </c>
      <c r="C21" s="4">
        <f>SUM(C22:C27)</f>
        <v>194.02023894745176</v>
      </c>
      <c r="D21" s="4">
        <f>SUM(D22:D27)</f>
        <v>24.200855510800597</v>
      </c>
      <c r="E21" s="19">
        <f t="shared" si="0"/>
        <v>218.22109445825237</v>
      </c>
      <c r="F21" s="25"/>
      <c r="G21" s="25"/>
      <c r="H21" s="12" t="s">
        <v>15</v>
      </c>
      <c r="I21" s="4">
        <f>SUM(I22:I27)</f>
        <v>194020.23894745173</v>
      </c>
      <c r="J21" s="4">
        <f>SUM(J22:J27)</f>
        <v>24200.855510800593</v>
      </c>
      <c r="K21" s="13">
        <f>I21+J21</f>
        <v>218221.09445825231</v>
      </c>
    </row>
    <row r="22" spans="2:11">
      <c r="B22" s="11" t="s">
        <v>27</v>
      </c>
      <c r="C22" s="6">
        <v>99.349130740256015</v>
      </c>
      <c r="D22" s="6">
        <v>16.256859913926988</v>
      </c>
      <c r="E22" s="18">
        <f t="shared" si="0"/>
        <v>115.605990654183</v>
      </c>
      <c r="F22" s="28"/>
      <c r="G22" s="23"/>
      <c r="H22" s="11" t="s">
        <v>27</v>
      </c>
      <c r="I22" s="7">
        <f t="shared" ref="I22" si="8">C22*1000</f>
        <v>99349.13074025602</v>
      </c>
      <c r="J22" s="7">
        <f t="shared" ref="J22" si="9">D22*1000</f>
        <v>16256.859913926988</v>
      </c>
      <c r="K22" s="10">
        <f>SUM(I22:J22)</f>
        <v>115605.99065418301</v>
      </c>
    </row>
    <row r="23" spans="2:11">
      <c r="B23" s="11" t="s">
        <v>29</v>
      </c>
      <c r="C23" s="6">
        <v>44.947768090458503</v>
      </c>
      <c r="D23" s="6">
        <v>6.6464871772819896</v>
      </c>
      <c r="E23" s="18">
        <f t="shared" si="0"/>
        <v>51.594255267740493</v>
      </c>
      <c r="F23" s="28"/>
      <c r="G23" s="23"/>
      <c r="H23" s="11" t="s">
        <v>29</v>
      </c>
      <c r="I23" s="7">
        <f t="shared" ref="I23:I27" si="10">C23*1000</f>
        <v>44947.7680904585</v>
      </c>
      <c r="J23" s="7">
        <f t="shared" ref="J23:J27" si="11">D23*1000</f>
        <v>6646.4871772819897</v>
      </c>
      <c r="K23" s="10">
        <f t="shared" ref="K23:K27" si="12">SUM(I23:J23)</f>
        <v>51594.255267740489</v>
      </c>
    </row>
    <row r="24" spans="2:11">
      <c r="B24" s="11" t="s">
        <v>16</v>
      </c>
      <c r="C24" s="6">
        <v>16.909845442483181</v>
      </c>
      <c r="D24" s="6">
        <v>1.297508419591618</v>
      </c>
      <c r="E24" s="18">
        <f t="shared" si="0"/>
        <v>18.2073538620748</v>
      </c>
      <c r="F24" s="28"/>
      <c r="G24" s="23"/>
      <c r="H24" s="11" t="s">
        <v>16</v>
      </c>
      <c r="I24" s="7">
        <f t="shared" si="10"/>
        <v>16909.84544248318</v>
      </c>
      <c r="J24" s="7">
        <f t="shared" si="11"/>
        <v>1297.5084195916179</v>
      </c>
      <c r="K24" s="10">
        <f t="shared" si="12"/>
        <v>18207.353862074797</v>
      </c>
    </row>
    <row r="25" spans="2:11">
      <c r="B25" s="11" t="s">
        <v>17</v>
      </c>
      <c r="C25" s="6">
        <v>16.785109000000002</v>
      </c>
      <c r="D25" s="6">
        <v>0</v>
      </c>
      <c r="E25" s="18">
        <f t="shared" si="0"/>
        <v>16.785109000000002</v>
      </c>
      <c r="F25" s="23"/>
      <c r="G25" s="23"/>
      <c r="H25" s="11" t="s">
        <v>17</v>
      </c>
      <c r="I25" s="7">
        <f t="shared" si="10"/>
        <v>16785.109</v>
      </c>
      <c r="J25" s="7">
        <f t="shared" si="11"/>
        <v>0</v>
      </c>
      <c r="K25" s="10">
        <f t="shared" si="12"/>
        <v>16785.109</v>
      </c>
    </row>
    <row r="26" spans="2:11">
      <c r="B26" s="11" t="s">
        <v>18</v>
      </c>
      <c r="C26" s="6">
        <v>12.9443363119673</v>
      </c>
      <c r="D26" s="6">
        <v>0</v>
      </c>
      <c r="E26" s="18">
        <f t="shared" si="0"/>
        <v>12.9443363119673</v>
      </c>
      <c r="F26" s="23"/>
      <c r="G26" s="23"/>
      <c r="H26" s="11" t="s">
        <v>18</v>
      </c>
      <c r="I26" s="7">
        <f t="shared" si="10"/>
        <v>12944.336311967299</v>
      </c>
      <c r="J26" s="7">
        <f t="shared" si="11"/>
        <v>0</v>
      </c>
      <c r="K26" s="10">
        <f t="shared" si="12"/>
        <v>12944.336311967299</v>
      </c>
    </row>
    <row r="27" spans="2:11">
      <c r="B27" s="11" t="s">
        <v>19</v>
      </c>
      <c r="C27" s="6">
        <v>3.0840493622867498</v>
      </c>
      <c r="D27" s="6">
        <v>0</v>
      </c>
      <c r="E27" s="18">
        <f t="shared" si="0"/>
        <v>3.0840493622867498</v>
      </c>
      <c r="F27" s="23"/>
      <c r="G27" s="23"/>
      <c r="H27" s="11" t="s">
        <v>19</v>
      </c>
      <c r="I27" s="7">
        <f t="shared" si="10"/>
        <v>3084.0493622867498</v>
      </c>
      <c r="J27" s="7">
        <f t="shared" si="11"/>
        <v>0</v>
      </c>
      <c r="K27" s="10">
        <f t="shared" si="12"/>
        <v>3084.0493622867498</v>
      </c>
    </row>
    <row r="28" spans="2:11" s="24" customFormat="1" ht="18">
      <c r="B28" s="12" t="s">
        <v>20</v>
      </c>
      <c r="C28" s="4">
        <f>SUM(C29:C30)</f>
        <v>8.98</v>
      </c>
      <c r="D28" s="4">
        <f>SUM(D29:D30)</f>
        <v>0</v>
      </c>
      <c r="E28" s="19">
        <f t="shared" si="0"/>
        <v>8.98</v>
      </c>
      <c r="F28" s="25"/>
      <c r="G28" s="25"/>
      <c r="H28" s="12" t="s">
        <v>20</v>
      </c>
      <c r="I28" s="4">
        <f>SUM(I29:I30)</f>
        <v>8980</v>
      </c>
      <c r="J28" s="4">
        <f>SUM(J29:J30)</f>
        <v>0</v>
      </c>
      <c r="K28" s="13">
        <f>I28+J28</f>
        <v>8980</v>
      </c>
    </row>
    <row r="29" spans="2:11">
      <c r="B29" s="11" t="s">
        <v>21</v>
      </c>
      <c r="C29" s="6">
        <v>6.6760000000000002</v>
      </c>
      <c r="D29" s="6">
        <v>0</v>
      </c>
      <c r="E29" s="18">
        <f t="shared" si="0"/>
        <v>6.6760000000000002</v>
      </c>
      <c r="F29" s="23"/>
      <c r="G29" s="23"/>
      <c r="H29" s="11" t="s">
        <v>21</v>
      </c>
      <c r="I29" s="7">
        <f t="shared" ref="I29" si="13">C29*1000</f>
        <v>6676</v>
      </c>
      <c r="J29" s="7">
        <f t="shared" ref="J29" si="14">D29*1000</f>
        <v>0</v>
      </c>
      <c r="K29" s="10">
        <f>SUM(I29:J29)</f>
        <v>6676</v>
      </c>
    </row>
    <row r="30" spans="2:11">
      <c r="B30" s="11" t="s">
        <v>22</v>
      </c>
      <c r="C30" s="6">
        <v>2.3039999999999998</v>
      </c>
      <c r="D30" s="6">
        <v>0</v>
      </c>
      <c r="E30" s="18">
        <f t="shared" si="0"/>
        <v>2.3039999999999998</v>
      </c>
      <c r="F30" s="23"/>
      <c r="G30" s="23"/>
      <c r="H30" s="11" t="s">
        <v>22</v>
      </c>
      <c r="I30" s="7">
        <f t="shared" ref="I30" si="15">C30*1000</f>
        <v>2304</v>
      </c>
      <c r="J30" s="7">
        <f t="shared" ref="J30" si="16">D30*1000</f>
        <v>0</v>
      </c>
      <c r="K30" s="10">
        <f>SUM(I30:J30)</f>
        <v>2304</v>
      </c>
    </row>
    <row r="31" spans="2:11" ht="18">
      <c r="B31" s="14" t="s">
        <v>23</v>
      </c>
      <c r="C31" s="33">
        <v>0.33989307817111131</v>
      </c>
      <c r="D31" s="33">
        <v>0.15676373117511999</v>
      </c>
      <c r="E31" s="31">
        <f t="shared" si="0"/>
        <v>0.4966568093462313</v>
      </c>
      <c r="F31" s="25"/>
      <c r="G31" s="23"/>
      <c r="H31" s="14" t="s">
        <v>23</v>
      </c>
      <c r="I31" s="20">
        <f t="shared" ref="I31" si="17">C31*1000</f>
        <v>339.89307817111131</v>
      </c>
      <c r="J31" s="20">
        <f t="shared" ref="J31" si="18">D31*1000</f>
        <v>156.76373117512</v>
      </c>
      <c r="K31" s="21">
        <f>SUM(I31:J31)</f>
        <v>496.65680934623128</v>
      </c>
    </row>
    <row r="32" spans="2:11" ht="18.75" thickBot="1">
      <c r="B32" s="15" t="s">
        <v>24</v>
      </c>
      <c r="C32" s="16">
        <f>C21+C17+C13+C7+C31+C28</f>
        <v>2181.3904043597331</v>
      </c>
      <c r="D32" s="16">
        <f>D21+D17+D13+D7+D31+D28</f>
        <v>98.580600435107272</v>
      </c>
      <c r="E32" s="17">
        <f t="shared" si="0"/>
        <v>2279.9710047948402</v>
      </c>
      <c r="F32" s="24"/>
      <c r="H32" s="15" t="s">
        <v>24</v>
      </c>
      <c r="I32" s="16">
        <f t="shared" ref="I32:J32" si="19">I21+I17+I13+I7+I31+I28</f>
        <v>2181390.4043597332</v>
      </c>
      <c r="J32" s="16">
        <f t="shared" si="19"/>
        <v>98580.600435107262</v>
      </c>
      <c r="K32" s="17">
        <f>K21+K17+K13+K7+K31+K28</f>
        <v>2279971.0047948402</v>
      </c>
    </row>
    <row r="33" spans="1:11">
      <c r="B33" s="1"/>
      <c r="C33" s="1"/>
      <c r="D33" s="1"/>
      <c r="E33" s="53"/>
      <c r="K33" s="32"/>
    </row>
    <row r="35" spans="1:11">
      <c r="B35" s="34" t="s">
        <v>40</v>
      </c>
      <c r="I35" s="26"/>
      <c r="J35" s="26"/>
      <c r="K35" s="26"/>
    </row>
    <row r="36" spans="1:11">
      <c r="B36" s="34" t="s">
        <v>41</v>
      </c>
    </row>
    <row r="37" spans="1:11">
      <c r="B37" s="34" t="s">
        <v>43</v>
      </c>
    </row>
    <row r="38" spans="1:11">
      <c r="A38" s="27"/>
      <c r="B38" s="30"/>
    </row>
    <row r="39" spans="1:11">
      <c r="A39" s="27"/>
      <c r="B39" s="30"/>
    </row>
    <row r="40" spans="1:11">
      <c r="A40" s="27"/>
      <c r="B40" s="30"/>
    </row>
    <row r="41" spans="1:11">
      <c r="A41" s="27"/>
      <c r="B41" s="30"/>
    </row>
    <row r="42" spans="1:11">
      <c r="A42" s="27"/>
      <c r="B42" s="30"/>
    </row>
    <row r="43" spans="1:11">
      <c r="A43" s="27"/>
      <c r="B43" s="22"/>
      <c r="C43" s="30"/>
      <c r="D43" s="30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showGridLines="0" topLeftCell="A16" zoomScaleNormal="100" workbookViewId="0">
      <selection activeCell="B36" sqref="B36"/>
    </sheetView>
  </sheetViews>
  <sheetFormatPr defaultRowHeight="15"/>
  <cols>
    <col min="1" max="1" width="9.140625" style="5"/>
    <col min="2" max="2" width="45" customWidth="1"/>
    <col min="3" max="3" width="15.5703125" bestFit="1" customWidth="1"/>
    <col min="4" max="5" width="10.7109375" bestFit="1" customWidth="1"/>
    <col min="6" max="88" width="9.140625" style="5"/>
  </cols>
  <sheetData>
    <row r="1" spans="1:88" ht="19.5">
      <c r="B1" s="60" t="s">
        <v>36</v>
      </c>
      <c r="C1" s="60"/>
      <c r="D1" s="60"/>
      <c r="E1" s="60"/>
    </row>
    <row r="2" spans="1:88" ht="19.5">
      <c r="B2" s="60" t="s">
        <v>37</v>
      </c>
      <c r="C2" s="60"/>
      <c r="D2" s="60"/>
      <c r="E2" s="60"/>
    </row>
    <row r="3" spans="1:88" ht="19.5" thickBot="1">
      <c r="B3" s="1"/>
      <c r="C3" s="1"/>
      <c r="D3" s="1"/>
      <c r="E3" s="8"/>
    </row>
    <row r="4" spans="1:88" ht="18">
      <c r="B4" s="61" t="s">
        <v>1</v>
      </c>
      <c r="C4" s="63" t="str">
        <f>'data aset IKNB'!C5:D5</f>
        <v>Juli 2018</v>
      </c>
      <c r="D4" s="64"/>
      <c r="E4" s="65" t="s">
        <v>28</v>
      </c>
    </row>
    <row r="5" spans="1:88" ht="18">
      <c r="B5" s="62"/>
      <c r="C5" s="35" t="s">
        <v>34</v>
      </c>
      <c r="D5" s="35" t="s">
        <v>39</v>
      </c>
      <c r="E5" s="66"/>
    </row>
    <row r="6" spans="1:88" s="3" customFormat="1" ht="18">
      <c r="A6" s="5"/>
      <c r="B6" s="41" t="s">
        <v>3</v>
      </c>
      <c r="C6" s="37">
        <f>SUM(C7:C11)</f>
        <v>138</v>
      </c>
      <c r="D6" s="37">
        <f>SUM(D7:D11)</f>
        <v>13</v>
      </c>
      <c r="E6" s="42">
        <f t="shared" ref="E6:E11" si="0">C6+D6</f>
        <v>151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6.5">
      <c r="B7" s="43" t="s">
        <v>4</v>
      </c>
      <c r="C7" s="38">
        <v>53</v>
      </c>
      <c r="D7" s="38">
        <v>7</v>
      </c>
      <c r="E7" s="44">
        <f t="shared" si="0"/>
        <v>60</v>
      </c>
    </row>
    <row r="8" spans="1:88" ht="16.5">
      <c r="B8" s="45" t="s">
        <v>5</v>
      </c>
      <c r="C8" s="38">
        <v>74</v>
      </c>
      <c r="D8" s="38">
        <v>5</v>
      </c>
      <c r="E8" s="44">
        <f t="shared" si="0"/>
        <v>79</v>
      </c>
    </row>
    <row r="9" spans="1:88" ht="16.5">
      <c r="B9" s="45" t="s">
        <v>6</v>
      </c>
      <c r="C9" s="38">
        <v>6</v>
      </c>
      <c r="D9" s="38">
        <v>1</v>
      </c>
      <c r="E9" s="44">
        <f t="shared" si="0"/>
        <v>7</v>
      </c>
    </row>
    <row r="10" spans="1:88" ht="16.5">
      <c r="B10" s="45" t="s">
        <v>7</v>
      </c>
      <c r="C10" s="38">
        <v>3</v>
      </c>
      <c r="D10" s="38">
        <v>0</v>
      </c>
      <c r="E10" s="44">
        <f t="shared" si="0"/>
        <v>3</v>
      </c>
    </row>
    <row r="11" spans="1:88" ht="16.5">
      <c r="B11" s="45" t="s">
        <v>8</v>
      </c>
      <c r="C11" s="38">
        <v>2</v>
      </c>
      <c r="D11" s="38">
        <v>0</v>
      </c>
      <c r="E11" s="44">
        <f t="shared" si="0"/>
        <v>2</v>
      </c>
    </row>
    <row r="12" spans="1:88" s="3" customFormat="1" ht="18">
      <c r="A12" s="5"/>
      <c r="B12" s="46" t="s">
        <v>9</v>
      </c>
      <c r="C12" s="40">
        <f>SUM(C13:C15)</f>
        <v>249</v>
      </c>
      <c r="D12" s="40">
        <f>SUM(D13:D15)</f>
        <v>7</v>
      </c>
      <c r="E12" s="42">
        <f>D12+C12</f>
        <v>256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6.5">
      <c r="B13" s="57" t="s">
        <v>25</v>
      </c>
      <c r="C13" s="50">
        <v>186</v>
      </c>
      <c r="D13" s="50">
        <v>3</v>
      </c>
      <c r="E13" s="44">
        <f>C13+D13</f>
        <v>189</v>
      </c>
    </row>
    <row r="14" spans="1:88" ht="16.5">
      <c r="B14" s="57" t="s">
        <v>10</v>
      </c>
      <c r="C14" s="50">
        <v>61</v>
      </c>
      <c r="D14" s="50">
        <v>4</v>
      </c>
      <c r="E14" s="44">
        <f>C14+D14</f>
        <v>65</v>
      </c>
    </row>
    <row r="15" spans="1:88" ht="16.5">
      <c r="B15" s="57" t="s">
        <v>26</v>
      </c>
      <c r="C15" s="39">
        <v>2</v>
      </c>
      <c r="D15" s="39">
        <v>0</v>
      </c>
      <c r="E15" s="44">
        <f>C15+D15</f>
        <v>2</v>
      </c>
    </row>
    <row r="16" spans="1:88" s="3" customFormat="1" ht="18">
      <c r="A16" s="5"/>
      <c r="B16" s="41" t="s">
        <v>11</v>
      </c>
      <c r="C16" s="37">
        <f>SUM(C17:C19)</f>
        <v>232</v>
      </c>
      <c r="D16" s="37">
        <f>SUM(D17:D19)</f>
        <v>1</v>
      </c>
      <c r="E16" s="42">
        <f>D16+C16</f>
        <v>233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6.5">
      <c r="B17" s="51" t="s">
        <v>12</v>
      </c>
      <c r="C17" s="50">
        <v>165</v>
      </c>
      <c r="D17" s="39">
        <v>0</v>
      </c>
      <c r="E17" s="44">
        <f>C17+D17</f>
        <v>165</v>
      </c>
    </row>
    <row r="18" spans="1:88" ht="16.5">
      <c r="B18" s="45" t="s">
        <v>13</v>
      </c>
      <c r="C18" s="39">
        <v>44</v>
      </c>
      <c r="D18" s="39">
        <v>0</v>
      </c>
      <c r="E18" s="44">
        <f>C18+D18</f>
        <v>44</v>
      </c>
    </row>
    <row r="19" spans="1:88" ht="16.5">
      <c r="B19" s="45" t="s">
        <v>14</v>
      </c>
      <c r="C19" s="39">
        <v>23</v>
      </c>
      <c r="D19" s="39">
        <v>1</v>
      </c>
      <c r="E19" s="44">
        <f>C19+D19</f>
        <v>24</v>
      </c>
    </row>
    <row r="20" spans="1:88" s="3" customFormat="1" ht="18">
      <c r="A20" s="5"/>
      <c r="B20" s="46" t="s">
        <v>15</v>
      </c>
      <c r="C20" s="37">
        <f>SUM(C21:C26)</f>
        <v>55</v>
      </c>
      <c r="D20" s="37">
        <f>SUM(D21:D26)</f>
        <v>6</v>
      </c>
      <c r="E20" s="37">
        <f>D20+C20</f>
        <v>61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16.5">
      <c r="B21" s="51" t="s">
        <v>27</v>
      </c>
      <c r="C21" s="50">
        <v>1</v>
      </c>
      <c r="D21" s="50">
        <v>0</v>
      </c>
      <c r="E21" s="54">
        <f t="shared" ref="E21:E31" si="1">C21+D21</f>
        <v>1</v>
      </c>
    </row>
    <row r="22" spans="1:88" ht="16.5">
      <c r="B22" s="51" t="s">
        <v>29</v>
      </c>
      <c r="C22" s="50">
        <v>30</v>
      </c>
      <c r="D22" s="50">
        <v>4</v>
      </c>
      <c r="E22" s="54">
        <f t="shared" si="1"/>
        <v>34</v>
      </c>
    </row>
    <row r="23" spans="1:88" ht="16.5">
      <c r="B23" s="51" t="s">
        <v>16</v>
      </c>
      <c r="C23" s="50">
        <v>21</v>
      </c>
      <c r="D23" s="50">
        <v>2</v>
      </c>
      <c r="E23" s="54">
        <f t="shared" si="1"/>
        <v>23</v>
      </c>
    </row>
    <row r="24" spans="1:88" ht="16.5">
      <c r="B24" s="51" t="s">
        <v>17</v>
      </c>
      <c r="C24" s="55">
        <v>1</v>
      </c>
      <c r="D24" s="55">
        <v>0</v>
      </c>
      <c r="E24" s="54">
        <f t="shared" si="1"/>
        <v>1</v>
      </c>
    </row>
    <row r="25" spans="1:88" ht="16.5">
      <c r="B25" s="51" t="s">
        <v>18</v>
      </c>
      <c r="C25" s="55">
        <v>1</v>
      </c>
      <c r="D25" s="55">
        <v>0</v>
      </c>
      <c r="E25" s="54">
        <f t="shared" si="1"/>
        <v>1</v>
      </c>
    </row>
    <row r="26" spans="1:88" ht="16.5">
      <c r="B26" s="51" t="s">
        <v>19</v>
      </c>
      <c r="C26" s="55">
        <v>1</v>
      </c>
      <c r="D26" s="55">
        <v>0</v>
      </c>
      <c r="E26" s="54">
        <f t="shared" si="1"/>
        <v>1</v>
      </c>
    </row>
    <row r="27" spans="1:88" s="3" customFormat="1" ht="18">
      <c r="A27" s="5"/>
      <c r="B27" s="52" t="s">
        <v>30</v>
      </c>
      <c r="C27" s="37">
        <f>SUM(C28:C30)</f>
        <v>236</v>
      </c>
      <c r="D27" s="37">
        <f>SUM(D28:D30)</f>
        <v>0</v>
      </c>
      <c r="E27" s="42">
        <f t="shared" si="1"/>
        <v>236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6.5">
      <c r="B28" s="51" t="s">
        <v>31</v>
      </c>
      <c r="C28" s="58">
        <v>166</v>
      </c>
      <c r="D28" s="50">
        <v>0</v>
      </c>
      <c r="E28" s="44">
        <f t="shared" si="1"/>
        <v>166</v>
      </c>
    </row>
    <row r="29" spans="1:88" ht="16.5">
      <c r="B29" s="51" t="s">
        <v>32</v>
      </c>
      <c r="C29" s="59">
        <v>43</v>
      </c>
      <c r="D29" s="50">
        <v>0</v>
      </c>
      <c r="E29" s="44">
        <f t="shared" si="1"/>
        <v>43</v>
      </c>
    </row>
    <row r="30" spans="1:88" ht="16.5">
      <c r="B30" s="51" t="s">
        <v>33</v>
      </c>
      <c r="C30" s="59">
        <v>27</v>
      </c>
      <c r="D30" s="50">
        <v>0</v>
      </c>
      <c r="E30" s="44">
        <f t="shared" si="1"/>
        <v>27</v>
      </c>
    </row>
    <row r="31" spans="1:88" s="3" customFormat="1" ht="18">
      <c r="A31" s="5"/>
      <c r="B31" s="41" t="s">
        <v>23</v>
      </c>
      <c r="C31" s="37">
        <v>145</v>
      </c>
      <c r="D31" s="37">
        <v>44</v>
      </c>
      <c r="E31" s="42">
        <f t="shared" si="1"/>
        <v>189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8.75" thickBot="1">
      <c r="B32" s="47" t="s">
        <v>24</v>
      </c>
      <c r="C32" s="48">
        <f>C20+C16+C12+C6+C31+C27</f>
        <v>1055</v>
      </c>
      <c r="D32" s="48">
        <f>D20+D16+D12+D6+D31+D27</f>
        <v>71</v>
      </c>
      <c r="E32" s="49">
        <f t="shared" ref="E32" si="2">E20+E16+E12+E6+E31+E27</f>
        <v>1126</v>
      </c>
    </row>
    <row r="33" spans="2:5">
      <c r="E33" s="56"/>
    </row>
    <row r="34" spans="2:5">
      <c r="B34" s="36" t="s">
        <v>40</v>
      </c>
    </row>
    <row r="35" spans="2:5">
      <c r="B35" s="36" t="s">
        <v>44</v>
      </c>
    </row>
    <row r="36" spans="2:5">
      <c r="B36" s="36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B7B085-47B6-4C5F-8DED-BBC850A6747E}"/>
</file>

<file path=customXml/itemProps2.xml><?xml version="1.0" encoding="utf-8"?>
<ds:datastoreItem xmlns:ds="http://schemas.openxmlformats.org/officeDocument/2006/customXml" ds:itemID="{63B02289-29A9-4A6A-BB7C-6E20AE4C3DAF}"/>
</file>

<file path=customXml/itemProps3.xml><?xml version="1.0" encoding="utf-8"?>
<ds:datastoreItem xmlns:ds="http://schemas.openxmlformats.org/officeDocument/2006/customXml" ds:itemID="{2A250AE1-1821-46A6-9701-2738B435A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2018-09-03T02:40:10Z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