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IKNB'!$B$1:$K$38</definedName>
    <definedName name="_xlnm.Print_Area" localSheetId="1">'Pelaku IKNB'!$B$1:$E$37</definedName>
  </definedNames>
  <calcPr calcId="162913"/>
</workbook>
</file>

<file path=xl/calcChain.xml><?xml version="1.0" encoding="utf-8"?>
<calcChain xmlns="http://schemas.openxmlformats.org/spreadsheetml/2006/main">
  <c r="C33" i="3" l="1"/>
  <c r="D33" i="3"/>
  <c r="E33" i="3"/>
  <c r="E32" i="3"/>
  <c r="C28" i="2" l="1"/>
  <c r="C4" i="3" l="1"/>
  <c r="I5" i="2"/>
  <c r="D27" i="3" l="1"/>
  <c r="C6" i="3"/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E11" i="2"/>
  <c r="E10" i="2"/>
  <c r="E9" i="2"/>
  <c r="E8" i="2"/>
  <c r="D28" i="2"/>
  <c r="D21" i="2"/>
  <c r="D17" i="2"/>
  <c r="C17" i="2"/>
  <c r="D13" i="2"/>
  <c r="D7" i="2"/>
  <c r="E28" i="2" l="1"/>
  <c r="E17" i="2"/>
  <c r="D32" i="2"/>
  <c r="J21" i="2" l="1"/>
  <c r="J32" i="2" s="1"/>
  <c r="K17" i="2" l="1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E6" i="3" l="1"/>
  <c r="E20" i="3"/>
  <c r="E12" i="3"/>
  <c r="E23" i="2" l="1"/>
  <c r="I23" i="2"/>
  <c r="K23" i="2" s="1"/>
  <c r="I12" i="2" l="1"/>
  <c r="C7" i="2"/>
  <c r="E12" i="2"/>
  <c r="E7" i="2" l="1"/>
  <c r="K12" i="2"/>
  <c r="I7" i="2"/>
  <c r="K7" i="2" l="1"/>
  <c r="I22" i="2" l="1"/>
  <c r="K22" i="2" s="1"/>
  <c r="E22" i="2"/>
  <c r="C21" i="2"/>
  <c r="E21" i="2" s="1"/>
  <c r="I21" i="2" l="1"/>
  <c r="K21" i="2" l="1"/>
  <c r="E15" i="2" l="1"/>
  <c r="I15" i="2"/>
  <c r="K15" i="2" s="1"/>
  <c r="C13" i="2"/>
  <c r="E13" i="2" s="1"/>
  <c r="E14" i="2"/>
  <c r="I14" i="2"/>
  <c r="E16" i="2"/>
  <c r="I16" i="2"/>
  <c r="K16" i="2" s="1"/>
  <c r="C32" i="2" l="1"/>
  <c r="E32" i="2" s="1"/>
  <c r="I13" i="2"/>
  <c r="K13" i="2" s="1"/>
  <c r="K32" i="2" s="1"/>
  <c r="K14" i="2"/>
  <c r="I32" i="2" l="1"/>
</calcChain>
</file>

<file path=xl/sharedStrings.xml><?xml version="1.0" encoding="utf-8"?>
<sst xmlns="http://schemas.openxmlformats.org/spreadsheetml/2006/main" count="104" uniqueCount="46">
  <si>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</si>
  <si>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</si>
  <si>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</si>
  <si>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</si>
  <si>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</si>
  <si>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</si>
  <si>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</si>
  <si>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</si>
  <si>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</si>
  <si>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</si>
  <si>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</si>
  <si>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</si>
  <si>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</si>
  <si>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</si>
  <si>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</si>
  <si>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</si>
  <si>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</si>
  <si>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</si>
  <si>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</si>
  <si>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</si>
  <si>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</si>
  <si>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</si>
  <si>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</si>
  <si>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</si>
  <si>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</si>
  <si>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</si>
  <si>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</si>
  <si>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</si>
  <si>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</si>
  <si>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</si>
  <si>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</si>
  <si>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</si>
  <si>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</si>
  <si>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</si>
  <si>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</si>
  <si>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</si>
  <si>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</si>
  <si>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</si>
  <si>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</si>
  <si>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</si>
  <si>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</si>
  <si>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Data aset Jasa Penunjang menggunakan data Semester 1 2018.</t>
  </si>
  <si>
    <t>*Data Full Fledge Syariah</t>
  </si>
  <si>
    <t>Data aset LKM menggunakan data Kuartal 2 2018.</t>
  </si>
  <si>
    <t>November 2018</t>
  </si>
  <si>
    <t>Fintech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</si>
</sst>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&quot;Rp&quot;#,##0.00;[Red]\-&quot;Rp&quot;#,##0.00"/>
    <numFmt numFmtId="184" formatCode="_(* #,##0.0_);_(* \(#,##0.0\);_(* &quot;-&quot;?_);_(@_)"/>
    <numFmt numFmtId="185" formatCode="General\ &quot;bulan &quot;"/>
    <numFmt numFmtId="186" formatCode="d\-mmm\-yyyy"/>
    <numFmt numFmtId="187" formatCode="d"/>
    <numFmt numFmtId="188" formatCode="#,##0;[Red]#,##0"/>
    <numFmt numFmtId="189" formatCode="_([$Rp-421]* #,##0_);_([$Rp-421]* \(#,##0\);_([$Rp-421]* &quot;-&quot;_);_(@_)"/>
    <numFmt numFmtId="190" formatCode="0_);\(0\)"/>
  </numFmts>
  <fonts count="5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70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4" fontId="30" fillId="0" borderId="0"/>
    <xf numFmtId="189" fontId="43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5" fillId="0" borderId="0">
      <protection locked="0"/>
    </xf>
    <xf numFmtId="10" fontId="30" fillId="15" borderId="2" applyNumberFormat="0" applyBorder="0" applyAlignment="0" applyProtection="0"/>
    <xf numFmtId="189" fontId="25" fillId="0" borderId="0"/>
    <xf numFmtId="190" fontId="1" fillId="0" borderId="0"/>
    <xf numFmtId="189" fontId="1" fillId="0" borderId="0"/>
    <xf numFmtId="189" fontId="1" fillId="0" borderId="0"/>
    <xf numFmtId="190" fontId="1" fillId="0" borderId="0"/>
    <xf numFmtId="0" fontId="7" fillId="0" borderId="0"/>
    <xf numFmtId="189" fontId="1" fillId="0" borderId="0"/>
    <xf numFmtId="189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90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90" fontId="7" fillId="0" borderId="0"/>
    <xf numFmtId="189" fontId="7" fillId="0" borderId="0"/>
    <xf numFmtId="189" fontId="1" fillId="0" borderId="0"/>
    <xf numFmtId="189" fontId="1" fillId="0" borderId="0"/>
    <xf numFmtId="167" fontId="1" fillId="0" borderId="0"/>
    <xf numFmtId="189" fontId="7" fillId="0" borderId="0"/>
    <xf numFmtId="189" fontId="7" fillId="0" borderId="0"/>
    <xf numFmtId="190" fontId="1" fillId="0" borderId="0"/>
    <xf numFmtId="189" fontId="1" fillId="0" borderId="0"/>
    <xf numFmtId="189" fontId="1" fillId="0" borderId="0"/>
    <xf numFmtId="9" fontId="7" fillId="0" borderId="0" applyFont="0" applyFill="0" applyBorder="0" applyAlignment="0" applyProtection="0"/>
    <xf numFmtId="189" fontId="36" fillId="0" borderId="2">
      <alignment horizontal="center"/>
    </xf>
    <xf numFmtId="189" fontId="36" fillId="0" borderId="0">
      <alignment horizontal="center" vertical="center"/>
    </xf>
    <xf numFmtId="189" fontId="37" fillId="7" borderId="0" applyNumberFormat="0" applyFill="0">
      <alignment horizontal="left" vertical="center"/>
    </xf>
    <xf numFmtId="166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7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46" fillId="0" borderId="0">
      <alignment vertical="center"/>
    </xf>
    <xf numFmtId="167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68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41" fontId="51" fillId="0" borderId="2" xfId="845" applyNumberFormat="1" applyFont="1" applyBorder="1" applyAlignment="1">
      <alignment horizontal="right" vertical="center"/>
    </xf>
    <xf numFmtId="41" fontId="51" fillId="0" borderId="20" xfId="845" applyFont="1" applyBorder="1" applyAlignment="1">
      <alignment horizontal="right" vertical="center"/>
    </xf>
    <xf numFmtId="0" fontId="51" fillId="0" borderId="13" xfId="0" applyFont="1" applyBorder="1" applyAlignment="1">
      <alignment vertical="center"/>
    </xf>
    <xf numFmtId="0" fontId="49" fillId="8" borderId="13" xfId="0" applyFont="1" applyFill="1" applyBorder="1" applyAlignment="1">
      <alignment vertical="center"/>
    </xf>
    <xf numFmtId="41" fontId="49" fillId="8" borderId="2" xfId="845" applyFont="1" applyFill="1" applyBorder="1" applyAlignment="1">
      <alignment horizontal="right" vertical="center"/>
    </xf>
    <xf numFmtId="41" fontId="50" fillId="8" borderId="23" xfId="845" applyFont="1" applyFill="1" applyBorder="1" applyAlignment="1">
      <alignment horizontal="right" vertical="center"/>
    </xf>
    <xf numFmtId="41" fontId="52" fillId="0" borderId="23" xfId="845" applyFont="1" applyFill="1" applyBorder="1"/>
    <xf numFmtId="41" fontId="51" fillId="0" borderId="2" xfId="845" applyFont="1" applyBorder="1" applyAlignment="1">
      <alignment horizontal="right" vertical="center"/>
    </xf>
    <xf numFmtId="41" fontId="51" fillId="0" borderId="23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50" fillId="4" borderId="18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2" fontId="52" fillId="0" borderId="20" xfId="2" applyNumberFormat="1" applyFont="1" applyBorder="1" applyAlignment="1">
      <alignment horizontal="right"/>
    </xf>
    <xf numFmtId="0" fontId="52" fillId="0" borderId="0" xfId="0" applyFont="1" applyFill="1"/>
    <xf numFmtId="43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2" fontId="54" fillId="8" borderId="20" xfId="2" applyNumberFormat="1" applyFont="1" applyFill="1" applyBorder="1" applyAlignment="1">
      <alignment horizontal="right"/>
    </xf>
    <xf numFmtId="182" fontId="47" fillId="0" borderId="2" xfId="845" applyNumberFormat="1" applyFont="1" applyFill="1" applyBorder="1"/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2" fontId="54" fillId="9" borderId="20" xfId="2" applyNumberFormat="1" applyFont="1" applyFill="1" applyBorder="1" applyAlignment="1">
      <alignment horizontal="right"/>
    </xf>
    <xf numFmtId="43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" fontId="49" fillId="4" borderId="18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7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0" fillId="8" borderId="24" xfId="0" applyFont="1" applyFill="1" applyBorder="1" applyAlignment="1">
      <alignment vertical="center"/>
    </xf>
    <xf numFmtId="41" fontId="50" fillId="8" borderId="25" xfId="845" applyFont="1" applyFill="1" applyBorder="1" applyAlignment="1">
      <alignment horizontal="right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abSelected="1" zoomScale="80" zoomScaleNormal="80" workbookViewId="0">
      <selection activeCell="N9" sqref="N9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56" customFormat="1" ht="18.75">
      <c r="B2" s="59" t="s">
        <v>35</v>
      </c>
      <c r="C2" s="59"/>
      <c r="D2" s="59"/>
      <c r="E2" s="59"/>
      <c r="H2" s="59" t="s">
        <v>35</v>
      </c>
      <c r="I2" s="59"/>
      <c r="J2" s="59"/>
      <c r="K2" s="59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25" customFormat="1">
      <c r="B5" s="60" t="s">
        <v>1</v>
      </c>
      <c r="C5" s="62" t="s">
        <v>44</v>
      </c>
      <c r="D5" s="63"/>
      <c r="E5" s="64" t="s">
        <v>28</v>
      </c>
      <c r="H5" s="60" t="s">
        <v>1</v>
      </c>
      <c r="I5" s="62" t="str">
        <f>C5</f>
        <v>November 2018</v>
      </c>
      <c r="J5" s="63"/>
      <c r="K5" s="64" t="s">
        <v>28</v>
      </c>
    </row>
    <row r="6" spans="2:11" s="25" customFormat="1">
      <c r="B6" s="61"/>
      <c r="C6" s="52" t="s">
        <v>34</v>
      </c>
      <c r="D6" s="52" t="s">
        <v>2</v>
      </c>
      <c r="E6" s="65"/>
      <c r="H6" s="61"/>
      <c r="I6" s="52" t="s">
        <v>34</v>
      </c>
      <c r="J6" s="52" t="s">
        <v>2</v>
      </c>
      <c r="K6" s="65"/>
    </row>
    <row r="7" spans="2:11" s="25" customFormat="1">
      <c r="B7" s="26" t="s">
        <v>3</v>
      </c>
      <c r="C7" s="27">
        <f>SUM(C8:C12)</f>
        <v>1190.8511628917588</v>
      </c>
      <c r="D7" s="27">
        <f>SUM(D8:D12)</f>
        <v>42.478705114209987</v>
      </c>
      <c r="E7" s="28">
        <f>C7+D7</f>
        <v>1233.3298680059688</v>
      </c>
      <c r="F7" s="29"/>
      <c r="G7" s="29"/>
      <c r="H7" s="26" t="s">
        <v>3</v>
      </c>
      <c r="I7" s="27">
        <f>SUM(I8:I12)</f>
        <v>1190851.1628917588</v>
      </c>
      <c r="J7" s="27">
        <f>SUM(J8:J12)</f>
        <v>42478.705114209995</v>
      </c>
      <c r="K7" s="28">
        <f>I7+J7</f>
        <v>1233329.8680059689</v>
      </c>
    </row>
    <row r="8" spans="2:11">
      <c r="B8" s="53" t="s">
        <v>4</v>
      </c>
      <c r="C8" s="37">
        <v>517.36683869868989</v>
      </c>
      <c r="D8" s="37">
        <v>35.139831059059993</v>
      </c>
      <c r="E8" s="31">
        <f t="shared" ref="E8:E32" si="0">C8+D8</f>
        <v>552.50666975774993</v>
      </c>
      <c r="F8" s="32"/>
      <c r="G8" s="32"/>
      <c r="H8" s="30" t="s">
        <v>4</v>
      </c>
      <c r="I8" s="33">
        <f>C8*1000</f>
        <v>517366.83869868988</v>
      </c>
      <c r="J8" s="33">
        <f>D8*1000</f>
        <v>35139.831059059994</v>
      </c>
      <c r="K8" s="34">
        <f>SUM(I8:J8)</f>
        <v>552506.66975774989</v>
      </c>
    </row>
    <row r="9" spans="2:11">
      <c r="B9" s="53" t="s">
        <v>5</v>
      </c>
      <c r="C9" s="37">
        <v>141.32817409459</v>
      </c>
      <c r="D9" s="37">
        <v>5.4646115018399986</v>
      </c>
      <c r="E9" s="31">
        <f t="shared" si="0"/>
        <v>146.79278559643001</v>
      </c>
      <c r="F9" s="32"/>
      <c r="G9" s="32"/>
      <c r="H9" s="30" t="s">
        <v>5</v>
      </c>
      <c r="I9" s="33">
        <f t="shared" ref="I9:J14" si="1">C9*1000</f>
        <v>141328.17409459001</v>
      </c>
      <c r="J9" s="33">
        <f t="shared" ref="J9:J12" si="2">D9*1000</f>
        <v>5464.6115018399987</v>
      </c>
      <c r="K9" s="34">
        <f t="shared" ref="K9:K12" si="3">SUM(I9:J9)</f>
        <v>146792.78559643001</v>
      </c>
    </row>
    <row r="10" spans="2:11">
      <c r="B10" s="53" t="s">
        <v>6</v>
      </c>
      <c r="C10" s="37">
        <v>21.147752240239999</v>
      </c>
      <c r="D10" s="37">
        <v>1.8742625533099999</v>
      </c>
      <c r="E10" s="31">
        <f t="shared" si="0"/>
        <v>23.022014793549999</v>
      </c>
      <c r="F10" s="32"/>
      <c r="G10" s="32"/>
      <c r="H10" s="30" t="s">
        <v>6</v>
      </c>
      <c r="I10" s="33">
        <f t="shared" si="1"/>
        <v>21147.752240239999</v>
      </c>
      <c r="J10" s="33">
        <f t="shared" si="2"/>
        <v>1874.2625533099999</v>
      </c>
      <c r="K10" s="34">
        <f t="shared" si="3"/>
        <v>23022.014793549999</v>
      </c>
    </row>
    <row r="11" spans="2:11">
      <c r="B11" s="53" t="s">
        <v>7</v>
      </c>
      <c r="C11" s="37">
        <v>129.11935843970002</v>
      </c>
      <c r="D11" s="37">
        <v>0</v>
      </c>
      <c r="E11" s="31">
        <f t="shared" si="0"/>
        <v>129.11935843970002</v>
      </c>
      <c r="F11" s="32"/>
      <c r="G11" s="32"/>
      <c r="H11" s="30" t="s">
        <v>7</v>
      </c>
      <c r="I11" s="33">
        <f t="shared" si="1"/>
        <v>129119.35843970002</v>
      </c>
      <c r="J11" s="33">
        <f t="shared" si="2"/>
        <v>0</v>
      </c>
      <c r="K11" s="34">
        <f t="shared" si="3"/>
        <v>129119.35843970002</v>
      </c>
    </row>
    <row r="12" spans="2:11">
      <c r="B12" s="54" t="s">
        <v>8</v>
      </c>
      <c r="C12" s="37">
        <v>381.88903941853897</v>
      </c>
      <c r="D12" s="37">
        <v>0</v>
      </c>
      <c r="E12" s="31">
        <f t="shared" si="0"/>
        <v>381.88903941853897</v>
      </c>
      <c r="F12" s="32"/>
      <c r="G12" s="32"/>
      <c r="H12" s="35" t="s">
        <v>8</v>
      </c>
      <c r="I12" s="33">
        <f t="shared" si="1"/>
        <v>381889.03941853897</v>
      </c>
      <c r="J12" s="33">
        <f t="shared" si="2"/>
        <v>0</v>
      </c>
      <c r="K12" s="34">
        <f t="shared" si="3"/>
        <v>381889.03941853897</v>
      </c>
    </row>
    <row r="13" spans="2:11" s="25" customFormat="1">
      <c r="B13" s="26" t="s">
        <v>9</v>
      </c>
      <c r="C13" s="27">
        <f>SUM(C14:C16)</f>
        <v>554.94025765790957</v>
      </c>
      <c r="D13" s="27">
        <f>SUM(D14:D16)</f>
        <v>26.343939776563911</v>
      </c>
      <c r="E13" s="36">
        <f t="shared" si="0"/>
        <v>581.28419743447353</v>
      </c>
      <c r="F13" s="29"/>
      <c r="G13" s="29"/>
      <c r="H13" s="26" t="s">
        <v>9</v>
      </c>
      <c r="I13" s="27">
        <f>SUM(I14:I16)</f>
        <v>554940.25765790953</v>
      </c>
      <c r="J13" s="27">
        <f>SUM(J14:J16)</f>
        <v>26343.939776563911</v>
      </c>
      <c r="K13" s="28">
        <f>I13+J13</f>
        <v>581284.19743447343</v>
      </c>
    </row>
    <row r="14" spans="2:11">
      <c r="B14" s="35" t="s">
        <v>25</v>
      </c>
      <c r="C14" s="37">
        <v>477.50634849579302</v>
      </c>
      <c r="D14" s="37">
        <v>22.884140917322</v>
      </c>
      <c r="E14" s="31">
        <f t="shared" si="0"/>
        <v>500.39048941311501</v>
      </c>
      <c r="F14" s="38"/>
      <c r="G14" s="32"/>
      <c r="H14" s="35" t="s">
        <v>25</v>
      </c>
      <c r="I14" s="33">
        <f t="shared" si="1"/>
        <v>477506.348495793</v>
      </c>
      <c r="J14" s="33">
        <f t="shared" si="1"/>
        <v>22884.140917322002</v>
      </c>
      <c r="K14" s="34">
        <f>SUM(I14:J14)</f>
        <v>500390.48941311502</v>
      </c>
    </row>
    <row r="15" spans="2:11">
      <c r="B15" s="35" t="s">
        <v>10</v>
      </c>
      <c r="C15" s="37">
        <v>10.254568511375552</v>
      </c>
      <c r="D15" s="37">
        <v>1.2258671731129798</v>
      </c>
      <c r="E15" s="31">
        <f t="shared" si="0"/>
        <v>11.480435684488532</v>
      </c>
      <c r="F15" s="32"/>
      <c r="G15" s="32"/>
      <c r="H15" s="35" t="s">
        <v>10</v>
      </c>
      <c r="I15" s="33">
        <f t="shared" ref="I15:J20" si="4">C15*1000</f>
        <v>10254.568511375552</v>
      </c>
      <c r="J15" s="33">
        <f t="shared" ref="J15:J16" si="5">D15*1000</f>
        <v>1225.8671731129798</v>
      </c>
      <c r="K15" s="34">
        <f t="shared" ref="K15:K16" si="6">SUM(I15:J15)</f>
        <v>11480.435684488531</v>
      </c>
    </row>
    <row r="16" spans="2:11">
      <c r="B16" s="35" t="s">
        <v>26</v>
      </c>
      <c r="C16" s="37">
        <v>67.179340650740954</v>
      </c>
      <c r="D16" s="37">
        <v>2.2339316861289293</v>
      </c>
      <c r="E16" s="31">
        <f t="shared" si="0"/>
        <v>69.413272336869881</v>
      </c>
      <c r="F16" s="38"/>
      <c r="G16" s="38"/>
      <c r="H16" s="35" t="s">
        <v>26</v>
      </c>
      <c r="I16" s="33">
        <f t="shared" si="4"/>
        <v>67179.340650740953</v>
      </c>
      <c r="J16" s="33">
        <f t="shared" si="5"/>
        <v>2233.9316861289294</v>
      </c>
      <c r="K16" s="34">
        <f t="shared" si="6"/>
        <v>69413.272336869879</v>
      </c>
    </row>
    <row r="17" spans="2:11" s="25" customFormat="1">
      <c r="B17" s="26" t="s">
        <v>11</v>
      </c>
      <c r="C17" s="27">
        <f>SUM(C18:C20)</f>
        <v>266.37175391750077</v>
      </c>
      <c r="D17" s="27">
        <f>SUM(D18:D20)</f>
        <v>3.308747367417523</v>
      </c>
      <c r="E17" s="36">
        <f t="shared" si="0"/>
        <v>269.68050128491831</v>
      </c>
      <c r="F17" s="29"/>
      <c r="G17" s="29"/>
      <c r="H17" s="26" t="s">
        <v>11</v>
      </c>
      <c r="I17" s="27">
        <f>SUM(I18:I20)</f>
        <v>266371.75391750073</v>
      </c>
      <c r="J17" s="27">
        <f>SUM(J18:J20)</f>
        <v>3308.747367417523</v>
      </c>
      <c r="K17" s="28">
        <f>I17+J17</f>
        <v>269680.50128491822</v>
      </c>
    </row>
    <row r="18" spans="2:11">
      <c r="B18" s="35" t="s">
        <v>12</v>
      </c>
      <c r="C18" s="37">
        <v>152.7569298355964</v>
      </c>
      <c r="D18" s="37">
        <v>0</v>
      </c>
      <c r="E18" s="31">
        <f t="shared" si="0"/>
        <v>152.7569298355964</v>
      </c>
      <c r="F18" s="32"/>
      <c r="G18" s="32"/>
      <c r="H18" s="35" t="s">
        <v>12</v>
      </c>
      <c r="I18" s="33">
        <f t="shared" si="4"/>
        <v>152756.92983559638</v>
      </c>
      <c r="J18" s="33">
        <f t="shared" si="4"/>
        <v>0</v>
      </c>
      <c r="K18" s="34">
        <f>SUM(I18:J18)</f>
        <v>152756.92983559638</v>
      </c>
    </row>
    <row r="19" spans="2:11">
      <c r="B19" s="35" t="s">
        <v>13</v>
      </c>
      <c r="C19" s="37">
        <v>32.479992316069961</v>
      </c>
      <c r="D19" s="37">
        <v>0</v>
      </c>
      <c r="E19" s="31">
        <f t="shared" si="0"/>
        <v>32.479992316069961</v>
      </c>
      <c r="F19" s="32"/>
      <c r="G19" s="32"/>
      <c r="H19" s="35" t="s">
        <v>13</v>
      </c>
      <c r="I19" s="33">
        <f t="shared" si="4"/>
        <v>32479.992316069962</v>
      </c>
      <c r="J19" s="33">
        <f t="shared" si="4"/>
        <v>0</v>
      </c>
      <c r="K19" s="34">
        <f t="shared" ref="K19:K20" si="7">SUM(I19:J19)</f>
        <v>32479.992316069962</v>
      </c>
    </row>
    <row r="20" spans="2:11">
      <c r="B20" s="35" t="s">
        <v>14</v>
      </c>
      <c r="C20" s="37">
        <v>81.13483176583442</v>
      </c>
      <c r="D20" s="37">
        <v>3.308747367417523</v>
      </c>
      <c r="E20" s="31">
        <f t="shared" si="0"/>
        <v>84.443579133251944</v>
      </c>
      <c r="F20" s="32"/>
      <c r="G20" s="32"/>
      <c r="H20" s="35" t="s">
        <v>14</v>
      </c>
      <c r="I20" s="33">
        <f t="shared" si="4"/>
        <v>81134.831765834417</v>
      </c>
      <c r="J20" s="33">
        <f t="shared" si="4"/>
        <v>3308.747367417523</v>
      </c>
      <c r="K20" s="34">
        <f t="shared" si="7"/>
        <v>84443.579133251944</v>
      </c>
    </row>
    <row r="21" spans="2:11" s="25" customFormat="1">
      <c r="B21" s="26" t="s">
        <v>15</v>
      </c>
      <c r="C21" s="27">
        <f>SUM(C22:C27)</f>
        <v>200.9714223419092</v>
      </c>
      <c r="D21" s="27">
        <f>SUM(D22:D27)</f>
        <v>26.284289748369687</v>
      </c>
      <c r="E21" s="36">
        <f t="shared" si="0"/>
        <v>227.25571209027891</v>
      </c>
      <c r="F21" s="29"/>
      <c r="G21" s="29"/>
      <c r="H21" s="26" t="s">
        <v>15</v>
      </c>
      <c r="I21" s="27">
        <f>SUM(I22:I27)</f>
        <v>200971.42234190917</v>
      </c>
      <c r="J21" s="27">
        <f>SUM(J22:J27)</f>
        <v>26284.289748369687</v>
      </c>
      <c r="K21" s="28">
        <f>I21+J21</f>
        <v>227255.71209027886</v>
      </c>
    </row>
    <row r="22" spans="2:11">
      <c r="B22" s="35" t="s">
        <v>27</v>
      </c>
      <c r="C22" s="37">
        <v>102.17163385285068</v>
      </c>
      <c r="D22" s="37">
        <v>15.008848668071838</v>
      </c>
      <c r="E22" s="31">
        <f t="shared" si="0"/>
        <v>117.18048252092251</v>
      </c>
      <c r="F22" s="38"/>
      <c r="G22" s="32"/>
      <c r="H22" s="35" t="s">
        <v>27</v>
      </c>
      <c r="I22" s="33">
        <f t="shared" ref="I22" si="8">C22*1000</f>
        <v>102171.63385285067</v>
      </c>
      <c r="J22" s="33">
        <f t="shared" ref="J22" si="9">D22*1000</f>
        <v>15008.848668071838</v>
      </c>
      <c r="K22" s="34">
        <f>SUM(I22:J22)</f>
        <v>117180.48252092251</v>
      </c>
    </row>
    <row r="23" spans="2:11">
      <c r="B23" s="35" t="s">
        <v>29</v>
      </c>
      <c r="C23" s="37">
        <v>44.963926515727373</v>
      </c>
      <c r="D23" s="37">
        <v>7.5475945338497903</v>
      </c>
      <c r="E23" s="31">
        <f t="shared" si="0"/>
        <v>52.511521049577162</v>
      </c>
      <c r="F23" s="38"/>
      <c r="G23" s="32"/>
      <c r="H23" s="35" t="s">
        <v>29</v>
      </c>
      <c r="I23" s="33">
        <f t="shared" ref="I23:I27" si="10">C23*1000</f>
        <v>44963.926515727369</v>
      </c>
      <c r="J23" s="33">
        <f t="shared" ref="J23:J27" si="11">D23*1000</f>
        <v>7547.5945338497904</v>
      </c>
      <c r="K23" s="34">
        <f t="shared" ref="K23:K27" si="12">SUM(I23:J23)</f>
        <v>52511.521049577161</v>
      </c>
    </row>
    <row r="24" spans="2:11">
      <c r="B24" s="35" t="s">
        <v>16</v>
      </c>
      <c r="C24" s="37">
        <v>17.785393746203198</v>
      </c>
      <c r="D24" s="37">
        <v>1.3036395755620578</v>
      </c>
      <c r="E24" s="31">
        <f t="shared" si="0"/>
        <v>19.089033321765257</v>
      </c>
      <c r="F24" s="38"/>
      <c r="G24" s="32"/>
      <c r="H24" s="35" t="s">
        <v>16</v>
      </c>
      <c r="I24" s="33">
        <f t="shared" si="10"/>
        <v>17785.393746203197</v>
      </c>
      <c r="J24" s="33">
        <f t="shared" si="11"/>
        <v>1303.6395755620579</v>
      </c>
      <c r="K24" s="34">
        <f t="shared" si="12"/>
        <v>19089.033321765255</v>
      </c>
    </row>
    <row r="25" spans="2:11">
      <c r="B25" s="35" t="s">
        <v>17</v>
      </c>
      <c r="C25" s="37">
        <v>17.099433029114</v>
      </c>
      <c r="D25" s="37">
        <v>2.4242069708859999</v>
      </c>
      <c r="E25" s="31">
        <f t="shared" si="0"/>
        <v>19.52364</v>
      </c>
      <c r="F25" s="32"/>
      <c r="G25" s="32"/>
      <c r="H25" s="35" t="s">
        <v>17</v>
      </c>
      <c r="I25" s="33">
        <f t="shared" si="10"/>
        <v>17099.433029114</v>
      </c>
      <c r="J25" s="33">
        <f t="shared" si="11"/>
        <v>2424.2069708859999</v>
      </c>
      <c r="K25" s="34">
        <f t="shared" si="12"/>
        <v>19523.64</v>
      </c>
    </row>
    <row r="26" spans="2:11">
      <c r="B26" s="35" t="s">
        <v>18</v>
      </c>
      <c r="C26" s="37">
        <v>16.188479000000001</v>
      </c>
      <c r="D26" s="37">
        <v>0</v>
      </c>
      <c r="E26" s="31">
        <f>C26+D26</f>
        <v>16.188479000000001</v>
      </c>
      <c r="F26" s="32"/>
      <c r="G26" s="32"/>
      <c r="H26" s="35" t="s">
        <v>18</v>
      </c>
      <c r="I26" s="33">
        <f>C26*1000</f>
        <v>16188.479000000001</v>
      </c>
      <c r="J26" s="33">
        <f>D26*1000</f>
        <v>0</v>
      </c>
      <c r="K26" s="34">
        <f t="shared" si="12"/>
        <v>16188.479000000001</v>
      </c>
    </row>
    <row r="27" spans="2:11">
      <c r="B27" s="35" t="s">
        <v>19</v>
      </c>
      <c r="C27" s="37">
        <v>2.7625561980139501</v>
      </c>
      <c r="D27" s="37">
        <v>0</v>
      </c>
      <c r="E27" s="31">
        <f t="shared" si="0"/>
        <v>2.7625561980139501</v>
      </c>
      <c r="F27" s="32"/>
      <c r="G27" s="32"/>
      <c r="H27" s="35" t="s">
        <v>19</v>
      </c>
      <c r="I27" s="33">
        <f t="shared" si="10"/>
        <v>2762.5561980139501</v>
      </c>
      <c r="J27" s="33">
        <f t="shared" si="11"/>
        <v>0</v>
      </c>
      <c r="K27" s="34">
        <f t="shared" si="12"/>
        <v>2762.5561980139501</v>
      </c>
    </row>
    <row r="28" spans="2:11" s="25" customFormat="1">
      <c r="B28" s="26" t="s">
        <v>20</v>
      </c>
      <c r="C28" s="27">
        <f>SUM(C29:C30)</f>
        <v>8.98</v>
      </c>
      <c r="D28" s="27">
        <f>SUM(D29:D30)</f>
        <v>0</v>
      </c>
      <c r="E28" s="36">
        <f t="shared" si="0"/>
        <v>8.98</v>
      </c>
      <c r="F28" s="29"/>
      <c r="G28" s="29"/>
      <c r="H28" s="26" t="s">
        <v>20</v>
      </c>
      <c r="I28" s="27">
        <f>SUM(I29:I30)</f>
        <v>8980</v>
      </c>
      <c r="J28" s="27">
        <f>SUM(J29:J30)</f>
        <v>0</v>
      </c>
      <c r="K28" s="28">
        <f>I28+J28</f>
        <v>8980</v>
      </c>
    </row>
    <row r="29" spans="2:11">
      <c r="B29" s="35" t="s">
        <v>21</v>
      </c>
      <c r="C29" s="37">
        <v>6.6760000000000002</v>
      </c>
      <c r="D29" s="10">
        <v>0</v>
      </c>
      <c r="E29" s="31">
        <f t="shared" si="0"/>
        <v>6.6760000000000002</v>
      </c>
      <c r="F29" s="32"/>
      <c r="G29" s="32"/>
      <c r="H29" s="35" t="s">
        <v>21</v>
      </c>
      <c r="I29" s="33">
        <f t="shared" ref="I29" si="13">C29*1000</f>
        <v>6676</v>
      </c>
      <c r="J29" s="33">
        <f t="shared" ref="J29" si="14">D29*1000</f>
        <v>0</v>
      </c>
      <c r="K29" s="34">
        <f>SUM(I29:J29)</f>
        <v>6676</v>
      </c>
    </row>
    <row r="30" spans="2:11">
      <c r="B30" s="35" t="s">
        <v>22</v>
      </c>
      <c r="C30" s="37">
        <v>2.3039999999999998</v>
      </c>
      <c r="D30" s="37">
        <v>0</v>
      </c>
      <c r="E30" s="31">
        <f t="shared" si="0"/>
        <v>2.3039999999999998</v>
      </c>
      <c r="F30" s="32"/>
      <c r="G30" s="32"/>
      <c r="H30" s="35" t="s">
        <v>22</v>
      </c>
      <c r="I30" s="33">
        <f t="shared" ref="I30" si="15">C30*1000</f>
        <v>2304</v>
      </c>
      <c r="J30" s="33">
        <f t="shared" ref="J30" si="16">D30*1000</f>
        <v>0</v>
      </c>
      <c r="K30" s="34">
        <f>SUM(I30:J30)</f>
        <v>2304</v>
      </c>
    </row>
    <row r="31" spans="2:11">
      <c r="B31" s="39" t="s">
        <v>23</v>
      </c>
      <c r="C31" s="27">
        <v>0.40248770857796912</v>
      </c>
      <c r="D31" s="27">
        <v>0.24733823708470998</v>
      </c>
      <c r="E31" s="40">
        <f t="shared" si="0"/>
        <v>0.64982594566267915</v>
      </c>
      <c r="F31" s="29"/>
      <c r="G31" s="32"/>
      <c r="H31" s="39" t="s">
        <v>23</v>
      </c>
      <c r="I31" s="41">
        <f t="shared" ref="I31" si="17">C31*1000</f>
        <v>402.4877085779691</v>
      </c>
      <c r="J31" s="41">
        <f t="shared" ref="J31" si="18">D31*1000</f>
        <v>247.33823708470999</v>
      </c>
      <c r="K31" s="42">
        <f>SUM(I31:J31)</f>
        <v>649.82594566267903</v>
      </c>
    </row>
    <row r="32" spans="2:11" ht="15.75" thickBot="1">
      <c r="B32" s="43" t="s">
        <v>24</v>
      </c>
      <c r="C32" s="44">
        <f>C21+C17+C13+C7+C31+C28</f>
        <v>2222.5170845176563</v>
      </c>
      <c r="D32" s="44">
        <f>D21+D17+D13+D7+D31+D28</f>
        <v>98.663020243645818</v>
      </c>
      <c r="E32" s="45">
        <f t="shared" si="0"/>
        <v>2321.1801047613021</v>
      </c>
      <c r="F32" s="25"/>
      <c r="H32" s="43" t="s">
        <v>24</v>
      </c>
      <c r="I32" s="44">
        <f t="shared" ref="I32:J32" si="19">I21+I17+I13+I7+I31+I28</f>
        <v>2222517.0845176559</v>
      </c>
      <c r="J32" s="44">
        <f t="shared" si="19"/>
        <v>98663.02024364582</v>
      </c>
      <c r="K32" s="45">
        <f>K21+K17+K13+K7+K31+K28</f>
        <v>2321180.104761302</v>
      </c>
    </row>
    <row r="33" spans="1:11">
      <c r="B33" s="3"/>
      <c r="C33" s="3"/>
      <c r="D33" s="3"/>
      <c r="E33" s="46"/>
      <c r="K33" s="47"/>
    </row>
    <row r="35" spans="1:11">
      <c r="B35" s="55" t="s">
        <v>40</v>
      </c>
      <c r="I35" s="48"/>
      <c r="J35" s="48"/>
      <c r="K35" s="48"/>
    </row>
    <row r="36" spans="1:11">
      <c r="B36" s="55" t="s">
        <v>43</v>
      </c>
    </row>
    <row r="37" spans="1:11">
      <c r="B37" s="55" t="s">
        <v>41</v>
      </c>
    </row>
    <row r="38" spans="1:11">
      <c r="A38" s="49"/>
      <c r="B38" s="50"/>
    </row>
    <row r="39" spans="1:11">
      <c r="A39" s="49"/>
      <c r="B39" s="50"/>
    </row>
    <row r="40" spans="1:11">
      <c r="A40" s="49"/>
      <c r="B40" s="50"/>
    </row>
    <row r="41" spans="1:11">
      <c r="A41" s="49"/>
      <c r="B41" s="50"/>
    </row>
    <row r="42" spans="1:11">
      <c r="A42" s="49"/>
      <c r="B42" s="50"/>
    </row>
    <row r="43" spans="1:11">
      <c r="A43" s="49"/>
      <c r="B43" s="51"/>
      <c r="C43" s="50"/>
      <c r="D43" s="5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showGridLines="0" topLeftCell="A16" zoomScale="80" zoomScaleNormal="80" workbookViewId="0">
      <selection activeCell="I27" sqref="I27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88" width="9.140625" style="1"/>
    <col min="89" max="16384" width="9.140625" style="2"/>
  </cols>
  <sheetData>
    <row r="1" spans="1:88" s="57" customFormat="1" ht="18.75">
      <c r="A1" s="56"/>
      <c r="B1" s="59" t="s">
        <v>36</v>
      </c>
      <c r="C1" s="59"/>
      <c r="D1" s="59"/>
      <c r="E1" s="59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</row>
    <row r="2" spans="1:88" s="57" customFormat="1" ht="18.75">
      <c r="A2" s="56"/>
      <c r="B2" s="59" t="s">
        <v>37</v>
      </c>
      <c r="C2" s="59"/>
      <c r="D2" s="59"/>
      <c r="E2" s="59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</row>
    <row r="3" spans="1:88" ht="15.75" thickBot="1">
      <c r="B3" s="3"/>
      <c r="C3" s="3"/>
      <c r="D3" s="3"/>
      <c r="E3" s="4"/>
    </row>
    <row r="4" spans="1:88">
      <c r="B4" s="60" t="s">
        <v>1</v>
      </c>
      <c r="C4" s="62" t="str">
        <f>'data aset IKNB'!C5:D5</f>
        <v>November 2018</v>
      </c>
      <c r="D4" s="63"/>
      <c r="E4" s="64" t="s">
        <v>28</v>
      </c>
    </row>
    <row r="5" spans="1:88">
      <c r="B5" s="61"/>
      <c r="C5" s="52" t="s">
        <v>34</v>
      </c>
      <c r="D5" s="52" t="s">
        <v>39</v>
      </c>
      <c r="E5" s="65"/>
    </row>
    <row r="6" spans="1:88" s="8" customFormat="1">
      <c r="A6" s="1"/>
      <c r="B6" s="5" t="s">
        <v>3</v>
      </c>
      <c r="C6" s="6">
        <f>SUM(C7:C11)</f>
        <v>138</v>
      </c>
      <c r="D6" s="6">
        <f>SUM(D7:D11)</f>
        <v>13</v>
      </c>
      <c r="E6" s="7">
        <f t="shared" ref="E6:E11" si="0">C6+D6</f>
        <v>151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10">
        <v>53</v>
      </c>
      <c r="D7" s="10">
        <v>7</v>
      </c>
      <c r="E7" s="11">
        <f t="shared" si="0"/>
        <v>60</v>
      </c>
    </row>
    <row r="8" spans="1:88">
      <c r="B8" s="12" t="s">
        <v>5</v>
      </c>
      <c r="C8" s="10">
        <v>74</v>
      </c>
      <c r="D8" s="10">
        <v>5</v>
      </c>
      <c r="E8" s="11">
        <f t="shared" si="0"/>
        <v>79</v>
      </c>
    </row>
    <row r="9" spans="1:88">
      <c r="B9" s="12" t="s">
        <v>6</v>
      </c>
      <c r="C9" s="10">
        <v>6</v>
      </c>
      <c r="D9" s="10">
        <v>1</v>
      </c>
      <c r="E9" s="11">
        <f t="shared" si="0"/>
        <v>7</v>
      </c>
    </row>
    <row r="10" spans="1:88">
      <c r="B10" s="12" t="s">
        <v>7</v>
      </c>
      <c r="C10" s="10">
        <v>3</v>
      </c>
      <c r="D10" s="10">
        <v>0</v>
      </c>
      <c r="E10" s="11">
        <f t="shared" si="0"/>
        <v>3</v>
      </c>
    </row>
    <row r="11" spans="1:88">
      <c r="B11" s="12" t="s">
        <v>8</v>
      </c>
      <c r="C11" s="10">
        <v>2</v>
      </c>
      <c r="D11" s="10">
        <v>0</v>
      </c>
      <c r="E11" s="11">
        <f t="shared" si="0"/>
        <v>2</v>
      </c>
    </row>
    <row r="12" spans="1:88" s="8" customFormat="1">
      <c r="A12" s="1"/>
      <c r="B12" s="13" t="s">
        <v>9</v>
      </c>
      <c r="C12" s="14">
        <f>SUM(C13:C15)</f>
        <v>245</v>
      </c>
      <c r="D12" s="14">
        <f>SUM(D13:D15)</f>
        <v>7</v>
      </c>
      <c r="E12" s="7">
        <f>D12+C12</f>
        <v>252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9" t="s">
        <v>25</v>
      </c>
      <c r="C13" s="10">
        <v>182</v>
      </c>
      <c r="D13" s="10">
        <v>3</v>
      </c>
      <c r="E13" s="11">
        <f>C13+D13</f>
        <v>185</v>
      </c>
    </row>
    <row r="14" spans="1:88">
      <c r="B14" s="9" t="s">
        <v>10</v>
      </c>
      <c r="C14" s="10">
        <v>61</v>
      </c>
      <c r="D14" s="10">
        <v>4</v>
      </c>
      <c r="E14" s="11">
        <f>C14+D14</f>
        <v>65</v>
      </c>
    </row>
    <row r="15" spans="1:88">
      <c r="B15" s="9" t="s">
        <v>26</v>
      </c>
      <c r="C15" s="10">
        <v>2</v>
      </c>
      <c r="D15" s="10">
        <v>0</v>
      </c>
      <c r="E15" s="11">
        <f>C15+D15</f>
        <v>2</v>
      </c>
    </row>
    <row r="16" spans="1:88" s="8" customFormat="1">
      <c r="A16" s="1"/>
      <c r="B16" s="5" t="s">
        <v>11</v>
      </c>
      <c r="C16" s="15">
        <f>SUM(C17:C19)</f>
        <v>232</v>
      </c>
      <c r="D16" s="6">
        <f>SUM(D17:D19)</f>
        <v>1</v>
      </c>
      <c r="E16" s="7">
        <f>D16+C16</f>
        <v>233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12" t="s">
        <v>12</v>
      </c>
      <c r="C17" s="16">
        <v>164</v>
      </c>
      <c r="D17" s="17">
        <v>0</v>
      </c>
      <c r="E17" s="11">
        <f>C17+D17</f>
        <v>164</v>
      </c>
    </row>
    <row r="18" spans="1:88">
      <c r="B18" s="12" t="s">
        <v>13</v>
      </c>
      <c r="C18" s="18">
        <v>44</v>
      </c>
      <c r="D18" s="17">
        <v>0</v>
      </c>
      <c r="E18" s="11">
        <f>C18+D18</f>
        <v>44</v>
      </c>
    </row>
    <row r="19" spans="1:88">
      <c r="B19" s="12" t="s">
        <v>14</v>
      </c>
      <c r="C19" s="18">
        <v>24</v>
      </c>
      <c r="D19" s="17">
        <v>1</v>
      </c>
      <c r="E19" s="11">
        <f>C19+D19</f>
        <v>25</v>
      </c>
    </row>
    <row r="20" spans="1:88" s="8" customFormat="1">
      <c r="A20" s="1"/>
      <c r="B20" s="13" t="s">
        <v>15</v>
      </c>
      <c r="C20" s="15">
        <f>SUM(C21:C26)</f>
        <v>107</v>
      </c>
      <c r="D20" s="6">
        <f>SUM(D21:D26)</f>
        <v>8</v>
      </c>
      <c r="E20" s="7">
        <f>D20+C20</f>
        <v>115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12" t="s">
        <v>27</v>
      </c>
      <c r="C21" s="10">
        <v>1</v>
      </c>
      <c r="D21" s="10">
        <v>0</v>
      </c>
      <c r="E21" s="19">
        <f t="shared" ref="E21:E32" si="1">C21+D21</f>
        <v>1</v>
      </c>
    </row>
    <row r="22" spans="1:88">
      <c r="B22" s="12" t="s">
        <v>29</v>
      </c>
      <c r="C22" s="10">
        <v>83</v>
      </c>
      <c r="D22" s="10">
        <v>6</v>
      </c>
      <c r="E22" s="19">
        <f t="shared" si="1"/>
        <v>89</v>
      </c>
    </row>
    <row r="23" spans="1:88">
      <c r="B23" s="12" t="s">
        <v>16</v>
      </c>
      <c r="C23" s="10">
        <v>20</v>
      </c>
      <c r="D23" s="10">
        <v>2</v>
      </c>
      <c r="E23" s="19">
        <f t="shared" si="1"/>
        <v>22</v>
      </c>
    </row>
    <row r="24" spans="1:88">
      <c r="B24" s="12" t="s">
        <v>17</v>
      </c>
      <c r="C24" s="10">
        <v>1</v>
      </c>
      <c r="D24" s="10">
        <v>0</v>
      </c>
      <c r="E24" s="19">
        <f t="shared" si="1"/>
        <v>1</v>
      </c>
    </row>
    <row r="25" spans="1:88">
      <c r="B25" s="12" t="s">
        <v>18</v>
      </c>
      <c r="C25" s="10">
        <v>1</v>
      </c>
      <c r="D25" s="10">
        <v>0</v>
      </c>
      <c r="E25" s="19">
        <f t="shared" si="1"/>
        <v>1</v>
      </c>
    </row>
    <row r="26" spans="1:88">
      <c r="B26" s="12" t="s">
        <v>19</v>
      </c>
      <c r="C26" s="10">
        <v>1</v>
      </c>
      <c r="D26" s="10">
        <v>0</v>
      </c>
      <c r="E26" s="19">
        <f t="shared" si="1"/>
        <v>1</v>
      </c>
    </row>
    <row r="27" spans="1:88" s="8" customFormat="1">
      <c r="A27" s="1"/>
      <c r="B27" s="13" t="s">
        <v>30</v>
      </c>
      <c r="C27" s="15">
        <f>SUM(C28:C30)</f>
        <v>236</v>
      </c>
      <c r="D27" s="6">
        <f>SUM(D28:D30)</f>
        <v>0</v>
      </c>
      <c r="E27" s="7">
        <f t="shared" si="1"/>
        <v>236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12" t="s">
        <v>31</v>
      </c>
      <c r="C28" s="2">
        <v>166</v>
      </c>
      <c r="D28" s="10">
        <v>0</v>
      </c>
      <c r="E28" s="11">
        <f t="shared" si="1"/>
        <v>166</v>
      </c>
    </row>
    <row r="29" spans="1:88">
      <c r="B29" s="12" t="s">
        <v>32</v>
      </c>
      <c r="C29" s="16">
        <v>43</v>
      </c>
      <c r="D29" s="10">
        <v>0</v>
      </c>
      <c r="E29" s="11">
        <f t="shared" si="1"/>
        <v>43</v>
      </c>
    </row>
    <row r="30" spans="1:88">
      <c r="B30" s="12" t="s">
        <v>33</v>
      </c>
      <c r="C30" s="16">
        <v>27</v>
      </c>
      <c r="D30" s="10">
        <v>0</v>
      </c>
      <c r="E30" s="11">
        <f t="shared" si="1"/>
        <v>27</v>
      </c>
    </row>
    <row r="31" spans="1:88" s="8" customFormat="1">
      <c r="A31" s="1"/>
      <c r="B31" s="5" t="s">
        <v>23</v>
      </c>
      <c r="C31" s="6">
        <v>130</v>
      </c>
      <c r="D31" s="6">
        <v>55</v>
      </c>
      <c r="E31" s="7">
        <f t="shared" si="1"/>
        <v>185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8" customFormat="1">
      <c r="A32" s="1"/>
      <c r="B32" s="66" t="s">
        <v>45</v>
      </c>
      <c r="C32" s="67">
        <v>73</v>
      </c>
      <c r="D32" s="67">
        <v>2</v>
      </c>
      <c r="E32" s="7">
        <f t="shared" si="1"/>
        <v>75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5" ht="15.75" thickBot="1">
      <c r="B33" s="20" t="s">
        <v>24</v>
      </c>
      <c r="C33" s="21">
        <f>C20+C16+C12+C6+C31+C27+C32</f>
        <v>1161</v>
      </c>
      <c r="D33" s="21">
        <f>D20+D16+D12+D6+D31+D27+D32</f>
        <v>86</v>
      </c>
      <c r="E33" s="22">
        <f>E20+E16+E12+E6+E31+E27+E32</f>
        <v>1247</v>
      </c>
    </row>
    <row r="34" spans="2:5">
      <c r="E34" s="23"/>
    </row>
    <row r="35" spans="2:5">
      <c r="B35" s="58" t="s">
        <v>40</v>
      </c>
    </row>
    <row r="36" spans="2:5">
      <c r="B36" s="24" t="s">
        <v>42</v>
      </c>
    </row>
    <row r="37" spans="2:5">
      <c r="B37" s="2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2BBF3E-F192-477E-8D64-9FC8E980AA3D}"/>
</file>

<file path=customXml/itemProps2.xml><?xml version="1.0" encoding="utf-8"?>
<ds:datastoreItem xmlns:ds="http://schemas.openxmlformats.org/officeDocument/2006/customXml" ds:itemID="{BFAEFD57-881E-4DB5-8026-51664E46671D}"/>
</file>

<file path=customXml/itemProps3.xml><?xml version="1.0" encoding="utf-8"?>
<ds:datastoreItem xmlns:ds="http://schemas.openxmlformats.org/officeDocument/2006/customXml" ds:itemID="{7A0BFF29-E2F7-4D4C-B58D-5788A58C48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2019-01-22T03:43:17Z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