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0" windowHeight="11160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C22" i="3" l="1"/>
  <c r="D22" i="3"/>
  <c r="E19" i="3" l="1"/>
  <c r="E18" i="3"/>
  <c r="E17" i="3"/>
  <c r="E15" i="3"/>
  <c r="E14" i="3"/>
  <c r="E13" i="3"/>
  <c r="D13" i="2" l="1"/>
  <c r="C13" i="2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7" i="2" l="1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C12" i="3"/>
  <c r="E12" i="3" s="1"/>
  <c r="E39" i="3" s="1"/>
  <c r="C39" i="3" l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<sst xmlns="http://schemas.openxmlformats.org/spreadsheetml/2006/main" count="113" uniqueCount="53">
  <si>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</si>
  <si>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</si>
  <si>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</si>
  <si>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</si>
  <si>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</si>
  <si>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</si>
  <si>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</si>
  <si>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</si>
  <si>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</si>
  <si>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</si>
  <si>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</si>
  <si>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</si>
  <si>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</si>
  <si>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</si>
  <si>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</si>
  <si>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</si>
  <si>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</si>
  <si>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</si>
  <si>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</si>
  <si>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</si>
  <si>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</si>
  <si>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</si>
  <si>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</si>
  <si>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</si>
  <si>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</si>
  <si>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</si>
  <si>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</si>
  <si>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</si>
  <si>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</si>
  <si>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</si>
  <si>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</si>
  <si>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</si>
  <si>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</si>
  <si>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</si>
  <si>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</si>
  <si>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</si>
  <si>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</si>
  <si>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</si>
  <si>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</si>
  <si>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</si>
  <si>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</si>
  <si>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</si>
  <si>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</si>
  <si>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</si>
  <si>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</si>
  <si>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</si>
  <si>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</si>
  <si>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</si>
  <si>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</si>
  <si>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</si>
  <si>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Data aset LKM menggunakan data Empat bulanan periode April 2021.</t>
  </si>
  <si>
    <t>Juli 2021</t>
  </si>
  <si>
    <t>Data aset Jasa Penunjang menggunakan data Semester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</si>
</sst>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  <numFmt numFmtId="190" formatCode="0.000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6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43" fontId="56" fillId="17" borderId="2" xfId="1" applyFont="1" applyFill="1" applyBorder="1" applyAlignment="1">
      <alignment horizontal="center" vertical="center"/>
    </xf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181" fontId="47" fillId="0" borderId="2" xfId="845" applyNumberFormat="1" applyFont="1" applyBorder="1" applyAlignment="1">
      <alignment horizontal="right" vertical="center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/>
    </xf>
    <xf numFmtId="181" fontId="60" fillId="8" borderId="2" xfId="845" applyNumberFormat="1" applyFont="1" applyFill="1" applyBorder="1" applyAlignment="1">
      <alignment vertical="center"/>
    </xf>
    <xf numFmtId="181" fontId="61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9" fillId="19" borderId="2" xfId="845" applyNumberFormat="1" applyFont="1" applyFill="1" applyBorder="1" applyAlignment="1">
      <alignment vertical="center"/>
    </xf>
    <xf numFmtId="189" fontId="1" fillId="0" borderId="2" xfId="845" applyNumberFormat="1" applyFont="1" applyFill="1" applyBorder="1" applyAlignment="1">
      <alignment vertical="center"/>
    </xf>
    <xf numFmtId="41" fontId="51" fillId="0" borderId="2" xfId="845" applyNumberFormat="1" applyFont="1" applyBorder="1" applyAlignment="1">
      <alignment horizontal="right"/>
    </xf>
    <xf numFmtId="41" fontId="50" fillId="4" borderId="18" xfId="845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horizontal="right" vertical="center"/>
    </xf>
    <xf numFmtId="41" fontId="54" fillId="8" borderId="2" xfId="845" applyFont="1" applyFill="1" applyBorder="1" applyAlignment="1">
      <alignment horizontal="right" vertical="center"/>
    </xf>
    <xf numFmtId="41" fontId="54" fillId="8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>
      <alignment horizontal="right" vertical="center"/>
    </xf>
    <xf numFmtId="41" fontId="54" fillId="0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4" fillId="8" borderId="13" xfId="0" applyFont="1" applyFill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4" fillId="8" borderId="22" xfId="0" applyFont="1" applyFill="1" applyBorder="1" applyAlignment="1">
      <alignment vertical="center"/>
    </xf>
    <xf numFmtId="0" fontId="54" fillId="8" borderId="26" xfId="0" applyFont="1" applyFill="1" applyBorder="1" applyAlignment="1">
      <alignment vertical="center"/>
    </xf>
    <xf numFmtId="0" fontId="49" fillId="4" borderId="16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5" fillId="0" borderId="0" xfId="846" applyFont="1" applyBorder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4" fillId="8" borderId="2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1" fontId="47" fillId="0" borderId="0" xfId="0" applyNumberFormat="1" applyFont="1" applyFill="1"/>
    <xf numFmtId="0" fontId="51" fillId="0" borderId="22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81" fontId="54" fillId="8" borderId="2" xfId="845" applyNumberFormat="1" applyFont="1" applyFill="1" applyBorder="1" applyAlignment="1">
      <alignment vertical="center"/>
    </xf>
    <xf numFmtId="181" fontId="54" fillId="8" borderId="20" xfId="845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43" fontId="54" fillId="8" borderId="2" xfId="2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43" fontId="47" fillId="0" borderId="2" xfId="0" applyNumberFormat="1" applyFont="1" applyFill="1" applyBorder="1" applyAlignment="1">
      <alignment vertical="center"/>
    </xf>
    <xf numFmtId="181" fontId="52" fillId="0" borderId="20" xfId="845" applyNumberFormat="1" applyFont="1" applyBorder="1" applyAlignment="1">
      <alignment horizontal="right" vertical="center"/>
    </xf>
    <xf numFmtId="181" fontId="54" fillId="8" borderId="24" xfId="845" applyNumberFormat="1" applyFont="1" applyFill="1" applyBorder="1" applyAlignment="1">
      <alignment vertical="center"/>
    </xf>
    <xf numFmtId="43" fontId="54" fillId="8" borderId="20" xfId="2" applyNumberFormat="1" applyFont="1" applyFill="1" applyBorder="1" applyAlignment="1">
      <alignment vertical="center"/>
    </xf>
    <xf numFmtId="181" fontId="52" fillId="0" borderId="24" xfId="845" applyNumberFormat="1" applyFont="1" applyBorder="1" applyAlignment="1">
      <alignment horizontal="right" vertical="center"/>
    </xf>
    <xf numFmtId="43" fontId="52" fillId="0" borderId="0" xfId="0" applyNumberFormat="1" applyFont="1" applyFill="1" applyAlignment="1">
      <alignment vertical="center"/>
    </xf>
    <xf numFmtId="43" fontId="47" fillId="0" borderId="20" xfId="0" applyNumberFormat="1" applyFont="1" applyFill="1" applyBorder="1" applyAlignment="1">
      <alignment vertical="center"/>
    </xf>
    <xf numFmtId="181" fontId="54" fillId="8" borderId="20" xfId="845" applyNumberFormat="1" applyFont="1" applyFill="1" applyBorder="1" applyAlignment="1">
      <alignment vertical="center"/>
    </xf>
    <xf numFmtId="181" fontId="54" fillId="9" borderId="25" xfId="845" applyNumberFormat="1" applyFont="1" applyFill="1" applyBorder="1" applyAlignment="1">
      <alignment horizontal="right" vertical="center"/>
    </xf>
    <xf numFmtId="43" fontId="49" fillId="9" borderId="2" xfId="0" applyNumberFormat="1" applyFont="1" applyFill="1" applyBorder="1" applyAlignment="1">
      <alignment vertical="center"/>
    </xf>
    <xf numFmtId="181" fontId="54" fillId="9" borderId="20" xfId="845" applyNumberFormat="1" applyFont="1" applyFill="1" applyBorder="1" applyAlignment="1">
      <alignment horizontal="right" vertical="center"/>
    </xf>
    <xf numFmtId="4" fontId="49" fillId="4" borderId="17" xfId="0" applyNumberFormat="1" applyFont="1" applyFill="1" applyBorder="1" applyAlignment="1">
      <alignment horizontal="right" vertical="center"/>
    </xf>
    <xf numFmtId="181" fontId="49" fillId="4" borderId="18" xfId="845" applyNumberFormat="1" applyFont="1" applyFill="1" applyBorder="1" applyAlignment="1">
      <alignment horizontal="right" vertical="center"/>
    </xf>
    <xf numFmtId="181" fontId="54" fillId="18" borderId="18" xfId="845" applyNumberFormat="1" applyFont="1" applyFill="1" applyBorder="1" applyAlignment="1">
      <alignment horizontal="right" vertical="center"/>
    </xf>
    <xf numFmtId="43" fontId="47" fillId="0" borderId="0" xfId="0" applyNumberFormat="1" applyFont="1" applyAlignment="1">
      <alignment vertical="center"/>
    </xf>
    <xf numFmtId="43" fontId="47" fillId="0" borderId="0" xfId="1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181" fontId="47" fillId="0" borderId="0" xfId="845" applyNumberFormat="1" applyFont="1" applyFill="1" applyAlignment="1">
      <alignment vertical="center"/>
    </xf>
    <xf numFmtId="190" fontId="47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0" fontId="56" fillId="16" borderId="0" xfId="0" applyFont="1" applyFill="1" applyAlignment="1">
      <alignment horizontal="center" vertic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40</xdr:row>
      <xdr:rowOff>86591</xdr:rowOff>
    </xdr:from>
    <xdr:to>
      <xdr:col>8</xdr:col>
      <xdr:colOff>86590</xdr:colOff>
      <xdr:row>62</xdr:row>
      <xdr:rowOff>69273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7931727"/>
          <a:ext cx="10719955" cy="4173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3</xdr:row>
      <xdr:rowOff>0</xdr:rowOff>
    </xdr:from>
    <xdr:to>
      <xdr:col>17</xdr:col>
      <xdr:colOff>28205</xdr:colOff>
      <xdr:row>21</xdr:row>
      <xdr:rowOff>149679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715" y="693964"/>
          <a:ext cx="6763740" cy="3769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zoomScale="55" zoomScaleNormal="55" workbookViewId="0">
      <selection activeCell="E36" sqref="E36"/>
    </sheetView>
  </sheetViews>
  <sheetFormatPr defaultColWidth="9.140625" defaultRowHeight="15"/>
  <cols>
    <col min="1" max="1" width="11.42578125" style="67" customWidth="1"/>
    <col min="2" max="2" width="44.42578125" style="60" customWidth="1"/>
    <col min="3" max="4" width="16.42578125" style="60" customWidth="1"/>
    <col min="5" max="5" width="17.42578125" style="60" bestFit="1" customWidth="1"/>
    <col min="6" max="6" width="11.42578125" style="67" bestFit="1" customWidth="1"/>
    <col min="7" max="7" width="9.140625" style="67" customWidth="1"/>
    <col min="8" max="8" width="44.42578125" style="67" customWidth="1"/>
    <col min="9" max="9" width="20.42578125" style="67" bestFit="1" customWidth="1"/>
    <col min="10" max="10" width="16.42578125" style="67" customWidth="1"/>
    <col min="11" max="11" width="20.42578125" style="67" bestFit="1" customWidth="1"/>
    <col min="12" max="12" width="16.140625" style="67" customWidth="1"/>
    <col min="13" max="13" width="13.5703125" style="67" customWidth="1"/>
    <col min="14" max="16384" width="9.140625" style="67"/>
  </cols>
  <sheetData>
    <row r="2" spans="2:11">
      <c r="B2" s="98" t="s">
        <v>31</v>
      </c>
      <c r="C2" s="98"/>
      <c r="D2" s="98"/>
      <c r="E2" s="98"/>
      <c r="H2" s="98" t="s">
        <v>31</v>
      </c>
      <c r="I2" s="98"/>
      <c r="J2" s="98"/>
      <c r="K2" s="98"/>
    </row>
    <row r="3" spans="2:11">
      <c r="B3" s="51"/>
      <c r="C3" s="51"/>
      <c r="D3" s="51"/>
      <c r="H3" s="51"/>
      <c r="I3" s="51"/>
      <c r="J3" s="51"/>
      <c r="K3" s="60"/>
    </row>
    <row r="4" spans="2:11" ht="15.75" thickBot="1">
      <c r="B4" s="51"/>
      <c r="C4" s="51"/>
      <c r="D4" s="51"/>
      <c r="E4" s="71" t="s">
        <v>0</v>
      </c>
      <c r="H4" s="51"/>
      <c r="I4" s="51"/>
      <c r="J4" s="51"/>
      <c r="K4" s="71" t="s">
        <v>34</v>
      </c>
    </row>
    <row r="5" spans="2:11" s="72" customFormat="1">
      <c r="B5" s="99" t="s">
        <v>1</v>
      </c>
      <c r="C5" s="101" t="s">
        <v>51</v>
      </c>
      <c r="D5" s="102"/>
      <c r="E5" s="103" t="s">
        <v>27</v>
      </c>
      <c r="H5" s="99" t="s">
        <v>1</v>
      </c>
      <c r="I5" s="101" t="str">
        <f>C5</f>
        <v>Juli 2021</v>
      </c>
      <c r="J5" s="102"/>
      <c r="K5" s="103" t="s">
        <v>27</v>
      </c>
    </row>
    <row r="6" spans="2:11" s="72" customFormat="1">
      <c r="B6" s="100"/>
      <c r="C6" s="15" t="s">
        <v>30</v>
      </c>
      <c r="D6" s="15" t="s">
        <v>2</v>
      </c>
      <c r="E6" s="104"/>
      <c r="H6" s="100"/>
      <c r="I6" s="15" t="s">
        <v>30</v>
      </c>
      <c r="J6" s="15" t="s">
        <v>2</v>
      </c>
      <c r="K6" s="104"/>
    </row>
    <row r="7" spans="2:11" s="72" customFormat="1">
      <c r="B7" s="52" t="s">
        <v>3</v>
      </c>
      <c r="C7" s="73">
        <f>SUM(C8:C12)</f>
        <v>1515.391202413045</v>
      </c>
      <c r="D7" s="73">
        <f>SUM(D8:D12)</f>
        <v>43.745021908180007</v>
      </c>
      <c r="E7" s="74">
        <f>C7+D7</f>
        <v>1559.136224321225</v>
      </c>
      <c r="F7" s="75"/>
      <c r="G7" s="75"/>
      <c r="H7" s="52" t="s">
        <v>3</v>
      </c>
      <c r="I7" s="76">
        <f>SUM(I8:I12)</f>
        <v>1515391.2024130453</v>
      </c>
      <c r="J7" s="76">
        <f>SUM(J8:J12)</f>
        <v>43745.021908180002</v>
      </c>
      <c r="K7" s="74">
        <f>I7+J7</f>
        <v>1559136.2243212254</v>
      </c>
    </row>
    <row r="8" spans="2:11">
      <c r="B8" s="53" t="s">
        <v>4</v>
      </c>
      <c r="C8" s="36">
        <v>560.92808172115019</v>
      </c>
      <c r="D8" s="36">
        <v>34.947513722970001</v>
      </c>
      <c r="E8" s="26">
        <f t="shared" ref="E8:E12" si="0">C8+D8</f>
        <v>595.87559544412022</v>
      </c>
      <c r="F8" s="77"/>
      <c r="G8" s="77"/>
      <c r="H8" s="64" t="s">
        <v>4</v>
      </c>
      <c r="I8" s="78">
        <f t="shared" ref="I8:I12" si="1">C8*1000</f>
        <v>560928.0817211502</v>
      </c>
      <c r="J8" s="78">
        <f t="shared" ref="J8:J12" si="2">D8*1000</f>
        <v>34947.513722969998</v>
      </c>
      <c r="K8" s="79">
        <f>SUM(I8:J8)</f>
        <v>595875.59544412023</v>
      </c>
    </row>
    <row r="9" spans="2:11">
      <c r="B9" s="53" t="s">
        <v>5</v>
      </c>
      <c r="C9" s="36">
        <v>183.77444569906007</v>
      </c>
      <c r="D9" s="36">
        <v>6.7809730835700002</v>
      </c>
      <c r="E9" s="26">
        <f t="shared" si="0"/>
        <v>190.55541878263006</v>
      </c>
      <c r="F9" s="77"/>
      <c r="G9" s="77"/>
      <c r="H9" s="64" t="s">
        <v>5</v>
      </c>
      <c r="I9" s="78">
        <f t="shared" si="1"/>
        <v>183774.44569906007</v>
      </c>
      <c r="J9" s="78">
        <f t="shared" si="2"/>
        <v>6780.9730835700002</v>
      </c>
      <c r="K9" s="79">
        <f t="shared" ref="K9:K12" si="3">SUM(I9:J9)</f>
        <v>190555.41878263006</v>
      </c>
    </row>
    <row r="10" spans="2:11">
      <c r="B10" s="53" t="s">
        <v>6</v>
      </c>
      <c r="C10" s="36">
        <v>30.196918305369998</v>
      </c>
      <c r="D10" s="36">
        <v>2.0165351016400002</v>
      </c>
      <c r="E10" s="26">
        <f t="shared" si="0"/>
        <v>32.21345340701</v>
      </c>
      <c r="F10" s="77"/>
      <c r="G10" s="77"/>
      <c r="H10" s="64" t="s">
        <v>6</v>
      </c>
      <c r="I10" s="78">
        <f t="shared" si="1"/>
        <v>30196.918305369996</v>
      </c>
      <c r="J10" s="78">
        <f t="shared" si="2"/>
        <v>2016.5351016400002</v>
      </c>
      <c r="K10" s="79">
        <f t="shared" si="3"/>
        <v>32213.453407009998</v>
      </c>
    </row>
    <row r="11" spans="2:11" ht="30">
      <c r="B11" s="54" t="s">
        <v>49</v>
      </c>
      <c r="C11" s="42">
        <v>137.38357157204004</v>
      </c>
      <c r="D11" s="36">
        <v>0</v>
      </c>
      <c r="E11" s="26">
        <f t="shared" si="0"/>
        <v>137.38357157204004</v>
      </c>
      <c r="F11" s="77"/>
      <c r="G11" s="77"/>
      <c r="H11" s="54" t="s">
        <v>49</v>
      </c>
      <c r="I11" s="78">
        <f t="shared" si="1"/>
        <v>137383.57157204003</v>
      </c>
      <c r="J11" s="78">
        <f t="shared" si="2"/>
        <v>0</v>
      </c>
      <c r="K11" s="79">
        <f t="shared" si="3"/>
        <v>137383.57157204003</v>
      </c>
    </row>
    <row r="12" spans="2:11">
      <c r="B12" s="55" t="s">
        <v>7</v>
      </c>
      <c r="C12" s="42">
        <v>603.10818511542482</v>
      </c>
      <c r="D12" s="40">
        <v>0</v>
      </c>
      <c r="E12" s="26">
        <f t="shared" si="0"/>
        <v>603.10818511542482</v>
      </c>
      <c r="F12" s="77"/>
      <c r="G12" s="77"/>
      <c r="H12" s="65" t="s">
        <v>7</v>
      </c>
      <c r="I12" s="78">
        <f t="shared" si="1"/>
        <v>603108.1851154248</v>
      </c>
      <c r="J12" s="78">
        <f t="shared" si="2"/>
        <v>0</v>
      </c>
      <c r="K12" s="79">
        <f t="shared" si="3"/>
        <v>603108.1851154248</v>
      </c>
    </row>
    <row r="13" spans="2:11" s="72" customFormat="1">
      <c r="B13" s="56" t="s">
        <v>8</v>
      </c>
      <c r="C13" s="38">
        <f t="shared" ref="C13:D13" si="4">C14+C15+C16</f>
        <v>563.7342182016132</v>
      </c>
      <c r="D13" s="37">
        <f t="shared" si="4"/>
        <v>21.402773921372088</v>
      </c>
      <c r="E13" s="80">
        <f t="shared" ref="E13" si="5">SUM(E14:E16)</f>
        <v>585.13699212298525</v>
      </c>
      <c r="F13" s="75"/>
      <c r="G13" s="75"/>
      <c r="H13" s="52" t="s">
        <v>8</v>
      </c>
      <c r="I13" s="76">
        <f>SUM(I14:I16)</f>
        <v>563734.21820161317</v>
      </c>
      <c r="J13" s="76">
        <f>SUM(J14:J16)</f>
        <v>21402.773921372089</v>
      </c>
      <c r="K13" s="81">
        <f>SUM(K14:K16)</f>
        <v>585136.99212298519</v>
      </c>
    </row>
    <row r="14" spans="2:11">
      <c r="B14" s="55" t="s">
        <v>24</v>
      </c>
      <c r="C14" s="35">
        <v>416.45631295882902</v>
      </c>
      <c r="D14" s="35">
        <v>15.496829812081</v>
      </c>
      <c r="E14" s="82">
        <f t="shared" ref="E14:E16" si="6">C14+D14</f>
        <v>431.95314277091001</v>
      </c>
      <c r="F14" s="83"/>
      <c r="G14" s="77"/>
      <c r="H14" s="65" t="s">
        <v>24</v>
      </c>
      <c r="I14" s="78">
        <f t="shared" ref="I14:K16" si="7">C14*1000</f>
        <v>416456.31295882899</v>
      </c>
      <c r="J14" s="78">
        <f t="shared" si="7"/>
        <v>15496.829812081</v>
      </c>
      <c r="K14" s="84">
        <f t="shared" si="7"/>
        <v>431953.14277091</v>
      </c>
    </row>
    <row r="15" spans="2:11">
      <c r="B15" s="55" t="s">
        <v>9</v>
      </c>
      <c r="C15" s="35">
        <v>19.125639965265002</v>
      </c>
      <c r="D15" s="35">
        <v>2.6758712023390001</v>
      </c>
      <c r="E15" s="82">
        <f t="shared" si="6"/>
        <v>21.801511167604001</v>
      </c>
      <c r="F15" s="77"/>
      <c r="G15" s="77"/>
      <c r="H15" s="65" t="s">
        <v>9</v>
      </c>
      <c r="I15" s="78">
        <f t="shared" ref="I15:J20" si="8">C15*1000</f>
        <v>19125.639965265003</v>
      </c>
      <c r="J15" s="78">
        <f t="shared" ref="J15:J16" si="9">D15*1000</f>
        <v>2675.8712023390003</v>
      </c>
      <c r="K15" s="84">
        <f t="shared" si="7"/>
        <v>21801.511167604</v>
      </c>
    </row>
    <row r="16" spans="2:11">
      <c r="B16" s="55" t="s">
        <v>25</v>
      </c>
      <c r="C16" s="35">
        <v>128.15226527751915</v>
      </c>
      <c r="D16" s="35">
        <v>3.2300729069520897</v>
      </c>
      <c r="E16" s="82">
        <f t="shared" si="6"/>
        <v>131.38233818447125</v>
      </c>
      <c r="F16" s="83"/>
      <c r="G16" s="83"/>
      <c r="H16" s="65" t="s">
        <v>25</v>
      </c>
      <c r="I16" s="78">
        <f t="shared" si="8"/>
        <v>128152.26527751915</v>
      </c>
      <c r="J16" s="78">
        <f t="shared" si="9"/>
        <v>3230.0729069520899</v>
      </c>
      <c r="K16" s="84">
        <f t="shared" si="7"/>
        <v>131382.33818447124</v>
      </c>
    </row>
    <row r="17" spans="2:11" s="72" customFormat="1">
      <c r="B17" s="56" t="s">
        <v>10</v>
      </c>
      <c r="C17" s="38">
        <f t="shared" ref="C17:D17" si="10">C18+C19+C20</f>
        <v>317.99698204725343</v>
      </c>
      <c r="D17" s="37">
        <f t="shared" si="10"/>
        <v>2.0966712464869888</v>
      </c>
      <c r="E17" s="80">
        <f t="shared" ref="E17" si="11">SUM(E18:E20)</f>
        <v>320.09365329374037</v>
      </c>
      <c r="F17" s="75"/>
      <c r="G17" s="75"/>
      <c r="H17" s="52" t="s">
        <v>10</v>
      </c>
      <c r="I17" s="76">
        <f>SUM(I18:I20)</f>
        <v>317996.9820472534</v>
      </c>
      <c r="J17" s="76">
        <f>SUM(J18:J20)</f>
        <v>2096.6712464869888</v>
      </c>
      <c r="K17" s="74">
        <f>I17+J17</f>
        <v>320093.65329374041</v>
      </c>
    </row>
    <row r="18" spans="2:11">
      <c r="B18" s="55" t="s">
        <v>11</v>
      </c>
      <c r="C18" s="36">
        <v>170.02675320897893</v>
      </c>
      <c r="D18" s="36">
        <v>0.58684479287931401</v>
      </c>
      <c r="E18" s="82">
        <f t="shared" ref="E18:E33" si="12">C18+D18</f>
        <v>170.61359800185824</v>
      </c>
      <c r="F18" s="77"/>
      <c r="G18" s="77"/>
      <c r="H18" s="65" t="s">
        <v>11</v>
      </c>
      <c r="I18" s="78">
        <f t="shared" si="8"/>
        <v>170026.75320897895</v>
      </c>
      <c r="J18" s="78">
        <f t="shared" si="8"/>
        <v>586.84479287931401</v>
      </c>
      <c r="K18" s="79">
        <f>SUM(I18:J18)</f>
        <v>170613.59800185825</v>
      </c>
    </row>
    <row r="19" spans="2:11">
      <c r="B19" s="55" t="s">
        <v>12</v>
      </c>
      <c r="C19" s="36">
        <v>38.796781873161621</v>
      </c>
      <c r="D19" s="36">
        <v>0.10630354075767505</v>
      </c>
      <c r="E19" s="82">
        <f t="shared" si="12"/>
        <v>38.903085413919293</v>
      </c>
      <c r="F19" s="77"/>
      <c r="G19" s="77"/>
      <c r="H19" s="65" t="s">
        <v>12</v>
      </c>
      <c r="I19" s="78">
        <f t="shared" si="8"/>
        <v>38796.781873161621</v>
      </c>
      <c r="J19" s="78">
        <f t="shared" si="8"/>
        <v>106.30354075767505</v>
      </c>
      <c r="K19" s="79">
        <f t="shared" ref="K19:K20" si="13">SUM(I19:J19)</f>
        <v>38903.085413919296</v>
      </c>
    </row>
    <row r="20" spans="2:11">
      <c r="B20" s="55" t="s">
        <v>13</v>
      </c>
      <c r="C20" s="36">
        <v>109.17344696511286</v>
      </c>
      <c r="D20" s="36">
        <v>1.40352291285</v>
      </c>
      <c r="E20" s="82">
        <f t="shared" si="12"/>
        <v>110.57696987796285</v>
      </c>
      <c r="F20" s="77"/>
      <c r="G20" s="77"/>
      <c r="H20" s="65" t="s">
        <v>13</v>
      </c>
      <c r="I20" s="78">
        <f t="shared" si="8"/>
        <v>109173.44696511286</v>
      </c>
      <c r="J20" s="78">
        <f t="shared" si="8"/>
        <v>1403.52291285</v>
      </c>
      <c r="K20" s="79">
        <f t="shared" si="13"/>
        <v>110576.96987796287</v>
      </c>
    </row>
    <row r="21" spans="2:11" s="72" customFormat="1">
      <c r="B21" s="56" t="s">
        <v>14</v>
      </c>
      <c r="C21" s="73">
        <f>SUM(C22:C27)</f>
        <v>217.4958719691866</v>
      </c>
      <c r="D21" s="73">
        <f>SUM(D22:D27)</f>
        <v>43.140371544281628</v>
      </c>
      <c r="E21" s="80">
        <f t="shared" ref="E21" si="14">SUM(E22:E27)</f>
        <v>260.63624351346823</v>
      </c>
      <c r="F21" s="75"/>
      <c r="G21" s="75"/>
      <c r="H21" s="52" t="s">
        <v>14</v>
      </c>
      <c r="I21" s="76">
        <f>SUM(I22:I27)</f>
        <v>217495.87196918658</v>
      </c>
      <c r="J21" s="76">
        <f>SUM(J22:J27)</f>
        <v>43140.371544281632</v>
      </c>
      <c r="K21" s="74">
        <f>I21+J21</f>
        <v>260636.24351346822</v>
      </c>
    </row>
    <row r="22" spans="2:11">
      <c r="B22" s="55" t="s">
        <v>26</v>
      </c>
      <c r="C22" s="36">
        <v>77.979363742596306</v>
      </c>
      <c r="D22" s="36">
        <v>11.111562339373615</v>
      </c>
      <c r="E22" s="82">
        <f t="shared" si="12"/>
        <v>89.090926081969926</v>
      </c>
      <c r="F22" s="83"/>
      <c r="G22" s="77"/>
      <c r="H22" s="65" t="s">
        <v>26</v>
      </c>
      <c r="I22" s="78">
        <f t="shared" ref="I22" si="15">C22*1000</f>
        <v>77979.36374259631</v>
      </c>
      <c r="J22" s="78">
        <f t="shared" ref="J22" si="16">D22*1000</f>
        <v>11111.562339373615</v>
      </c>
      <c r="K22" s="79">
        <f>SUM(I22:J22)</f>
        <v>89090.926081969927</v>
      </c>
    </row>
    <row r="23" spans="2:11">
      <c r="B23" s="55" t="s">
        <v>28</v>
      </c>
      <c r="C23" s="35">
        <v>57.072973662031167</v>
      </c>
      <c r="D23" s="35">
        <v>9.5690437545774287</v>
      </c>
      <c r="E23" s="82">
        <f t="shared" si="12"/>
        <v>66.642017416608596</v>
      </c>
      <c r="F23" s="83"/>
      <c r="G23" s="77"/>
      <c r="H23" s="65" t="s">
        <v>28</v>
      </c>
      <c r="I23" s="78">
        <f t="shared" ref="I23:I25" si="17">C23*1000</f>
        <v>57072.973662031167</v>
      </c>
      <c r="J23" s="78">
        <f t="shared" ref="J23:J25" si="18">D23*1000</f>
        <v>9569.0437545774294</v>
      </c>
      <c r="K23" s="79">
        <f t="shared" ref="K23:K27" si="19">SUM(I23:J23)</f>
        <v>66642.017416608593</v>
      </c>
    </row>
    <row r="24" spans="2:11">
      <c r="B24" s="55" t="s">
        <v>15</v>
      </c>
      <c r="C24" s="35">
        <v>30.823591485266611</v>
      </c>
      <c r="D24" s="35">
        <v>3.3025318133930899</v>
      </c>
      <c r="E24" s="82">
        <f t="shared" si="12"/>
        <v>34.126123298659699</v>
      </c>
      <c r="F24" s="83"/>
      <c r="G24" s="77"/>
      <c r="H24" s="65" t="s">
        <v>15</v>
      </c>
      <c r="I24" s="78">
        <f t="shared" si="17"/>
        <v>30823.59148526661</v>
      </c>
      <c r="J24" s="78">
        <f t="shared" si="18"/>
        <v>3302.53181339309</v>
      </c>
      <c r="K24" s="79">
        <f t="shared" si="19"/>
        <v>34126.123298659702</v>
      </c>
    </row>
    <row r="25" spans="2:11">
      <c r="B25" s="55" t="s">
        <v>16</v>
      </c>
      <c r="C25" s="35">
        <v>27.380574459942501</v>
      </c>
      <c r="D25" s="36">
        <v>2.3281405400574999</v>
      </c>
      <c r="E25" s="82">
        <f t="shared" si="12"/>
        <v>29.708715000000002</v>
      </c>
      <c r="F25" s="77"/>
      <c r="G25" s="77"/>
      <c r="H25" s="65" t="s">
        <v>16</v>
      </c>
      <c r="I25" s="78">
        <f t="shared" si="17"/>
        <v>27380.574459942502</v>
      </c>
      <c r="J25" s="78">
        <f t="shared" si="18"/>
        <v>2328.1405400574999</v>
      </c>
      <c r="K25" s="79">
        <f t="shared" si="19"/>
        <v>29708.715</v>
      </c>
    </row>
    <row r="26" spans="2:11">
      <c r="B26" s="55" t="s">
        <v>17</v>
      </c>
      <c r="C26" s="35">
        <v>21.601754181679997</v>
      </c>
      <c r="D26" s="36">
        <v>16.829093096879998</v>
      </c>
      <c r="E26" s="79">
        <f t="shared" si="12"/>
        <v>38.430847278559995</v>
      </c>
      <c r="F26" s="77"/>
      <c r="G26" s="77"/>
      <c r="H26" s="65" t="s">
        <v>17</v>
      </c>
      <c r="I26" s="78">
        <f>C26*1000</f>
        <v>21601.754181679997</v>
      </c>
      <c r="J26" s="78">
        <f>D26*1000</f>
        <v>16829.093096879998</v>
      </c>
      <c r="K26" s="79">
        <f t="shared" si="19"/>
        <v>38430.847278559995</v>
      </c>
    </row>
    <row r="27" spans="2:11">
      <c r="B27" s="55" t="s">
        <v>18</v>
      </c>
      <c r="C27" s="27">
        <v>2.6376144376699999</v>
      </c>
      <c r="D27" s="27">
        <v>0</v>
      </c>
      <c r="E27" s="79">
        <f t="shared" si="12"/>
        <v>2.6376144376699999</v>
      </c>
      <c r="F27" s="77"/>
      <c r="G27" s="77"/>
      <c r="H27" s="65" t="s">
        <v>18</v>
      </c>
      <c r="I27" s="78">
        <f>C27*1000</f>
        <v>2637.6144376699999</v>
      </c>
      <c r="J27" s="78">
        <f>D27*1000</f>
        <v>0</v>
      </c>
      <c r="K27" s="79">
        <f t="shared" si="19"/>
        <v>2637.6144376699999</v>
      </c>
    </row>
    <row r="28" spans="2:11" s="72" customFormat="1">
      <c r="B28" s="56" t="s">
        <v>19</v>
      </c>
      <c r="C28" s="39">
        <f>SUM(C29:C30)</f>
        <v>14.209706214191311</v>
      </c>
      <c r="D28" s="34">
        <v>0</v>
      </c>
      <c r="E28" s="85">
        <f>SUM(E29:E30)</f>
        <v>14.209706214191311</v>
      </c>
      <c r="F28" s="75"/>
      <c r="G28" s="75"/>
      <c r="H28" s="52" t="s">
        <v>19</v>
      </c>
      <c r="I28" s="76">
        <f>SUM(I29:I30)</f>
        <v>14209.706214191312</v>
      </c>
      <c r="J28" s="76">
        <f>SUM(J29:J30)</f>
        <v>0</v>
      </c>
      <c r="K28" s="74">
        <f>I28+J28</f>
        <v>14209.706214191312</v>
      </c>
    </row>
    <row r="29" spans="2:11">
      <c r="B29" s="55" t="s">
        <v>20</v>
      </c>
      <c r="C29" s="35">
        <v>9.0248905414097909</v>
      </c>
      <c r="D29" s="36">
        <v>0</v>
      </c>
      <c r="E29" s="79">
        <f t="shared" si="12"/>
        <v>9.0248905414097909</v>
      </c>
      <c r="F29" s="77"/>
      <c r="G29" s="77"/>
      <c r="H29" s="65" t="s">
        <v>20</v>
      </c>
      <c r="I29" s="78">
        <f t="shared" ref="I29" si="20">C29*1000</f>
        <v>9024.8905414097917</v>
      </c>
      <c r="J29" s="78">
        <f t="shared" ref="J29" si="21">D29*1000</f>
        <v>0</v>
      </c>
      <c r="K29" s="79">
        <f>SUM(I29:J29)</f>
        <v>9024.8905414097917</v>
      </c>
    </row>
    <row r="30" spans="2:11">
      <c r="B30" s="55" t="s">
        <v>21</v>
      </c>
      <c r="C30" s="35">
        <v>5.1848156727815198</v>
      </c>
      <c r="D30" s="36">
        <v>0</v>
      </c>
      <c r="E30" s="79">
        <f t="shared" si="12"/>
        <v>5.1848156727815198</v>
      </c>
      <c r="F30" s="77"/>
      <c r="G30" s="77"/>
      <c r="H30" s="65" t="s">
        <v>21</v>
      </c>
      <c r="I30" s="78">
        <f t="shared" ref="I30" si="22">C30*1000</f>
        <v>5184.8156727815194</v>
      </c>
      <c r="J30" s="78">
        <f t="shared" ref="J30" si="23">D30*1000</f>
        <v>0</v>
      </c>
      <c r="K30" s="79">
        <f>SUM(I30:J30)</f>
        <v>5184.8156727815194</v>
      </c>
    </row>
    <row r="31" spans="2:11">
      <c r="B31" s="56" t="s">
        <v>22</v>
      </c>
      <c r="C31" s="39">
        <v>0.73348759567333199</v>
      </c>
      <c r="D31" s="39">
        <v>0.51901667791325001</v>
      </c>
      <c r="E31" s="86">
        <f t="shared" si="12"/>
        <v>1.2525042735865819</v>
      </c>
      <c r="F31" s="75"/>
      <c r="G31" s="77"/>
      <c r="H31" s="52" t="s">
        <v>22</v>
      </c>
      <c r="I31" s="87">
        <f t="shared" ref="I31:I32" si="24">C31*1000</f>
        <v>733.48759567333195</v>
      </c>
      <c r="J31" s="87">
        <f t="shared" ref="J31:J32" si="25">D31*1000</f>
        <v>519.01667791324996</v>
      </c>
      <c r="K31" s="88">
        <f>SUM(I31:J31)</f>
        <v>1252.5042735865818</v>
      </c>
    </row>
    <row r="32" spans="2:11">
      <c r="B32" s="57" t="s">
        <v>40</v>
      </c>
      <c r="C32" s="41">
        <v>4.2414819839350004</v>
      </c>
      <c r="D32" s="39">
        <v>0.115717166894</v>
      </c>
      <c r="E32" s="86">
        <f t="shared" si="12"/>
        <v>4.3571991508290004</v>
      </c>
      <c r="F32" s="75"/>
      <c r="G32" s="77"/>
      <c r="H32" s="66" t="s">
        <v>40</v>
      </c>
      <c r="I32" s="87">
        <f t="shared" si="24"/>
        <v>4241.4819839350002</v>
      </c>
      <c r="J32" s="87">
        <f t="shared" si="25"/>
        <v>115.717166894</v>
      </c>
      <c r="K32" s="88">
        <f>SUM(I32:J32)</f>
        <v>4357.1991508290002</v>
      </c>
    </row>
    <row r="33" spans="1:11" ht="15.75" thickBot="1">
      <c r="B33" s="58" t="s">
        <v>23</v>
      </c>
      <c r="C33" s="89">
        <f>C21+C17+C13+C7+C31+C28+C32</f>
        <v>2633.802950424898</v>
      </c>
      <c r="D33" s="89">
        <f>D21+D17+D13+D7+D31+D28+D32</f>
        <v>111.01957246512798</v>
      </c>
      <c r="E33" s="90">
        <f t="shared" si="12"/>
        <v>2744.822522890026</v>
      </c>
      <c r="F33" s="72"/>
      <c r="H33" s="58" t="s">
        <v>23</v>
      </c>
      <c r="I33" s="89">
        <f>I21+I17+I13+I7+I31+I28+I32</f>
        <v>2633802.950424898</v>
      </c>
      <c r="J33" s="89">
        <f>J21+J17+J13+J7+J31+J28+J32</f>
        <v>111019.57246512797</v>
      </c>
      <c r="K33" s="91">
        <f>SUM(I33:J33)</f>
        <v>2744822.5228900257</v>
      </c>
    </row>
    <row r="34" spans="1:11">
      <c r="B34" s="51"/>
      <c r="C34" s="51"/>
      <c r="D34" s="51"/>
      <c r="E34" s="92"/>
      <c r="K34" s="93"/>
    </row>
    <row r="35" spans="1:11">
      <c r="B35" s="59" t="s">
        <v>36</v>
      </c>
      <c r="G35" s="94"/>
    </row>
    <row r="36" spans="1:11">
      <c r="B36" s="59" t="s">
        <v>50</v>
      </c>
      <c r="I36" s="95"/>
      <c r="J36" s="95"/>
      <c r="K36" s="95"/>
    </row>
    <row r="37" spans="1:11">
      <c r="B37" s="59" t="s">
        <v>52</v>
      </c>
      <c r="E37" s="96"/>
    </row>
    <row r="38" spans="1:11">
      <c r="G38" s="94"/>
      <c r="H38" s="94"/>
      <c r="J38" s="94"/>
    </row>
    <row r="39" spans="1:11">
      <c r="A39" s="94"/>
      <c r="B39" s="61"/>
      <c r="C39" s="97"/>
      <c r="D39" s="97"/>
      <c r="E39" s="97"/>
      <c r="F39" s="68"/>
      <c r="H39" s="68"/>
      <c r="I39" s="68"/>
      <c r="J39" s="68"/>
      <c r="K39" s="68"/>
    </row>
    <row r="40" spans="1:11">
      <c r="A40" s="94"/>
      <c r="B40" s="62"/>
      <c r="H40" s="94" t="s">
        <v>39</v>
      </c>
    </row>
    <row r="41" spans="1:11">
      <c r="A41" s="94"/>
      <c r="B41" s="62"/>
    </row>
    <row r="42" spans="1:11">
      <c r="A42" s="94"/>
      <c r="B42" s="62"/>
    </row>
    <row r="43" spans="1:11">
      <c r="A43" s="94"/>
      <c r="B43" s="62"/>
    </row>
    <row r="44" spans="1:11">
      <c r="A44" s="94"/>
      <c r="B44" s="63"/>
      <c r="C44" s="62"/>
      <c r="D44" s="6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 D21" formulaRange="1"/>
    <ignoredError sqref="E13 E17 E21 E28 I21:K21 I28:K28 I17:J17 I13:J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opLeftCell="A16" zoomScale="70" zoomScaleNormal="70" workbookViewId="0">
      <selection activeCell="G40" sqref="G40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17" customFormat="1" ht="18.75">
      <c r="A1" s="16"/>
      <c r="B1" s="105" t="s">
        <v>32</v>
      </c>
      <c r="C1" s="105"/>
      <c r="D1" s="105"/>
      <c r="E1" s="10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</row>
    <row r="2" spans="1:88" s="17" customFormat="1" ht="18.75">
      <c r="A2" s="16"/>
      <c r="B2" s="105" t="s">
        <v>33</v>
      </c>
      <c r="C2" s="105"/>
      <c r="D2" s="105"/>
      <c r="E2" s="10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1:88" ht="15.75" thickBot="1">
      <c r="B3" s="3"/>
      <c r="C3" s="3"/>
      <c r="D3" s="3"/>
      <c r="E3" s="4"/>
    </row>
    <row r="4" spans="1:88">
      <c r="B4" s="99" t="s">
        <v>1</v>
      </c>
      <c r="C4" s="101" t="str">
        <f>'data aset IKNB'!C5:D5</f>
        <v>Juli 2021</v>
      </c>
      <c r="D4" s="102"/>
      <c r="E4" s="103" t="s">
        <v>27</v>
      </c>
    </row>
    <row r="5" spans="1:88">
      <c r="B5" s="100"/>
      <c r="C5" s="15" t="s">
        <v>30</v>
      </c>
      <c r="D5" s="15" t="s">
        <v>35</v>
      </c>
      <c r="E5" s="104"/>
    </row>
    <row r="6" spans="1:88" s="8" customFormat="1">
      <c r="A6" s="1"/>
      <c r="B6" s="5" t="s">
        <v>3</v>
      </c>
      <c r="C6" s="32">
        <f>SUM(C7:C11)</f>
        <v>135</v>
      </c>
      <c r="D6" s="6">
        <f>SUM(D7:D11)</f>
        <v>14</v>
      </c>
      <c r="E6" s="7">
        <f t="shared" ref="E6:E19" si="0">C6+D6</f>
        <v>149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22" t="s">
        <v>4</v>
      </c>
      <c r="C7" s="45">
        <v>53</v>
      </c>
      <c r="D7" s="45">
        <v>7</v>
      </c>
      <c r="E7" s="9">
        <f t="shared" si="0"/>
        <v>60</v>
      </c>
    </row>
    <row r="8" spans="1:88">
      <c r="B8" s="20" t="s">
        <v>5</v>
      </c>
      <c r="C8" s="45">
        <v>71</v>
      </c>
      <c r="D8" s="45">
        <v>6</v>
      </c>
      <c r="E8" s="9">
        <f t="shared" si="0"/>
        <v>77</v>
      </c>
    </row>
    <row r="9" spans="1:88">
      <c r="B9" s="20" t="s">
        <v>6</v>
      </c>
      <c r="C9" s="45">
        <v>6</v>
      </c>
      <c r="D9" s="45">
        <v>1</v>
      </c>
      <c r="E9" s="9">
        <f t="shared" si="0"/>
        <v>7</v>
      </c>
    </row>
    <row r="10" spans="1:88" ht="30">
      <c r="B10" s="70" t="s">
        <v>49</v>
      </c>
      <c r="C10" s="45">
        <v>3</v>
      </c>
      <c r="D10" s="45">
        <v>0</v>
      </c>
      <c r="E10" s="9">
        <f t="shared" si="0"/>
        <v>3</v>
      </c>
    </row>
    <row r="11" spans="1:88">
      <c r="B11" s="20" t="s">
        <v>7</v>
      </c>
      <c r="C11" s="43">
        <v>2</v>
      </c>
      <c r="D11" s="25">
        <v>0</v>
      </c>
      <c r="E11" s="9">
        <f t="shared" si="0"/>
        <v>2</v>
      </c>
    </row>
    <row r="12" spans="1:88" s="8" customFormat="1">
      <c r="A12" s="1"/>
      <c r="B12" s="21" t="s">
        <v>8</v>
      </c>
      <c r="C12" s="33">
        <f>SUM(C13:C15)</f>
        <v>218</v>
      </c>
      <c r="D12" s="33">
        <f>SUM(D13:D15)</f>
        <v>9</v>
      </c>
      <c r="E12" s="7">
        <f>C12+D12</f>
        <v>227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22" t="s">
        <v>24</v>
      </c>
      <c r="C13" s="45">
        <v>160</v>
      </c>
      <c r="D13" s="45">
        <v>5</v>
      </c>
      <c r="E13" s="9">
        <f t="shared" si="0"/>
        <v>165</v>
      </c>
    </row>
    <row r="14" spans="1:88">
      <c r="B14" s="22" t="s">
        <v>9</v>
      </c>
      <c r="C14" s="45">
        <v>56</v>
      </c>
      <c r="D14" s="45">
        <v>4</v>
      </c>
      <c r="E14" s="9">
        <f t="shared" si="0"/>
        <v>60</v>
      </c>
    </row>
    <row r="15" spans="1:88">
      <c r="B15" s="22" t="s">
        <v>25</v>
      </c>
      <c r="C15" s="45">
        <v>2</v>
      </c>
      <c r="D15" s="45">
        <v>0</v>
      </c>
      <c r="E15" s="9">
        <f t="shared" si="0"/>
        <v>2</v>
      </c>
    </row>
    <row r="16" spans="1:88" s="8" customFormat="1">
      <c r="A16" s="1"/>
      <c r="B16" s="23" t="s">
        <v>10</v>
      </c>
      <c r="C16" s="46">
        <f>SUM(C17:C19)</f>
        <v>213</v>
      </c>
      <c r="D16" s="46">
        <f>SUM(D17:D19)</f>
        <v>4</v>
      </c>
      <c r="E16" s="47">
        <f t="shared" ref="E16:E24" si="1">C16+D16</f>
        <v>217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20" t="s">
        <v>11</v>
      </c>
      <c r="C17" s="45">
        <v>144</v>
      </c>
      <c r="D17" s="45">
        <v>2</v>
      </c>
      <c r="E17" s="9">
        <f t="shared" si="0"/>
        <v>146</v>
      </c>
    </row>
    <row r="18" spans="1:88">
      <c r="B18" s="20" t="s">
        <v>12</v>
      </c>
      <c r="C18" s="45">
        <v>44</v>
      </c>
      <c r="D18" s="45">
        <v>1</v>
      </c>
      <c r="E18" s="9">
        <f t="shared" si="0"/>
        <v>45</v>
      </c>
    </row>
    <row r="19" spans="1:88">
      <c r="B19" s="20" t="s">
        <v>13</v>
      </c>
      <c r="C19" s="45">
        <v>25</v>
      </c>
      <c r="D19" s="45">
        <v>1</v>
      </c>
      <c r="E19" s="9">
        <f t="shared" si="0"/>
        <v>26</v>
      </c>
    </row>
    <row r="20" spans="1:88" s="8" customFormat="1">
      <c r="A20" s="1"/>
      <c r="B20" s="21" t="s">
        <v>14</v>
      </c>
      <c r="C20" s="46">
        <f>C21+C22+C25+C26+C27+C28</f>
        <v>135</v>
      </c>
      <c r="D20" s="46">
        <f>D21+D22+D25+D26+D27+D28</f>
        <v>4</v>
      </c>
      <c r="E20" s="47">
        <f t="shared" si="1"/>
        <v>139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20" t="s">
        <v>26</v>
      </c>
      <c r="C21" s="48">
        <v>1</v>
      </c>
      <c r="D21" s="48">
        <v>0</v>
      </c>
      <c r="E21" s="30">
        <f t="shared" si="1"/>
        <v>1</v>
      </c>
    </row>
    <row r="22" spans="1:88">
      <c r="B22" s="29" t="s">
        <v>28</v>
      </c>
      <c r="C22" s="31">
        <f>SUM(C23:C24)</f>
        <v>111</v>
      </c>
      <c r="D22" s="31">
        <f>SUM(D23:D24)</f>
        <v>2</v>
      </c>
      <c r="E22" s="49">
        <f t="shared" si="1"/>
        <v>113</v>
      </c>
    </row>
    <row r="23" spans="1:88">
      <c r="B23" s="28" t="s">
        <v>41</v>
      </c>
      <c r="C23" s="48">
        <v>85</v>
      </c>
      <c r="D23" s="48">
        <v>2</v>
      </c>
      <c r="E23" s="30">
        <f t="shared" si="1"/>
        <v>87</v>
      </c>
    </row>
    <row r="24" spans="1:88">
      <c r="B24" s="28" t="s">
        <v>45</v>
      </c>
      <c r="C24" s="48">
        <v>26</v>
      </c>
      <c r="D24" s="48">
        <v>0</v>
      </c>
      <c r="E24" s="30">
        <f t="shared" si="1"/>
        <v>26</v>
      </c>
    </row>
    <row r="25" spans="1:88">
      <c r="B25" s="20" t="s">
        <v>15</v>
      </c>
      <c r="C25" s="25">
        <v>20</v>
      </c>
      <c r="D25" s="25">
        <v>2</v>
      </c>
      <c r="E25" s="10">
        <f t="shared" ref="E25:E38" si="2">C25+D25</f>
        <v>22</v>
      </c>
    </row>
    <row r="26" spans="1:88">
      <c r="B26" s="20" t="s">
        <v>16</v>
      </c>
      <c r="C26" s="25">
        <v>1</v>
      </c>
      <c r="D26" s="25">
        <v>0</v>
      </c>
      <c r="E26" s="10">
        <f t="shared" si="2"/>
        <v>1</v>
      </c>
    </row>
    <row r="27" spans="1:88">
      <c r="B27" s="20" t="s">
        <v>17</v>
      </c>
      <c r="C27" s="25">
        <v>1</v>
      </c>
      <c r="D27" s="25">
        <v>0</v>
      </c>
      <c r="E27" s="10">
        <f t="shared" si="2"/>
        <v>1</v>
      </c>
    </row>
    <row r="28" spans="1:88">
      <c r="B28" s="20" t="s">
        <v>18</v>
      </c>
      <c r="C28" s="25">
        <v>1</v>
      </c>
      <c r="D28" s="25">
        <v>0</v>
      </c>
      <c r="E28" s="10">
        <f t="shared" si="2"/>
        <v>1</v>
      </c>
    </row>
    <row r="29" spans="1:88" s="8" customFormat="1">
      <c r="A29" s="1"/>
      <c r="B29" s="21" t="s">
        <v>29</v>
      </c>
      <c r="C29" s="24">
        <f>SUM(C30:C32)</f>
        <v>222</v>
      </c>
      <c r="D29" s="24">
        <f>SUM(D30:D32)</f>
        <v>0</v>
      </c>
      <c r="E29" s="7">
        <f t="shared" si="2"/>
        <v>222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20" t="s">
        <v>46</v>
      </c>
      <c r="C30" s="50">
        <v>155</v>
      </c>
      <c r="D30" s="50">
        <v>0</v>
      </c>
      <c r="E30" s="9">
        <f t="shared" si="2"/>
        <v>155</v>
      </c>
    </row>
    <row r="31" spans="1:88">
      <c r="B31" s="20" t="s">
        <v>47</v>
      </c>
      <c r="C31" s="50">
        <v>41</v>
      </c>
      <c r="D31" s="50">
        <v>0</v>
      </c>
      <c r="E31" s="9">
        <f t="shared" si="2"/>
        <v>41</v>
      </c>
    </row>
    <row r="32" spans="1:88">
      <c r="B32" s="20" t="s">
        <v>48</v>
      </c>
      <c r="C32" s="50">
        <v>26</v>
      </c>
      <c r="D32" s="50">
        <v>0</v>
      </c>
      <c r="E32" s="9">
        <f t="shared" si="2"/>
        <v>26</v>
      </c>
    </row>
    <row r="33" spans="1:88" s="8" customFormat="1">
      <c r="A33" s="1"/>
      <c r="B33" s="5" t="s">
        <v>22</v>
      </c>
      <c r="C33" s="6">
        <f>C34+C35</f>
        <v>146</v>
      </c>
      <c r="D33" s="6">
        <f>D34+D35</f>
        <v>81</v>
      </c>
      <c r="E33" s="7">
        <f t="shared" si="2"/>
        <v>227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28" t="s">
        <v>43</v>
      </c>
      <c r="C34" s="50">
        <v>144</v>
      </c>
      <c r="D34" s="50">
        <v>81</v>
      </c>
      <c r="E34" s="30">
        <f t="shared" si="2"/>
        <v>225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28" t="s">
        <v>44</v>
      </c>
      <c r="C35" s="50">
        <v>2</v>
      </c>
      <c r="D35" s="31">
        <v>0</v>
      </c>
      <c r="E35" s="30">
        <f t="shared" si="2"/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19" t="s">
        <v>38</v>
      </c>
      <c r="C36" s="6">
        <f>C37+C38</f>
        <v>107</v>
      </c>
      <c r="D36" s="6">
        <f>D37+D38</f>
        <v>9</v>
      </c>
      <c r="E36" s="7">
        <f t="shared" si="2"/>
        <v>116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28" t="s">
        <v>41</v>
      </c>
      <c r="C37" s="50">
        <v>73</v>
      </c>
      <c r="D37" s="50">
        <v>4</v>
      </c>
      <c r="E37" s="10">
        <f t="shared" si="2"/>
        <v>77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28" t="s">
        <v>42</v>
      </c>
      <c r="C38" s="50">
        <v>34</v>
      </c>
      <c r="D38" s="50">
        <v>5</v>
      </c>
      <c r="E38" s="10">
        <f t="shared" si="2"/>
        <v>39</v>
      </c>
      <c r="F38" s="1"/>
      <c r="G38" s="6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23</v>
      </c>
      <c r="C39" s="12">
        <f>C20+C16+C12+C6+C33+C29+C36</f>
        <v>1176</v>
      </c>
      <c r="D39" s="12">
        <f>D20+D16+D12+D6+D33+D29+D36</f>
        <v>121</v>
      </c>
      <c r="E39" s="44">
        <f>E6+E12+E16+E20+E29+E33+E36</f>
        <v>1297</v>
      </c>
    </row>
    <row r="40" spans="1:88">
      <c r="E40" s="13"/>
    </row>
    <row r="41" spans="1:88">
      <c r="B41" s="18" t="s">
        <v>36</v>
      </c>
    </row>
    <row r="42" spans="1:88">
      <c r="B42" s="14" t="s">
        <v>37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C22: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9007A0-B76E-4F78-9552-D077CA46E540}"/>
</file>

<file path=customXml/itemProps2.xml><?xml version="1.0" encoding="utf-8"?>
<ds:datastoreItem xmlns:ds="http://schemas.openxmlformats.org/officeDocument/2006/customXml" ds:itemID="{670F7D5C-50EA-4878-8F30-B94C2AD4DFEA}"/>
</file>

<file path=customXml/itemProps3.xml><?xml version="1.0" encoding="utf-8"?>
<ds:datastoreItem xmlns:ds="http://schemas.openxmlformats.org/officeDocument/2006/customXml" ds:itemID="{70A4372C-09A0-478A-9DC3-97F3177603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2021-09-30T08:12:07Z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