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FEA48D57-BCDC-45F9-8445-9843708B28A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IKNB'!$B$1:$K$39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3" l="1"/>
  <c r="C22" i="3" l="1"/>
  <c r="D22" i="3"/>
  <c r="D10" i="2"/>
  <c r="D9" i="2"/>
  <c r="D8" i="2"/>
  <c r="D20" i="3" l="1"/>
  <c r="C20" i="3" l="1"/>
  <c r="D36" i="3" l="1"/>
  <c r="C36" i="3"/>
  <c r="E12" i="2" l="1"/>
  <c r="E24" i="3" l="1"/>
  <c r="E23" i="3"/>
  <c r="E38" i="3"/>
  <c r="E37" i="3"/>
  <c r="E35" i="3" l="1"/>
  <c r="E34" i="3"/>
  <c r="J32" i="2" l="1"/>
  <c r="I32" i="2"/>
  <c r="E32" i="2"/>
  <c r="D13" i="2"/>
  <c r="K32" i="2" l="1"/>
  <c r="C7" i="2"/>
  <c r="C28" i="2"/>
  <c r="D21" i="2"/>
  <c r="C21" i="2"/>
  <c r="D17" i="2"/>
  <c r="C17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27" i="2" l="1"/>
  <c r="E26" i="2"/>
  <c r="E25" i="2"/>
  <c r="E24" i="2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7" i="2"/>
  <c r="D33" i="2" s="1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E14" i="3"/>
  <c r="E15" i="3"/>
  <c r="E13" i="3"/>
  <c r="D12" i="3"/>
  <c r="C12" i="3"/>
  <c r="E12" i="3" s="1"/>
  <c r="E8" i="3"/>
  <c r="E9" i="3"/>
  <c r="E10" i="3"/>
  <c r="E11" i="3"/>
  <c r="E7" i="3"/>
  <c r="D6" i="3"/>
  <c r="C39" i="3" l="1"/>
  <c r="D39" i="3"/>
  <c r="E6" i="3"/>
  <c r="E39" i="3" s="1"/>
  <c r="E23" i="2" l="1"/>
  <c r="I23" i="2"/>
  <c r="K23" i="2" s="1"/>
  <c r="I12" i="2" l="1"/>
  <c r="E7" i="2" l="1"/>
  <c r="K12" i="2"/>
  <c r="I7" i="2"/>
  <c r="K7" i="2" l="1"/>
  <c r="E22" i="2" l="1"/>
  <c r="E21" i="2" s="1"/>
  <c r="I22" i="2"/>
  <c r="K22" i="2" s="1"/>
  <c r="I21" i="2" l="1"/>
  <c r="K21" i="2" l="1"/>
  <c r="I15" i="2" l="1"/>
  <c r="K15" i="2" s="1"/>
  <c r="I13" i="2"/>
  <c r="K13" i="2" s="1"/>
  <c r="I14" i="2"/>
  <c r="K14" i="2"/>
  <c r="I16" i="2"/>
  <c r="K16" i="2"/>
  <c r="E16" i="2"/>
  <c r="E15" i="2"/>
  <c r="E14" i="2"/>
  <c r="C13" i="2"/>
  <c r="C33" i="2" s="1"/>
  <c r="E33" i="2" s="1"/>
  <c r="E13" i="2" l="1"/>
  <c r="I33" i="2"/>
  <c r="K33" i="2" s="1"/>
</calcChain>
</file>

<file path=xl/sharedStrings.xml><?xml version="1.0" encoding="utf-8"?>
<sst xmlns="http://schemas.openxmlformats.org/spreadsheetml/2006/main" count="113" uniqueCount="52">
  <si>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</si>
  <si>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</si>
  <si>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</si>
  <si>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</si>
  <si>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</si>
  <si>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</si>
  <si>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</si>
  <si>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</si>
  <si>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</si>
  <si>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</si>
  <si>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</si>
  <si>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</si>
  <si>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</si>
  <si>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</si>
  <si>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</si>
  <si>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</si>
  <si>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</si>
  <si>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</si>
  <si>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</si>
  <si>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</si>
  <si>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</si>
  <si>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</si>
  <si>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</si>
  <si>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</si>
  <si>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</si>
  <si>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</si>
  <si>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</si>
  <si>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</si>
  <si>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</si>
  <si>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</si>
  <si>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</si>
  <si>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</si>
  <si>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</si>
  <si>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</si>
  <si>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</si>
  <si>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</si>
  <si>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</si>
  <si>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</si>
  <si>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</si>
  <si>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</si>
  <si>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</si>
  <si>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</si>
  <si>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</si>
  <si>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</si>
  <si>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</si>
  <si>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Data aset Jasa Penunjang menggunakan data Semester II 2019.</t>
  </si>
  <si>
    <t>Berizin</t>
  </si>
  <si>
    <t>Terdaftar</t>
  </si>
  <si>
    <t>Izin Penuh</t>
  </si>
  <si>
    <t>Izin Bersyarat</t>
  </si>
  <si>
    <t>April 2020</t>
  </si>
  <si>
    <t>Data aset LKM menggunakan data Kuartal I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</si>
</sst>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_-* #,##0.0_-;\-* #,##0.0_-;_-* &quot;-&quot;_-;_-@_-"/>
    <numFmt numFmtId="190" formatCode="_(* #,##0.0_);_(* \(#,##0.0\);_(* &quot;-&quot;_);_(@_)"/>
  </numFmts>
  <fonts count="5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93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49" fillId="0" borderId="0" xfId="0" applyFont="1" applyFill="1"/>
    <xf numFmtId="0" fontId="53" fillId="8" borderId="13" xfId="0" applyFont="1" applyFill="1" applyBorder="1"/>
    <xf numFmtId="43" fontId="53" fillId="8" borderId="2" xfId="2" applyNumberFormat="1" applyFont="1" applyFill="1" applyBorder="1"/>
    <xf numFmtId="181" fontId="53" fillId="8" borderId="20" xfId="845" applyNumberFormat="1" applyFont="1" applyFill="1" applyBorder="1" applyAlignment="1">
      <alignment horizontal="right"/>
    </xf>
    <xf numFmtId="0" fontId="53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43" fontId="47" fillId="0" borderId="2" xfId="0" applyNumberFormat="1" applyFont="1" applyFill="1" applyBorder="1"/>
    <xf numFmtId="181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81" fontId="47" fillId="0" borderId="2" xfId="845" applyNumberFormat="1" applyFont="1" applyFill="1" applyBorder="1"/>
    <xf numFmtId="43" fontId="52" fillId="0" borderId="0" xfId="0" applyNumberFormat="1" applyFont="1" applyFill="1"/>
    <xf numFmtId="0" fontId="53" fillId="8" borderId="13" xfId="0" applyFont="1" applyFill="1" applyBorder="1" applyAlignment="1">
      <alignment vertical="top"/>
    </xf>
    <xf numFmtId="43" fontId="49" fillId="9" borderId="2" xfId="0" applyNumberFormat="1" applyFont="1" applyFill="1" applyBorder="1"/>
    <xf numFmtId="181" fontId="53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1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4" fillId="0" borderId="0" xfId="846" applyFont="1"/>
    <xf numFmtId="0" fontId="54" fillId="0" borderId="0" xfId="846" applyFont="1" applyFill="1"/>
    <xf numFmtId="43" fontId="55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49" fillId="8" borderId="2" xfId="845" applyFont="1" applyFill="1" applyBorder="1" applyAlignment="1"/>
    <xf numFmtId="41" fontId="50" fillId="8" borderId="2" xfId="845" applyFont="1" applyFill="1" applyBorder="1" applyAlignment="1"/>
    <xf numFmtId="0" fontId="53" fillId="8" borderId="22" xfId="0" applyFont="1" applyFill="1" applyBorder="1"/>
    <xf numFmtId="41" fontId="51" fillId="0" borderId="2" xfId="845" applyFont="1" applyBorder="1" applyAlignment="1">
      <alignment horizontal="right"/>
    </xf>
    <xf numFmtId="181" fontId="47" fillId="0" borderId="24" xfId="845" applyNumberFormat="1" applyFont="1" applyFill="1" applyBorder="1" applyAlignment="1">
      <alignment vertical="center"/>
    </xf>
    <xf numFmtId="181" fontId="47" fillId="0" borderId="20" xfId="845" applyNumberFormat="1" applyFont="1" applyFill="1" applyBorder="1" applyAlignment="1">
      <alignment vertical="center"/>
    </xf>
    <xf numFmtId="0" fontId="53" fillId="8" borderId="23" xfId="0" applyFont="1" applyFill="1" applyBorder="1" applyAlignment="1">
      <alignment vertical="top"/>
    </xf>
    <xf numFmtId="181" fontId="53" fillId="18" borderId="18" xfId="845" applyNumberFormat="1" applyFont="1" applyFill="1" applyBorder="1" applyAlignment="1">
      <alignment horizontal="right"/>
    </xf>
    <xf numFmtId="181" fontId="53" fillId="8" borderId="2" xfId="845" applyNumberFormat="1" applyFont="1" applyFill="1" applyBorder="1"/>
    <xf numFmtId="181" fontId="47" fillId="0" borderId="2" xfId="845" applyNumberFormat="1" applyFont="1" applyBorder="1" applyAlignment="1">
      <alignment horizontal="right" vertical="center"/>
    </xf>
    <xf numFmtId="181" fontId="51" fillId="0" borderId="2" xfId="845" applyNumberFormat="1" applyFont="1" applyBorder="1" applyAlignment="1">
      <alignment horizontal="right" vertical="center"/>
    </xf>
    <xf numFmtId="181" fontId="53" fillId="8" borderId="26" xfId="845" applyNumberFormat="1" applyFont="1" applyFill="1" applyBorder="1"/>
    <xf numFmtId="181" fontId="53" fillId="8" borderId="20" xfId="845" applyNumberFormat="1" applyFont="1" applyFill="1" applyBorder="1"/>
    <xf numFmtId="181" fontId="53" fillId="9" borderId="25" xfId="845" applyNumberFormat="1" applyFont="1" applyFill="1" applyBorder="1" applyAlignment="1">
      <alignment horizontal="right"/>
    </xf>
    <xf numFmtId="181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52" fillId="0" borderId="20" xfId="845" applyFont="1" applyFill="1" applyBorder="1" applyAlignment="1">
      <alignment horizontal="right" vertical="center"/>
    </xf>
    <xf numFmtId="41" fontId="53" fillId="0" borderId="2" xfId="845" applyFont="1" applyFill="1" applyBorder="1" applyAlignment="1">
      <alignment horizontal="right" vertical="center"/>
    </xf>
    <xf numFmtId="41" fontId="50" fillId="8" borderId="2" xfId="845" applyFont="1" applyFill="1" applyBorder="1" applyAlignment="1">
      <alignment vertical="center"/>
    </xf>
    <xf numFmtId="189" fontId="47" fillId="0" borderId="2" xfId="845" applyNumberFormat="1" applyFont="1" applyFill="1" applyBorder="1" applyAlignment="1">
      <alignment vertical="center"/>
    </xf>
    <xf numFmtId="181" fontId="52" fillId="0" borderId="2" xfId="845" applyNumberFormat="1" applyFont="1" applyFill="1" applyBorder="1" applyAlignment="1">
      <alignment vertical="center"/>
    </xf>
    <xf numFmtId="181" fontId="47" fillId="0" borderId="2" xfId="845" applyNumberFormat="1" applyFont="1" applyFill="1" applyBorder="1" applyAlignment="1">
      <alignment vertical="center"/>
    </xf>
    <xf numFmtId="190" fontId="47" fillId="0" borderId="2" xfId="845" applyNumberFormat="1" applyFont="1" applyFill="1" applyBorder="1" applyAlignment="1">
      <alignment vertical="center"/>
    </xf>
    <xf numFmtId="181" fontId="52" fillId="0" borderId="2" xfId="845" applyNumberFormat="1" applyFont="1" applyFill="1" applyBorder="1" applyAlignment="1">
      <alignment horizontal="right" vertical="center"/>
    </xf>
    <xf numFmtId="181" fontId="47" fillId="0" borderId="2" xfId="845" applyNumberFormat="1" applyFont="1" applyFill="1" applyBorder="1" applyAlignment="1">
      <alignment horizontal="right" vertical="center"/>
    </xf>
    <xf numFmtId="181" fontId="53" fillId="8" borderId="13" xfId="845" applyNumberFormat="1" applyFont="1" applyFill="1" applyBorder="1" applyAlignment="1">
      <alignment vertical="center"/>
    </xf>
    <xf numFmtId="181" fontId="53" fillId="8" borderId="2" xfId="845" applyNumberFormat="1" applyFont="1" applyFill="1" applyBorder="1" applyAlignment="1">
      <alignment vertical="center"/>
    </xf>
    <xf numFmtId="0" fontId="55" fillId="16" borderId="0" xfId="0" applyFont="1" applyFill="1" applyAlignment="1">
      <alignment horizontal="center"/>
    </xf>
    <xf numFmtId="43" fontId="55" fillId="17" borderId="14" xfId="1" applyFont="1" applyFill="1" applyBorder="1" applyAlignment="1">
      <alignment horizontal="center" vertical="center"/>
    </xf>
    <xf numFmtId="43" fontId="55" fillId="17" borderId="13" xfId="1" applyFont="1" applyFill="1" applyBorder="1" applyAlignment="1">
      <alignment horizontal="center" vertical="center"/>
    </xf>
    <xf numFmtId="180" fontId="55" fillId="17" borderId="19" xfId="1" quotePrefix="1" applyNumberFormat="1" applyFont="1" applyFill="1" applyBorder="1" applyAlignment="1">
      <alignment horizontal="center" vertical="center"/>
    </xf>
    <xf numFmtId="180" fontId="55" fillId="17" borderId="19" xfId="1" applyNumberFormat="1" applyFont="1" applyFill="1" applyBorder="1" applyAlignment="1">
      <alignment horizontal="center" vertical="center"/>
    </xf>
    <xf numFmtId="0" fontId="55" fillId="17" borderId="15" xfId="0" applyFont="1" applyFill="1" applyBorder="1" applyAlignment="1">
      <alignment horizontal="center" vertical="center"/>
    </xf>
    <xf numFmtId="0" fontId="55" fillId="17" borderId="20" xfId="0" applyFont="1" applyFill="1" applyBorder="1" applyAlignment="1">
      <alignment horizontal="center" vertical="center"/>
    </xf>
    <xf numFmtId="1" fontId="47" fillId="0" borderId="2" xfId="845" applyNumberFormat="1" applyFont="1" applyFill="1" applyBorder="1" applyAlignment="1">
      <alignment horizontal="right" vertical="center"/>
    </xf>
    <xf numFmtId="1" fontId="47" fillId="0" borderId="2" xfId="845" applyNumberFormat="1" applyFont="1" applyFill="1" applyBorder="1" applyAlignment="1">
      <alignment vertical="center"/>
    </xf>
    <xf numFmtId="41" fontId="53" fillId="8" borderId="2" xfId="845" applyFont="1" applyFill="1" applyBorder="1" applyAlignment="1">
      <alignment vertical="center"/>
    </xf>
    <xf numFmtId="41" fontId="53" fillId="8" borderId="2" xfId="845" applyFont="1" applyFill="1" applyBorder="1" applyAlignment="1">
      <alignment horizontal="right" vertical="center"/>
    </xf>
    <xf numFmtId="41" fontId="53" fillId="8" borderId="20" xfId="845" applyFont="1" applyFill="1" applyBorder="1" applyAlignment="1">
      <alignment horizontal="right" vertical="center"/>
    </xf>
    <xf numFmtId="1" fontId="47" fillId="0" borderId="2" xfId="0" applyNumberFormat="1" applyFont="1" applyFill="1" applyBorder="1" applyAlignment="1" applyProtection="1">
      <alignment horizontal="right" vertical="center"/>
    </xf>
    <xf numFmtId="41" fontId="52" fillId="0" borderId="2" xfId="845" applyFont="1" applyFill="1" applyBorder="1" applyAlignment="1">
      <alignment vertical="center"/>
    </xf>
    <xf numFmtId="41" fontId="52" fillId="0" borderId="2" xfId="845" applyFont="1" applyFill="1" applyBorder="1" applyAlignment="1">
      <alignment horizontal="right" vertical="center"/>
    </xf>
    <xf numFmtId="41" fontId="53" fillId="0" borderId="2" xfId="845" applyFont="1" applyFill="1" applyBorder="1" applyAlignment="1">
      <alignment vertical="center"/>
    </xf>
    <xf numFmtId="41" fontId="53" fillId="0" borderId="20" xfId="845" applyFont="1" applyFill="1" applyBorder="1" applyAlignment="1">
      <alignment horizontal="right" vertical="center"/>
    </xf>
    <xf numFmtId="41" fontId="52" fillId="0" borderId="2" xfId="845" applyFont="1" applyFill="1" applyBorder="1" applyAlignment="1"/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121228</xdr:colOff>
      <xdr:row>39</xdr:row>
      <xdr:rowOff>138545</xdr:rowOff>
    </xdr:from>
    <xdr:to>
      <xdr:col>11</xdr:col>
      <xdr:colOff>329046</xdr:colOff>
      <xdr:row>71</xdr:row>
      <xdr:rowOff>52057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6" y="7602681"/>
          <a:ext cx="12607636" cy="6009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108857</xdr:colOff>
      <xdr:row>2</xdr:row>
      <xdr:rowOff>190499</xdr:rowOff>
    </xdr:from>
    <xdr:to>
      <xdr:col>19</xdr:col>
      <xdr:colOff>147323</xdr:colOff>
      <xdr:row>31</xdr:row>
      <xdr:rowOff>54429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571" y="571499"/>
          <a:ext cx="7998645" cy="54020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6%20Bagian%20IKNB%20Syariah\Subbagian%201\_PUBLIKASI%20STATISTIK%20IKNB%20SYARIAH\1.%20KK_STATISTIK%20BULANAN%20IKNB%20SYARI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Table Of Content"/>
      <sheetName val="Glosary"/>
      <sheetName val="Tabel 1"/>
      <sheetName val="Tabel 2"/>
      <sheetName val="Tabel 5.1.a"/>
      <sheetName val="Tabel 5.1.b"/>
      <sheetName val="Tabel 5.1.c"/>
      <sheetName val="Tabel 5.2.a"/>
      <sheetName val="Tabel 5.2.b"/>
      <sheetName val="Tabel 5.3.a"/>
      <sheetName val="Tabel 5.3.b"/>
      <sheetName val="Tabel 3"/>
      <sheetName val="Tabel 3.1"/>
      <sheetName val="Tabel 3.2"/>
      <sheetName val="Tabel 3.3"/>
      <sheetName val="Tabel 4"/>
      <sheetName val="Tabel 4.1"/>
      <sheetName val="Tabel 4.2"/>
      <sheetName val="Tabel 4.3"/>
      <sheetName val="Tabel 5"/>
      <sheetName val="Tabel 5.1"/>
      <sheetName val="Tabel 5.2"/>
      <sheetName val="Tabel 5.3"/>
      <sheetName val="Tabel 6.1"/>
      <sheetName val="Tabel 6.2"/>
      <sheetName val="Tabel 6.3"/>
      <sheetName val="Tabel 7"/>
      <sheetName val="Tabel 8"/>
      <sheetName val="Tabel 9"/>
      <sheetName val="Tabel 10"/>
      <sheetName val="Tabel 11"/>
      <sheetName val="Tabel 12"/>
      <sheetName val="Tabel 13"/>
      <sheetName val="Tabel 14"/>
      <sheetName val="Tabel 15"/>
      <sheetName val="Tabel 19 (2)"/>
      <sheetName val="Tabel 16"/>
      <sheetName val="Tabel 17"/>
      <sheetName val="Tabel 18"/>
      <sheetName val="Tabel 19"/>
      <sheetName val="Tabel 20"/>
      <sheetName val="Tabel 21satuan penuh"/>
      <sheetName val="Tabel 21"/>
      <sheetName val="Tabel 22satuan penuh"/>
      <sheetName val="Tabel 22"/>
      <sheetName val="Tabel 23satuan penuh"/>
      <sheetName val="Tabel 21 lama (satuan utuh)"/>
      <sheetName val="Tabel 23"/>
      <sheetName val="Tabel 21_lama"/>
      <sheetName val="Tabel 24"/>
      <sheetName val="Tabel 25satuan penuh"/>
      <sheetName val="Tabel 25"/>
    </sheetNames>
    <sheetDataSet>
      <sheetData sheetId="0"/>
      <sheetData sheetId="1"/>
      <sheetData sheetId="2"/>
      <sheetData sheetId="3"/>
      <sheetData sheetId="4">
        <row r="4">
          <cell r="OU4">
            <v>33267.976975860001</v>
          </cell>
        </row>
        <row r="5">
          <cell r="OU5">
            <v>6031.9445217800012</v>
          </cell>
        </row>
        <row r="6">
          <cell r="OU6">
            <v>2150.4513231299998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4"/>
  <sheetViews>
    <sheetView showGridLines="0" topLeftCell="A2" zoomScale="70" zoomScaleNormal="70" workbookViewId="0">
      <selection activeCell="F23" sqref="F23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20.140625" style="1" bestFit="1" customWidth="1"/>
    <col min="10" max="10" width="16.5703125" style="1" customWidth="1"/>
    <col min="11" max="11" width="20.7109375" style="1" bestFit="1" customWidth="1"/>
    <col min="12" max="16384" width="9.140625" style="1"/>
  </cols>
  <sheetData>
    <row r="2" spans="2:11">
      <c r="B2" s="75" t="s">
        <v>35</v>
      </c>
      <c r="C2" s="75"/>
      <c r="D2" s="75"/>
      <c r="E2" s="75"/>
      <c r="H2" s="75" t="s">
        <v>35</v>
      </c>
      <c r="I2" s="75"/>
      <c r="J2" s="75"/>
      <c r="K2" s="75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4" customFormat="1">
      <c r="B5" s="76" t="s">
        <v>1</v>
      </c>
      <c r="C5" s="78" t="s">
        <v>50</v>
      </c>
      <c r="D5" s="79"/>
      <c r="E5" s="80" t="s">
        <v>28</v>
      </c>
      <c r="H5" s="76" t="s">
        <v>1</v>
      </c>
      <c r="I5" s="78" t="str">
        <f>C5</f>
        <v>April 2020</v>
      </c>
      <c r="J5" s="79"/>
      <c r="K5" s="80" t="s">
        <v>28</v>
      </c>
    </row>
    <row r="6" spans="2:11" s="14" customFormat="1">
      <c r="B6" s="77"/>
      <c r="C6" s="37" t="s">
        <v>34</v>
      </c>
      <c r="D6" s="37" t="s">
        <v>2</v>
      </c>
      <c r="E6" s="81"/>
      <c r="H6" s="77"/>
      <c r="I6" s="37" t="s">
        <v>34</v>
      </c>
      <c r="J6" s="37" t="s">
        <v>2</v>
      </c>
      <c r="K6" s="81"/>
    </row>
    <row r="7" spans="2:11" s="14" customFormat="1">
      <c r="B7" s="15" t="s">
        <v>3</v>
      </c>
      <c r="C7" s="55">
        <f>SUM(C8:C12)</f>
        <v>1262.7558930757011</v>
      </c>
      <c r="D7" s="55">
        <f>SUM(D8:D12)</f>
        <v>41.450372820769999</v>
      </c>
      <c r="E7" s="17">
        <f>C7+D7</f>
        <v>1304.2062658964712</v>
      </c>
      <c r="F7" s="18"/>
      <c r="G7" s="18"/>
      <c r="H7" s="15" t="s">
        <v>3</v>
      </c>
      <c r="I7" s="16">
        <f>SUM(I8:I12)</f>
        <v>1262755.8930757013</v>
      </c>
      <c r="J7" s="16">
        <f>SUM(J8:J12)</f>
        <v>41450.372820770004</v>
      </c>
      <c r="K7" s="17">
        <f>I7+J7</f>
        <v>1304206.2658964712</v>
      </c>
    </row>
    <row r="8" spans="2:11">
      <c r="B8" s="38" t="s">
        <v>4</v>
      </c>
      <c r="C8" s="67">
        <v>498.23069190494999</v>
      </c>
      <c r="D8" s="68">
        <f>'[1]Tabel 1'!$OU$4/1000</f>
        <v>33.267976975860002</v>
      </c>
      <c r="E8" s="51">
        <f t="shared" ref="E8:E12" si="0">C8+D8</f>
        <v>531.49866888080999</v>
      </c>
      <c r="F8" s="20"/>
      <c r="G8" s="20"/>
      <c r="H8" s="19" t="s">
        <v>4</v>
      </c>
      <c r="I8" s="21">
        <f>C8*1000</f>
        <v>498230.69190495001</v>
      </c>
      <c r="J8" s="21">
        <f>D8*1000</f>
        <v>33267.976975860001</v>
      </c>
      <c r="K8" s="22">
        <f>SUM(I8:J8)</f>
        <v>531498.66888081003</v>
      </c>
    </row>
    <row r="9" spans="2:11">
      <c r="B9" s="38" t="s">
        <v>5</v>
      </c>
      <c r="C9" s="69">
        <v>166.58138743307998</v>
      </c>
      <c r="D9" s="68">
        <f>'[1]Tabel 1'!$OU$5/1000</f>
        <v>6.0319445217800016</v>
      </c>
      <c r="E9" s="51">
        <f t="shared" si="0"/>
        <v>172.61333195485997</v>
      </c>
      <c r="F9" s="20"/>
      <c r="G9" s="20"/>
      <c r="H9" s="19" t="s">
        <v>5</v>
      </c>
      <c r="I9" s="21">
        <f t="shared" ref="I9:J14" si="1">C9*1000</f>
        <v>166581.38743307997</v>
      </c>
      <c r="J9" s="21">
        <f t="shared" ref="J9:J12" si="2">D9*1000</f>
        <v>6031.9445217800012</v>
      </c>
      <c r="K9" s="22">
        <f t="shared" ref="K9:K12" si="3">SUM(I9:J9)</f>
        <v>172613.33195485998</v>
      </c>
    </row>
    <row r="10" spans="2:11">
      <c r="B10" s="38" t="s">
        <v>6</v>
      </c>
      <c r="C10" s="69">
        <v>26.868808016169996</v>
      </c>
      <c r="D10" s="69">
        <f>'[1]Tabel 1'!$OU$6/1000</f>
        <v>2.15045132313</v>
      </c>
      <c r="E10" s="52">
        <f t="shared" si="0"/>
        <v>29.019259339299996</v>
      </c>
      <c r="F10" s="20"/>
      <c r="G10" s="20"/>
      <c r="H10" s="19" t="s">
        <v>6</v>
      </c>
      <c r="I10" s="21">
        <f t="shared" si="1"/>
        <v>26868.808016169998</v>
      </c>
      <c r="J10" s="21">
        <f t="shared" si="2"/>
        <v>2150.4513231299998</v>
      </c>
      <c r="K10" s="22">
        <f t="shared" si="3"/>
        <v>29019.259339299999</v>
      </c>
    </row>
    <row r="11" spans="2:11">
      <c r="B11" s="38" t="s">
        <v>7</v>
      </c>
      <c r="C11" s="70">
        <v>125.27613783396001</v>
      </c>
      <c r="D11" s="69">
        <v>0</v>
      </c>
      <c r="E11" s="52">
        <f t="shared" si="0"/>
        <v>125.27613783396001</v>
      </c>
      <c r="F11" s="20"/>
      <c r="G11" s="20"/>
      <c r="H11" s="19" t="s">
        <v>7</v>
      </c>
      <c r="I11" s="21">
        <f t="shared" si="1"/>
        <v>125276.13783396001</v>
      </c>
      <c r="J11" s="21">
        <f t="shared" si="2"/>
        <v>0</v>
      </c>
      <c r="K11" s="22">
        <f t="shared" si="3"/>
        <v>125276.13783396001</v>
      </c>
    </row>
    <row r="12" spans="2:11">
      <c r="B12" s="39" t="s">
        <v>8</v>
      </c>
      <c r="C12" s="71">
        <v>445.79886788754118</v>
      </c>
      <c r="D12" s="72">
        <v>0</v>
      </c>
      <c r="E12" s="52">
        <f t="shared" si="0"/>
        <v>445.79886788754118</v>
      </c>
      <c r="F12" s="20"/>
      <c r="G12" s="20"/>
      <c r="H12" s="23" t="s">
        <v>8</v>
      </c>
      <c r="I12" s="21">
        <f t="shared" si="1"/>
        <v>445798.86788754119</v>
      </c>
      <c r="J12" s="21">
        <f t="shared" si="2"/>
        <v>0</v>
      </c>
      <c r="K12" s="22">
        <f t="shared" si="3"/>
        <v>445798.86788754119</v>
      </c>
    </row>
    <row r="13" spans="2:11" s="14" customFormat="1">
      <c r="B13" s="49" t="s">
        <v>9</v>
      </c>
      <c r="C13" s="55">
        <f>SUM(C14:C16)</f>
        <v>604.2681362653833</v>
      </c>
      <c r="D13" s="55">
        <f t="shared" ref="D13:E13" si="4">SUM(D14:D16)</f>
        <v>26.126846421114482</v>
      </c>
      <c r="E13" s="59">
        <f t="shared" si="4"/>
        <v>630.39498268649777</v>
      </c>
      <c r="F13" s="18"/>
      <c r="G13" s="18"/>
      <c r="H13" s="15" t="s">
        <v>9</v>
      </c>
      <c r="I13" s="16">
        <f>SUM(I14:I16)</f>
        <v>604268.13626538322</v>
      </c>
      <c r="J13" s="16">
        <f>SUM(J14:J16)</f>
        <v>26126.846421114482</v>
      </c>
      <c r="K13" s="17">
        <f>I13+J13</f>
        <v>630394.98268649774</v>
      </c>
    </row>
    <row r="14" spans="2:11">
      <c r="B14" s="39" t="s">
        <v>25</v>
      </c>
      <c r="C14" s="68">
        <v>502.66028093443697</v>
      </c>
      <c r="D14" s="69">
        <v>19.070032163812002</v>
      </c>
      <c r="E14" s="22">
        <f t="shared" ref="E14:E33" si="5">C14+D14</f>
        <v>521.73031309824898</v>
      </c>
      <c r="F14" s="25"/>
      <c r="G14" s="20"/>
      <c r="H14" s="23" t="s">
        <v>25</v>
      </c>
      <c r="I14" s="21">
        <f t="shared" si="1"/>
        <v>502660.28093443695</v>
      </c>
      <c r="J14" s="21">
        <f t="shared" si="1"/>
        <v>19070.032163812</v>
      </c>
      <c r="K14" s="22">
        <f>SUM(I14:J14)</f>
        <v>521730.31309824897</v>
      </c>
    </row>
    <row r="15" spans="2:11">
      <c r="B15" s="39" t="s">
        <v>10</v>
      </c>
      <c r="C15" s="68">
        <v>16.226917940033278</v>
      </c>
      <c r="D15" s="69">
        <v>2.8130258049158203</v>
      </c>
      <c r="E15" s="22">
        <f t="shared" si="5"/>
        <v>19.039943744949099</v>
      </c>
      <c r="F15" s="20"/>
      <c r="G15" s="20"/>
      <c r="H15" s="23" t="s">
        <v>10</v>
      </c>
      <c r="I15" s="21">
        <f t="shared" ref="I15:J20" si="6">C15*1000</f>
        <v>16226.917940033278</v>
      </c>
      <c r="J15" s="21">
        <f t="shared" ref="J15:J16" si="7">D15*1000</f>
        <v>2813.0258049158201</v>
      </c>
      <c r="K15" s="22">
        <f t="shared" ref="K15:K16" si="8">SUM(I15:J15)</f>
        <v>19039.943744949098</v>
      </c>
    </row>
    <row r="16" spans="2:11">
      <c r="B16" s="39" t="s">
        <v>26</v>
      </c>
      <c r="C16" s="68">
        <v>85.380937390913033</v>
      </c>
      <c r="D16" s="69">
        <v>4.24378845238666</v>
      </c>
      <c r="E16" s="22">
        <f t="shared" si="5"/>
        <v>89.6247258432997</v>
      </c>
      <c r="F16" s="25"/>
      <c r="G16" s="25"/>
      <c r="H16" s="23" t="s">
        <v>26</v>
      </c>
      <c r="I16" s="21">
        <f t="shared" si="6"/>
        <v>85380.937390913037</v>
      </c>
      <c r="J16" s="21">
        <f t="shared" si="7"/>
        <v>4243.7884523866596</v>
      </c>
      <c r="K16" s="22">
        <f t="shared" si="8"/>
        <v>89624.725843299704</v>
      </c>
    </row>
    <row r="17" spans="2:11" s="14" customFormat="1">
      <c r="B17" s="49" t="s">
        <v>11</v>
      </c>
      <c r="C17" s="55">
        <f t="shared" ref="C17:E17" si="9">SUM(C18:C20)</f>
        <v>282.78789659428207</v>
      </c>
      <c r="D17" s="55">
        <f t="shared" si="9"/>
        <v>1.7224749202103811</v>
      </c>
      <c r="E17" s="59">
        <f t="shared" si="9"/>
        <v>284.51037151449248</v>
      </c>
      <c r="F17" s="18"/>
      <c r="G17" s="18"/>
      <c r="H17" s="15" t="s">
        <v>11</v>
      </c>
      <c r="I17" s="16">
        <f>SUM(I18:I20)</f>
        <v>282787.89659428212</v>
      </c>
      <c r="J17" s="16">
        <f>SUM(J18:J20)</f>
        <v>1722.4749202103812</v>
      </c>
      <c r="K17" s="17">
        <f>I17+J17</f>
        <v>284510.37151449249</v>
      </c>
    </row>
    <row r="18" spans="2:11">
      <c r="B18" s="39" t="s">
        <v>12</v>
      </c>
      <c r="C18" s="56">
        <v>151.808839141665</v>
      </c>
      <c r="D18" s="56">
        <v>0.34541436747412702</v>
      </c>
      <c r="E18" s="22">
        <f t="shared" si="5"/>
        <v>152.15425350913912</v>
      </c>
      <c r="F18" s="20"/>
      <c r="G18" s="20"/>
      <c r="H18" s="23" t="s">
        <v>12</v>
      </c>
      <c r="I18" s="21">
        <f t="shared" si="6"/>
        <v>151808.839141665</v>
      </c>
      <c r="J18" s="21">
        <f t="shared" si="6"/>
        <v>345.414367474127</v>
      </c>
      <c r="K18" s="22">
        <f>SUM(I18:J18)</f>
        <v>152154.25350913912</v>
      </c>
    </row>
    <row r="19" spans="2:11">
      <c r="B19" s="39" t="s">
        <v>13</v>
      </c>
      <c r="C19" s="56">
        <v>34.096676900138398</v>
      </c>
      <c r="D19" s="56">
        <v>0.100826207745254</v>
      </c>
      <c r="E19" s="22">
        <f t="shared" si="5"/>
        <v>34.197503107883655</v>
      </c>
      <c r="F19" s="20"/>
      <c r="G19" s="20"/>
      <c r="H19" s="23" t="s">
        <v>13</v>
      </c>
      <c r="I19" s="21">
        <f t="shared" si="6"/>
        <v>34096.676900138395</v>
      </c>
      <c r="J19" s="21">
        <f t="shared" si="6"/>
        <v>100.826207745254</v>
      </c>
      <c r="K19" s="22">
        <f t="shared" ref="K19:K20" si="10">SUM(I19:J19)</f>
        <v>34197.503107883647</v>
      </c>
    </row>
    <row r="20" spans="2:11">
      <c r="B20" s="39" t="s">
        <v>14</v>
      </c>
      <c r="C20" s="56">
        <v>96.882380552478693</v>
      </c>
      <c r="D20" s="56">
        <v>1.2762343449910001</v>
      </c>
      <c r="E20" s="22">
        <f t="shared" si="5"/>
        <v>98.15861489746969</v>
      </c>
      <c r="F20" s="20"/>
      <c r="G20" s="20"/>
      <c r="H20" s="23" t="s">
        <v>14</v>
      </c>
      <c r="I20" s="21">
        <f t="shared" si="6"/>
        <v>96882.380552478688</v>
      </c>
      <c r="J20" s="21">
        <f t="shared" si="6"/>
        <v>1276.2343449910002</v>
      </c>
      <c r="K20" s="22">
        <f t="shared" si="10"/>
        <v>98158.614897469684</v>
      </c>
    </row>
    <row r="21" spans="2:11" s="14" customFormat="1">
      <c r="B21" s="49" t="s">
        <v>15</v>
      </c>
      <c r="C21" s="55">
        <f>SUM(C22:C27)</f>
        <v>212.57868411184097</v>
      </c>
      <c r="D21" s="55">
        <f>SUM(D22:D27)</f>
        <v>34.671148125488649</v>
      </c>
      <c r="E21" s="59">
        <f t="shared" ref="E21" si="11">SUM(E22:E27)</f>
        <v>247.24983223732963</v>
      </c>
      <c r="F21" s="18"/>
      <c r="G21" s="18"/>
      <c r="H21" s="15" t="s">
        <v>15</v>
      </c>
      <c r="I21" s="16">
        <f>SUM(I22:I27)</f>
        <v>212578.68411184099</v>
      </c>
      <c r="J21" s="16">
        <f>SUM(J22:J27)</f>
        <v>34671.148125488653</v>
      </c>
      <c r="K21" s="17">
        <f>I21+J21</f>
        <v>247249.83223732965</v>
      </c>
    </row>
    <row r="22" spans="2:11">
      <c r="B22" s="39" t="s">
        <v>27</v>
      </c>
      <c r="C22" s="56">
        <v>88.072229394602985</v>
      </c>
      <c r="D22" s="56">
        <v>12.103753605397014</v>
      </c>
      <c r="E22" s="22">
        <f t="shared" si="5"/>
        <v>100.175983</v>
      </c>
      <c r="F22" s="25"/>
      <c r="G22" s="20"/>
      <c r="H22" s="23" t="s">
        <v>27</v>
      </c>
      <c r="I22" s="21">
        <f t="shared" ref="I22" si="12">C22*1000</f>
        <v>88072.229394602982</v>
      </c>
      <c r="J22" s="21">
        <f t="shared" ref="J22" si="13">D22*1000</f>
        <v>12103.753605397014</v>
      </c>
      <c r="K22" s="22">
        <f>SUM(I22:J22)</f>
        <v>100175.98299999999</v>
      </c>
    </row>
    <row r="23" spans="2:11">
      <c r="B23" s="39" t="s">
        <v>29</v>
      </c>
      <c r="C23" s="56">
        <v>57.054201546000002</v>
      </c>
      <c r="D23" s="56">
        <v>11.632293815678999</v>
      </c>
      <c r="E23" s="22">
        <f t="shared" si="5"/>
        <v>68.686495361678993</v>
      </c>
      <c r="F23" s="25"/>
      <c r="G23" s="20"/>
      <c r="H23" s="23" t="s">
        <v>29</v>
      </c>
      <c r="I23" s="21">
        <f t="shared" ref="I23:I25" si="14">C23*1000</f>
        <v>57054.201546000004</v>
      </c>
      <c r="J23" s="21">
        <f t="shared" ref="J23:J25" si="15">D23*1000</f>
        <v>11632.293815678999</v>
      </c>
      <c r="K23" s="22">
        <f t="shared" ref="K23:K27" si="16">SUM(I23:J23)</f>
        <v>68686.495361679001</v>
      </c>
    </row>
    <row r="24" spans="2:11">
      <c r="B24" s="39" t="s">
        <v>16</v>
      </c>
      <c r="C24" s="56">
        <v>19.09</v>
      </c>
      <c r="D24" s="56">
        <v>2.4173538756506385</v>
      </c>
      <c r="E24" s="22">
        <f t="shared" si="5"/>
        <v>21.507353875650637</v>
      </c>
      <c r="F24" s="25"/>
      <c r="G24" s="20"/>
      <c r="H24" s="23" t="s">
        <v>16</v>
      </c>
      <c r="I24" s="21">
        <f t="shared" si="14"/>
        <v>19090</v>
      </c>
      <c r="J24" s="21">
        <f t="shared" si="15"/>
        <v>2417.3538756506387</v>
      </c>
      <c r="K24" s="22">
        <f t="shared" si="16"/>
        <v>21507.353875650639</v>
      </c>
    </row>
    <row r="25" spans="2:11">
      <c r="B25" s="39" t="s">
        <v>17</v>
      </c>
      <c r="C25" s="56">
        <v>25.302979280719001</v>
      </c>
      <c r="D25" s="56">
        <v>4.3570207192810004</v>
      </c>
      <c r="E25" s="22">
        <f t="shared" si="5"/>
        <v>29.66</v>
      </c>
      <c r="F25" s="20"/>
      <c r="G25" s="20"/>
      <c r="H25" s="23" t="s">
        <v>17</v>
      </c>
      <c r="I25" s="21">
        <f t="shared" si="14"/>
        <v>25302.979280719002</v>
      </c>
      <c r="J25" s="21">
        <f t="shared" si="15"/>
        <v>4357.0207192810003</v>
      </c>
      <c r="K25" s="22">
        <f t="shared" si="16"/>
        <v>29660.000000000004</v>
      </c>
    </row>
    <row r="26" spans="2:11">
      <c r="B26" s="39" t="s">
        <v>18</v>
      </c>
      <c r="C26" s="56">
        <v>20.489273890518998</v>
      </c>
      <c r="D26" s="56">
        <v>4.1607261094809997</v>
      </c>
      <c r="E26" s="22">
        <f>C26+D26</f>
        <v>24.65</v>
      </c>
      <c r="F26" s="20"/>
      <c r="G26" s="20"/>
      <c r="H26" s="23" t="s">
        <v>18</v>
      </c>
      <c r="I26" s="21">
        <f>C26*1000</f>
        <v>20489.273890518998</v>
      </c>
      <c r="J26" s="21">
        <f>D26*1000</f>
        <v>4160.7261094810001</v>
      </c>
      <c r="K26" s="22">
        <f t="shared" si="16"/>
        <v>24650</v>
      </c>
    </row>
    <row r="27" spans="2:11">
      <c r="B27" s="39" t="s">
        <v>19</v>
      </c>
      <c r="C27" s="56">
        <v>2.57</v>
      </c>
      <c r="D27" s="56">
        <v>0</v>
      </c>
      <c r="E27" s="22">
        <f>C27+D27</f>
        <v>2.57</v>
      </c>
      <c r="F27" s="20"/>
      <c r="G27" s="20"/>
      <c r="H27" s="23" t="s">
        <v>19</v>
      </c>
      <c r="I27" s="21">
        <f>C27*1000</f>
        <v>2570</v>
      </c>
      <c r="J27" s="21">
        <f>D27*1000</f>
        <v>0</v>
      </c>
      <c r="K27" s="22">
        <f t="shared" si="16"/>
        <v>2570</v>
      </c>
    </row>
    <row r="28" spans="2:11" s="14" customFormat="1">
      <c r="B28" s="49" t="s">
        <v>20</v>
      </c>
      <c r="C28" s="55">
        <f>SUM(C29:C30)</f>
        <v>11.31511212480174</v>
      </c>
      <c r="D28" s="55">
        <v>0</v>
      </c>
      <c r="E28" s="59">
        <f>SUM(E29:E30)</f>
        <v>11.31511212480174</v>
      </c>
      <c r="F28" s="18"/>
      <c r="G28" s="18"/>
      <c r="H28" s="15" t="s">
        <v>20</v>
      </c>
      <c r="I28" s="16">
        <f>SUM(I29:I30)</f>
        <v>11315.112124801741</v>
      </c>
      <c r="J28" s="16">
        <f>SUM(J29:J30)</f>
        <v>0</v>
      </c>
      <c r="K28" s="17">
        <f>I28+J28</f>
        <v>11315.112124801741</v>
      </c>
    </row>
    <row r="29" spans="2:11">
      <c r="B29" s="39" t="s">
        <v>21</v>
      </c>
      <c r="C29" s="56">
        <v>7.52880795380963</v>
      </c>
      <c r="D29" s="57">
        <v>0</v>
      </c>
      <c r="E29" s="22">
        <f t="shared" si="5"/>
        <v>7.52880795380963</v>
      </c>
      <c r="F29" s="20"/>
      <c r="G29" s="20"/>
      <c r="H29" s="23" t="s">
        <v>21</v>
      </c>
      <c r="I29" s="21">
        <f t="shared" ref="I29" si="17">C29*1000</f>
        <v>7528.8079538096299</v>
      </c>
      <c r="J29" s="21">
        <f t="shared" ref="J29" si="18">D29*1000</f>
        <v>0</v>
      </c>
      <c r="K29" s="22">
        <f>SUM(I29:J29)</f>
        <v>7528.8079538096299</v>
      </c>
    </row>
    <row r="30" spans="2:11">
      <c r="B30" s="39" t="s">
        <v>22</v>
      </c>
      <c r="C30" s="56">
        <v>3.7863041709921101</v>
      </c>
      <c r="D30" s="24">
        <v>0</v>
      </c>
      <c r="E30" s="22">
        <f t="shared" si="5"/>
        <v>3.7863041709921101</v>
      </c>
      <c r="F30" s="20"/>
      <c r="G30" s="20"/>
      <c r="H30" s="23" t="s">
        <v>22</v>
      </c>
      <c r="I30" s="21">
        <f t="shared" ref="I30" si="19">C30*1000</f>
        <v>3786.3041709921104</v>
      </c>
      <c r="J30" s="21">
        <f t="shared" ref="J30" si="20">D30*1000</f>
        <v>0</v>
      </c>
      <c r="K30" s="22">
        <f>SUM(I30:J30)</f>
        <v>3786.3041709921104</v>
      </c>
    </row>
    <row r="31" spans="2:11">
      <c r="B31" s="26" t="s">
        <v>23</v>
      </c>
      <c r="C31" s="73">
        <v>0.61216784058064877</v>
      </c>
      <c r="D31" s="74">
        <v>0.47466078767816999</v>
      </c>
      <c r="E31" s="60">
        <f t="shared" si="5"/>
        <v>1.0868286282588189</v>
      </c>
      <c r="F31" s="18"/>
      <c r="G31" s="20"/>
      <c r="H31" s="26" t="s">
        <v>23</v>
      </c>
      <c r="I31" s="27">
        <f t="shared" ref="I31:I32" si="21">C31*1000</f>
        <v>612.16784058064877</v>
      </c>
      <c r="J31" s="27">
        <f t="shared" ref="J31:J32" si="22">D31*1000</f>
        <v>474.66078767816998</v>
      </c>
      <c r="K31" s="28">
        <f>SUM(I31:J31)</f>
        <v>1086.8286282588188</v>
      </c>
    </row>
    <row r="32" spans="2:11">
      <c r="B32" s="53" t="s">
        <v>44</v>
      </c>
      <c r="C32" s="58">
        <v>3.5639370126672638</v>
      </c>
      <c r="D32" s="58">
        <v>5.0591727786129997E-2</v>
      </c>
      <c r="E32" s="60">
        <f t="shared" si="5"/>
        <v>3.6145287404533937</v>
      </c>
      <c r="F32" s="18"/>
      <c r="G32" s="20"/>
      <c r="H32" s="53" t="s">
        <v>44</v>
      </c>
      <c r="I32" s="27">
        <f t="shared" si="21"/>
        <v>3563.9370126672638</v>
      </c>
      <c r="J32" s="27">
        <f t="shared" si="22"/>
        <v>50.591727786130001</v>
      </c>
      <c r="K32" s="28">
        <f>SUM(I32:J32)</f>
        <v>3614.5287404533938</v>
      </c>
    </row>
    <row r="33" spans="1:11" ht="15.75" thickBot="1">
      <c r="B33" s="29" t="s">
        <v>24</v>
      </c>
      <c r="C33" s="30">
        <f>C21+C17+C13+C7+C31+C28+C32</f>
        <v>2377.8818270252573</v>
      </c>
      <c r="D33" s="30">
        <f>D21+D17+D13+D7+D31+D28+D32</f>
        <v>104.49609480304781</v>
      </c>
      <c r="E33" s="61">
        <f t="shared" si="5"/>
        <v>2482.3779218283053</v>
      </c>
      <c r="F33" s="14"/>
      <c r="H33" s="29" t="s">
        <v>24</v>
      </c>
      <c r="I33" s="30">
        <f>I21+I17+I13+I7+I31+I28+I32</f>
        <v>2377881.8270252571</v>
      </c>
      <c r="J33" s="30">
        <f>J21+J17+J13+J7+J31+J28+J32</f>
        <v>104496.0948030478</v>
      </c>
      <c r="K33" s="54">
        <f>SUM(I33:J33)</f>
        <v>2482377.9218283049</v>
      </c>
    </row>
    <row r="34" spans="1:11">
      <c r="B34" s="3"/>
      <c r="C34" s="3"/>
      <c r="D34" s="3"/>
      <c r="E34" s="31"/>
      <c r="K34" s="32"/>
    </row>
    <row r="35" spans="1:11">
      <c r="B35" s="40" t="s">
        <v>40</v>
      </c>
    </row>
    <row r="36" spans="1:11">
      <c r="B36" s="40" t="s">
        <v>51</v>
      </c>
      <c r="I36" s="33"/>
      <c r="J36" s="33"/>
      <c r="K36" s="33"/>
    </row>
    <row r="37" spans="1:11">
      <c r="B37" s="40" t="s">
        <v>45</v>
      </c>
    </row>
    <row r="38" spans="1:11">
      <c r="H38" s="34"/>
      <c r="J38" s="34"/>
      <c r="K38" s="34" t="s">
        <v>43</v>
      </c>
    </row>
    <row r="39" spans="1:11">
      <c r="A39" s="34"/>
      <c r="B39" s="35"/>
    </row>
    <row r="40" spans="1:11">
      <c r="A40" s="34"/>
      <c r="B40" s="35"/>
    </row>
    <row r="41" spans="1:11">
      <c r="A41" s="34"/>
      <c r="B41" s="35"/>
    </row>
    <row r="42" spans="1:11">
      <c r="A42" s="34"/>
      <c r="B42" s="35"/>
    </row>
    <row r="43" spans="1:11">
      <c r="A43" s="34"/>
      <c r="B43" s="35"/>
    </row>
    <row r="44" spans="1:11">
      <c r="A44" s="34"/>
      <c r="B44" s="36"/>
      <c r="C44" s="35"/>
      <c r="D44" s="35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43"/>
  <sheetViews>
    <sheetView showGridLines="0" tabSelected="1" topLeftCell="A10" zoomScale="70" zoomScaleNormal="70" workbookViewId="0">
      <selection activeCell="C26" sqref="C26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>
      <c r="B1" s="75" t="s">
        <v>36</v>
      </c>
      <c r="C1" s="75"/>
      <c r="D1" s="75"/>
      <c r="E1" s="75"/>
    </row>
    <row r="2" spans="1:88">
      <c r="B2" s="75" t="s">
        <v>37</v>
      </c>
      <c r="C2" s="75"/>
      <c r="D2" s="75"/>
      <c r="E2" s="75"/>
    </row>
    <row r="3" spans="1:88" ht="15.75" thickBot="1">
      <c r="B3" s="3"/>
      <c r="C3" s="3"/>
      <c r="D3" s="3"/>
      <c r="E3" s="4"/>
    </row>
    <row r="4" spans="1:88">
      <c r="B4" s="76" t="s">
        <v>1</v>
      </c>
      <c r="C4" s="78" t="str">
        <f>'data aset IKNB'!C5:D5</f>
        <v>April 2020</v>
      </c>
      <c r="D4" s="79"/>
      <c r="E4" s="80" t="s">
        <v>28</v>
      </c>
    </row>
    <row r="5" spans="1:88">
      <c r="B5" s="77"/>
      <c r="C5" s="37" t="s">
        <v>34</v>
      </c>
      <c r="D5" s="37" t="s">
        <v>39</v>
      </c>
      <c r="E5" s="81"/>
    </row>
    <row r="6" spans="1:88" s="8" customFormat="1">
      <c r="A6" s="1"/>
      <c r="B6" s="5" t="s">
        <v>3</v>
      </c>
      <c r="C6" s="66">
        <f>SUM(C7:C11)</f>
        <v>139</v>
      </c>
      <c r="D6" s="6">
        <f>SUM(D7:D11)</f>
        <v>13</v>
      </c>
      <c r="E6" s="7">
        <f t="shared" ref="E6:E11" si="0">C6+D6</f>
        <v>152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45" t="s">
        <v>4</v>
      </c>
      <c r="C7" s="82">
        <v>54</v>
      </c>
      <c r="D7" s="82">
        <v>7</v>
      </c>
      <c r="E7" s="9">
        <f t="shared" si="0"/>
        <v>61</v>
      </c>
    </row>
    <row r="8" spans="1:88">
      <c r="B8" s="43" t="s">
        <v>5</v>
      </c>
      <c r="C8" s="82">
        <v>74</v>
      </c>
      <c r="D8" s="82">
        <v>5</v>
      </c>
      <c r="E8" s="9">
        <f t="shared" si="0"/>
        <v>79</v>
      </c>
    </row>
    <row r="9" spans="1:88">
      <c r="B9" s="43" t="s">
        <v>6</v>
      </c>
      <c r="C9" s="82">
        <v>6</v>
      </c>
      <c r="D9" s="82">
        <v>1</v>
      </c>
      <c r="E9" s="9">
        <f t="shared" si="0"/>
        <v>7</v>
      </c>
    </row>
    <row r="10" spans="1:88">
      <c r="B10" s="43" t="s">
        <v>7</v>
      </c>
      <c r="C10" s="82">
        <v>3</v>
      </c>
      <c r="D10" s="82">
        <v>0</v>
      </c>
      <c r="E10" s="9">
        <f t="shared" si="0"/>
        <v>3</v>
      </c>
    </row>
    <row r="11" spans="1:88">
      <c r="B11" s="43" t="s">
        <v>8</v>
      </c>
      <c r="C11" s="50">
        <v>2</v>
      </c>
      <c r="D11" s="50">
        <v>0</v>
      </c>
      <c r="E11" s="9">
        <f t="shared" si="0"/>
        <v>2</v>
      </c>
    </row>
    <row r="12" spans="1:88" s="8" customFormat="1">
      <c r="A12" s="1"/>
      <c r="B12" s="44" t="s">
        <v>9</v>
      </c>
      <c r="C12" s="47">
        <f>SUM(C13:C15)</f>
        <v>237</v>
      </c>
      <c r="D12" s="47">
        <f>SUM(D13:D15)</f>
        <v>9</v>
      </c>
      <c r="E12" s="7">
        <f>C12+D12</f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5" t="s">
        <v>25</v>
      </c>
      <c r="C13" s="83">
        <v>178</v>
      </c>
      <c r="D13" s="82">
        <v>5</v>
      </c>
      <c r="E13" s="9">
        <f>C13+D13</f>
        <v>183</v>
      </c>
    </row>
    <row r="14" spans="1:88">
      <c r="B14" s="45" t="s">
        <v>10</v>
      </c>
      <c r="C14" s="83">
        <v>57</v>
      </c>
      <c r="D14" s="82">
        <v>4</v>
      </c>
      <c r="E14" s="9">
        <f>C14+D14</f>
        <v>61</v>
      </c>
    </row>
    <row r="15" spans="1:88">
      <c r="B15" s="45" t="s">
        <v>26</v>
      </c>
      <c r="C15" s="83">
        <v>2</v>
      </c>
      <c r="D15" s="82">
        <v>0</v>
      </c>
      <c r="E15" s="9">
        <f>C15+D15</f>
        <v>2</v>
      </c>
    </row>
    <row r="16" spans="1:88" s="8" customFormat="1">
      <c r="A16" s="1"/>
      <c r="B16" s="46" t="s">
        <v>11</v>
      </c>
      <c r="C16" s="84">
        <f>SUM(C17:C19)</f>
        <v>219</v>
      </c>
      <c r="D16" s="85">
        <f>SUM(D17:D19)</f>
        <v>3</v>
      </c>
      <c r="E16" s="86">
        <f t="shared" ref="E16:E24" si="1">C16+D16</f>
        <v>222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3" t="s">
        <v>12</v>
      </c>
      <c r="C17" s="83">
        <v>153</v>
      </c>
      <c r="D17" s="87">
        <v>1</v>
      </c>
      <c r="E17" s="64">
        <f t="shared" si="1"/>
        <v>154</v>
      </c>
    </row>
    <row r="18" spans="1:88">
      <c r="B18" s="43" t="s">
        <v>13</v>
      </c>
      <c r="C18" s="83">
        <v>43</v>
      </c>
      <c r="D18" s="87">
        <v>1</v>
      </c>
      <c r="E18" s="64">
        <f t="shared" si="1"/>
        <v>44</v>
      </c>
    </row>
    <row r="19" spans="1:88">
      <c r="B19" s="43" t="s">
        <v>14</v>
      </c>
      <c r="C19" s="83">
        <v>23</v>
      </c>
      <c r="D19" s="87">
        <v>1</v>
      </c>
      <c r="E19" s="64">
        <f t="shared" si="1"/>
        <v>24</v>
      </c>
    </row>
    <row r="20" spans="1:88" s="8" customFormat="1">
      <c r="A20" s="1"/>
      <c r="B20" s="44" t="s">
        <v>15</v>
      </c>
      <c r="C20" s="84">
        <f>C21+C22+C25+C26+C27+C28</f>
        <v>110</v>
      </c>
      <c r="D20" s="85">
        <f>D21+D22+D25+D26+D27+D28</f>
        <v>5</v>
      </c>
      <c r="E20" s="86">
        <f t="shared" si="1"/>
        <v>115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3" t="s">
        <v>27</v>
      </c>
      <c r="C21" s="88">
        <v>1</v>
      </c>
      <c r="D21" s="89">
        <v>0</v>
      </c>
      <c r="E21" s="64">
        <f t="shared" si="1"/>
        <v>1</v>
      </c>
    </row>
    <row r="22" spans="1:88">
      <c r="B22" s="63" t="s">
        <v>29</v>
      </c>
      <c r="C22" s="90">
        <f>C23+C24</f>
        <v>85</v>
      </c>
      <c r="D22" s="65">
        <f>D23+D24</f>
        <v>3</v>
      </c>
      <c r="E22" s="91">
        <f t="shared" si="1"/>
        <v>88</v>
      </c>
    </row>
    <row r="23" spans="1:88">
      <c r="B23" s="62" t="s">
        <v>46</v>
      </c>
      <c r="C23" s="88">
        <v>44</v>
      </c>
      <c r="D23" s="89">
        <v>2</v>
      </c>
      <c r="E23" s="64">
        <f t="shared" si="1"/>
        <v>46</v>
      </c>
    </row>
    <row r="24" spans="1:88">
      <c r="B24" s="62" t="s">
        <v>47</v>
      </c>
      <c r="C24" s="89">
        <v>41</v>
      </c>
      <c r="D24" s="89">
        <v>1</v>
      </c>
      <c r="E24" s="64">
        <f t="shared" si="1"/>
        <v>42</v>
      </c>
    </row>
    <row r="25" spans="1:88">
      <c r="B25" s="43" t="s">
        <v>16</v>
      </c>
      <c r="C25" s="50">
        <v>21</v>
      </c>
      <c r="D25" s="50">
        <v>2</v>
      </c>
      <c r="E25" s="10">
        <f t="shared" ref="E25:E38" si="2">C25+D25</f>
        <v>23</v>
      </c>
    </row>
    <row r="26" spans="1:88">
      <c r="B26" s="43" t="s">
        <v>17</v>
      </c>
      <c r="C26" s="50">
        <v>1</v>
      </c>
      <c r="D26" s="50">
        <v>0</v>
      </c>
      <c r="E26" s="10">
        <f t="shared" si="2"/>
        <v>1</v>
      </c>
    </row>
    <row r="27" spans="1:88">
      <c r="B27" s="43" t="s">
        <v>18</v>
      </c>
      <c r="C27" s="50">
        <v>1</v>
      </c>
      <c r="D27" s="50">
        <v>0</v>
      </c>
      <c r="E27" s="10">
        <f t="shared" si="2"/>
        <v>1</v>
      </c>
    </row>
    <row r="28" spans="1:88">
      <c r="B28" s="43" t="s">
        <v>19</v>
      </c>
      <c r="C28" s="50">
        <v>1</v>
      </c>
      <c r="D28" s="50">
        <v>0</v>
      </c>
      <c r="E28" s="10">
        <f t="shared" si="2"/>
        <v>1</v>
      </c>
    </row>
    <row r="29" spans="1:88" s="8" customFormat="1">
      <c r="A29" s="1"/>
      <c r="B29" s="44" t="s">
        <v>30</v>
      </c>
      <c r="C29" s="48">
        <f>SUM(C30:C32)</f>
        <v>227</v>
      </c>
      <c r="D29" s="48">
        <f>SUM(D30:D32)</f>
        <v>0</v>
      </c>
      <c r="E29" s="7">
        <f t="shared" si="2"/>
        <v>227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3" t="s">
        <v>31</v>
      </c>
      <c r="C30" s="92">
        <v>159</v>
      </c>
      <c r="D30" s="92">
        <v>0</v>
      </c>
      <c r="E30" s="9">
        <f t="shared" si="2"/>
        <v>159</v>
      </c>
    </row>
    <row r="31" spans="1:88">
      <c r="B31" s="43" t="s">
        <v>32</v>
      </c>
      <c r="C31" s="92">
        <v>42</v>
      </c>
      <c r="D31" s="92">
        <v>0</v>
      </c>
      <c r="E31" s="9">
        <f t="shared" si="2"/>
        <v>42</v>
      </c>
    </row>
    <row r="32" spans="1:88">
      <c r="B32" s="43" t="s">
        <v>33</v>
      </c>
      <c r="C32" s="92">
        <v>26</v>
      </c>
      <c r="D32" s="92">
        <v>0</v>
      </c>
      <c r="E32" s="9">
        <f t="shared" si="2"/>
        <v>26</v>
      </c>
    </row>
    <row r="33" spans="1:88" s="8" customFormat="1">
      <c r="A33" s="1"/>
      <c r="B33" s="5" t="s">
        <v>23</v>
      </c>
      <c r="C33" s="6">
        <f>C34+C35</f>
        <v>139</v>
      </c>
      <c r="D33" s="6">
        <v>76</v>
      </c>
      <c r="E33" s="7">
        <f t="shared" si="2"/>
        <v>215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62" t="s">
        <v>48</v>
      </c>
      <c r="C34" s="92">
        <v>129</v>
      </c>
      <c r="D34" s="92">
        <v>76</v>
      </c>
      <c r="E34" s="64">
        <f t="shared" si="2"/>
        <v>205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62" t="s">
        <v>49</v>
      </c>
      <c r="C35" s="92">
        <v>10</v>
      </c>
      <c r="D35" s="65"/>
      <c r="E35" s="64">
        <f t="shared" si="2"/>
        <v>10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2" t="s">
        <v>42</v>
      </c>
      <c r="C36" s="6">
        <f>C37+C38</f>
        <v>149</v>
      </c>
      <c r="D36" s="6">
        <f>D37+D38</f>
        <v>12</v>
      </c>
      <c r="E36" s="7">
        <f t="shared" si="2"/>
        <v>161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62" t="s">
        <v>46</v>
      </c>
      <c r="C37" s="92">
        <v>24</v>
      </c>
      <c r="D37" s="92">
        <v>1</v>
      </c>
      <c r="E37" s="10">
        <f t="shared" si="2"/>
        <v>25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62" t="s">
        <v>47</v>
      </c>
      <c r="C38" s="92">
        <v>125</v>
      </c>
      <c r="D38" s="92">
        <v>11</v>
      </c>
      <c r="E38" s="10">
        <f t="shared" si="2"/>
        <v>136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24</v>
      </c>
      <c r="C39" s="12">
        <f>C20+C16+C12+C6+C33+C29+C36</f>
        <v>1220</v>
      </c>
      <c r="D39" s="12">
        <f>D20+D16+D12+D6+D33+D29+D36</f>
        <v>118</v>
      </c>
      <c r="E39" s="12">
        <f>E6+E12+E16+E20+E29+E33+E36</f>
        <v>1338</v>
      </c>
    </row>
    <row r="40" spans="1:88">
      <c r="E40" s="13"/>
    </row>
    <row r="41" spans="1:88">
      <c r="B41" s="41" t="s">
        <v>40</v>
      </c>
    </row>
    <row r="42" spans="1:88">
      <c r="B42" s="41" t="s">
        <v>41</v>
      </c>
    </row>
    <row r="43" spans="1:88">
      <c r="B43" s="41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F948E6-74C9-4C6F-8EF8-60D61A7C1622}"/>
</file>

<file path=customXml/itemProps2.xml><?xml version="1.0" encoding="utf-8"?>
<ds:datastoreItem xmlns:ds="http://schemas.openxmlformats.org/officeDocument/2006/customXml" ds:itemID="{B2B3AAA6-CC51-42DE-B141-A23E226ECC79}"/>
</file>

<file path=customXml/itemProps3.xml><?xml version="1.0" encoding="utf-8"?>
<ds:datastoreItem xmlns:ds="http://schemas.openxmlformats.org/officeDocument/2006/customXml" ds:itemID="{AC69AAF9-5A1C-4BD4-9F0C-8E73126616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aset IKNB</vt:lpstr>
      <vt:lpstr>Pelaku IKNB</vt:lpstr>
      <vt:lpstr>'data aset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2020-07-07T10:09:00Z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