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730" windowHeight="11760" activeTab="1"/>
  </bookViews>
  <sheets>
    <sheet name="data aset IKNB" sheetId="2" r:id="rId1"/>
    <sheet name="Pelaku IKNB" sheetId="3" r:id="rId2"/>
  </sheets>
  <definedNames>
    <definedName name="_xlnm.Print_Area" localSheetId="0">'data aset IKNB'!$B$1:$K$39</definedName>
    <definedName name="_xlnm.Print_Area" localSheetId="1">'Pelaku IKNB'!$B$1:$E$43</definedName>
  </definedNames>
  <calcPr calcId="162913"/>
</workbook>
</file>

<file path=xl/calcChain.xml><?xml version="1.0" encoding="utf-8"?>
<calcChain xmlns="http://schemas.openxmlformats.org/spreadsheetml/2006/main">
  <c r="D22" i="3" l="1"/>
  <c r="D20" i="3" s="1"/>
  <c r="C22" i="3" l="1"/>
  <c r="C20" i="3" s="1"/>
  <c r="D36" i="3" l="1"/>
  <c r="C36" i="3"/>
  <c r="E12" i="2" l="1"/>
  <c r="E24" i="3" l="1"/>
  <c r="E23" i="3"/>
  <c r="E38" i="3"/>
  <c r="E37" i="3"/>
  <c r="E35" i="3" l="1"/>
  <c r="E34" i="3"/>
  <c r="J32" i="2" l="1"/>
  <c r="I32" i="2"/>
  <c r="E32" i="2"/>
  <c r="C13" i="2"/>
  <c r="D13" i="2"/>
  <c r="K32" i="2" l="1"/>
  <c r="C7" i="2"/>
  <c r="C28" i="2"/>
  <c r="D21" i="2"/>
  <c r="C21" i="2"/>
  <c r="D17" i="2"/>
  <c r="C17" i="2"/>
  <c r="E22" i="3"/>
  <c r="E21" i="3"/>
  <c r="E19" i="3"/>
  <c r="E18" i="3"/>
  <c r="E17" i="3"/>
  <c r="D16" i="3"/>
  <c r="C16" i="3"/>
  <c r="E16" i="3" l="1"/>
  <c r="E20" i="3"/>
  <c r="C33" i="2"/>
  <c r="E11" i="2"/>
  <c r="E10" i="2"/>
  <c r="E9" i="2"/>
  <c r="E8" i="2"/>
  <c r="E36" i="3" l="1"/>
  <c r="C4" i="3" l="1"/>
  <c r="I5" i="2"/>
  <c r="D29" i="3" l="1"/>
  <c r="C6" i="3"/>
  <c r="E27" i="2" l="1"/>
  <c r="E26" i="2"/>
  <c r="E25" i="2"/>
  <c r="E24" i="2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I9" i="2"/>
  <c r="J9" i="2"/>
  <c r="I10" i="2"/>
  <c r="J10" i="2"/>
  <c r="I11" i="2"/>
  <c r="J11" i="2"/>
  <c r="J12" i="2"/>
  <c r="J8" i="2"/>
  <c r="I8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D7" i="2"/>
  <c r="D33" i="2" s="1"/>
  <c r="E28" i="2" l="1"/>
  <c r="E17" i="2"/>
  <c r="J21" i="2" l="1"/>
  <c r="J33" i="2" s="1"/>
  <c r="K17" i="2" l="1"/>
  <c r="K28" i="2"/>
  <c r="E33" i="3"/>
  <c r="E31" i="3"/>
  <c r="E32" i="3"/>
  <c r="E30" i="3"/>
  <c r="C29" i="3"/>
  <c r="E29" i="3" s="1"/>
  <c r="E25" i="3"/>
  <c r="E26" i="3"/>
  <c r="E27" i="3"/>
  <c r="E28" i="3"/>
  <c r="E14" i="3"/>
  <c r="E15" i="3"/>
  <c r="E13" i="3"/>
  <c r="D12" i="3"/>
  <c r="C12" i="3"/>
  <c r="E12" i="3" s="1"/>
  <c r="E8" i="3"/>
  <c r="E9" i="3"/>
  <c r="E10" i="3"/>
  <c r="E11" i="3"/>
  <c r="E7" i="3"/>
  <c r="D6" i="3"/>
  <c r="C39" i="3" l="1"/>
  <c r="D39" i="3"/>
  <c r="E6" i="3"/>
  <c r="E39" i="3" s="1"/>
  <c r="E23" i="2" l="1"/>
  <c r="I23" i="2"/>
  <c r="K23" i="2" s="1"/>
  <c r="I12" i="2" l="1"/>
  <c r="E7" i="2" l="1"/>
  <c r="K12" i="2"/>
  <c r="I7" i="2"/>
  <c r="K7" i="2" l="1"/>
  <c r="E15" i="2" l="1"/>
  <c r="I15" i="2"/>
  <c r="K15" i="2" s="1"/>
  <c r="E14" i="2"/>
  <c r="I14" i="2"/>
  <c r="E16" i="2"/>
  <c r="I16" i="2"/>
  <c r="K16" i="2" s="1"/>
  <c r="E13" i="2" l="1"/>
  <c r="E33" i="2"/>
  <c r="I13" i="2"/>
  <c r="K14" i="2"/>
  <c r="K13" i="2" l="1"/>
  <c r="E22" i="2"/>
  <c r="E21" i="2" s="1"/>
  <c r="I22" i="2"/>
  <c r="K22" i="2" s="1"/>
  <c r="I21" i="2" l="1"/>
  <c r="I33" i="2" s="1"/>
  <c r="K33" i="2" s="1"/>
  <c r="K21" i="2" l="1"/>
</calcChain>
</file>

<file path=xl/sharedStrings.xml><?xml version="1.0" encoding="utf-8"?>
<sst xmlns="http://schemas.openxmlformats.org/spreadsheetml/2006/main" count="113" uniqueCount="52">
  <si>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</si>
  <si>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</si>
  <si>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</si>
  <si>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</si>
  <si>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</si>
  <si>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</si>
  <si>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</si>
  <si>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</si>
  <si>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</si>
  <si>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</si>
  <si>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</si>
  <si>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</si>
  <si>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</si>
  <si>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</si>
  <si>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</si>
  <si>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</si>
  <si>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</si>
  <si>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</si>
  <si>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</si>
  <si>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</si>
  <si>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</si>
  <si>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</si>
  <si>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</si>
  <si>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</si>
  <si>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</si>
  <si>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</si>
  <si>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</si>
  <si>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</si>
  <si>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</si>
  <si>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</si>
  <si>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</si>
  <si>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</si>
  <si>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</si>
  <si>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</si>
  <si>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</si>
  <si>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</si>
  <si>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</si>
  <si>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</si>
  <si>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</si>
  <si>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</si>
  <si>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</si>
  <si>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</si>
  <si>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</si>
  <si>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</si>
  <si>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Fintech</t>
  </si>
  <si>
    <t>Data aset LKM menggunakan data Kuartal III 2019.</t>
  </si>
  <si>
    <t>Data aset Jasa Penunjang menggunakan data Semester II 2019.</t>
  </si>
  <si>
    <t>Berizin</t>
  </si>
  <si>
    <t>Terdaftar</t>
  </si>
  <si>
    <t>Izin Penuh</t>
  </si>
  <si>
    <t>Izin Bersyarat</t>
  </si>
  <si>
    <t>Maret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</si>
</sst>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</numFmts>
  <fonts count="6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1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60">
    <xf numFmtId="0" fontId="0" fillId="0" borderId="0"/>
    <xf numFmtId="167" fontId="2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167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5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" fillId="0" borderId="10" applyFont="0" applyFill="0" applyAlignment="0">
      <protection locked="0"/>
    </xf>
    <xf numFmtId="170" fontId="7" fillId="0" borderId="11" applyFill="0" applyAlignment="0">
      <protection locked="0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165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165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6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14" fontId="30" fillId="0" borderId="0"/>
    <xf numFmtId="188" fontId="43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3" fillId="0" borderId="0">
      <protection locked="0"/>
    </xf>
    <xf numFmtId="188" fontId="43" fillId="0" borderId="0">
      <protection locked="0"/>
    </xf>
    <xf numFmtId="188" fontId="45" fillId="0" borderId="0">
      <protection locked="0"/>
    </xf>
    <xf numFmtId="10" fontId="30" fillId="15" borderId="2" applyNumberFormat="0" applyBorder="0" applyAlignment="0" applyProtection="0"/>
    <xf numFmtId="188" fontId="25" fillId="0" borderId="0"/>
    <xf numFmtId="189" fontId="1" fillId="0" borderId="0"/>
    <xf numFmtId="188" fontId="1" fillId="0" borderId="0"/>
    <xf numFmtId="188" fontId="1" fillId="0" borderId="0"/>
    <xf numFmtId="189" fontId="1" fillId="0" borderId="0"/>
    <xf numFmtId="0" fontId="7" fillId="0" borderId="0"/>
    <xf numFmtId="188" fontId="1" fillId="0" borderId="0"/>
    <xf numFmtId="188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9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9" fontId="7" fillId="0" borderId="0"/>
    <xf numFmtId="188" fontId="7" fillId="0" borderId="0"/>
    <xf numFmtId="188" fontId="1" fillId="0" borderId="0"/>
    <xf numFmtId="188" fontId="1" fillId="0" borderId="0"/>
    <xf numFmtId="43" fontId="1" fillId="0" borderId="0"/>
    <xf numFmtId="188" fontId="7" fillId="0" borderId="0"/>
    <xf numFmtId="188" fontId="7" fillId="0" borderId="0"/>
    <xf numFmtId="189" fontId="1" fillId="0" borderId="0"/>
    <xf numFmtId="188" fontId="1" fillId="0" borderId="0"/>
    <xf numFmtId="188" fontId="1" fillId="0" borderId="0"/>
    <xf numFmtId="9" fontId="7" fillId="0" borderId="0" applyFont="0" applyFill="0" applyBorder="0" applyAlignment="0" applyProtection="0"/>
    <xf numFmtId="188" fontId="36" fillId="0" borderId="2">
      <alignment horizontal="center"/>
    </xf>
    <xf numFmtId="188" fontId="36" fillId="0" borderId="0">
      <alignment horizontal="center" vertical="center"/>
    </xf>
    <xf numFmtId="188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41" fontId="46" fillId="0" borderId="0" applyFont="0" applyFill="0" applyBorder="0" applyAlignment="0" applyProtection="0"/>
    <xf numFmtId="0" fontId="46" fillId="0" borderId="0">
      <alignment vertical="center"/>
    </xf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89">
    <xf numFmtId="0" fontId="0" fillId="0" borderId="0" xfId="0"/>
    <xf numFmtId="0" fontId="47" fillId="0" borderId="0" xfId="0" applyFont="1" applyFill="1"/>
    <xf numFmtId="0" fontId="47" fillId="0" borderId="0" xfId="0" applyFont="1"/>
    <xf numFmtId="167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165" fontId="50" fillId="8" borderId="2" xfId="845" applyFont="1" applyFill="1" applyBorder="1" applyAlignment="1">
      <alignment horizontal="right" vertical="center"/>
    </xf>
    <xf numFmtId="165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0" fontId="47" fillId="0" borderId="13" xfId="0" applyFont="1" applyBorder="1" applyAlignment="1">
      <alignment vertical="center"/>
    </xf>
    <xf numFmtId="165" fontId="51" fillId="0" borderId="20" xfId="845" applyFont="1" applyBorder="1" applyAlignment="1">
      <alignment horizontal="right" vertical="center"/>
    </xf>
    <xf numFmtId="165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165" fontId="50" fillId="4" borderId="17" xfId="845" applyFont="1" applyFill="1" applyBorder="1" applyAlignment="1">
      <alignment vertical="center"/>
    </xf>
    <xf numFmtId="165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167" fontId="54" fillId="8" borderId="2" xfId="2" applyNumberFormat="1" applyFont="1" applyFill="1" applyBorder="1"/>
    <xf numFmtId="182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0" fontId="52" fillId="0" borderId="0" xfId="0" applyFont="1" applyFill="1"/>
    <xf numFmtId="167" fontId="47" fillId="0" borderId="2" xfId="0" applyNumberFormat="1" applyFont="1" applyFill="1" applyBorder="1"/>
    <xf numFmtId="182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182" fontId="47" fillId="0" borderId="2" xfId="845" applyNumberFormat="1" applyFont="1" applyFill="1" applyBorder="1"/>
    <xf numFmtId="167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167" fontId="49" fillId="9" borderId="2" xfId="0" applyNumberFormat="1" applyFont="1" applyFill="1" applyBorder="1"/>
    <xf numFmtId="182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167" fontId="47" fillId="0" borderId="0" xfId="0" applyNumberFormat="1" applyFont="1"/>
    <xf numFmtId="167" fontId="47" fillId="0" borderId="0" xfId="1" applyFont="1" applyFill="1"/>
    <xf numFmtId="182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167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165" fontId="49" fillId="8" borderId="2" xfId="845" applyFont="1" applyFill="1" applyBorder="1" applyAlignment="1"/>
    <xf numFmtId="165" fontId="50" fillId="8" borderId="2" xfId="845" applyFont="1" applyFill="1" applyBorder="1" applyAlignment="1"/>
    <xf numFmtId="165" fontId="59" fillId="0" borderId="2" xfId="845" applyFont="1" applyFill="1" applyBorder="1" applyAlignment="1"/>
    <xf numFmtId="0" fontId="54" fillId="8" borderId="22" xfId="0" applyFont="1" applyFill="1" applyBorder="1"/>
    <xf numFmtId="165" fontId="59" fillId="0" borderId="2" xfId="845" applyFont="1" applyFill="1" applyBorder="1" applyAlignment="1">
      <alignment horizontal="right"/>
    </xf>
    <xf numFmtId="165" fontId="51" fillId="0" borderId="2" xfId="845" applyFont="1" applyBorder="1" applyAlignment="1">
      <alignment horizontal="right"/>
    </xf>
    <xf numFmtId="182" fontId="47" fillId="0" borderId="2" xfId="845" applyNumberFormat="1" applyFont="1" applyFill="1" applyBorder="1" applyAlignment="1">
      <alignment vertical="center"/>
    </xf>
    <xf numFmtId="182" fontId="47" fillId="0" borderId="24" xfId="845" applyNumberFormat="1" applyFont="1" applyFill="1" applyBorder="1" applyAlignment="1">
      <alignment vertical="center"/>
    </xf>
    <xf numFmtId="182" fontId="47" fillId="0" borderId="20" xfId="845" applyNumberFormat="1" applyFont="1" applyFill="1" applyBorder="1" applyAlignment="1">
      <alignment vertical="center"/>
    </xf>
    <xf numFmtId="182" fontId="52" fillId="0" borderId="2" xfId="845" applyNumberFormat="1" applyFont="1" applyFill="1" applyBorder="1" applyAlignment="1">
      <alignment horizontal="right" vertical="center"/>
    </xf>
    <xf numFmtId="0" fontId="54" fillId="8" borderId="23" xfId="0" applyFont="1" applyFill="1" applyBorder="1" applyAlignment="1">
      <alignment vertical="top"/>
    </xf>
    <xf numFmtId="182" fontId="54" fillId="18" borderId="18" xfId="845" applyNumberFormat="1" applyFont="1" applyFill="1" applyBorder="1" applyAlignment="1">
      <alignment horizontal="right"/>
    </xf>
    <xf numFmtId="182" fontId="54" fillId="8" borderId="2" xfId="845" applyNumberFormat="1" applyFont="1" applyFill="1" applyBorder="1"/>
    <xf numFmtId="182" fontId="47" fillId="0" borderId="2" xfId="845" applyNumberFormat="1" applyFont="1" applyBorder="1" applyAlignment="1">
      <alignment horizontal="right" vertical="center"/>
    </xf>
    <xf numFmtId="182" fontId="51" fillId="0" borderId="2" xfId="845" applyNumberFormat="1" applyFont="1" applyBorder="1" applyAlignment="1">
      <alignment horizontal="right" vertical="center"/>
    </xf>
    <xf numFmtId="182" fontId="54" fillId="8" borderId="25" xfId="845" applyNumberFormat="1" applyFont="1" applyFill="1" applyBorder="1"/>
    <xf numFmtId="182" fontId="54" fillId="8" borderId="27" xfId="845" applyNumberFormat="1" applyFont="1" applyFill="1" applyBorder="1"/>
    <xf numFmtId="165" fontId="51" fillId="0" borderId="2" xfId="845" applyFont="1" applyBorder="1" applyAlignment="1"/>
    <xf numFmtId="165" fontId="59" fillId="0" borderId="2" xfId="845" applyFont="1" applyFill="1" applyBorder="1" applyAlignment="1">
      <alignment horizontal="right" vertical="center"/>
    </xf>
    <xf numFmtId="165" fontId="59" fillId="0" borderId="20" xfId="845" applyFont="1" applyFill="1" applyBorder="1" applyAlignment="1">
      <alignment horizontal="right" vertical="center"/>
    </xf>
    <xf numFmtId="165" fontId="60" fillId="8" borderId="2" xfId="845" applyFont="1" applyFill="1" applyBorder="1" applyAlignment="1">
      <alignment horizontal="right" vertical="center"/>
    </xf>
    <xf numFmtId="165" fontId="60" fillId="8" borderId="20" xfId="845" applyFont="1" applyFill="1" applyBorder="1" applyAlignment="1">
      <alignment horizontal="right" vertical="center"/>
    </xf>
    <xf numFmtId="182" fontId="54" fillId="8" borderId="20" xfId="845" applyNumberFormat="1" applyFont="1" applyFill="1" applyBorder="1"/>
    <xf numFmtId="182" fontId="54" fillId="9" borderId="26" xfId="845" applyNumberFormat="1" applyFont="1" applyFill="1" applyBorder="1" applyAlignment="1">
      <alignment horizontal="right"/>
    </xf>
    <xf numFmtId="182" fontId="49" fillId="4" borderId="18" xfId="845" applyNumberFormat="1" applyFont="1" applyFill="1" applyBorder="1" applyAlignment="1">
      <alignment horizontal="right"/>
    </xf>
    <xf numFmtId="0" fontId="51" fillId="0" borderId="22" xfId="0" applyFont="1" applyBorder="1" applyAlignment="1">
      <alignment horizontal="left" vertical="center" indent="3"/>
    </xf>
    <xf numFmtId="0" fontId="50" fillId="0" borderId="22" xfId="0" applyFont="1" applyBorder="1" applyAlignment="1">
      <alignment vertical="center"/>
    </xf>
    <xf numFmtId="165" fontId="61" fillId="0" borderId="2" xfId="845" applyFont="1" applyFill="1" applyBorder="1" applyAlignment="1">
      <alignment horizontal="right" vertical="center"/>
    </xf>
    <xf numFmtId="165" fontId="61" fillId="0" borderId="20" xfId="845" applyFont="1" applyFill="1" applyBorder="1" applyAlignment="1">
      <alignment horizontal="right" vertical="center"/>
    </xf>
    <xf numFmtId="165" fontId="52" fillId="0" borderId="20" xfId="845" applyFont="1" applyFill="1" applyBorder="1" applyAlignment="1">
      <alignment horizontal="right" vertical="center"/>
    </xf>
    <xf numFmtId="165" fontId="54" fillId="0" borderId="2" xfId="845" applyFont="1" applyFill="1" applyBorder="1" applyAlignment="1">
      <alignment horizontal="right" vertical="center"/>
    </xf>
    <xf numFmtId="0" fontId="57" fillId="16" borderId="0" xfId="0" applyFont="1" applyFill="1" applyAlignment="1">
      <alignment horizontal="center"/>
    </xf>
    <xf numFmtId="167" fontId="56" fillId="17" borderId="14" xfId="1" applyFont="1" applyFill="1" applyBorder="1" applyAlignment="1">
      <alignment horizontal="center" vertical="center"/>
    </xf>
    <xf numFmtId="167" fontId="56" fillId="17" borderId="13" xfId="1" applyFont="1" applyFill="1" applyBorder="1" applyAlignment="1">
      <alignment horizontal="center" vertical="center"/>
    </xf>
    <xf numFmtId="181" fontId="56" fillId="17" borderId="19" xfId="1" quotePrefix="1" applyNumberFormat="1" applyFont="1" applyFill="1" applyBorder="1" applyAlignment="1">
      <alignment horizontal="center" vertical="center"/>
    </xf>
    <xf numFmtId="181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857250</xdr:colOff>
      <xdr:row>38</xdr:row>
      <xdr:rowOff>42333</xdr:rowOff>
    </xdr:from>
    <xdr:to>
      <xdr:col>9</xdr:col>
      <xdr:colOff>1097387</xdr:colOff>
      <xdr:row>58</xdr:row>
      <xdr:rowOff>91435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0" y="7355416"/>
          <a:ext cx="8071804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18</xdr:col>
      <xdr:colOff>608259</xdr:colOff>
      <xdr:row>24</xdr:row>
      <xdr:rowOff>123768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8667" y="1068917"/>
          <a:ext cx="7974259" cy="3743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showGridLines="0" topLeftCell="A34" zoomScale="90" zoomScaleNormal="90" workbookViewId="0">
      <selection activeCell="C7" sqref="C7:E33"/>
    </sheetView>
  </sheetViews>
  <sheetFormatPr defaultRowHeight="15"/>
  <cols>
    <col min="1" max="1" width="11.5703125" style="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1" bestFit="1" customWidth="1"/>
    <col min="7" max="7" width="9.140625" style="1" customWidth="1"/>
    <col min="8" max="8" width="28.42578125" style="1" customWidth="1"/>
    <col min="9" max="9" width="17.5703125" style="1" customWidth="1"/>
    <col min="10" max="10" width="16.5703125" style="1" customWidth="1"/>
    <col min="11" max="11" width="19" style="1" customWidth="1"/>
    <col min="12" max="16384" width="9.140625" style="1"/>
  </cols>
  <sheetData>
    <row r="2" spans="2:11" s="43" customFormat="1" ht="18.75">
      <c r="B2" s="82" t="s">
        <v>35</v>
      </c>
      <c r="C2" s="82"/>
      <c r="D2" s="82"/>
      <c r="E2" s="82"/>
      <c r="H2" s="82" t="s">
        <v>35</v>
      </c>
      <c r="I2" s="82"/>
      <c r="J2" s="82"/>
      <c r="K2" s="82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38</v>
      </c>
    </row>
    <row r="5" spans="2:11" s="16" customFormat="1">
      <c r="B5" s="83" t="s">
        <v>1</v>
      </c>
      <c r="C5" s="85" t="s">
        <v>51</v>
      </c>
      <c r="D5" s="86"/>
      <c r="E5" s="87" t="s">
        <v>28</v>
      </c>
      <c r="H5" s="83" t="s">
        <v>1</v>
      </c>
      <c r="I5" s="85" t="str">
        <f>C5</f>
        <v>Maret 2020</v>
      </c>
      <c r="J5" s="86"/>
      <c r="K5" s="87" t="s">
        <v>28</v>
      </c>
    </row>
    <row r="6" spans="2:11" s="16" customFormat="1">
      <c r="B6" s="84"/>
      <c r="C6" s="39" t="s">
        <v>34</v>
      </c>
      <c r="D6" s="39" t="s">
        <v>2</v>
      </c>
      <c r="E6" s="88"/>
      <c r="H6" s="84"/>
      <c r="I6" s="39" t="s">
        <v>34</v>
      </c>
      <c r="J6" s="39" t="s">
        <v>2</v>
      </c>
      <c r="K6" s="88"/>
    </row>
    <row r="7" spans="2:11" s="16" customFormat="1">
      <c r="B7" s="17" t="s">
        <v>3</v>
      </c>
      <c r="C7" s="63">
        <f>SUM(C8:C12)</f>
        <v>1247.9547091798231</v>
      </c>
      <c r="D7" s="63">
        <f>SUM(D8:D12)</f>
        <v>41.123781459310003</v>
      </c>
      <c r="E7" s="19">
        <f>C7+D7</f>
        <v>1289.0784906391332</v>
      </c>
      <c r="F7" s="20"/>
      <c r="G7" s="20"/>
      <c r="H7" s="17" t="s">
        <v>3</v>
      </c>
      <c r="I7" s="18">
        <f>SUM(I8:I12)</f>
        <v>1247954.7091798231</v>
      </c>
      <c r="J7" s="18">
        <f>SUM(J8:J12)</f>
        <v>41123.781459310005</v>
      </c>
      <c r="K7" s="19">
        <f>I7+J7</f>
        <v>1289078.4906391331</v>
      </c>
    </row>
    <row r="8" spans="2:11">
      <c r="B8" s="40" t="s">
        <v>4</v>
      </c>
      <c r="C8" s="57">
        <v>496.22715846430003</v>
      </c>
      <c r="D8" s="57">
        <v>33.000094522960005</v>
      </c>
      <c r="E8" s="58">
        <f t="shared" ref="E8:E12" si="0">C8+D8</f>
        <v>529.22725298726004</v>
      </c>
      <c r="F8" s="22"/>
      <c r="G8" s="22"/>
      <c r="H8" s="21" t="s">
        <v>4</v>
      </c>
      <c r="I8" s="23">
        <f>C8*1000</f>
        <v>496227.15846430004</v>
      </c>
      <c r="J8" s="23">
        <f>D8*1000</f>
        <v>33000.094522960004</v>
      </c>
      <c r="K8" s="24">
        <f>SUM(I8:J8)</f>
        <v>529227.25298726</v>
      </c>
    </row>
    <row r="9" spans="2:11">
      <c r="B9" s="40" t="s">
        <v>5</v>
      </c>
      <c r="C9" s="57">
        <v>167.44294944337997</v>
      </c>
      <c r="D9" s="57">
        <v>6.0051247312599996</v>
      </c>
      <c r="E9" s="58">
        <f t="shared" si="0"/>
        <v>173.44807417463997</v>
      </c>
      <c r="F9" s="22"/>
      <c r="G9" s="22"/>
      <c r="H9" s="21" t="s">
        <v>5</v>
      </c>
      <c r="I9" s="23">
        <f t="shared" ref="I9:J14" si="1">C9*1000</f>
        <v>167442.94944337997</v>
      </c>
      <c r="J9" s="23">
        <f t="shared" ref="J9:J12" si="2">D9*1000</f>
        <v>6005.1247312599999</v>
      </c>
      <c r="K9" s="24">
        <f t="shared" ref="K9:K12" si="3">SUM(I9:J9)</f>
        <v>173448.07417463997</v>
      </c>
    </row>
    <row r="10" spans="2:11">
      <c r="B10" s="40" t="s">
        <v>6</v>
      </c>
      <c r="C10" s="57">
        <v>28.067586621250001</v>
      </c>
      <c r="D10" s="57">
        <v>2.1185622050899995</v>
      </c>
      <c r="E10" s="59">
        <f t="shared" si="0"/>
        <v>30.186148826340002</v>
      </c>
      <c r="F10" s="22"/>
      <c r="G10" s="22"/>
      <c r="H10" s="21" t="s">
        <v>6</v>
      </c>
      <c r="I10" s="23">
        <f t="shared" si="1"/>
        <v>28067.58662125</v>
      </c>
      <c r="J10" s="23">
        <f t="shared" si="2"/>
        <v>2118.5622050899997</v>
      </c>
      <c r="K10" s="24">
        <f t="shared" si="3"/>
        <v>30186.148826339999</v>
      </c>
    </row>
    <row r="11" spans="2:11">
      <c r="B11" s="40" t="s">
        <v>7</v>
      </c>
      <c r="C11" s="57">
        <v>124.23938065633</v>
      </c>
      <c r="D11" s="57">
        <v>0</v>
      </c>
      <c r="E11" s="59">
        <f t="shared" si="0"/>
        <v>124.23938065633</v>
      </c>
      <c r="F11" s="22"/>
      <c r="G11" s="22"/>
      <c r="H11" s="21" t="s">
        <v>7</v>
      </c>
      <c r="I11" s="23">
        <f t="shared" si="1"/>
        <v>124239.38065633</v>
      </c>
      <c r="J11" s="23">
        <f t="shared" si="2"/>
        <v>0</v>
      </c>
      <c r="K11" s="24">
        <f t="shared" si="3"/>
        <v>124239.38065633</v>
      </c>
    </row>
    <row r="12" spans="2:11">
      <c r="B12" s="41" t="s">
        <v>8</v>
      </c>
      <c r="C12" s="60">
        <v>431.97763399456306</v>
      </c>
      <c r="D12" s="60">
        <v>0</v>
      </c>
      <c r="E12" s="59">
        <f t="shared" si="0"/>
        <v>431.97763399456306</v>
      </c>
      <c r="F12" s="22"/>
      <c r="G12" s="22"/>
      <c r="H12" s="25" t="s">
        <v>8</v>
      </c>
      <c r="I12" s="23">
        <f t="shared" si="1"/>
        <v>431977.63399456308</v>
      </c>
      <c r="J12" s="23">
        <f t="shared" si="2"/>
        <v>0</v>
      </c>
      <c r="K12" s="24">
        <f t="shared" si="3"/>
        <v>431977.63399456308</v>
      </c>
    </row>
    <row r="13" spans="2:11" s="16" customFormat="1">
      <c r="B13" s="54" t="s">
        <v>9</v>
      </c>
      <c r="C13" s="63">
        <f>SUM(C14:C16)</f>
        <v>627.11270624873544</v>
      </c>
      <c r="D13" s="63">
        <f t="shared" ref="D13:E13" si="4">SUM(D14:D16)</f>
        <v>26.72298894388252</v>
      </c>
      <c r="E13" s="73">
        <f t="shared" si="4"/>
        <v>653.83569519261789</v>
      </c>
      <c r="F13" s="20"/>
      <c r="G13" s="20"/>
      <c r="H13" s="17" t="s">
        <v>9</v>
      </c>
      <c r="I13" s="18">
        <f>SUM(I14:I16)</f>
        <v>627112.70624873543</v>
      </c>
      <c r="J13" s="18">
        <f>SUM(J14:J16)</f>
        <v>26722.988943882519</v>
      </c>
      <c r="K13" s="19">
        <f>I13+J13</f>
        <v>653835.69519261795</v>
      </c>
    </row>
    <row r="14" spans="2:11">
      <c r="B14" s="41" t="s">
        <v>25</v>
      </c>
      <c r="C14" s="64">
        <v>523.74813132579004</v>
      </c>
      <c r="D14" s="64">
        <v>19.509932382058</v>
      </c>
      <c r="E14" s="24">
        <f t="shared" ref="E14:E33" si="5">C14+D14</f>
        <v>543.25806370784801</v>
      </c>
      <c r="F14" s="27"/>
      <c r="G14" s="22"/>
      <c r="H14" s="25" t="s">
        <v>25</v>
      </c>
      <c r="I14" s="23">
        <f t="shared" si="1"/>
        <v>523748.13132579002</v>
      </c>
      <c r="J14" s="23">
        <f t="shared" si="1"/>
        <v>19509.932382057999</v>
      </c>
      <c r="K14" s="24">
        <f>SUM(I14:J14)</f>
        <v>543258.06370784796</v>
      </c>
    </row>
    <row r="15" spans="2:11">
      <c r="B15" s="41" t="s">
        <v>10</v>
      </c>
      <c r="C15" s="64">
        <v>16.54359189584293</v>
      </c>
      <c r="D15" s="64">
        <v>2.9573850404898701</v>
      </c>
      <c r="E15" s="24">
        <f t="shared" si="5"/>
        <v>19.500976936332801</v>
      </c>
      <c r="F15" s="22"/>
      <c r="G15" s="22"/>
      <c r="H15" s="25" t="s">
        <v>10</v>
      </c>
      <c r="I15" s="23">
        <f t="shared" ref="I15:J20" si="6">C15*1000</f>
        <v>16543.591895842928</v>
      </c>
      <c r="J15" s="23">
        <f t="shared" ref="J15:J16" si="7">D15*1000</f>
        <v>2957.3850404898699</v>
      </c>
      <c r="K15" s="24">
        <f t="shared" ref="K15:K16" si="8">SUM(I15:J15)</f>
        <v>19500.976936332798</v>
      </c>
    </row>
    <row r="16" spans="2:11">
      <c r="B16" s="41" t="s">
        <v>26</v>
      </c>
      <c r="C16" s="64">
        <v>86.820983027102457</v>
      </c>
      <c r="D16" s="64">
        <v>4.2556715213346497</v>
      </c>
      <c r="E16" s="24">
        <f t="shared" si="5"/>
        <v>91.076654548437105</v>
      </c>
      <c r="F16" s="27"/>
      <c r="G16" s="27"/>
      <c r="H16" s="25" t="s">
        <v>26</v>
      </c>
      <c r="I16" s="23">
        <f t="shared" si="6"/>
        <v>86820.983027102455</v>
      </c>
      <c r="J16" s="23">
        <f t="shared" si="7"/>
        <v>4255.6715213346497</v>
      </c>
      <c r="K16" s="24">
        <f t="shared" si="8"/>
        <v>91076.654548437102</v>
      </c>
    </row>
    <row r="17" spans="2:11" s="16" customFormat="1">
      <c r="B17" s="54" t="s">
        <v>11</v>
      </c>
      <c r="C17" s="63">
        <f t="shared" ref="C17:E17" si="9">SUM(C18:C20)</f>
        <v>279.719909281235</v>
      </c>
      <c r="D17" s="63">
        <f t="shared" si="9"/>
        <v>1.7100407712915429</v>
      </c>
      <c r="E17" s="73">
        <f t="shared" si="9"/>
        <v>281.42995005252652</v>
      </c>
      <c r="F17" s="20"/>
      <c r="G17" s="20"/>
      <c r="H17" s="17" t="s">
        <v>11</v>
      </c>
      <c r="I17" s="18">
        <f>SUM(I18:I20)</f>
        <v>279719.90928123496</v>
      </c>
      <c r="J17" s="18">
        <f>SUM(J18:J20)</f>
        <v>1710.040771291543</v>
      </c>
      <c r="K17" s="19">
        <f>I17+J17</f>
        <v>281429.95005252649</v>
      </c>
    </row>
    <row r="18" spans="2:11">
      <c r="B18" s="41" t="s">
        <v>12</v>
      </c>
      <c r="C18" s="64">
        <v>150.72714568323192</v>
      </c>
      <c r="D18" s="64">
        <v>0.33860831750304304</v>
      </c>
      <c r="E18" s="24">
        <f t="shared" si="5"/>
        <v>151.06575400073496</v>
      </c>
      <c r="F18" s="22"/>
      <c r="G18" s="22"/>
      <c r="H18" s="25" t="s">
        <v>12</v>
      </c>
      <c r="I18" s="23">
        <f t="shared" si="6"/>
        <v>150727.14568323194</v>
      </c>
      <c r="J18" s="23">
        <f t="shared" si="6"/>
        <v>338.60831750304305</v>
      </c>
      <c r="K18" s="24">
        <f>SUM(I18:J18)</f>
        <v>151065.75400073497</v>
      </c>
    </row>
    <row r="19" spans="2:11">
      <c r="B19" s="41" t="s">
        <v>13</v>
      </c>
      <c r="C19" s="64">
        <v>33.610737013381851</v>
      </c>
      <c r="D19" s="64">
        <v>0.1004238163245</v>
      </c>
      <c r="E19" s="24">
        <f t="shared" si="5"/>
        <v>33.711160829706351</v>
      </c>
      <c r="F19" s="22"/>
      <c r="G19" s="22"/>
      <c r="H19" s="25" t="s">
        <v>13</v>
      </c>
      <c r="I19" s="23">
        <f t="shared" si="6"/>
        <v>33610.737013381848</v>
      </c>
      <c r="J19" s="23">
        <f t="shared" si="6"/>
        <v>100.4238163245</v>
      </c>
      <c r="K19" s="24">
        <f t="shared" ref="K19:K20" si="10">SUM(I19:J19)</f>
        <v>33711.16082970635</v>
      </c>
    </row>
    <row r="20" spans="2:11">
      <c r="B20" s="41" t="s">
        <v>14</v>
      </c>
      <c r="C20" s="64">
        <v>95.382026584621201</v>
      </c>
      <c r="D20" s="64">
        <v>1.2710086374639999</v>
      </c>
      <c r="E20" s="24">
        <f t="shared" si="5"/>
        <v>96.653035222085208</v>
      </c>
      <c r="F20" s="22"/>
      <c r="G20" s="22"/>
      <c r="H20" s="25" t="s">
        <v>14</v>
      </c>
      <c r="I20" s="23">
        <f t="shared" si="6"/>
        <v>95382.026584621199</v>
      </c>
      <c r="J20" s="23">
        <f t="shared" si="6"/>
        <v>1271.008637464</v>
      </c>
      <c r="K20" s="24">
        <f t="shared" si="10"/>
        <v>96653.035222085193</v>
      </c>
    </row>
    <row r="21" spans="2:11" s="16" customFormat="1">
      <c r="B21" s="54" t="s">
        <v>15</v>
      </c>
      <c r="C21" s="63">
        <f>SUM(C22:C27)</f>
        <v>215.20217381080499</v>
      </c>
      <c r="D21" s="63">
        <f>SUM(D22:D27)</f>
        <v>34.491450825781811</v>
      </c>
      <c r="E21" s="73">
        <f t="shared" ref="E21" si="11">SUM(E22:E27)</f>
        <v>249.6936246365868</v>
      </c>
      <c r="F21" s="20"/>
      <c r="G21" s="20"/>
      <c r="H21" s="17" t="s">
        <v>15</v>
      </c>
      <c r="I21" s="18">
        <f>SUM(I22:I27)</f>
        <v>215202.17381080502</v>
      </c>
      <c r="J21" s="18">
        <f>SUM(J22:J27)</f>
        <v>34491.450825781816</v>
      </c>
      <c r="K21" s="19">
        <f>I21+J21</f>
        <v>249693.62463658684</v>
      </c>
    </row>
    <row r="22" spans="2:11">
      <c r="B22" s="41" t="s">
        <v>27</v>
      </c>
      <c r="C22" s="64">
        <v>90.407840236906438</v>
      </c>
      <c r="D22" s="64">
        <v>13.627392047096558</v>
      </c>
      <c r="E22" s="24">
        <f t="shared" si="5"/>
        <v>104.035232284003</v>
      </c>
      <c r="F22" s="27"/>
      <c r="G22" s="22"/>
      <c r="H22" s="25" t="s">
        <v>27</v>
      </c>
      <c r="I22" s="23">
        <f t="shared" ref="I22" si="12">C22*1000</f>
        <v>90407.840236906442</v>
      </c>
      <c r="J22" s="23">
        <f t="shared" ref="J22" si="13">D22*1000</f>
        <v>13627.392047096559</v>
      </c>
      <c r="K22" s="24">
        <f>SUM(I22:J22)</f>
        <v>104035.232284003</v>
      </c>
    </row>
    <row r="23" spans="2:11">
      <c r="B23" s="41" t="s">
        <v>29</v>
      </c>
      <c r="C23" s="64">
        <v>56.732490471524635</v>
      </c>
      <c r="D23" s="64">
        <v>11.785251919678998</v>
      </c>
      <c r="E23" s="24">
        <f t="shared" si="5"/>
        <v>68.517742391203626</v>
      </c>
      <c r="F23" s="27"/>
      <c r="G23" s="22"/>
      <c r="H23" s="25" t="s">
        <v>29</v>
      </c>
      <c r="I23" s="23">
        <f t="shared" ref="I23:I25" si="14">C23*1000</f>
        <v>56732.490471524638</v>
      </c>
      <c r="J23" s="23">
        <f t="shared" ref="J23:J25" si="15">D23*1000</f>
        <v>11785.251919678998</v>
      </c>
      <c r="K23" s="24">
        <f t="shared" ref="K23:K27" si="16">SUM(I23:J23)</f>
        <v>68517.742391203632</v>
      </c>
    </row>
    <row r="24" spans="2:11">
      <c r="B24" s="41" t="s">
        <v>16</v>
      </c>
      <c r="C24" s="64">
        <v>18.483000000000001</v>
      </c>
      <c r="D24" s="64">
        <v>2.378652110184257</v>
      </c>
      <c r="E24" s="24">
        <f t="shared" si="5"/>
        <v>20.861652110184259</v>
      </c>
      <c r="F24" s="27"/>
      <c r="G24" s="22"/>
      <c r="H24" s="25" t="s">
        <v>16</v>
      </c>
      <c r="I24" s="23">
        <f t="shared" si="14"/>
        <v>18483</v>
      </c>
      <c r="J24" s="23">
        <f t="shared" si="15"/>
        <v>2378.6521101842573</v>
      </c>
      <c r="K24" s="24">
        <f t="shared" si="16"/>
        <v>20861.652110184259</v>
      </c>
    </row>
    <row r="25" spans="2:11">
      <c r="B25" s="41" t="s">
        <v>17</v>
      </c>
      <c r="C25" s="64">
        <v>26.572976360658998</v>
      </c>
      <c r="D25" s="64">
        <v>2.5394286393409997</v>
      </c>
      <c r="E25" s="24">
        <f t="shared" si="5"/>
        <v>29.112404999999999</v>
      </c>
      <c r="F25" s="22"/>
      <c r="G25" s="22"/>
      <c r="H25" s="25" t="s">
        <v>17</v>
      </c>
      <c r="I25" s="23">
        <f t="shared" si="14"/>
        <v>26572.976360658999</v>
      </c>
      <c r="J25" s="23">
        <f t="shared" si="15"/>
        <v>2539.4286393409998</v>
      </c>
      <c r="K25" s="24">
        <f t="shared" si="16"/>
        <v>29112.404999999999</v>
      </c>
    </row>
    <row r="26" spans="2:11">
      <c r="B26" s="41" t="s">
        <v>18</v>
      </c>
      <c r="C26" s="64">
        <v>20.566535050359001</v>
      </c>
      <c r="D26" s="64">
        <v>4.1607261094809997</v>
      </c>
      <c r="E26" s="24">
        <f>C26+D26</f>
        <v>24.727261159840001</v>
      </c>
      <c r="F26" s="22"/>
      <c r="G26" s="22"/>
      <c r="H26" s="25" t="s">
        <v>18</v>
      </c>
      <c r="I26" s="23">
        <f>C26*1000</f>
        <v>20566.535050359002</v>
      </c>
      <c r="J26" s="23">
        <f>D26*1000</f>
        <v>4160.7261094810001</v>
      </c>
      <c r="K26" s="24">
        <f t="shared" si="16"/>
        <v>24727.261159840004</v>
      </c>
    </row>
    <row r="27" spans="2:11">
      <c r="B27" s="41" t="s">
        <v>19</v>
      </c>
      <c r="C27" s="64">
        <v>2.43933169135593</v>
      </c>
      <c r="D27" s="64">
        <v>0</v>
      </c>
      <c r="E27" s="24">
        <f>C27+D27</f>
        <v>2.43933169135593</v>
      </c>
      <c r="F27" s="22"/>
      <c r="G27" s="22"/>
      <c r="H27" s="25" t="s">
        <v>19</v>
      </c>
      <c r="I27" s="23">
        <f>C27*1000</f>
        <v>2439.3316913559302</v>
      </c>
      <c r="J27" s="23">
        <f>D27*1000</f>
        <v>0</v>
      </c>
      <c r="K27" s="24">
        <f t="shared" si="16"/>
        <v>2439.3316913559302</v>
      </c>
    </row>
    <row r="28" spans="2:11" s="16" customFormat="1">
      <c r="B28" s="54" t="s">
        <v>20</v>
      </c>
      <c r="C28" s="63">
        <f>SUM(C29:C30)</f>
        <v>11.31511212480174</v>
      </c>
      <c r="D28" s="63">
        <v>0</v>
      </c>
      <c r="E28" s="73">
        <f>SUM(E29:E30)</f>
        <v>11.31511212480174</v>
      </c>
      <c r="F28" s="20"/>
      <c r="G28" s="20"/>
      <c r="H28" s="17" t="s">
        <v>20</v>
      </c>
      <c r="I28" s="18">
        <f>SUM(I29:I30)</f>
        <v>11315.112124801741</v>
      </c>
      <c r="J28" s="18">
        <f>SUM(J29:J30)</f>
        <v>0</v>
      </c>
      <c r="K28" s="19">
        <f>I28+J28</f>
        <v>11315.112124801741</v>
      </c>
    </row>
    <row r="29" spans="2:11">
      <c r="B29" s="41" t="s">
        <v>21</v>
      </c>
      <c r="C29" s="64">
        <v>7.52880795380963</v>
      </c>
      <c r="D29" s="65">
        <v>0</v>
      </c>
      <c r="E29" s="24">
        <f t="shared" si="5"/>
        <v>7.52880795380963</v>
      </c>
      <c r="F29" s="22"/>
      <c r="G29" s="22"/>
      <c r="H29" s="25" t="s">
        <v>21</v>
      </c>
      <c r="I29" s="23">
        <f t="shared" ref="I29" si="17">C29*1000</f>
        <v>7528.8079538096299</v>
      </c>
      <c r="J29" s="23">
        <f t="shared" ref="J29" si="18">D29*1000</f>
        <v>0</v>
      </c>
      <c r="K29" s="24">
        <f>SUM(I29:J29)</f>
        <v>7528.8079538096299</v>
      </c>
    </row>
    <row r="30" spans="2:11">
      <c r="B30" s="41" t="s">
        <v>22</v>
      </c>
      <c r="C30" s="64">
        <v>3.7863041709921101</v>
      </c>
      <c r="D30" s="26">
        <v>0</v>
      </c>
      <c r="E30" s="24">
        <f t="shared" si="5"/>
        <v>3.7863041709921101</v>
      </c>
      <c r="F30" s="22"/>
      <c r="G30" s="22"/>
      <c r="H30" s="25" t="s">
        <v>22</v>
      </c>
      <c r="I30" s="23">
        <f t="shared" ref="I30" si="19">C30*1000</f>
        <v>3786.3041709921104</v>
      </c>
      <c r="J30" s="23">
        <f t="shared" ref="J30" si="20">D30*1000</f>
        <v>0</v>
      </c>
      <c r="K30" s="24">
        <f>SUM(I30:J30)</f>
        <v>3786.3041709921104</v>
      </c>
    </row>
    <row r="31" spans="2:11">
      <c r="B31" s="28" t="s">
        <v>23</v>
      </c>
      <c r="C31" s="66">
        <v>0.6020799156703136</v>
      </c>
      <c r="D31" s="66">
        <v>0.46789559644663009</v>
      </c>
      <c r="E31" s="74">
        <f t="shared" si="5"/>
        <v>1.0699755121169436</v>
      </c>
      <c r="F31" s="20"/>
      <c r="G31" s="22"/>
      <c r="H31" s="28" t="s">
        <v>23</v>
      </c>
      <c r="I31" s="29">
        <f t="shared" ref="I31:I32" si="21">C31*1000</f>
        <v>602.07991567031365</v>
      </c>
      <c r="J31" s="29">
        <f t="shared" ref="J31:J32" si="22">D31*1000</f>
        <v>467.89559644663007</v>
      </c>
      <c r="K31" s="30">
        <f>SUM(I31:J31)</f>
        <v>1069.9755121169437</v>
      </c>
    </row>
    <row r="32" spans="2:11">
      <c r="B32" s="61" t="s">
        <v>44</v>
      </c>
      <c r="C32" s="67">
        <v>3.6226781380486801</v>
      </c>
      <c r="D32" s="67">
        <v>4.874360237138E-2</v>
      </c>
      <c r="E32" s="74">
        <f t="shared" si="5"/>
        <v>3.67142174042006</v>
      </c>
      <c r="F32" s="20"/>
      <c r="G32" s="22"/>
      <c r="H32" s="61" t="s">
        <v>44</v>
      </c>
      <c r="I32" s="29">
        <f t="shared" si="21"/>
        <v>3622.67813804868</v>
      </c>
      <c r="J32" s="29">
        <f t="shared" si="22"/>
        <v>48.74360237138</v>
      </c>
      <c r="K32" s="30">
        <f>SUM(I32:J32)</f>
        <v>3671.4217404200599</v>
      </c>
    </row>
    <row r="33" spans="1:11" ht="15.75" thickBot="1">
      <c r="B33" s="31" t="s">
        <v>24</v>
      </c>
      <c r="C33" s="32">
        <f>C21+C17+C13+C7+C31+C28+C32</f>
        <v>2385.529368699119</v>
      </c>
      <c r="D33" s="32">
        <f>D21+D17+D13+D7+D31+D28+D32</f>
        <v>104.56490119908388</v>
      </c>
      <c r="E33" s="75">
        <f t="shared" si="5"/>
        <v>2490.094269898203</v>
      </c>
      <c r="F33" s="16"/>
      <c r="H33" s="31" t="s">
        <v>24</v>
      </c>
      <c r="I33" s="32">
        <f>I21+I17+I13+I7+I31+I28+I32</f>
        <v>2385529.3686991194</v>
      </c>
      <c r="J33" s="32">
        <f>J21+J17+J13+J7+J31+J28+J32</f>
        <v>104564.90119908389</v>
      </c>
      <c r="K33" s="62">
        <f>SUM(I33:J33)</f>
        <v>2490094.2698982032</v>
      </c>
    </row>
    <row r="34" spans="1:11">
      <c r="B34" s="3"/>
      <c r="C34" s="3"/>
      <c r="D34" s="3"/>
      <c r="E34" s="33"/>
      <c r="K34" s="34"/>
    </row>
    <row r="35" spans="1:11">
      <c r="B35" s="42" t="s">
        <v>40</v>
      </c>
    </row>
    <row r="36" spans="1:11">
      <c r="B36" s="42" t="s">
        <v>45</v>
      </c>
      <c r="I36" s="35"/>
      <c r="J36" s="35"/>
      <c r="K36" s="35"/>
    </row>
    <row r="37" spans="1:11">
      <c r="B37" s="42" t="s">
        <v>46</v>
      </c>
    </row>
    <row r="38" spans="1:11">
      <c r="J38" s="36" t="s">
        <v>43</v>
      </c>
    </row>
    <row r="39" spans="1:11">
      <c r="A39" s="36"/>
      <c r="B39" s="37"/>
    </row>
    <row r="40" spans="1:11">
      <c r="A40" s="36"/>
      <c r="B40" s="37"/>
    </row>
    <row r="41" spans="1:11">
      <c r="A41" s="36"/>
      <c r="B41" s="37"/>
    </row>
    <row r="42" spans="1:11">
      <c r="A42" s="36"/>
      <c r="B42" s="37"/>
    </row>
    <row r="43" spans="1:11">
      <c r="A43" s="36"/>
      <c r="B43" s="37"/>
    </row>
    <row r="44" spans="1:11">
      <c r="A44" s="36"/>
      <c r="B44" s="38"/>
      <c r="C44" s="37"/>
      <c r="D44" s="37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D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3"/>
  <sheetViews>
    <sheetView showGridLines="0" tabSelected="1" zoomScale="90" zoomScaleNormal="90" workbookViewId="0">
      <selection activeCell="B25" sqref="B25"/>
    </sheetView>
  </sheetViews>
  <sheetFormatPr defaultRowHeight="15"/>
  <cols>
    <col min="1" max="1" width="9.140625" style="1"/>
    <col min="2" max="2" width="45" style="2" customWidth="1"/>
    <col min="3" max="3" width="15.5703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 s="44" customFormat="1" ht="18.75">
      <c r="A1" s="43"/>
      <c r="B1" s="82" t="s">
        <v>36</v>
      </c>
      <c r="C1" s="82"/>
      <c r="D1" s="82"/>
      <c r="E1" s="82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</row>
    <row r="2" spans="1:88" s="44" customFormat="1" ht="18.75">
      <c r="A2" s="43"/>
      <c r="B2" s="82" t="s">
        <v>37</v>
      </c>
      <c r="C2" s="82"/>
      <c r="D2" s="82"/>
      <c r="E2" s="82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</row>
    <row r="3" spans="1:88" ht="15.75" thickBot="1">
      <c r="B3" s="3"/>
      <c r="C3" s="3"/>
      <c r="D3" s="3"/>
      <c r="E3" s="4"/>
    </row>
    <row r="4" spans="1:88">
      <c r="B4" s="83" t="s">
        <v>1</v>
      </c>
      <c r="C4" s="85" t="str">
        <f>'data aset IKNB'!C5:D5</f>
        <v>Maret 2020</v>
      </c>
      <c r="D4" s="86"/>
      <c r="E4" s="87" t="s">
        <v>28</v>
      </c>
    </row>
    <row r="5" spans="1:88">
      <c r="B5" s="84"/>
      <c r="C5" s="39" t="s">
        <v>34</v>
      </c>
      <c r="D5" s="39" t="s">
        <v>39</v>
      </c>
      <c r="E5" s="88"/>
    </row>
    <row r="6" spans="1:88" s="8" customFormat="1">
      <c r="A6" s="1"/>
      <c r="B6" s="5" t="s">
        <v>3</v>
      </c>
      <c r="C6" s="6">
        <f>SUM(C7:C11)</f>
        <v>139</v>
      </c>
      <c r="D6" s="6">
        <f>SUM(D7:D11)</f>
        <v>13</v>
      </c>
      <c r="E6" s="7">
        <f t="shared" ref="E6:E11" si="0">C6+D6</f>
        <v>152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9" t="s">
        <v>4</v>
      </c>
      <c r="C7" s="68">
        <v>54</v>
      </c>
      <c r="D7" s="68">
        <v>7</v>
      </c>
      <c r="E7" s="10">
        <f t="shared" si="0"/>
        <v>61</v>
      </c>
    </row>
    <row r="8" spans="1:88">
      <c r="B8" s="47" t="s">
        <v>5</v>
      </c>
      <c r="C8" s="68">
        <v>74</v>
      </c>
      <c r="D8" s="68">
        <v>5</v>
      </c>
      <c r="E8" s="10">
        <f t="shared" si="0"/>
        <v>79</v>
      </c>
    </row>
    <row r="9" spans="1:88">
      <c r="B9" s="47" t="s">
        <v>6</v>
      </c>
      <c r="C9" s="68">
        <v>6</v>
      </c>
      <c r="D9" s="68">
        <v>1</v>
      </c>
      <c r="E9" s="10">
        <f t="shared" si="0"/>
        <v>7</v>
      </c>
    </row>
    <row r="10" spans="1:88">
      <c r="B10" s="47" t="s">
        <v>7</v>
      </c>
      <c r="C10" s="68">
        <v>3</v>
      </c>
      <c r="D10" s="68">
        <v>0</v>
      </c>
      <c r="E10" s="10">
        <f t="shared" si="0"/>
        <v>3</v>
      </c>
    </row>
    <row r="11" spans="1:88">
      <c r="B11" s="47" t="s">
        <v>8</v>
      </c>
      <c r="C11" s="68">
        <v>2</v>
      </c>
      <c r="D11" s="68">
        <v>0</v>
      </c>
      <c r="E11" s="10">
        <f t="shared" si="0"/>
        <v>2</v>
      </c>
    </row>
    <row r="12" spans="1:88" s="8" customFormat="1">
      <c r="A12" s="1"/>
      <c r="B12" s="48" t="s">
        <v>9</v>
      </c>
      <c r="C12" s="51">
        <f>SUM(C13:C15)</f>
        <v>237</v>
      </c>
      <c r="D12" s="51">
        <f>SUM(D13:D15)</f>
        <v>9</v>
      </c>
      <c r="E12" s="7">
        <f>C12+D12</f>
        <v>246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49" t="s">
        <v>25</v>
      </c>
      <c r="C13" s="53">
        <v>178</v>
      </c>
      <c r="D13" s="53">
        <v>5</v>
      </c>
      <c r="E13" s="10">
        <f>C13+D13</f>
        <v>183</v>
      </c>
    </row>
    <row r="14" spans="1:88">
      <c r="B14" s="49" t="s">
        <v>10</v>
      </c>
      <c r="C14" s="55">
        <v>57</v>
      </c>
      <c r="D14" s="55">
        <v>4</v>
      </c>
      <c r="E14" s="10">
        <f>C14+D14</f>
        <v>61</v>
      </c>
    </row>
    <row r="15" spans="1:88">
      <c r="B15" s="49" t="s">
        <v>26</v>
      </c>
      <c r="C15" s="55">
        <v>2</v>
      </c>
      <c r="D15" s="55">
        <v>0</v>
      </c>
      <c r="E15" s="10">
        <f>C15+D15</f>
        <v>2</v>
      </c>
    </row>
    <row r="16" spans="1:88" s="8" customFormat="1">
      <c r="A16" s="1"/>
      <c r="B16" s="50" t="s">
        <v>11</v>
      </c>
      <c r="C16" s="71">
        <f>SUM(C17:C19)</f>
        <v>219</v>
      </c>
      <c r="D16" s="71">
        <f>SUM(D17:D19)</f>
        <v>3</v>
      </c>
      <c r="E16" s="72">
        <f t="shared" ref="E16:E24" si="1">C16+D16</f>
        <v>222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47" t="s">
        <v>12</v>
      </c>
      <c r="C17" s="69">
        <v>153</v>
      </c>
      <c r="D17" s="69">
        <v>1</v>
      </c>
      <c r="E17" s="70">
        <f t="shared" si="1"/>
        <v>154</v>
      </c>
    </row>
    <row r="18" spans="1:88">
      <c r="B18" s="47" t="s">
        <v>13</v>
      </c>
      <c r="C18" s="69">
        <v>43</v>
      </c>
      <c r="D18" s="69">
        <v>1</v>
      </c>
      <c r="E18" s="70">
        <f t="shared" si="1"/>
        <v>44</v>
      </c>
    </row>
    <row r="19" spans="1:88">
      <c r="B19" s="47" t="s">
        <v>14</v>
      </c>
      <c r="C19" s="69">
        <v>23</v>
      </c>
      <c r="D19" s="69">
        <v>1</v>
      </c>
      <c r="E19" s="70">
        <f t="shared" si="1"/>
        <v>24</v>
      </c>
    </row>
    <row r="20" spans="1:88" s="8" customFormat="1">
      <c r="A20" s="1"/>
      <c r="B20" s="48" t="s">
        <v>15</v>
      </c>
      <c r="C20" s="71">
        <f>C21+C22+C25+C26+C27+C28</f>
        <v>109</v>
      </c>
      <c r="D20" s="71">
        <f>D21+D22+D25+D26+D27+D28</f>
        <v>5</v>
      </c>
      <c r="E20" s="72">
        <f t="shared" si="1"/>
        <v>114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47" t="s">
        <v>27</v>
      </c>
      <c r="C21" s="69">
        <v>1</v>
      </c>
      <c r="D21" s="69">
        <v>0</v>
      </c>
      <c r="E21" s="70">
        <f t="shared" si="1"/>
        <v>1</v>
      </c>
    </row>
    <row r="22" spans="1:88">
      <c r="B22" s="77" t="s">
        <v>29</v>
      </c>
      <c r="C22" s="78">
        <f>C23+C24</f>
        <v>84</v>
      </c>
      <c r="D22" s="78">
        <f>D23+D24</f>
        <v>3</v>
      </c>
      <c r="E22" s="79">
        <f t="shared" si="1"/>
        <v>87</v>
      </c>
    </row>
    <row r="23" spans="1:88">
      <c r="B23" s="76" t="s">
        <v>47</v>
      </c>
      <c r="C23" s="69">
        <v>42</v>
      </c>
      <c r="D23" s="69">
        <v>2</v>
      </c>
      <c r="E23" s="70">
        <f t="shared" si="1"/>
        <v>44</v>
      </c>
    </row>
    <row r="24" spans="1:88">
      <c r="B24" s="76" t="s">
        <v>48</v>
      </c>
      <c r="C24" s="69">
        <v>42</v>
      </c>
      <c r="D24" s="69">
        <v>1</v>
      </c>
      <c r="E24" s="70">
        <f t="shared" si="1"/>
        <v>43</v>
      </c>
    </row>
    <row r="25" spans="1:88">
      <c r="B25" s="47" t="s">
        <v>16</v>
      </c>
      <c r="C25" s="56">
        <v>21</v>
      </c>
      <c r="D25" s="56">
        <v>2</v>
      </c>
      <c r="E25" s="11">
        <f t="shared" ref="E25:E38" si="2">C25+D25</f>
        <v>23</v>
      </c>
    </row>
    <row r="26" spans="1:88">
      <c r="B26" s="47" t="s">
        <v>17</v>
      </c>
      <c r="C26" s="56">
        <v>1</v>
      </c>
      <c r="D26" s="56">
        <v>0</v>
      </c>
      <c r="E26" s="11">
        <f t="shared" si="2"/>
        <v>1</v>
      </c>
    </row>
    <row r="27" spans="1:88">
      <c r="B27" s="47" t="s">
        <v>18</v>
      </c>
      <c r="C27" s="56">
        <v>1</v>
      </c>
      <c r="D27" s="56">
        <v>0</v>
      </c>
      <c r="E27" s="11">
        <f t="shared" si="2"/>
        <v>1</v>
      </c>
    </row>
    <row r="28" spans="1:88">
      <c r="B28" s="47" t="s">
        <v>19</v>
      </c>
      <c r="C28" s="56">
        <v>1</v>
      </c>
      <c r="D28" s="56">
        <v>0</v>
      </c>
      <c r="E28" s="11">
        <f t="shared" si="2"/>
        <v>1</v>
      </c>
    </row>
    <row r="29" spans="1:88" s="8" customFormat="1">
      <c r="A29" s="1"/>
      <c r="B29" s="48" t="s">
        <v>30</v>
      </c>
      <c r="C29" s="52">
        <f>SUM(C30:C32)</f>
        <v>227</v>
      </c>
      <c r="D29" s="52">
        <f>SUM(D30:D32)</f>
        <v>0</v>
      </c>
      <c r="E29" s="7">
        <f t="shared" si="2"/>
        <v>227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B30" s="47" t="s">
        <v>31</v>
      </c>
      <c r="C30" s="53">
        <v>159</v>
      </c>
      <c r="D30" s="53">
        <v>0</v>
      </c>
      <c r="E30" s="10">
        <f t="shared" si="2"/>
        <v>159</v>
      </c>
    </row>
    <row r="31" spans="1:88">
      <c r="B31" s="47" t="s">
        <v>32</v>
      </c>
      <c r="C31" s="53">
        <v>42</v>
      </c>
      <c r="D31" s="53">
        <v>0</v>
      </c>
      <c r="E31" s="10">
        <f t="shared" si="2"/>
        <v>42</v>
      </c>
    </row>
    <row r="32" spans="1:88">
      <c r="B32" s="47" t="s">
        <v>33</v>
      </c>
      <c r="C32" s="53">
        <v>26</v>
      </c>
      <c r="D32" s="53">
        <v>0</v>
      </c>
      <c r="E32" s="10">
        <f t="shared" si="2"/>
        <v>26</v>
      </c>
    </row>
    <row r="33" spans="1:88" s="8" customFormat="1">
      <c r="A33" s="1"/>
      <c r="B33" s="5" t="s">
        <v>23</v>
      </c>
      <c r="C33" s="6">
        <v>138</v>
      </c>
      <c r="D33" s="6">
        <v>76</v>
      </c>
      <c r="E33" s="7">
        <f t="shared" si="2"/>
        <v>214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s="8" customFormat="1">
      <c r="A34" s="1"/>
      <c r="B34" s="76" t="s">
        <v>49</v>
      </c>
      <c r="C34" s="53">
        <v>126</v>
      </c>
      <c r="D34" s="53">
        <v>76</v>
      </c>
      <c r="E34" s="80">
        <f t="shared" si="2"/>
        <v>202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s="8" customFormat="1">
      <c r="A35" s="1"/>
      <c r="B35" s="76" t="s">
        <v>50</v>
      </c>
      <c r="C35" s="53">
        <v>12</v>
      </c>
      <c r="D35" s="81"/>
      <c r="E35" s="80">
        <f t="shared" si="2"/>
        <v>12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s="8" customFormat="1">
      <c r="A36" s="1"/>
      <c r="B36" s="46" t="s">
        <v>42</v>
      </c>
      <c r="C36" s="6">
        <f>C37+C38</f>
        <v>149</v>
      </c>
      <c r="D36" s="6">
        <f>D37+D38</f>
        <v>12</v>
      </c>
      <c r="E36" s="7">
        <f t="shared" si="2"/>
        <v>161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s="8" customFormat="1">
      <c r="A37" s="1"/>
      <c r="B37" s="76" t="s">
        <v>47</v>
      </c>
      <c r="C37" s="53">
        <v>24</v>
      </c>
      <c r="D37" s="53">
        <v>1</v>
      </c>
      <c r="E37" s="11">
        <f t="shared" si="2"/>
        <v>25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s="8" customFormat="1">
      <c r="A38" s="1"/>
      <c r="B38" s="76" t="s">
        <v>48</v>
      </c>
      <c r="C38" s="53">
        <v>125</v>
      </c>
      <c r="D38" s="53">
        <v>11</v>
      </c>
      <c r="E38" s="11">
        <f t="shared" si="2"/>
        <v>136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5.75" thickBot="1">
      <c r="B39" s="12" t="s">
        <v>24</v>
      </c>
      <c r="C39" s="13">
        <f>C20+C16+C12+C6+C33+C29+C36</f>
        <v>1218</v>
      </c>
      <c r="D39" s="13">
        <f>D20+D16+D12+D6+D33+D29+D36</f>
        <v>118</v>
      </c>
      <c r="E39" s="13">
        <f>E6+E12+E16+E20+E29+E33+E36</f>
        <v>1336</v>
      </c>
    </row>
    <row r="40" spans="1:88">
      <c r="E40" s="14"/>
    </row>
    <row r="41" spans="1:88">
      <c r="B41" s="45" t="s">
        <v>40</v>
      </c>
    </row>
    <row r="42" spans="1:88">
      <c r="B42" s="15" t="s">
        <v>41</v>
      </c>
    </row>
    <row r="43" spans="1:88">
      <c r="B43" s="15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D00385A-F8A8-452F-B177-6F7157DB0B47}"/>
</file>

<file path=customXml/itemProps2.xml><?xml version="1.0" encoding="utf-8"?>
<ds:datastoreItem xmlns:ds="http://schemas.openxmlformats.org/officeDocument/2006/customXml" ds:itemID="{3A01E6C3-0B1D-4D56-BDBE-04E5AED65FD5}"/>
</file>

<file path=customXml/itemProps3.xml><?xml version="1.0" encoding="utf-8"?>
<ds:datastoreItem xmlns:ds="http://schemas.openxmlformats.org/officeDocument/2006/customXml" ds:itemID="{04C6B47E-4293-4D5C-A46E-55249F319F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2020-05-20T05:14:49Z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